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"/>
    </mc:Choice>
  </mc:AlternateContent>
  <bookViews>
    <workbookView xWindow="0" yWindow="0" windowWidth="20490" windowHeight="7455" activeTab="1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Pct'!$D$12:$BF$606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H25" i="1"/>
  <c r="D228" i="10"/>
  <c r="D161" i="10"/>
  <c r="D159" i="10"/>
  <c r="D158" i="10"/>
  <c r="D163" i="10"/>
  <c r="D25" i="1" l="1"/>
  <c r="G61" i="12"/>
  <c r="AT61" i="12"/>
  <c r="AP61" i="12"/>
  <c r="AL61" i="12"/>
  <c r="AH61" i="12"/>
  <c r="AD61" i="12"/>
  <c r="Z61" i="12"/>
  <c r="V61" i="12"/>
  <c r="R61" i="12"/>
  <c r="N61" i="12"/>
  <c r="E61" i="12"/>
  <c r="T32" i="15"/>
  <c r="S32" i="15"/>
  <c r="R32" i="15"/>
  <c r="Q32" i="15"/>
  <c r="P32" i="15"/>
  <c r="O32" i="15"/>
  <c r="N32" i="15"/>
  <c r="M32" i="15"/>
  <c r="L32" i="15"/>
  <c r="K32" i="15"/>
  <c r="J32" i="15"/>
  <c r="I32" i="15"/>
  <c r="V124" i="15" l="1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32" i="15"/>
  <c r="V27" i="15"/>
  <c r="V25" i="15"/>
  <c r="V24" i="15"/>
  <c r="V23" i="15"/>
  <c r="V19" i="15"/>
  <c r="V18" i="15"/>
  <c r="V16" i="15"/>
  <c r="V15" i="15"/>
  <c r="H43" i="15"/>
  <c r="H33" i="15"/>
  <c r="H31" i="15" l="1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CA466" i="10" s="1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CA462" i="10" s="1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CA384" i="10" s="1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CA369" i="10" s="1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CA348" i="10" s="1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CA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CA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CA252" i="10" s="1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CA237" i="10" s="1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CA205" i="10" s="1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CA192" i="10" s="1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CA184" i="10" s="1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CA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CA132" i="10" s="1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CA116" i="10" s="1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CA115" i="10" s="1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CA111" i="10" s="1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CA108" i="10" s="1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CA40" i="10" s="1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CA34" i="10" s="1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CA29" i="10" s="1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45" i="10" l="1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P44" i="12"/>
  <c r="AL44" i="12"/>
  <c r="AH44" i="12"/>
  <c r="AD44" i="12"/>
  <c r="Z44" i="12"/>
  <c r="V44" i="12"/>
  <c r="R44" i="12"/>
  <c r="N44" i="12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F80" i="15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T375" i="1"/>
  <c r="H84" i="15"/>
  <c r="I19" i="15"/>
  <c r="M19" i="15"/>
  <c r="Q19" i="15"/>
  <c r="I18" i="15"/>
  <c r="H78" i="15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H57" i="15" l="1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4" i="14" l="1"/>
  <c r="BE74" i="14"/>
  <c r="BD74" i="14"/>
  <c r="BB74" i="14"/>
  <c r="BA74" i="14"/>
  <c r="AZ74" i="14"/>
  <c r="AX74" i="14"/>
  <c r="AW74" i="14"/>
  <c r="AV74" i="14"/>
  <c r="AT74" i="14"/>
  <c r="AS74" i="14"/>
  <c r="AR74" i="14"/>
  <c r="AP74" i="14"/>
  <c r="AO74" i="14"/>
  <c r="AN74" i="14"/>
  <c r="AL74" i="14"/>
  <c r="AK74" i="14"/>
  <c r="AJ74" i="14"/>
  <c r="AH74" i="14"/>
  <c r="AG74" i="14"/>
  <c r="AF74" i="14"/>
  <c r="AD74" i="14"/>
  <c r="AC74" i="14"/>
  <c r="AB74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G74" i="14" s="1"/>
  <c r="J74" i="14"/>
  <c r="I74" i="14"/>
  <c r="H74" i="14"/>
  <c r="BF73" i="14"/>
  <c r="BE73" i="14"/>
  <c r="BD73" i="14"/>
  <c r="BB73" i="14"/>
  <c r="BA73" i="14"/>
  <c r="AZ73" i="14"/>
  <c r="AX73" i="14"/>
  <c r="AW73" i="14"/>
  <c r="AV73" i="14"/>
  <c r="AT73" i="14"/>
  <c r="AS73" i="14"/>
  <c r="AR73" i="14"/>
  <c r="AP73" i="14"/>
  <c r="AO73" i="14"/>
  <c r="AN73" i="14"/>
  <c r="AL73" i="14"/>
  <c r="AK73" i="14"/>
  <c r="AJ73" i="14"/>
  <c r="AH73" i="14"/>
  <c r="AG73" i="14"/>
  <c r="AF73" i="14"/>
  <c r="AD73" i="14"/>
  <c r="AC73" i="14"/>
  <c r="AB73" i="14"/>
  <c r="Z73" i="14"/>
  <c r="Y73" i="14"/>
  <c r="X73" i="14"/>
  <c r="V73" i="14"/>
  <c r="U73" i="14"/>
  <c r="T73" i="14"/>
  <c r="R73" i="14"/>
  <c r="Q73" i="14"/>
  <c r="P73" i="14"/>
  <c r="N73" i="14"/>
  <c r="M73" i="14"/>
  <c r="L73" i="14"/>
  <c r="G73" i="14" s="1"/>
  <c r="I73" i="14"/>
  <c r="H73" i="14"/>
  <c r="BF69" i="14"/>
  <c r="BE69" i="14"/>
  <c r="BD69" i="14"/>
  <c r="BB69" i="14"/>
  <c r="BA69" i="14"/>
  <c r="AZ69" i="14"/>
  <c r="AX69" i="14"/>
  <c r="AW69" i="14"/>
  <c r="AV69" i="14"/>
  <c r="AT69" i="14"/>
  <c r="AS69" i="14"/>
  <c r="AR69" i="14"/>
  <c r="AP69" i="14"/>
  <c r="AO69" i="14"/>
  <c r="AN69" i="14"/>
  <c r="AL69" i="14"/>
  <c r="AK69" i="14"/>
  <c r="AJ69" i="14"/>
  <c r="AH69" i="14"/>
  <c r="AG69" i="14"/>
  <c r="AF69" i="14"/>
  <c r="AD69" i="14"/>
  <c r="AC69" i="14"/>
  <c r="AB69" i="14"/>
  <c r="Z69" i="14"/>
  <c r="Y69" i="14"/>
  <c r="X69" i="14"/>
  <c r="V69" i="14"/>
  <c r="U69" i="14"/>
  <c r="T69" i="14"/>
  <c r="R69" i="14"/>
  <c r="Q69" i="14"/>
  <c r="P69" i="14"/>
  <c r="N69" i="14"/>
  <c r="M69" i="14"/>
  <c r="L69" i="14"/>
  <c r="G69" i="14" s="1"/>
  <c r="J69" i="14"/>
  <c r="I69" i="14"/>
  <c r="H69" i="14"/>
  <c r="BF68" i="14"/>
  <c r="BE68" i="14"/>
  <c r="BD68" i="14"/>
  <c r="BB68" i="14"/>
  <c r="BA68" i="14"/>
  <c r="AZ68" i="14"/>
  <c r="AX68" i="14"/>
  <c r="AW68" i="14"/>
  <c r="AV68" i="14"/>
  <c r="AT68" i="14"/>
  <c r="AS68" i="14"/>
  <c r="AR68" i="14"/>
  <c r="AP68" i="14"/>
  <c r="AO68" i="14"/>
  <c r="AN68" i="14"/>
  <c r="AL68" i="14"/>
  <c r="AK68" i="14"/>
  <c r="AJ68" i="14"/>
  <c r="AH68" i="14"/>
  <c r="AG68" i="14"/>
  <c r="AF68" i="14"/>
  <c r="AD68" i="14"/>
  <c r="AC68" i="14"/>
  <c r="AB68" i="14"/>
  <c r="Z68" i="14"/>
  <c r="Y68" i="14"/>
  <c r="X68" i="14"/>
  <c r="V68" i="14"/>
  <c r="U68" i="14"/>
  <c r="T68" i="14"/>
  <c r="R68" i="14"/>
  <c r="Q68" i="14"/>
  <c r="P68" i="14"/>
  <c r="N68" i="14"/>
  <c r="M68" i="14"/>
  <c r="L68" i="14"/>
  <c r="G68" i="14" s="1"/>
  <c r="I68" i="14"/>
  <c r="H68" i="14"/>
  <c r="BF64" i="14"/>
  <c r="BE64" i="14"/>
  <c r="BD64" i="14"/>
  <c r="BB64" i="14"/>
  <c r="BA64" i="14"/>
  <c r="AZ64" i="14"/>
  <c r="AX64" i="14"/>
  <c r="AW64" i="14"/>
  <c r="AV64" i="14"/>
  <c r="AT64" i="14"/>
  <c r="AS64" i="14"/>
  <c r="AR64" i="14"/>
  <c r="AP64" i="14"/>
  <c r="AO64" i="14"/>
  <c r="AN64" i="14"/>
  <c r="AL64" i="14"/>
  <c r="AK64" i="14"/>
  <c r="AJ64" i="14"/>
  <c r="AH64" i="14"/>
  <c r="AG64" i="14"/>
  <c r="AF64" i="14"/>
  <c r="AD64" i="14"/>
  <c r="AC64" i="14"/>
  <c r="AB64" i="14"/>
  <c r="Z64" i="14"/>
  <c r="Y64" i="14"/>
  <c r="X64" i="14"/>
  <c r="V64" i="14"/>
  <c r="U64" i="14"/>
  <c r="T64" i="14"/>
  <c r="R64" i="14"/>
  <c r="Q64" i="14"/>
  <c r="P64" i="14"/>
  <c r="N64" i="14"/>
  <c r="M64" i="14"/>
  <c r="L64" i="14"/>
  <c r="G64" i="14" s="1"/>
  <c r="J64" i="14"/>
  <c r="I64" i="14"/>
  <c r="H64" i="14"/>
  <c r="BF63" i="14"/>
  <c r="BE63" i="14"/>
  <c r="BD63" i="14"/>
  <c r="BB63" i="14"/>
  <c r="BA63" i="14"/>
  <c r="AZ63" i="14"/>
  <c r="AX63" i="14"/>
  <c r="AW63" i="14"/>
  <c r="AV63" i="14"/>
  <c r="AT63" i="14"/>
  <c r="AS63" i="14"/>
  <c r="AR63" i="14"/>
  <c r="AP63" i="14"/>
  <c r="AO63" i="14"/>
  <c r="AN63" i="14"/>
  <c r="AL63" i="14"/>
  <c r="AK63" i="14"/>
  <c r="AJ63" i="14"/>
  <c r="AH63" i="14"/>
  <c r="AG63" i="14"/>
  <c r="AF63" i="14"/>
  <c r="AD63" i="14"/>
  <c r="AC63" i="14"/>
  <c r="AB63" i="14"/>
  <c r="Z63" i="14"/>
  <c r="Y63" i="14"/>
  <c r="X63" i="14"/>
  <c r="V63" i="14"/>
  <c r="U63" i="14"/>
  <c r="T63" i="14"/>
  <c r="R63" i="14"/>
  <c r="Q63" i="14"/>
  <c r="P63" i="14"/>
  <c r="N63" i="14"/>
  <c r="M63" i="14"/>
  <c r="L63" i="14"/>
  <c r="G63" i="14" s="1"/>
  <c r="J63" i="14"/>
  <c r="I63" i="14"/>
  <c r="H63" i="14"/>
  <c r="BF62" i="14"/>
  <c r="BE62" i="14"/>
  <c r="BD62" i="14"/>
  <c r="BB62" i="14"/>
  <c r="BA62" i="14"/>
  <c r="AZ62" i="14"/>
  <c r="AX62" i="14"/>
  <c r="AW62" i="14"/>
  <c r="AV62" i="14"/>
  <c r="AT62" i="14"/>
  <c r="AS62" i="14"/>
  <c r="AR62" i="14"/>
  <c r="AP62" i="14"/>
  <c r="AO62" i="14"/>
  <c r="AN62" i="14"/>
  <c r="AL62" i="14"/>
  <c r="AK62" i="14"/>
  <c r="AJ62" i="14"/>
  <c r="AH62" i="14"/>
  <c r="AG62" i="14"/>
  <c r="AF62" i="14"/>
  <c r="AD62" i="14"/>
  <c r="AC62" i="14"/>
  <c r="AB62" i="14"/>
  <c r="Z62" i="14"/>
  <c r="Y62" i="14"/>
  <c r="X62" i="14"/>
  <c r="V62" i="14"/>
  <c r="U62" i="14"/>
  <c r="T62" i="14"/>
  <c r="R62" i="14"/>
  <c r="Q62" i="14"/>
  <c r="P62" i="14"/>
  <c r="N62" i="14"/>
  <c r="M62" i="14"/>
  <c r="L62" i="14"/>
  <c r="G62" i="14" s="1"/>
  <c r="J62" i="14"/>
  <c r="I62" i="14"/>
  <c r="H62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G61" i="14" s="1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I44" i="14" l="1"/>
  <c r="T44" i="14"/>
  <c r="BD44" i="14"/>
  <c r="AX44" i="14"/>
  <c r="AS44" i="14"/>
  <c r="AN44" i="14"/>
  <c r="AH44" i="14"/>
  <c r="AC44" i="14"/>
  <c r="X44" i="14"/>
  <c r="R44" i="14"/>
  <c r="M44" i="14"/>
  <c r="BB44" i="14"/>
  <c r="AW44" i="14"/>
  <c r="AR44" i="14"/>
  <c r="AL44" i="14"/>
  <c r="AG44" i="14"/>
  <c r="AB44" i="14"/>
  <c r="V44" i="14"/>
  <c r="Q44" i="14"/>
  <c r="L44" i="14"/>
  <c r="BF44" i="14"/>
  <c r="BA44" i="14"/>
  <c r="AV44" i="14"/>
  <c r="AP44" i="14"/>
  <c r="AK44" i="14"/>
  <c r="AF44" i="14"/>
  <c r="Z44" i="14"/>
  <c r="U44" i="14"/>
  <c r="P44" i="14"/>
  <c r="BE44" i="14"/>
  <c r="AJ44" i="14"/>
  <c r="N44" i="14"/>
  <c r="AZ44" i="14"/>
  <c r="AD44" i="14"/>
  <c r="AT44" i="14"/>
  <c r="Y44" i="14"/>
  <c r="H44" i="14"/>
  <c r="J44" i="14"/>
  <c r="G44" i="14" l="1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D375" i="10" s="1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D24" i="10" s="1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I31" i="14" s="1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W242" i="1" l="1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Z28" i="14"/>
  <c r="U28" i="14"/>
  <c r="P28" i="14"/>
  <c r="BE28" i="14"/>
  <c r="AZ28" i="14"/>
  <c r="AT28" i="14"/>
  <c r="AO28" i="14"/>
  <c r="AJ28" i="14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308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N391" i="10" l="1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BN308" i="10" s="1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BN391" i="10" l="1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X472" i="1" s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X468" i="1" s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X450" i="1" s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X429" i="1" s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X416" i="1" s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X412" i="1" s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I417" i="10" s="1"/>
  <c r="S407" i="1"/>
  <c r="U403" i="1"/>
  <c r="J403" i="10" s="1"/>
  <c r="BJ403" i="10" s="1"/>
  <c r="T403" i="1"/>
  <c r="I403" i="10" s="1"/>
  <c r="BI403" i="10" s="1"/>
  <c r="S403" i="1"/>
  <c r="X403" i="1" s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I404" i="10" s="1"/>
  <c r="S399" i="1"/>
  <c r="U393" i="1"/>
  <c r="J393" i="10" s="1"/>
  <c r="BJ393" i="10" s="1"/>
  <c r="T393" i="1"/>
  <c r="I393" i="10" s="1"/>
  <c r="BI393" i="10" s="1"/>
  <c r="S393" i="1"/>
  <c r="X393" i="1" s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X126" i="1" s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X122" i="1" s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229" i="1" l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T25" i="1"/>
  <c r="I25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H27" i="1"/>
  <c r="Q61" i="1"/>
  <c r="Q60" i="1"/>
  <c r="W60" i="1" s="1"/>
  <c r="Q59" i="1"/>
  <c r="Q58" i="1"/>
  <c r="F25" i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U32" i="10" l="1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H80" i="15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0" i="15"/>
  <c r="J81" i="15" s="1"/>
  <c r="J17" i="15" s="1"/>
  <c r="I80" i="15"/>
  <c r="K80" i="15"/>
  <c r="K81" i="15" s="1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L80" i="15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0" i="12" s="1"/>
  <c r="H141" i="10"/>
  <c r="G75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1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5" i="12" l="1"/>
  <c r="AY75" i="12"/>
  <c r="AU75" i="12"/>
  <c r="AQ75" i="12"/>
  <c r="AM75" i="12"/>
  <c r="AI75" i="12"/>
  <c r="AE75" i="12"/>
  <c r="AA75" i="12"/>
  <c r="W75" i="12"/>
  <c r="S75" i="12"/>
  <c r="O75" i="12"/>
  <c r="BF75" i="12"/>
  <c r="BB75" i="12"/>
  <c r="AX75" i="12"/>
  <c r="AT75" i="12"/>
  <c r="AP75" i="12"/>
  <c r="AL75" i="12"/>
  <c r="AH75" i="12"/>
  <c r="AD75" i="12"/>
  <c r="Z75" i="12"/>
  <c r="V75" i="12"/>
  <c r="R75" i="12"/>
  <c r="N75" i="12"/>
  <c r="BD75" i="12"/>
  <c r="AZ75" i="12"/>
  <c r="AV75" i="12"/>
  <c r="AN75" i="12"/>
  <c r="AJ75" i="12"/>
  <c r="AF75" i="12"/>
  <c r="AB75" i="12"/>
  <c r="T75" i="12"/>
  <c r="P75" i="12"/>
  <c r="BE75" i="12"/>
  <c r="BA75" i="12"/>
  <c r="AW75" i="12"/>
  <c r="AS75" i="12"/>
  <c r="AO75" i="12"/>
  <c r="AK75" i="12"/>
  <c r="AG75" i="12"/>
  <c r="AC75" i="12"/>
  <c r="Y75" i="12"/>
  <c r="U75" i="12"/>
  <c r="Q75" i="12"/>
  <c r="M75" i="12"/>
  <c r="AR75" i="12"/>
  <c r="X75" i="12"/>
  <c r="L75" i="12"/>
  <c r="BF70" i="12"/>
  <c r="BB70" i="12"/>
  <c r="AX70" i="12"/>
  <c r="AT70" i="12"/>
  <c r="AP70" i="12"/>
  <c r="AL70" i="12"/>
  <c r="AH70" i="12"/>
  <c r="AD70" i="12"/>
  <c r="Z70" i="12"/>
  <c r="V70" i="12"/>
  <c r="R70" i="12"/>
  <c r="N70" i="12"/>
  <c r="BE70" i="12"/>
  <c r="BA70" i="12"/>
  <c r="AW70" i="12"/>
  <c r="AS70" i="12"/>
  <c r="AO70" i="12"/>
  <c r="AK70" i="12"/>
  <c r="AG70" i="12"/>
  <c r="AC70" i="12"/>
  <c r="Y70" i="12"/>
  <c r="U70" i="12"/>
  <c r="Q70" i="12"/>
  <c r="M70" i="12"/>
  <c r="BC70" i="12"/>
  <c r="AU70" i="12"/>
  <c r="AQ70" i="12"/>
  <c r="AE70" i="12"/>
  <c r="W70" i="12"/>
  <c r="BD70" i="12"/>
  <c r="AZ70" i="12"/>
  <c r="AV70" i="12"/>
  <c r="AR70" i="12"/>
  <c r="AN70" i="12"/>
  <c r="AJ70" i="12"/>
  <c r="AF70" i="12"/>
  <c r="AB70" i="12"/>
  <c r="X70" i="12"/>
  <c r="T70" i="12"/>
  <c r="P70" i="12"/>
  <c r="L70" i="12"/>
  <c r="AY70" i="12"/>
  <c r="AM70" i="12"/>
  <c r="AI70" i="12"/>
  <c r="AA70" i="12"/>
  <c r="S70" i="12"/>
  <c r="O70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0" i="12"/>
  <c r="H70" i="14" s="1"/>
  <c r="J70" i="14"/>
  <c r="M80" i="15"/>
  <c r="I70" i="14"/>
  <c r="H69" i="16"/>
  <c r="H34" i="16"/>
  <c r="H28" i="16"/>
  <c r="H27" i="16"/>
  <c r="H50" i="16"/>
  <c r="H65" i="16"/>
  <c r="J75" i="14"/>
  <c r="H75" i="12"/>
  <c r="H75" i="14" s="1"/>
  <c r="H68" i="16"/>
  <c r="H36" i="16"/>
  <c r="H32" i="16"/>
  <c r="H35" i="16"/>
  <c r="I75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2" i="12"/>
  <c r="I71" i="12"/>
  <c r="I71" i="14" s="1"/>
  <c r="J71" i="14"/>
  <c r="H71" i="14"/>
  <c r="T71" i="12"/>
  <c r="T71" i="14" s="1"/>
  <c r="R71" i="12"/>
  <c r="R71" i="14" s="1"/>
  <c r="BA71" i="12"/>
  <c r="BA71" i="14" s="1"/>
  <c r="AD71" i="12"/>
  <c r="AD71" i="14" s="1"/>
  <c r="L71" i="12"/>
  <c r="L71" i="14" s="1"/>
  <c r="AS71" i="12"/>
  <c r="AS71" i="14" s="1"/>
  <c r="BF71" i="12"/>
  <c r="BF71" i="14" s="1"/>
  <c r="Q71" i="12"/>
  <c r="Q71" i="14" s="1"/>
  <c r="AW71" i="12"/>
  <c r="AW71" i="14" s="1"/>
  <c r="N71" i="12"/>
  <c r="N71" i="14" s="1"/>
  <c r="AH71" i="12"/>
  <c r="AH71" i="14" s="1"/>
  <c r="Y71" i="12"/>
  <c r="Y71" i="14" s="1"/>
  <c r="AF71" i="12"/>
  <c r="AF71" i="14" s="1"/>
  <c r="X71" i="12"/>
  <c r="X71" i="14" s="1"/>
  <c r="V71" i="12"/>
  <c r="V71" i="14" s="1"/>
  <c r="AB71" i="12"/>
  <c r="AB71" i="14" s="1"/>
  <c r="U71" i="12"/>
  <c r="U71" i="14" s="1"/>
  <c r="M71" i="12"/>
  <c r="M71" i="14" s="1"/>
  <c r="Z71" i="12"/>
  <c r="Z71" i="14" s="1"/>
  <c r="AV71" i="12"/>
  <c r="AV71" i="14" s="1"/>
  <c r="AR71" i="12"/>
  <c r="AR71" i="14" s="1"/>
  <c r="BE71" i="12"/>
  <c r="BE71" i="14" s="1"/>
  <c r="AJ71" i="12"/>
  <c r="AJ71" i="14" s="1"/>
  <c r="AK71" i="12"/>
  <c r="AK71" i="14" s="1"/>
  <c r="AG71" i="12"/>
  <c r="AG71" i="14" s="1"/>
  <c r="AL71" i="12"/>
  <c r="AL71" i="14" s="1"/>
  <c r="AN71" i="12"/>
  <c r="AN71" i="14" s="1"/>
  <c r="BB71" i="12"/>
  <c r="BB71" i="14" s="1"/>
  <c r="P71" i="12"/>
  <c r="P71" i="14" s="1"/>
  <c r="AO71" i="12"/>
  <c r="AO71" i="14" s="1"/>
  <c r="AT71" i="12"/>
  <c r="AT71" i="14" s="1"/>
  <c r="AC71" i="12"/>
  <c r="AC71" i="14" s="1"/>
  <c r="AX71" i="12"/>
  <c r="AX71" i="14" s="1"/>
  <c r="AP71" i="12"/>
  <c r="AP71" i="14" s="1"/>
  <c r="AZ71" i="12"/>
  <c r="AZ71" i="14" s="1"/>
  <c r="BD71" i="12"/>
  <c r="BD71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6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6" i="12"/>
  <c r="I76" i="14" s="1"/>
  <c r="G77" i="12"/>
  <c r="H76" i="14"/>
  <c r="J76" i="14"/>
  <c r="Y76" i="12"/>
  <c r="Y76" i="14" s="1"/>
  <c r="AF76" i="12"/>
  <c r="AF76" i="14" s="1"/>
  <c r="X76" i="12"/>
  <c r="X76" i="14" s="1"/>
  <c r="AB76" i="12"/>
  <c r="AB76" i="14" s="1"/>
  <c r="AT76" i="12"/>
  <c r="AT76" i="14" s="1"/>
  <c r="U76" i="12"/>
  <c r="U76" i="14" s="1"/>
  <c r="AP76" i="12"/>
  <c r="AP76" i="14" s="1"/>
  <c r="M76" i="12"/>
  <c r="M76" i="14" s="1"/>
  <c r="AV76" i="12"/>
  <c r="AV76" i="14" s="1"/>
  <c r="AR76" i="12"/>
  <c r="AR76" i="14" s="1"/>
  <c r="BE76" i="12"/>
  <c r="BE76" i="14" s="1"/>
  <c r="AD76" i="12"/>
  <c r="AD76" i="14" s="1"/>
  <c r="AJ76" i="12"/>
  <c r="AJ76" i="14" s="1"/>
  <c r="AK76" i="12"/>
  <c r="AK76" i="14" s="1"/>
  <c r="BF76" i="12"/>
  <c r="BF76" i="14" s="1"/>
  <c r="AX76" i="12"/>
  <c r="AX76" i="14" s="1"/>
  <c r="AG76" i="12"/>
  <c r="AG76" i="14" s="1"/>
  <c r="N76" i="12"/>
  <c r="N76" i="14" s="1"/>
  <c r="AL76" i="12"/>
  <c r="AL76" i="14" s="1"/>
  <c r="AN76" i="12"/>
  <c r="AN76" i="14" s="1"/>
  <c r="BB76" i="12"/>
  <c r="BB76" i="14" s="1"/>
  <c r="P76" i="12"/>
  <c r="P76" i="14" s="1"/>
  <c r="AO76" i="12"/>
  <c r="AO76" i="14" s="1"/>
  <c r="AC76" i="12"/>
  <c r="AC76" i="14" s="1"/>
  <c r="AZ76" i="12"/>
  <c r="AZ76" i="14" s="1"/>
  <c r="BD76" i="12"/>
  <c r="BD76" i="14" s="1"/>
  <c r="Z76" i="12"/>
  <c r="Z76" i="14" s="1"/>
  <c r="T76" i="12"/>
  <c r="T76" i="14" s="1"/>
  <c r="R76" i="12"/>
  <c r="R76" i="14" s="1"/>
  <c r="BA76" i="12"/>
  <c r="BA76" i="14" s="1"/>
  <c r="L76" i="12"/>
  <c r="L76" i="14" s="1"/>
  <c r="AS76" i="12"/>
  <c r="AS76" i="14" s="1"/>
  <c r="Q76" i="12"/>
  <c r="Q76" i="14" s="1"/>
  <c r="V76" i="12"/>
  <c r="V76" i="14" s="1"/>
  <c r="AW76" i="12"/>
  <c r="AW76" i="14" s="1"/>
  <c r="AH76" i="12"/>
  <c r="AH76" i="14" s="1"/>
  <c r="AF271" i="10"/>
  <c r="AF258" i="10"/>
  <c r="AF42" i="12"/>
  <c r="AF417" i="10"/>
  <c r="G71" i="14"/>
  <c r="H72" i="14"/>
  <c r="J72" i="14"/>
  <c r="I72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6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N80" i="15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0" i="15"/>
  <c r="O81" i="15" s="1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0" i="15"/>
  <c r="P81" i="15" s="1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6" i="12" s="1"/>
  <c r="S202" i="1"/>
  <c r="H196" i="10"/>
  <c r="G65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5" i="12" l="1"/>
  <c r="BA65" i="12"/>
  <c r="AW65" i="12"/>
  <c r="AS65" i="12"/>
  <c r="AO65" i="12"/>
  <c r="AK65" i="12"/>
  <c r="AG65" i="12"/>
  <c r="AC65" i="12"/>
  <c r="Y65" i="12"/>
  <c r="U65" i="12"/>
  <c r="Q65" i="12"/>
  <c r="M65" i="12"/>
  <c r="BD65" i="12"/>
  <c r="AZ65" i="12"/>
  <c r="AV65" i="12"/>
  <c r="AR65" i="12"/>
  <c r="AN65" i="12"/>
  <c r="AJ65" i="12"/>
  <c r="AF65" i="12"/>
  <c r="AB65" i="12"/>
  <c r="X65" i="12"/>
  <c r="T65" i="12"/>
  <c r="P65" i="12"/>
  <c r="L65" i="12"/>
  <c r="BC65" i="12"/>
  <c r="AY65" i="12"/>
  <c r="AU65" i="12"/>
  <c r="AQ65" i="12"/>
  <c r="AM65" i="12"/>
  <c r="AI65" i="12"/>
  <c r="AE65" i="12"/>
  <c r="AA65" i="12"/>
  <c r="W65" i="12"/>
  <c r="S65" i="12"/>
  <c r="O65" i="12"/>
  <c r="AX65" i="12"/>
  <c r="AH65" i="12"/>
  <c r="R65" i="12"/>
  <c r="AT65" i="12"/>
  <c r="AD65" i="12"/>
  <c r="N65" i="12"/>
  <c r="AP65" i="12"/>
  <c r="BB65" i="12"/>
  <c r="V65" i="12"/>
  <c r="BF65" i="12"/>
  <c r="Z65" i="12"/>
  <c r="AL65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0" i="15"/>
  <c r="Q81" i="15" s="1"/>
  <c r="Q17" i="15" s="1"/>
  <c r="G67" i="12"/>
  <c r="H65" i="12"/>
  <c r="H65" i="14" s="1"/>
  <c r="I65" i="14"/>
  <c r="J65" i="14"/>
  <c r="AT42" i="12"/>
  <c r="AT271" i="10"/>
  <c r="Q200" i="16" s="1"/>
  <c r="AT258" i="10"/>
  <c r="AT43" i="12"/>
  <c r="AT417" i="10"/>
  <c r="BV417" i="10" s="1"/>
  <c r="I66" i="12"/>
  <c r="I66" i="14" s="1"/>
  <c r="J66" i="14"/>
  <c r="H66" i="14"/>
  <c r="AL66" i="12"/>
  <c r="AL66" i="14" s="1"/>
  <c r="AN66" i="12"/>
  <c r="AN66" i="14" s="1"/>
  <c r="BB66" i="12"/>
  <c r="BB66" i="14" s="1"/>
  <c r="P66" i="12"/>
  <c r="P66" i="14" s="1"/>
  <c r="AO66" i="12"/>
  <c r="AO66" i="14" s="1"/>
  <c r="AC66" i="12"/>
  <c r="AC66" i="14" s="1"/>
  <c r="AZ66" i="12"/>
  <c r="AZ66" i="14" s="1"/>
  <c r="BD66" i="12"/>
  <c r="BD66" i="14" s="1"/>
  <c r="T66" i="12"/>
  <c r="T66" i="14" s="1"/>
  <c r="R66" i="12"/>
  <c r="R66" i="14" s="1"/>
  <c r="BA66" i="12"/>
  <c r="BA66" i="14" s="1"/>
  <c r="L66" i="12"/>
  <c r="L66" i="14" s="1"/>
  <c r="AS66" i="12"/>
  <c r="AS66" i="14" s="1"/>
  <c r="Q66" i="12"/>
  <c r="Q66" i="14" s="1"/>
  <c r="AT66" i="12"/>
  <c r="AT66" i="14" s="1"/>
  <c r="AP66" i="12"/>
  <c r="AP66" i="14" s="1"/>
  <c r="AW66" i="12"/>
  <c r="AW66" i="14" s="1"/>
  <c r="AH66" i="12"/>
  <c r="AH66" i="14" s="1"/>
  <c r="Y66" i="12"/>
  <c r="Y66" i="14" s="1"/>
  <c r="AF66" i="12"/>
  <c r="AF66" i="14" s="1"/>
  <c r="AD66" i="12"/>
  <c r="AD66" i="14" s="1"/>
  <c r="X66" i="12"/>
  <c r="X66" i="14" s="1"/>
  <c r="BF66" i="12"/>
  <c r="BF66" i="14" s="1"/>
  <c r="V66" i="12"/>
  <c r="V66" i="14" s="1"/>
  <c r="AB66" i="12"/>
  <c r="AB66" i="14" s="1"/>
  <c r="AX66" i="12"/>
  <c r="AX66" i="14" s="1"/>
  <c r="U66" i="12"/>
  <c r="U66" i="14" s="1"/>
  <c r="N66" i="12"/>
  <c r="N66" i="14" s="1"/>
  <c r="M66" i="12"/>
  <c r="M66" i="14" s="1"/>
  <c r="AV66" i="12"/>
  <c r="AV66" i="14" s="1"/>
  <c r="AR66" i="12"/>
  <c r="AR66" i="14" s="1"/>
  <c r="BE66" i="12"/>
  <c r="BE66" i="14" s="1"/>
  <c r="AJ66" i="12"/>
  <c r="AJ66" i="14" s="1"/>
  <c r="AK66" i="12"/>
  <c r="AK66" i="14" s="1"/>
  <c r="AG66" i="12"/>
  <c r="AG66" i="14" s="1"/>
  <c r="Z66" i="12"/>
  <c r="Z66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6" i="14"/>
  <c r="J67" i="14"/>
  <c r="I67" i="14"/>
  <c r="H67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0" i="15"/>
  <c r="R81" i="15" s="1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0" i="15"/>
  <c r="S81" i="15" s="1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F326" i="10"/>
  <c r="BY326" i="10" s="1"/>
  <c r="CA326" i="10" s="1"/>
  <c r="BF245" i="10"/>
  <c r="BF391" i="10"/>
  <c r="BY257" i="10"/>
  <c r="CA257" i="10" s="1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T80" i="15"/>
  <c r="V80" i="15" s="1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AJ226" i="10"/>
  <c r="X225" i="10"/>
  <c r="J36" i="12"/>
  <c r="J35" i="12"/>
  <c r="R373" i="10" l="1"/>
  <c r="AH372" i="10"/>
  <c r="AH225" i="10"/>
  <c r="AJ241" i="10"/>
  <c r="BD225" i="10"/>
  <c r="BY225" i="10" s="1"/>
  <c r="X373" i="10"/>
  <c r="AF373" i="10"/>
  <c r="AK241" i="10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BV225" i="10" s="1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2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T241" i="10" l="1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7" i="12"/>
  <c r="BD59" i="12" s="1"/>
  <c r="AX77" i="12"/>
  <c r="AX59" i="12" s="1"/>
  <c r="AS75" i="14"/>
  <c r="AN77" i="12"/>
  <c r="AN59" i="12" s="1"/>
  <c r="AH75" i="14"/>
  <c r="AC75" i="14"/>
  <c r="X77" i="12"/>
  <c r="X59" i="12" s="1"/>
  <c r="L77" i="12"/>
  <c r="L59" i="12" s="1"/>
  <c r="R75" i="14"/>
  <c r="V75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0" i="14"/>
  <c r="BF75" i="14"/>
  <c r="BF77" i="12"/>
  <c r="BF59" i="12" s="1"/>
  <c r="AZ72" i="12"/>
  <c r="AJ70" i="14"/>
  <c r="N72" i="12"/>
  <c r="AO70" i="14"/>
  <c r="Y70" i="14"/>
  <c r="BB70" i="14"/>
  <c r="AW70" i="14"/>
  <c r="AR70" i="14"/>
  <c r="AL72" i="12"/>
  <c r="AG70" i="14"/>
  <c r="AB72" i="12"/>
  <c r="T72" i="12"/>
  <c r="Q72" i="12"/>
  <c r="AT70" i="14"/>
  <c r="AD72" i="12"/>
  <c r="P72" i="12"/>
  <c r="BE72" i="12"/>
  <c r="BA70" i="14"/>
  <c r="AV70" i="14"/>
  <c r="AP70" i="14"/>
  <c r="AK72" i="12"/>
  <c r="AF70" i="14"/>
  <c r="Z72" i="12"/>
  <c r="U70" i="14"/>
  <c r="M72" i="12"/>
  <c r="L72" i="12"/>
  <c r="L58" i="12" s="1"/>
  <c r="BF72" i="14"/>
  <c r="BF58" i="12"/>
  <c r="V65" i="14"/>
  <c r="BD65" i="14"/>
  <c r="AX65" i="14"/>
  <c r="AS65" i="14"/>
  <c r="AN65" i="14"/>
  <c r="AH65" i="14"/>
  <c r="AC65" i="14"/>
  <c r="X65" i="14"/>
  <c r="R67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7" i="12"/>
  <c r="BF65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I103" i="16" s="1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T103" i="16" s="1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L103" i="16" s="1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P103" i="16" l="1"/>
  <c r="N103" i="16"/>
  <c r="R103" i="16"/>
  <c r="M103" i="16"/>
  <c r="S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7" i="12"/>
  <c r="AH59" i="12" s="1"/>
  <c r="AN75" i="14"/>
  <c r="AC77" i="12"/>
  <c r="AC59" i="12" s="1"/>
  <c r="AS77" i="12"/>
  <c r="AS59" i="12" s="1"/>
  <c r="BD75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7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7" i="12"/>
  <c r="V59" i="12" s="1"/>
  <c r="AX75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5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5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2" i="12"/>
  <c r="AJ58" i="12" s="1"/>
  <c r="L72" i="14"/>
  <c r="Q70" i="14"/>
  <c r="AD328" i="10"/>
  <c r="AR328" i="10"/>
  <c r="N49" i="12"/>
  <c r="AZ328" i="10"/>
  <c r="AG328" i="10"/>
  <c r="BB328" i="10"/>
  <c r="AZ70" i="14"/>
  <c r="AL70" i="14"/>
  <c r="AW72" i="12"/>
  <c r="AW58" i="12" s="1"/>
  <c r="Y72" i="12"/>
  <c r="Y72" i="14" s="1"/>
  <c r="AV72" i="12"/>
  <c r="AV58" i="12" s="1"/>
  <c r="AG72" i="12"/>
  <c r="AG72" i="14" s="1"/>
  <c r="P70" i="14"/>
  <c r="AT72" i="12"/>
  <c r="AT72" i="14" s="1"/>
  <c r="BB72" i="12"/>
  <c r="BB58" i="12" s="1"/>
  <c r="AK70" i="14"/>
  <c r="T70" i="14"/>
  <c r="L70" i="14"/>
  <c r="AP72" i="12"/>
  <c r="AP72" i="14" s="1"/>
  <c r="P328" i="10"/>
  <c r="AJ328" i="10"/>
  <c r="AO72" i="12"/>
  <c r="AO72" i="14" s="1"/>
  <c r="U72" i="12"/>
  <c r="U58" i="12" s="1"/>
  <c r="AR72" i="12"/>
  <c r="AR58" i="12" s="1"/>
  <c r="AF72" i="12"/>
  <c r="AF58" i="12" s="1"/>
  <c r="BA72" i="12"/>
  <c r="BA58" i="12" s="1"/>
  <c r="N70" i="14"/>
  <c r="AD70" i="14"/>
  <c r="Z70" i="14"/>
  <c r="AB70" i="14"/>
  <c r="M70" i="14"/>
  <c r="BE70" i="14"/>
  <c r="M75" i="14"/>
  <c r="M77" i="12"/>
  <c r="M59" i="12" s="1"/>
  <c r="Z75" i="14"/>
  <c r="Z77" i="12"/>
  <c r="Z59" i="12" s="1"/>
  <c r="AK75" i="14"/>
  <c r="AK77" i="12"/>
  <c r="AK59" i="12" s="1"/>
  <c r="AV75" i="14"/>
  <c r="AV77" i="12"/>
  <c r="AV59" i="12" s="1"/>
  <c r="BE75" i="14"/>
  <c r="BE77" i="12"/>
  <c r="BE59" i="12" s="1"/>
  <c r="AD75" i="14"/>
  <c r="AD77" i="12"/>
  <c r="AD59" i="12" s="1"/>
  <c r="Q75" i="14"/>
  <c r="Q77" i="12"/>
  <c r="Q59" i="12" s="1"/>
  <c r="AB75" i="14"/>
  <c r="AB77" i="12"/>
  <c r="AB59" i="12" s="1"/>
  <c r="AL75" i="14"/>
  <c r="AL77" i="12"/>
  <c r="AL59" i="12" s="1"/>
  <c r="AW75" i="14"/>
  <c r="AW77" i="12"/>
  <c r="AW59" i="12" s="1"/>
  <c r="Y75" i="14"/>
  <c r="Y77" i="12"/>
  <c r="Y59" i="12" s="1"/>
  <c r="N75" i="14"/>
  <c r="N77" i="12"/>
  <c r="N59" i="12" s="1"/>
  <c r="AZ75" i="14"/>
  <c r="AZ77" i="12"/>
  <c r="AZ59" i="12" s="1"/>
  <c r="U75" i="14"/>
  <c r="U77" i="12"/>
  <c r="U59" i="12" s="1"/>
  <c r="AF75" i="14"/>
  <c r="AF77" i="12"/>
  <c r="AF59" i="12" s="1"/>
  <c r="AP75" i="14"/>
  <c r="AP77" i="12"/>
  <c r="AP59" i="12" s="1"/>
  <c r="BA75" i="14"/>
  <c r="BA77" i="12"/>
  <c r="BA59" i="12" s="1"/>
  <c r="P75" i="14"/>
  <c r="P77" i="12"/>
  <c r="P59" i="12" s="1"/>
  <c r="AT75" i="14"/>
  <c r="AT77" i="12"/>
  <c r="AT59" i="12" s="1"/>
  <c r="T75" i="14"/>
  <c r="T77" i="12"/>
  <c r="T59" i="12" s="1"/>
  <c r="AG75" i="14"/>
  <c r="AG77" i="12"/>
  <c r="AG59" i="12" s="1"/>
  <c r="AR75" i="14"/>
  <c r="AR77" i="12"/>
  <c r="AR59" i="12" s="1"/>
  <c r="BB75" i="14"/>
  <c r="BB77" i="12"/>
  <c r="BB59" i="12" s="1"/>
  <c r="AO75" i="14"/>
  <c r="AO77" i="12"/>
  <c r="AO59" i="12" s="1"/>
  <c r="AJ75" i="14"/>
  <c r="AJ77" i="12"/>
  <c r="AJ59" i="12" s="1"/>
  <c r="N72" i="14"/>
  <c r="N58" i="12"/>
  <c r="AD72" i="14"/>
  <c r="AD58" i="12"/>
  <c r="AZ72" i="14"/>
  <c r="AZ58" i="12"/>
  <c r="Q72" i="14"/>
  <c r="Q58" i="12"/>
  <c r="V67" i="12"/>
  <c r="V57" i="12" s="1"/>
  <c r="AS67" i="12"/>
  <c r="AS67" i="14" s="1"/>
  <c r="P72" i="14"/>
  <c r="P58" i="12"/>
  <c r="M72" i="14"/>
  <c r="M58" i="12"/>
  <c r="Z72" i="14"/>
  <c r="Z58" i="12"/>
  <c r="AK72" i="14"/>
  <c r="AK58" i="12"/>
  <c r="BE72" i="14"/>
  <c r="BE58" i="12"/>
  <c r="T72" i="14"/>
  <c r="T58" i="12"/>
  <c r="AB72" i="14"/>
  <c r="AB58" i="12"/>
  <c r="AL72" i="14"/>
  <c r="AL58" i="12"/>
  <c r="X67" i="12"/>
  <c r="X67" i="14" s="1"/>
  <c r="AN67" i="12"/>
  <c r="AN67" i="14" s="1"/>
  <c r="R65" i="14"/>
  <c r="AC67" i="12"/>
  <c r="AC67" i="14" s="1"/>
  <c r="AX67" i="12"/>
  <c r="AX57" i="12" s="1"/>
  <c r="BD67" i="12"/>
  <c r="BD67" i="14" s="1"/>
  <c r="AH67" i="12"/>
  <c r="AH57" i="12" s="1"/>
  <c r="J73" i="14"/>
  <c r="AC72" i="12"/>
  <c r="AC70" i="14"/>
  <c r="AN72" i="12"/>
  <c r="AN70" i="14"/>
  <c r="AX72" i="12"/>
  <c r="AX70" i="14"/>
  <c r="X72" i="12"/>
  <c r="X70" i="14"/>
  <c r="AH72" i="12"/>
  <c r="AH70" i="14"/>
  <c r="AS72" i="12"/>
  <c r="AS70" i="14"/>
  <c r="BD72" i="12"/>
  <c r="BD70" i="14"/>
  <c r="V72" i="12"/>
  <c r="V70" i="14"/>
  <c r="R72" i="12"/>
  <c r="R70" i="14"/>
  <c r="Y328" i="10"/>
  <c r="AT328" i="10"/>
  <c r="AL328" i="10"/>
  <c r="AW328" i="10"/>
  <c r="AB328" i="10"/>
  <c r="BF67" i="14"/>
  <c r="BF57" i="12"/>
  <c r="R67" i="14"/>
  <c r="R57" i="12"/>
  <c r="Z50" i="12"/>
  <c r="U67" i="12"/>
  <c r="U65" i="14"/>
  <c r="AF67" i="12"/>
  <c r="AF65" i="14"/>
  <c r="AP67" i="12"/>
  <c r="AP65" i="14"/>
  <c r="BA67" i="12"/>
  <c r="BA65" i="14"/>
  <c r="T67" i="12"/>
  <c r="T65" i="14"/>
  <c r="AB67" i="12"/>
  <c r="AB65" i="14"/>
  <c r="AL67" i="12"/>
  <c r="AL65" i="14"/>
  <c r="AW67" i="12"/>
  <c r="AW65" i="14"/>
  <c r="P67" i="12"/>
  <c r="P65" i="14"/>
  <c r="Y67" i="12"/>
  <c r="Y65" i="14"/>
  <c r="AJ67" i="12"/>
  <c r="AJ65" i="14"/>
  <c r="AT67" i="12"/>
  <c r="AT65" i="14"/>
  <c r="M67" i="12"/>
  <c r="M65" i="14"/>
  <c r="Z67" i="12"/>
  <c r="Z65" i="14"/>
  <c r="AK67" i="12"/>
  <c r="AK65" i="14"/>
  <c r="AV67" i="12"/>
  <c r="AV65" i="14"/>
  <c r="BE67" i="12"/>
  <c r="BE65" i="14"/>
  <c r="Q67" i="12"/>
  <c r="Q65" i="14"/>
  <c r="AG67" i="12"/>
  <c r="AG65" i="14"/>
  <c r="AR67" i="12"/>
  <c r="AR65" i="14"/>
  <c r="BB67" i="12"/>
  <c r="BB65" i="14"/>
  <c r="N67" i="12"/>
  <c r="N65" i="14"/>
  <c r="AD67" i="12"/>
  <c r="AD65" i="14"/>
  <c r="AO67" i="12"/>
  <c r="AO65" i="14"/>
  <c r="AZ67" i="12"/>
  <c r="AZ65" i="14"/>
  <c r="M50" i="12"/>
  <c r="L65" i="14"/>
  <c r="L67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2" i="14"/>
  <c r="AT58" i="12"/>
  <c r="Y58" i="12"/>
  <c r="BA72" i="14"/>
  <c r="AG58" i="12"/>
  <c r="U72" i="14"/>
  <c r="V67" i="14"/>
  <c r="AO58" i="12"/>
  <c r="AW72" i="14"/>
  <c r="BB72" i="14"/>
  <c r="AV72" i="14"/>
  <c r="AF72" i="14"/>
  <c r="AR72" i="14"/>
  <c r="AP58" i="12"/>
  <c r="AN57" i="12"/>
  <c r="H59" i="12"/>
  <c r="J59" i="12"/>
  <c r="I59" i="12"/>
  <c r="G59" i="12"/>
  <c r="AR59" i="14" s="1"/>
  <c r="G75" i="14"/>
  <c r="X57" i="12"/>
  <c r="AX67" i="14"/>
  <c r="AS57" i="12"/>
  <c r="AH67" i="14"/>
  <c r="BD57" i="12"/>
  <c r="V72" i="14"/>
  <c r="V58" i="12"/>
  <c r="AS72" i="14"/>
  <c r="AS58" i="12"/>
  <c r="X72" i="14"/>
  <c r="X58" i="12"/>
  <c r="AN72" i="14"/>
  <c r="AN58" i="12"/>
  <c r="R72" i="14"/>
  <c r="R58" i="12"/>
  <c r="BD72" i="14"/>
  <c r="BD58" i="12"/>
  <c r="AH72" i="14"/>
  <c r="AH58" i="12"/>
  <c r="AX72" i="14"/>
  <c r="AX58" i="12"/>
  <c r="AC72" i="14"/>
  <c r="AC58" i="12"/>
  <c r="AC57" i="12"/>
  <c r="G70" i="14"/>
  <c r="AZ67" i="14"/>
  <c r="AZ57" i="12"/>
  <c r="AD67" i="14"/>
  <c r="AD57" i="12"/>
  <c r="BB67" i="14"/>
  <c r="BB57" i="12"/>
  <c r="AG67" i="14"/>
  <c r="AG57" i="12"/>
  <c r="BE67" i="14"/>
  <c r="BE57" i="12"/>
  <c r="AK67" i="14"/>
  <c r="AK57" i="12"/>
  <c r="M67" i="14"/>
  <c r="M57" i="12"/>
  <c r="AJ67" i="14"/>
  <c r="AJ57" i="12"/>
  <c r="P67" i="14"/>
  <c r="P57" i="12"/>
  <c r="AL67" i="14"/>
  <c r="AL57" i="12"/>
  <c r="T67" i="14"/>
  <c r="T57" i="12"/>
  <c r="AP67" i="14"/>
  <c r="AP57" i="12"/>
  <c r="U67" i="14"/>
  <c r="U57" i="12"/>
  <c r="AO67" i="14"/>
  <c r="AO57" i="12"/>
  <c r="N67" i="14"/>
  <c r="N57" i="12"/>
  <c r="AR67" i="14"/>
  <c r="AR57" i="12"/>
  <c r="Q67" i="14"/>
  <c r="Q57" i="12"/>
  <c r="AV67" i="14"/>
  <c r="AV57" i="12"/>
  <c r="Z67" i="14"/>
  <c r="Z57" i="12"/>
  <c r="AT67" i="14"/>
  <c r="AT57" i="12"/>
  <c r="Y67" i="14"/>
  <c r="Y57" i="12"/>
  <c r="AW67" i="14"/>
  <c r="AW57" i="12"/>
  <c r="AB67" i="14"/>
  <c r="AB57" i="12"/>
  <c r="BA67" i="14"/>
  <c r="BA57" i="12"/>
  <c r="AF67" i="14"/>
  <c r="AF57" i="12"/>
  <c r="L67" i="14"/>
  <c r="J68" i="14"/>
  <c r="G65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2" i="14"/>
  <c r="G58" i="12"/>
  <c r="AR58" i="14" s="1"/>
  <c r="H58" i="12"/>
  <c r="I58" i="12"/>
  <c r="J58" i="12"/>
  <c r="AX138" i="10"/>
  <c r="G67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60" i="14" s="1"/>
  <c r="E59" i="14"/>
  <c r="M204" i="10"/>
  <c r="BI193" i="10"/>
  <c r="BJ193" i="10"/>
  <c r="N204" i="10"/>
  <c r="L193" i="10" l="1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L204" i="10" l="1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I55" i="16" l="1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BX62" i="10" l="1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Y224" i="10"/>
  <c r="Y236" i="10" s="1"/>
  <c r="Y250" i="10" s="1"/>
  <c r="L127" i="16" s="1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AN436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<sst xmlns="http://schemas.openxmlformats.org/spreadsheetml/2006/main" count="1611" uniqueCount="502">
  <si>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</si>
  <si>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</si>
  <si>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</si>
  <si>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</si>
  <si>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</si>
  <si>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</si>
  <si>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</si>
  <si>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</si>
  <si>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</si>
  <si>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</si>
  <si>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</si>
  <si>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</si>
  <si>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</si>
  <si>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</si>
  <si>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</si>
  <si>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</si>
  <si>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</si>
  <si>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</si>
  <si>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</si>
  <si>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</si>
  <si>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</si>
  <si>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</si>
  <si>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</si>
  <si>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</si>
  <si>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</si>
  <si>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</si>
  <si>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</si>
  <si>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</si>
  <si>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</si>
  <si>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</si>
  <si>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</si>
  <si>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</si>
  <si>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</si>
  <si>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</si>
  <si>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</si>
  <si>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</si>
  <si>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</si>
  <si>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</si>
  <si>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</si>
  <si>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</si>
  <si>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</si>
  <si>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</si>
  <si>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</si>
  <si>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</si>
  <si>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</si>
  <si>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</si>
  <si>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</si>
  <si>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</si>
  <si>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</si>
  <si>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</si>
  <si>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</si>
  <si>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</si>
  <si>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</si>
  <si>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</si>
  <si>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</si>
  <si>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</si>
  <si>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</si>
  <si>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</si>
  <si>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</si>
  <si>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</si>
  <si>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</si>
  <si>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</si>
  <si>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</si>
  <si>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</si>
  <si>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</si>
  <si>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</si>
  <si>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</si>
  <si>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</si>
  <si>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</si>
  <si>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</si>
  <si>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</si>
  <si>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</si>
  <si>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</si>
  <si>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</si>
  <si>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</si>
  <si>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</si>
  <si>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</si>
  <si>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</si>
  <si>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</si>
  <si>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</si>
  <si>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</si>
  <si>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</si>
  <si>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</si>
  <si>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</si>
  <si>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</si>
  <si>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</si>
  <si>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</si>
  <si>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</si>
  <si>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</si>
  <si>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</si>
  <si>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</si>
  <si>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</si>
  <si>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</si>
  <si>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</si>
  <si>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</si>
  <si>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</si>
  <si>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</si>
  <si>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</si>
  <si>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</si>
  <si>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</si>
  <si>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</si>
  <si>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</si>
  <si>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</si>
  <si>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</si>
  <si>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</si>
  <si>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</si>
  <si>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</si>
  <si>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</si>
  <si>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</si>
  <si>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</si>
  <si>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</si>
  <si>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</si>
  <si>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</si>
  <si>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</si>
  <si>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</si>
  <si>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</si>
  <si>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</si>
  <si>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</si>
  <si>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</si>
  <si>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</si>
  <si>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</si>
  <si>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</si>
  <si>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</si>
  <si>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</si>
  <si>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</si>
  <si>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</si>
  <si>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</si>
  <si>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</si>
  <si>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</si>
  <si>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</si>
  <si>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</si>
  <si>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</si>
  <si>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</si>
  <si>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</si>
  <si>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</si>
  <si>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</si>
  <si>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</si>
  <si>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</si>
  <si>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</si>
  <si>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</si>
  <si>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</si>
  <si>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</si>
  <si>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</si>
  <si>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</si>
  <si>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</si>
  <si>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</si>
  <si>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</si>
  <si>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</si>
  <si>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</si>
  <si>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</si>
  <si>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</si>
  <si>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</si>
  <si>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</si>
  <si>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</si>
  <si>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</si>
  <si>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</si>
  <si>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</si>
  <si>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</si>
  <si>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</si>
  <si>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</si>
  <si>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</si>
  <si>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</si>
  <si>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</si>
  <si>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</si>
  <si>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</si>
  <si>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</si>
  <si>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</si>
  <si>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</si>
  <si>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</si>
  <si>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</si>
  <si>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</si>
  <si>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</si>
  <si>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</si>
  <si>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</si>
  <si>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</si>
  <si>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</si>
  <si>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</si>
  <si>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</si>
  <si>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</si>
  <si>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</si>
  <si>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</si>
  <si>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</si>
  <si>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</si>
  <si>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</si>
  <si>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</si>
  <si>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</si>
  <si>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</si>
  <si>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</si>
  <si>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</si>
  <si>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</si>
  <si>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</si>
  <si>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</si>
  <si>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</si>
  <si>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</si>
  <si>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</si>
  <si>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</si>
  <si>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</si>
  <si>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</si>
  <si>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</si>
  <si>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</si>
  <si>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</si>
  <si>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</si>
  <si>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</si>
  <si>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</si>
  <si>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</si>
  <si>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</si>
  <si>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</si>
  <si>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</si>
  <si>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</si>
  <si>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</si>
  <si>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</si>
  <si>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</si>
  <si>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</si>
  <si>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</si>
  <si>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</si>
  <si>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</si>
  <si>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</si>
  <si>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</si>
  <si>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</si>
  <si>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</si>
  <si>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</si>
  <si>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</si>
  <si>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</si>
  <si>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</si>
  <si>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</si>
  <si>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</si>
  <si>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</si>
  <si>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</si>
  <si>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</si>
  <si>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</si>
  <si>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</si>
  <si>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</si>
  <si>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</si>
  <si>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</si>
  <si>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</si>
  <si>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</si>
  <si>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</si>
  <si>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</si>
  <si>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</si>
  <si>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</si>
  <si>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</si>
  <si>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</si>
  <si>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</si>
  <si>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</si>
  <si>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</si>
  <si>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</si>
  <si>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</si>
  <si>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</si>
  <si>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</si>
  <si>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</si>
  <si>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</si>
  <si>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</si>
  <si>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</si>
  <si>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</si>
  <si>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</si>
  <si>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</si>
  <si>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</si>
  <si>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</si>
  <si>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</si>
  <si>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</si>
  <si>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</si>
  <si>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</si>
  <si>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</si>
  <si>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</si>
  <si>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</si>
  <si>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</si>
  <si>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</si>
  <si>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</si>
  <si>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</si>
  <si>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</si>
  <si>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</si>
  <si>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</si>
  <si>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</si>
  <si>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</si>
  <si>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</si>
  <si>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</si>
  <si>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</si>
  <si>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</si>
  <si>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</si>
  <si>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</si>
  <si>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</si>
  <si>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</si>
  <si>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</si>
  <si>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</si>
  <si>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</si>
  <si>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</si>
  <si>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</si>
  <si>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</si>
  <si>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</si>
  <si>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</si>
  <si>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</si>
  <si>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</si>
  <si>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</si>
  <si>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</si>
  <si>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</si>
  <si>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</si>
  <si>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</si>
  <si>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</si>
  <si>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</si>
  <si>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</si>
  <si>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</si>
  <si>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</si>
  <si>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</si>
  <si>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</si>
  <si>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</si>
  <si>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</si>
  <si>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</si>
  <si>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</si>
  <si>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</si>
  <si>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</si>
  <si>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</si>
  <si>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</si>
  <si>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</si>
  <si>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</si>
  <si>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</si>
  <si>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</si>
  <si>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</si>
  <si>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</si>
  <si>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</si>
  <si>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</si>
  <si>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</si>
  <si>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</si>
  <si>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</si>
  <si>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</si>
  <si>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</si>
  <si>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</si>
  <si>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</si>
  <si>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</si>
  <si>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</si>
  <si>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</si>
  <si>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</si>
  <si>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</si>
  <si>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</si>
  <si>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</si>
  <si>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</si>
  <si>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</si>
  <si>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</si>
  <si>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</si>
  <si>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</si>
  <si>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</si>
  <si>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</si>
  <si>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</si>
  <si>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</si>
  <si>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</si>
  <si>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</si>
  <si>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</si>
  <si>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</si>
  <si>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</si>
  <si>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</si>
  <si>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</si>
  <si>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</si>
  <si>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</si>
  <si>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</si>
  <si>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</si>
  <si>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</si>
  <si>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</si>
  <si>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</si>
  <si>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</si>
  <si>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</si>
  <si>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</si>
  <si>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</si>
  <si>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</si>
  <si>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</si>
  <si>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</si>
  <si>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</si>
  <si>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</si>
  <si>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</si>
  <si>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</si>
  <si>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</si>
  <si>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</si>
  <si>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</si>
  <si>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</si>
  <si>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</si>
  <si>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</si>
  <si>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</si>
  <si>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</si>
  <si>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</si>
  <si>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</si>
  <si>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</si>
  <si>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</si>
  <si>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</si>
  <si>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</si>
  <si>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</si>
  <si>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</si>
  <si>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</si>
  <si>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</si>
  <si>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</si>
  <si>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</si>
  <si>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</si>
  <si>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</si>
  <si>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</si>
  <si>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</si>
  <si>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</si>
  <si>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</si>
  <si>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</si>
  <si>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</si>
  <si>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</si>
  <si>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</si>
  <si>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</si>
  <si>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</si>
  <si>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</si>
  <si>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</si>
  <si>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</si>
  <si>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</si>
  <si>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</si>
  <si>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</si>
  <si>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</si>
  <si>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</si>
  <si>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</si>
  <si>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</si>
  <si>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</si>
  <si>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</si>
  <si>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</si>
  <si>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</si>
  <si>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</si>
  <si>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</si>
  <si>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</si>
  <si>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</si>
  <si>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</si>
  <si>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</si>
  <si>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</si>
  <si>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</si>
  <si>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</si>
  <si>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</si>
  <si>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</si>
  <si>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</si>
  <si>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</si>
  <si>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</si>
  <si>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</si>
  <si>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</si>
  <si>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</si>
  <si>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</si>
  <si>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</si>
  <si>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</si>
  <si>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</si>
  <si>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</si>
  <si>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</si>
  <si>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</si>
  <si>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</si>
  <si>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</si>
  <si>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</si>
  <si>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</si>
  <si>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</si>
  <si>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</si>
  <si>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</si>
  <si>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</si>
  <si>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</si>
  <si>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</si>
  <si>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</si>
  <si>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Intermed + Peak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</si>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</sst>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493</v>
      </c>
    </row>
    <row r="8" spans="1:4" x14ac:dyDescent="0.25">
      <c r="B8" t="s">
        <v>494</v>
      </c>
    </row>
    <row r="9" spans="1:4" x14ac:dyDescent="0.25">
      <c r="C9" t="s">
        <v>495</v>
      </c>
      <c r="D9" t="s">
        <v>496</v>
      </c>
    </row>
    <row r="11" spans="1:4" x14ac:dyDescent="0.25">
      <c r="B11" t="s">
        <v>497</v>
      </c>
    </row>
    <row r="12" spans="1:4" x14ac:dyDescent="0.25">
      <c r="B12" t="s">
        <v>498</v>
      </c>
    </row>
    <row r="13" spans="1:4" x14ac:dyDescent="0.25">
      <c r="B13" t="s">
        <v>499</v>
      </c>
    </row>
    <row r="14" spans="1:4" x14ac:dyDescent="0.25">
      <c r="B14" t="s">
        <v>500</v>
      </c>
    </row>
    <row r="16" spans="1:4" x14ac:dyDescent="0.25">
      <c r="B16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tabSelected="1" workbookViewId="0">
      <pane xSplit="7" ySplit="10" topLeftCell="H30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11"/>
      <c r="H9" s="111" t="s">
        <v>8</v>
      </c>
      <c r="I9" s="111" t="s">
        <v>334</v>
      </c>
      <c r="J9" s="111" t="s">
        <v>380</v>
      </c>
      <c r="K9" s="169" t="s">
        <v>384</v>
      </c>
      <c r="L9" s="169" t="s">
        <v>383</v>
      </c>
      <c r="M9" s="169" t="s">
        <v>384</v>
      </c>
      <c r="N9" s="169" t="s">
        <v>383</v>
      </c>
      <c r="O9" s="169" t="s">
        <v>3</v>
      </c>
      <c r="P9" s="169" t="s">
        <v>476</v>
      </c>
      <c r="Q9" s="169" t="s">
        <v>476</v>
      </c>
      <c r="R9" s="169" t="s">
        <v>372</v>
      </c>
      <c r="S9" s="169" t="s">
        <v>372</v>
      </c>
      <c r="T9" s="169" t="s">
        <v>372</v>
      </c>
      <c r="U9" s="169"/>
      <c r="V9" s="111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70" t="s">
        <v>470</v>
      </c>
      <c r="L10" s="170" t="s">
        <v>471</v>
      </c>
      <c r="M10" s="170" t="s">
        <v>472</v>
      </c>
      <c r="N10" s="170" t="s">
        <v>473</v>
      </c>
      <c r="O10" s="170" t="s">
        <v>474</v>
      </c>
      <c r="P10" s="170" t="s">
        <v>477</v>
      </c>
      <c r="Q10" s="170" t="s">
        <v>478</v>
      </c>
      <c r="R10" s="170" t="s">
        <v>480</v>
      </c>
      <c r="S10" s="170" t="s">
        <v>481</v>
      </c>
      <c r="T10" s="170" t="s">
        <v>482</v>
      </c>
      <c r="U10" s="170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483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 t="s">
        <v>444</v>
      </c>
      <c r="F17" t="s">
        <v>449</v>
      </c>
      <c r="H17" s="136">
        <v>-4334522</v>
      </c>
      <c r="I17" s="40">
        <f>+I81*$H17</f>
        <v>-1568134.8376074752</v>
      </c>
      <c r="J17" s="40">
        <f t="shared" ref="J17:T17" si="1">+J81*$H17</f>
        <v>-509587.68221543834</v>
      </c>
      <c r="K17" s="40">
        <f t="shared" si="1"/>
        <v>-60692.746505126037</v>
      </c>
      <c r="L17" s="40">
        <f t="shared" si="1"/>
        <v>-703204.34683937789</v>
      </c>
      <c r="M17" s="40">
        <f t="shared" si="1"/>
        <v>-678787.41214058956</v>
      </c>
      <c r="N17" s="40">
        <f t="shared" si="1"/>
        <v>-298539.94351397513</v>
      </c>
      <c r="O17" s="40">
        <f t="shared" si="1"/>
        <v>-413329.55891951331</v>
      </c>
      <c r="P17" s="40">
        <f t="shared" si="1"/>
        <v>-40343.062201387911</v>
      </c>
      <c r="Q17" s="40">
        <f t="shared" si="1"/>
        <v>-21313.089204460113</v>
      </c>
      <c r="R17" s="40">
        <f t="shared" si="1"/>
        <v>-38178.613371979525</v>
      </c>
      <c r="S17" s="40">
        <f t="shared" si="1"/>
        <v>-1244.4928028789589</v>
      </c>
      <c r="T17" s="40">
        <f t="shared" si="1"/>
        <v>-1166.2146777977157</v>
      </c>
      <c r="V17" s="44">
        <f t="shared" si="0"/>
        <v>0</v>
      </c>
    </row>
    <row r="18" spans="1:22" x14ac:dyDescent="0.25">
      <c r="B18" s="171" t="s">
        <v>484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71" t="s">
        <v>485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486</v>
      </c>
      <c r="E20" s="6" t="s">
        <v>447</v>
      </c>
      <c r="F20" t="s">
        <v>45</v>
      </c>
      <c r="H20" s="136">
        <v>3785840</v>
      </c>
      <c r="I20" s="40">
        <f>+I64/$H64*$H20</f>
        <v>1632743.515700462</v>
      </c>
      <c r="J20" s="40">
        <f t="shared" ref="J20:T20" si="4">+J64/$H64*$H20</f>
        <v>468663.53417195787</v>
      </c>
      <c r="K20" s="40">
        <f t="shared" si="4"/>
        <v>43396.555421774523</v>
      </c>
      <c r="L20" s="40">
        <f t="shared" si="4"/>
        <v>523144.44174093916</v>
      </c>
      <c r="M20" s="40">
        <f t="shared" si="4"/>
        <v>471780.54181516386</v>
      </c>
      <c r="N20" s="40">
        <f t="shared" si="4"/>
        <v>245342.74014428211</v>
      </c>
      <c r="O20" s="40">
        <f t="shared" si="4"/>
        <v>227949.86191848974</v>
      </c>
      <c r="P20" s="40">
        <f t="shared" si="4"/>
        <v>28510.789373899475</v>
      </c>
      <c r="Q20" s="40">
        <f t="shared" si="4"/>
        <v>14693.640677341502</v>
      </c>
      <c r="R20" s="40">
        <f t="shared" si="4"/>
        <v>127954.26558564237</v>
      </c>
      <c r="S20" s="40">
        <f t="shared" si="4"/>
        <v>866.67345954446398</v>
      </c>
      <c r="T20" s="40">
        <f t="shared" si="4"/>
        <v>793.43999050388345</v>
      </c>
      <c r="V20" s="44">
        <f t="shared" si="0"/>
        <v>0</v>
      </c>
    </row>
    <row r="21" spans="1:22" s="32" customFormat="1" x14ac:dyDescent="0.25">
      <c r="B21" s="30" t="s">
        <v>487</v>
      </c>
      <c r="E21" s="6" t="s">
        <v>447</v>
      </c>
      <c r="F21" t="s">
        <v>45</v>
      </c>
      <c r="H21" s="137">
        <v>11598968</v>
      </c>
      <c r="I21" s="41">
        <f>+I64/$H64*$H21</f>
        <v>5002361.37576262</v>
      </c>
      <c r="J21" s="41">
        <f t="shared" ref="J21:T21" si="5">+J64/$H64*$H21</f>
        <v>1435880.3688553784</v>
      </c>
      <c r="K21" s="41">
        <f t="shared" si="5"/>
        <v>132957.35098350412</v>
      </c>
      <c r="L21" s="41">
        <f t="shared" si="5"/>
        <v>1602797.6985638635</v>
      </c>
      <c r="M21" s="41">
        <f t="shared" si="5"/>
        <v>1445430.1839319009</v>
      </c>
      <c r="N21" s="41">
        <f t="shared" si="5"/>
        <v>751675.34601722308</v>
      </c>
      <c r="O21" s="41">
        <f t="shared" si="5"/>
        <v>698387.45271775383</v>
      </c>
      <c r="P21" s="41">
        <f t="shared" si="5"/>
        <v>87350.689306098531</v>
      </c>
      <c r="Q21" s="41">
        <f t="shared" si="5"/>
        <v>45018.032463068274</v>
      </c>
      <c r="R21" s="41">
        <f t="shared" si="5"/>
        <v>392023.28465845546</v>
      </c>
      <c r="S21" s="41">
        <f t="shared" si="5"/>
        <v>2655.2938644278502</v>
      </c>
      <c r="T21" s="41">
        <f t="shared" si="5"/>
        <v>2430.9228757091814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405395058.5993042</v>
      </c>
      <c r="J22" s="136">
        <f t="shared" si="6"/>
        <v>142875628.62594283</v>
      </c>
      <c r="K22" s="136">
        <f t="shared" si="6"/>
        <v>12240917.135196907</v>
      </c>
      <c r="L22" s="136">
        <f t="shared" si="6"/>
        <v>160082463.05992496</v>
      </c>
      <c r="M22" s="136">
        <f t="shared" si="6"/>
        <v>124915643.8544129</v>
      </c>
      <c r="N22" s="136">
        <f t="shared" si="6"/>
        <v>81338145.492643446</v>
      </c>
      <c r="O22" s="136">
        <f t="shared" si="6"/>
        <v>68905665.926571295</v>
      </c>
      <c r="P22" s="136">
        <f t="shared" si="6"/>
        <v>6817214.4479555851</v>
      </c>
      <c r="Q22" s="136">
        <f t="shared" si="6"/>
        <v>3542451.6363966065</v>
      </c>
      <c r="R22" s="136">
        <f t="shared" si="6"/>
        <v>19002541.927005783</v>
      </c>
      <c r="S22" s="136">
        <f t="shared" si="6"/>
        <v>225433.97245851019</v>
      </c>
      <c r="T22" s="136">
        <f t="shared" si="6"/>
        <v>283747.62218700303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450</v>
      </c>
      <c r="H24" s="162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402097222.03554034</v>
      </c>
      <c r="J26" s="136">
        <f t="shared" si="8"/>
        <v>141027086.71118888</v>
      </c>
      <c r="K26" s="136">
        <f t="shared" si="8"/>
        <v>12160298.588717317</v>
      </c>
      <c r="L26" s="136">
        <f t="shared" si="8"/>
        <v>159079573.17919758</v>
      </c>
      <c r="M26" s="136">
        <f t="shared" si="8"/>
        <v>124082450.28121187</v>
      </c>
      <c r="N26" s="136">
        <f t="shared" si="8"/>
        <v>80800391.938713849</v>
      </c>
      <c r="O26" s="136">
        <f t="shared" si="8"/>
        <v>68443966.666448385</v>
      </c>
      <c r="P26" s="136">
        <f t="shared" si="8"/>
        <v>6774502.0600140402</v>
      </c>
      <c r="Q26" s="136">
        <f t="shared" si="8"/>
        <v>3519334.6865131697</v>
      </c>
      <c r="R26" s="136">
        <f t="shared" si="8"/>
        <v>18712408.845997129</v>
      </c>
      <c r="S26" s="136">
        <f t="shared" si="8"/>
        <v>223035.02090781817</v>
      </c>
      <c r="T26" s="136">
        <f t="shared" si="8"/>
        <v>281382.74679867004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277617016.15212667</v>
      </c>
      <c r="J28" s="40">
        <f>+'Cost Summary'!J61+'Cost Summary'!J131+'Cost Summary'!J202</f>
        <v>85626780.887370646</v>
      </c>
      <c r="K28" s="40">
        <f>+'Cost Summary'!K61+'Cost Summary'!K131+'Cost Summary'!K202</f>
        <v>8747019.5581606124</v>
      </c>
      <c r="L28" s="40">
        <f>+'Cost Summary'!L61+'Cost Summary'!L131+'Cost Summary'!L202</f>
        <v>102237035.29335004</v>
      </c>
      <c r="M28" s="40">
        <f>+'Cost Summary'!M61+'Cost Summary'!M131+'Cost Summary'!M202</f>
        <v>95764881.480488613</v>
      </c>
      <c r="N28" s="40">
        <f>+'Cost Summary'!N61+'Cost Summary'!N131+'Cost Summary'!N202</f>
        <v>44632877.405186579</v>
      </c>
      <c r="O28" s="40">
        <f>+'Cost Summary'!O61+'Cost Summary'!O131+'Cost Summary'!O202</f>
        <v>54747699.418373659</v>
      </c>
      <c r="P28" s="40">
        <f>+'Cost Summary'!P61+'Cost Summary'!P131+'Cost Summary'!P202</f>
        <v>5705487.2048273012</v>
      </c>
      <c r="Q28" s="40">
        <f>+'Cost Summary'!Q61+'Cost Summary'!Q131+'Cost Summary'!Q202</f>
        <v>2984526.723385002</v>
      </c>
      <c r="R28" s="40">
        <f>+'Cost Summary'!R61+'Cost Summary'!R131+'Cost Summary'!R202</f>
        <v>7181625.1109617222</v>
      </c>
      <c r="S28" s="40">
        <f>+'Cost Summary'!S61+'Cost Summary'!S131+'Cost Summary'!S202</f>
        <v>178960.73688751593</v>
      </c>
      <c r="T28" s="40">
        <f>+'Cost Summary'!T61+'Cost Summary'!T131+'Cost Summary'!T202</f>
        <v>197992.02888161864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59512467.97416839</v>
      </c>
      <c r="J29" s="40">
        <f>+'Cost Summary'!J70+'Cost Summary'!J140+'Cost Summary'!J211</f>
        <v>17158997.672012929</v>
      </c>
      <c r="K29" s="40">
        <f>+'Cost Summary'!K70+'Cost Summary'!K140+'Cost Summary'!K211</f>
        <v>1601754.2301821208</v>
      </c>
      <c r="L29" s="40">
        <f>+'Cost Summary'!L70+'Cost Summary'!L140+'Cost Summary'!L211</f>
        <v>19332765.605312958</v>
      </c>
      <c r="M29" s="40">
        <f>+'Cost Summary'!M70+'Cost Summary'!M140+'Cost Summary'!M211</f>
        <v>17442470.709566731</v>
      </c>
      <c r="N29" s="40">
        <f>+'Cost Summary'!N70+'Cost Summary'!N140+'Cost Summary'!N211</f>
        <v>9029834.9389535636</v>
      </c>
      <c r="O29" s="40">
        <f>+'Cost Summary'!O70+'Cost Summary'!O140+'Cost Summary'!O211</f>
        <v>8451463.0776194371</v>
      </c>
      <c r="P29" s="40">
        <f>+'Cost Summary'!P70+'Cost Summary'!P140+'Cost Summary'!P211</f>
        <v>1053533.4673141756</v>
      </c>
      <c r="Q29" s="40">
        <f>+'Cost Summary'!Q70+'Cost Summary'!Q140+'Cost Summary'!Q211</f>
        <v>542146.96694432921</v>
      </c>
      <c r="R29" s="40">
        <f>+'Cost Summary'!R70+'Cost Summary'!R140+'Cost Summary'!R211</f>
        <v>4656180.9832338244</v>
      </c>
      <c r="S29" s="40">
        <f>+'Cost Summary'!S70+'Cost Summary'!S140+'Cost Summary'!S211</f>
        <v>31661.700020394786</v>
      </c>
      <c r="T29" s="40">
        <f>+'Cost Summary'!T70+'Cost Summary'!T140+'Cost Summary'!T211</f>
        <v>29249.674671114648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14063188.080309339</v>
      </c>
      <c r="J30" s="40">
        <f>+'Cost Summary'!J75+'Cost Summary'!J145+'Cost Summary'!J216</f>
        <v>4026577.9220253997</v>
      </c>
      <c r="K30" s="40">
        <f>+'Cost Summary'!K75+'Cost Summary'!K145+'Cost Summary'!K216</f>
        <v>371462.57187932049</v>
      </c>
      <c r="L30" s="40">
        <f>+'Cost Summary'!L75+'Cost Summary'!L145+'Cost Summary'!L216</f>
        <v>4483379.9293663474</v>
      </c>
      <c r="M30" s="40">
        <f>+'Cost Summary'!M75+'Cost Summary'!M145+'Cost Summary'!M216</f>
        <v>4037381.6187172481</v>
      </c>
      <c r="N30" s="40">
        <f>+'Cost Summary'!N75+'Cost Summary'!N145+'Cost Summary'!N216</f>
        <v>2108100.8194897897</v>
      </c>
      <c r="O30" s="40">
        <f>+'Cost Summary'!O75+'Cost Summary'!O145+'Cost Summary'!O216</f>
        <v>1933347.4763901199</v>
      </c>
      <c r="P30" s="40">
        <f>+'Cost Summary'!P75+'Cost Summary'!P145+'Cost Summary'!P216</f>
        <v>244127.16534407766</v>
      </c>
      <c r="Q30" s="40">
        <f>+'Cost Summary'!Q75+'Cost Summary'!Q145+'Cost Summary'!Q216</f>
        <v>125726.48822429089</v>
      </c>
      <c r="R30" s="40">
        <f>+'Cost Summary'!R75+'Cost Summary'!R145+'Cost Summary'!R216</f>
        <v>1121783.6423328237</v>
      </c>
      <c r="S30" s="40">
        <f>+'Cost Summary'!S75+'Cost Summary'!S145+'Cost Summary'!S216</f>
        <v>7407.1126077910658</v>
      </c>
      <c r="T30" s="40">
        <f>+'Cost Summary'!T75+'Cost Summary'!T145+'Cost Summary'!T216</f>
        <v>6726.1733134584529</v>
      </c>
      <c r="V30" s="44">
        <f t="shared" si="0"/>
        <v>0</v>
      </c>
    </row>
    <row r="31" spans="1:22" x14ac:dyDescent="0.25">
      <c r="A31" t="s">
        <v>456</v>
      </c>
      <c r="B31" s="6"/>
      <c r="H31" s="136">
        <f>'Function-Classif'!F459</f>
        <v>-1002535</v>
      </c>
      <c r="I31" s="40">
        <f>+'Cost Summary'!I77+'Cost Summary'!I147+'Cost Summary'!I218</f>
        <v>-433420.87605305499</v>
      </c>
      <c r="J31" s="40">
        <f>+'Cost Summary'!J77+'Cost Summary'!J147+'Cost Summary'!J218</f>
        <v>-124097.24740179616</v>
      </c>
      <c r="K31" s="40">
        <f>+'Cost Summary'!K77+'Cost Summary'!K147+'Cost Summary'!K218</f>
        <v>-11448.302646985194</v>
      </c>
      <c r="L31" s="40">
        <f>+'Cost Summary'!L77+'Cost Summary'!L147+'Cost Summary'!L218</f>
        <v>-138175.67151686017</v>
      </c>
      <c r="M31" s="40">
        <f>+'Cost Summary'!M77+'Cost Summary'!M147+'Cost Summary'!M218</f>
        <v>-124430.21227846939</v>
      </c>
      <c r="N31" s="40">
        <f>+'Cost Summary'!N77+'Cost Summary'!N147+'Cost Summary'!N218</f>
        <v>-64970.680813886254</v>
      </c>
      <c r="O31" s="40">
        <f>+'Cost Summary'!O77+'Cost Summary'!O147+'Cost Summary'!O218</f>
        <v>-59584.864551817685</v>
      </c>
      <c r="P31" s="40">
        <f>+'Cost Summary'!P77+'Cost Summary'!P147+'Cost Summary'!P218</f>
        <v>-7523.8850015758117</v>
      </c>
      <c r="Q31" s="40">
        <f>+'Cost Summary'!Q77+'Cost Summary'!Q147+'Cost Summary'!Q218</f>
        <v>-3874.8315359263574</v>
      </c>
      <c r="R31" s="40">
        <f>+'Cost Summary'!R77+'Cost Summary'!R147+'Cost Summary'!R218</f>
        <v>-34572.846940918156</v>
      </c>
      <c r="S31" s="40">
        <f>+'Cost Summary'!S77+'Cost Summary'!S147+'Cost Summary'!S218</f>
        <v>-228.28374456482533</v>
      </c>
      <c r="T31" s="40">
        <f>+'Cost Summary'!T77+'Cost Summary'!T147+'Cost Summary'!T218</f>
        <v>-207.2975141451509</v>
      </c>
      <c r="V31" s="44">
        <f t="shared" si="0"/>
        <v>0</v>
      </c>
    </row>
    <row r="32" spans="1:22" x14ac:dyDescent="0.25">
      <c r="A32" t="s">
        <v>453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350025406.81465459</v>
      </c>
      <c r="J33" s="40">
        <f t="shared" si="9"/>
        <v>106505913.15431333</v>
      </c>
      <c r="K33" s="40">
        <f t="shared" si="9"/>
        <v>10708062.494554864</v>
      </c>
      <c r="L33" s="40">
        <f t="shared" si="9"/>
        <v>125886544.94704504</v>
      </c>
      <c r="M33" s="40">
        <f t="shared" si="9"/>
        <v>117114986.83191831</v>
      </c>
      <c r="N33" s="40">
        <f t="shared" si="9"/>
        <v>55691935.858262166</v>
      </c>
      <c r="O33" s="40">
        <f t="shared" si="9"/>
        <v>65072270.085660383</v>
      </c>
      <c r="P33" s="40">
        <f t="shared" si="9"/>
        <v>6995613.8752198098</v>
      </c>
      <c r="Q33" s="40">
        <f t="shared" si="9"/>
        <v>3648515.2697535255</v>
      </c>
      <c r="R33" s="40">
        <f t="shared" si="9"/>
        <v>12905668.542382056</v>
      </c>
      <c r="S33" s="40">
        <f t="shared" si="9"/>
        <v>217764.98762012683</v>
      </c>
      <c r="T33" s="40">
        <f t="shared" si="9"/>
        <v>233557.01861582315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52071815.220885754</v>
      </c>
      <c r="J35" s="136">
        <f t="shared" si="10"/>
        <v>34521173.556875557</v>
      </c>
      <c r="K35" s="136">
        <f t="shared" si="10"/>
        <v>1452236.094162453</v>
      </c>
      <c r="L35" s="136">
        <f t="shared" si="10"/>
        <v>33193028.232152537</v>
      </c>
      <c r="M35" s="136">
        <f t="shared" si="10"/>
        <v>6967463.4492935538</v>
      </c>
      <c r="N35" s="136">
        <f t="shared" si="10"/>
        <v>25108456.080451682</v>
      </c>
      <c r="O35" s="136">
        <f t="shared" si="10"/>
        <v>3371696.5807880014</v>
      </c>
      <c r="P35" s="136">
        <f t="shared" si="10"/>
        <v>-221111.81520576961</v>
      </c>
      <c r="Q35" s="136">
        <f t="shared" si="10"/>
        <v>-129180.58324035583</v>
      </c>
      <c r="R35" s="136">
        <f t="shared" si="10"/>
        <v>5806740.3036150727</v>
      </c>
      <c r="S35" s="136">
        <f t="shared" si="10"/>
        <v>5270.0332876913308</v>
      </c>
      <c r="T35" s="136">
        <f t="shared" si="10"/>
        <v>47825.728182846884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62185554.000000022</v>
      </c>
      <c r="I37" s="40">
        <f>SUM('Class Allocation'!L461:N461)</f>
        <v>26884365.426169224</v>
      </c>
      <c r="J37" s="40">
        <f>SUM('Class Allocation'!P461:R461)</f>
        <v>7697542.808536116</v>
      </c>
      <c r="K37" s="40">
        <f>SUM('Class Allocation'!T461:V461)</f>
        <v>710118.89107356931</v>
      </c>
      <c r="L37" s="40">
        <f>SUM('Class Allocation'!X461:Z461)</f>
        <v>8570803.6952305604</v>
      </c>
      <c r="M37" s="40">
        <f>SUM('Class Allocation'!AB461:AD461)</f>
        <v>7718196.057867527</v>
      </c>
      <c r="N37" s="40">
        <f>SUM('Class Allocation'!AF461:AH461)</f>
        <v>4030021.6752220001</v>
      </c>
      <c r="O37" s="40">
        <f>SUM('Class Allocation'!AJ461:AL461)</f>
        <v>3695948.5825130739</v>
      </c>
      <c r="P37" s="40">
        <f>SUM('Class Allocation'!AN461:AP461)</f>
        <v>466693.88804907829</v>
      </c>
      <c r="Q37" s="40">
        <f>SUM('Class Allocation'!AR461:AT461)</f>
        <v>240349.26034328123</v>
      </c>
      <c r="R37" s="40">
        <f>SUM('Class Allocation'!AV461:AX461)</f>
        <v>2144495.3446794385</v>
      </c>
      <c r="S37" s="40">
        <f>SUM('Class Allocation'!AZ461:BB461)</f>
        <v>14160.055384558294</v>
      </c>
      <c r="T37" s="40">
        <f>SUM('Class Allocation'!BD461:BF461)</f>
        <v>12858.314931587471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100009858.88124892</v>
      </c>
      <c r="I39" s="136">
        <f t="shared" ref="I39:T39" si="11">+I35-I37</f>
        <v>25187449.79471653</v>
      </c>
      <c r="J39" s="136">
        <f t="shared" si="11"/>
        <v>26823630.748339441</v>
      </c>
      <c r="K39" s="136">
        <f t="shared" si="11"/>
        <v>742117.20308888366</v>
      </c>
      <c r="L39" s="136">
        <f t="shared" si="11"/>
        <v>24622224.536921978</v>
      </c>
      <c r="M39" s="136">
        <f t="shared" si="11"/>
        <v>-750732.60857397318</v>
      </c>
      <c r="N39" s="136">
        <f t="shared" si="11"/>
        <v>21078434.40522968</v>
      </c>
      <c r="O39" s="136">
        <f t="shared" si="11"/>
        <v>-324252.00172507251</v>
      </c>
      <c r="P39" s="136">
        <f t="shared" si="11"/>
        <v>-687805.7032548479</v>
      </c>
      <c r="Q39" s="136">
        <f t="shared" si="11"/>
        <v>-369529.84358363703</v>
      </c>
      <c r="R39" s="136">
        <f t="shared" si="11"/>
        <v>3662244.9589356342</v>
      </c>
      <c r="S39" s="136">
        <f t="shared" si="11"/>
        <v>-8890.0220968669637</v>
      </c>
      <c r="T39" s="136">
        <f t="shared" si="11"/>
        <v>34967.413251259415</v>
      </c>
      <c r="V39" s="44">
        <f t="shared" si="0"/>
        <v>0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452</v>
      </c>
      <c r="B41" s="6"/>
      <c r="F41" t="s">
        <v>451</v>
      </c>
      <c r="H41" s="136">
        <f>48157086-3074551</f>
        <v>45082535</v>
      </c>
      <c r="I41" s="40">
        <f>I39/$H39*$H41</f>
        <v>11354021.48981485</v>
      </c>
      <c r="J41" s="40">
        <f t="shared" ref="J41:T41" si="12">J39/$H39*$H41</f>
        <v>12091580.625815872</v>
      </c>
      <c r="K41" s="40">
        <f t="shared" si="12"/>
        <v>334532.26668465527</v>
      </c>
      <c r="L41" s="40">
        <f t="shared" si="12"/>
        <v>11099228.734855922</v>
      </c>
      <c r="M41" s="40">
        <f t="shared" si="12"/>
        <v>-338415.92699240486</v>
      </c>
      <c r="N41" s="40">
        <f t="shared" si="12"/>
        <v>9501755.8013686929</v>
      </c>
      <c r="O41" s="40">
        <f t="shared" si="12"/>
        <v>-146166.61177322612</v>
      </c>
      <c r="P41" s="40">
        <f t="shared" si="12"/>
        <v>-310049.67947215115</v>
      </c>
      <c r="Q41" s="40">
        <f t="shared" si="12"/>
        <v>-166576.99844057416</v>
      </c>
      <c r="R41" s="40">
        <f t="shared" si="12"/>
        <v>1650870.108074364</v>
      </c>
      <c r="S41" s="40">
        <f t="shared" si="12"/>
        <v>-4007.4522333709879</v>
      </c>
      <c r="T41" s="40">
        <f t="shared" si="12"/>
        <v>15762.642297407871</v>
      </c>
      <c r="V41" s="44">
        <f t="shared" si="0"/>
        <v>0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40717793.731070906</v>
      </c>
      <c r="J43" s="136">
        <f t="shared" si="13"/>
        <v>22429592.931059685</v>
      </c>
      <c r="K43" s="136">
        <f t="shared" si="13"/>
        <v>1117703.8274777976</v>
      </c>
      <c r="L43" s="136">
        <f t="shared" si="13"/>
        <v>22093799.497296616</v>
      </c>
      <c r="M43" s="136">
        <f t="shared" si="13"/>
        <v>7305879.376285959</v>
      </c>
      <c r="N43" s="136">
        <f t="shared" si="13"/>
        <v>15606700.279082989</v>
      </c>
      <c r="O43" s="136">
        <f t="shared" si="13"/>
        <v>3517863.1925612274</v>
      </c>
      <c r="P43" s="136">
        <f t="shared" si="13"/>
        <v>88937.864266381541</v>
      </c>
      <c r="Q43" s="136">
        <f t="shared" si="13"/>
        <v>37396.415200218325</v>
      </c>
      <c r="R43" s="136">
        <f t="shared" si="13"/>
        <v>4155870.1955407085</v>
      </c>
      <c r="S43" s="136">
        <f t="shared" si="13"/>
        <v>9277.4855210623191</v>
      </c>
      <c r="T43" s="136">
        <f t="shared" si="13"/>
        <v>32063.085885439014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1873660811.6483688</v>
      </c>
      <c r="J47" s="40">
        <f>+'Cost Summary'!J22+'Cost Summary'!J92+'Cost Summary'!J163</f>
        <v>536230130.86990947</v>
      </c>
      <c r="K47" s="40">
        <f>+'Cost Summary'!K22+'Cost Summary'!K92+'Cost Summary'!K163</f>
        <v>49432334.49268458</v>
      </c>
      <c r="L47" s="40">
        <f>+'Cost Summary'!L22+'Cost Summary'!L92+'Cost Summary'!L163</f>
        <v>596634419.55473757</v>
      </c>
      <c r="M47" s="40">
        <f>+'Cost Summary'!M22+'Cost Summary'!M92+'Cost Summary'!M163</f>
        <v>537215045.05103171</v>
      </c>
      <c r="N47" s="40">
        <f>+'Cost Summary'!N22+'Cost Summary'!N92+'Cost Summary'!N163</f>
        <v>280641854.35292667</v>
      </c>
      <c r="O47" s="40">
        <f>+'Cost Summary'!O22+'Cost Summary'!O92+'Cost Summary'!O163</f>
        <v>257025493.23617804</v>
      </c>
      <c r="P47" s="40">
        <f>+'Cost Summary'!P22+'Cost Summary'!P92+'Cost Summary'!P163</f>
        <v>32485562.872271389</v>
      </c>
      <c r="Q47" s="40">
        <f>+'Cost Summary'!Q22+'Cost Summary'!Q92+'Cost Summary'!Q163</f>
        <v>16730924.863283448</v>
      </c>
      <c r="R47" s="40">
        <f>+'Cost Summary'!R22+'Cost Summary'!R92+'Cost Summary'!R163</f>
        <v>149688967.63575834</v>
      </c>
      <c r="S47" s="40">
        <f>+'Cost Summary'!S22+'Cost Summary'!S92+'Cost Summary'!S163</f>
        <v>986214.75949713401</v>
      </c>
      <c r="T47" s="40">
        <f>+'Cost Summary'!T22+'Cost Summary'!T92+'Cost Summary'!T163</f>
        <v>894774.40335291135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52419506.578883871</v>
      </c>
      <c r="J48" s="40">
        <f>+'Cost Summary'!J29+'Cost Summary'!J99+'Cost Summary'!J170</f>
        <v>15245995.391989954</v>
      </c>
      <c r="K48" s="40">
        <f>+'Cost Summary'!K29+'Cost Summary'!K99+'Cost Summary'!K170</f>
        <v>1442811.6384121433</v>
      </c>
      <c r="L48" s="40">
        <f>+'Cost Summary'!L29+'Cost Summary'!L99+'Cost Summary'!L170</f>
        <v>17404857.440956589</v>
      </c>
      <c r="M48" s="40">
        <f>+'Cost Summary'!M29+'Cost Summary'!M99+'Cost Summary'!M170</f>
        <v>15740744.815125542</v>
      </c>
      <c r="N48" s="40">
        <f>+'Cost Summary'!N29+'Cost Summary'!N99+'Cost Summary'!N170</f>
        <v>8081547.0600986378</v>
      </c>
      <c r="O48" s="40">
        <f>+'Cost Summary'!O29+'Cost Summary'!O99+'Cost Summary'!O170</f>
        <v>7763863.2955187364</v>
      </c>
      <c r="P48" s="40">
        <f>+'Cost Summary'!P29+'Cost Summary'!P99+'Cost Summary'!P170</f>
        <v>949852.03000128223</v>
      </c>
      <c r="Q48" s="40">
        <f>+'Cost Summary'!Q29+'Cost Summary'!Q99+'Cost Summary'!Q170</f>
        <v>488450.50635254517</v>
      </c>
      <c r="R48" s="40">
        <f>+'Cost Summary'!R29+'Cost Summary'!R99+'Cost Summary'!R170</f>
        <v>3949409.5563786668</v>
      </c>
      <c r="S48" s="40">
        <f>+'Cost Summary'!S29+'Cost Summary'!S99+'Cost Summary'!S170</f>
        <v>28256.050911418424</v>
      </c>
      <c r="T48" s="40">
        <f>+'Cost Summary'!T29+'Cost Summary'!T99+'Cost Summary'!T170</f>
        <v>26435.635370594293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725344077.46527934</v>
      </c>
      <c r="J49" s="40">
        <f>+'Cost Summary'!J37+'Cost Summary'!J107+'Cost Summary'!J178</f>
        <v>208349340.25099811</v>
      </c>
      <c r="K49" s="40">
        <f>+'Cost Summary'!K37+'Cost Summary'!K107+'Cost Summary'!K178</f>
        <v>19320341.367464192</v>
      </c>
      <c r="L49" s="40">
        <f>+'Cost Summary'!L37+'Cost Summary'!L107+'Cost Summary'!L178</f>
        <v>233134174.59283274</v>
      </c>
      <c r="M49" s="40">
        <f>+'Cost Summary'!M37+'Cost Summary'!M107+'Cost Summary'!M178</f>
        <v>210137374.25929371</v>
      </c>
      <c r="N49" s="40">
        <f>+'Cost Summary'!N37+'Cost Summary'!N107+'Cost Summary'!N178</f>
        <v>109382043.1150317</v>
      </c>
      <c r="O49" s="40">
        <f>+'Cost Summary'!O37+'Cost Summary'!O107+'Cost Summary'!O178</f>
        <v>101346342.76910682</v>
      </c>
      <c r="P49" s="40">
        <f>+'Cost Summary'!P37+'Cost Summary'!P107+'Cost Summary'!P178</f>
        <v>12701840.153636049</v>
      </c>
      <c r="Q49" s="40">
        <f>+'Cost Summary'!Q37+'Cost Summary'!Q107+'Cost Summary'!Q178</f>
        <v>6539787.3899213057</v>
      </c>
      <c r="R49" s="40">
        <f>+'Cost Summary'!R37+'Cost Summary'!R107+'Cost Summary'!R178</f>
        <v>57063296.337751098</v>
      </c>
      <c r="S49" s="40">
        <f>+'Cost Summary'!S37+'Cost Summary'!S107+'Cost Summary'!S178</f>
        <v>383912.03060288954</v>
      </c>
      <c r="T49" s="40">
        <f>+'Cost Summary'!T37+'Cost Summary'!T107+'Cost Summary'!T178</f>
        <v>350216.26808179735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1200736240.7619734</v>
      </c>
      <c r="J50" s="40">
        <f t="shared" ref="J50:T50" si="14">+J47+J48-J49</f>
        <v>343126786.01090133</v>
      </c>
      <c r="K50" s="40">
        <f t="shared" si="14"/>
        <v>31554804.763632528</v>
      </c>
      <c r="L50" s="40">
        <f t="shared" si="14"/>
        <v>380905102.40286142</v>
      </c>
      <c r="M50" s="40">
        <f t="shared" si="14"/>
        <v>342818415.60686362</v>
      </c>
      <c r="N50" s="40">
        <f t="shared" si="14"/>
        <v>179341358.2979936</v>
      </c>
      <c r="O50" s="40">
        <f t="shared" si="14"/>
        <v>163443013.76258993</v>
      </c>
      <c r="P50" s="40">
        <f t="shared" si="14"/>
        <v>20733574.748636622</v>
      </c>
      <c r="Q50" s="40">
        <f t="shared" si="14"/>
        <v>10679587.979714686</v>
      </c>
      <c r="R50" s="40">
        <f t="shared" si="14"/>
        <v>96575080.854385912</v>
      </c>
      <c r="S50" s="40">
        <f t="shared" si="14"/>
        <v>630558.77980566281</v>
      </c>
      <c r="T50" s="40">
        <f t="shared" si="14"/>
        <v>570993.77064170828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30932027.122199841</v>
      </c>
      <c r="J53" s="40">
        <f>+'Cost Summary'!J42+'Cost Summary'!J112+'Cost Summary'!J183</f>
        <v>9473125.8990613241</v>
      </c>
      <c r="K53" s="40">
        <f>+'Cost Summary'!K42+'Cost Summary'!K112+'Cost Summary'!K183</f>
        <v>964097.98493242601</v>
      </c>
      <c r="L53" s="40">
        <f>+'Cost Summary'!L42+'Cost Summary'!L112+'Cost Summary'!L183</f>
        <v>11219969.361665703</v>
      </c>
      <c r="M53" s="40">
        <f>+'Cost Summary'!M42+'Cost Summary'!M112+'Cost Summary'!M183</f>
        <v>10546456.629390053</v>
      </c>
      <c r="N53" s="40">
        <f>+'Cost Summary'!N42+'Cost Summary'!N112+'Cost Summary'!N183</f>
        <v>4883261.5383826569</v>
      </c>
      <c r="O53" s="40">
        <f>+'Cost Summary'!O42+'Cost Summary'!O112+'Cost Summary'!O183</f>
        <v>6001267.6726623811</v>
      </c>
      <c r="P53" s="40">
        <f>+'Cost Summary'!P42+'Cost Summary'!P112+'Cost Summary'!P183</f>
        <v>627744.18070759682</v>
      </c>
      <c r="Q53" s="40">
        <f>+'Cost Summary'!Q42+'Cost Summary'!Q112+'Cost Summary'!Q183</f>
        <v>329942.27956646209</v>
      </c>
      <c r="R53" s="40">
        <f>+'Cost Summary'!R42+'Cost Summary'!R112+'Cost Summary'!R183</f>
        <v>822365.80450347159</v>
      </c>
      <c r="S53" s="40">
        <f>+'Cost Summary'!S42+'Cost Summary'!S112+'Cost Summary'!S183</f>
        <v>20186.485254467596</v>
      </c>
      <c r="T53" s="40">
        <f>+'Cost Summary'!T42+'Cost Summary'!T112+'Cost Summary'!T183</f>
        <v>22279.041673639418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15959614.053029904</v>
      </c>
      <c r="J54" s="40">
        <f>+'Cost Summary'!J43+'Cost Summary'!J113+'Cost Summary'!J184</f>
        <v>4567542.7906081239</v>
      </c>
      <c r="K54" s="40">
        <f>+'Cost Summary'!K43+'Cost Summary'!K113+'Cost Summary'!K184</f>
        <v>421058.59040167672</v>
      </c>
      <c r="L54" s="40">
        <f>+'Cost Summary'!L43+'Cost Summary'!L113+'Cost Summary'!L184</f>
        <v>5082059.1473384239</v>
      </c>
      <c r="M54" s="40">
        <f>+'Cost Summary'!M43+'Cost Summary'!M113+'Cost Summary'!M184</f>
        <v>4575932.1693624556</v>
      </c>
      <c r="N54" s="40">
        <f>+'Cost Summary'!N43+'Cost Summary'!N113+'Cost Summary'!N184</f>
        <v>2390473.0540096839</v>
      </c>
      <c r="O54" s="40">
        <f>+'Cost Summary'!O43+'Cost Summary'!O113+'Cost Summary'!O184</f>
        <v>2189311.773153998</v>
      </c>
      <c r="P54" s="40">
        <f>+'Cost Summary'!P43+'Cost Summary'!P113+'Cost Summary'!P184</f>
        <v>276708.05863777024</v>
      </c>
      <c r="Q54" s="40">
        <f>+'Cost Summary'!Q43+'Cost Summary'!Q113+'Cost Summary'!Q184</f>
        <v>142511.97543771737</v>
      </c>
      <c r="R54" s="40">
        <f>+'Cost Summary'!R43+'Cost Summary'!R113+'Cost Summary'!R184</f>
        <v>1275032.3519663434</v>
      </c>
      <c r="S54" s="40">
        <f>+'Cost Summary'!S43+'Cost Summary'!S113+'Cost Summary'!S184</f>
        <v>8400.4569221517304</v>
      </c>
      <c r="T54" s="40">
        <f>+'Cost Summary'!T43+'Cost Summary'!T113+'Cost Summary'!T184</f>
        <v>7621.5791317529875</v>
      </c>
      <c r="V54" s="44">
        <f t="shared" si="0"/>
        <v>0</v>
      </c>
    </row>
    <row r="55" spans="1:22" x14ac:dyDescent="0.25">
      <c r="B55" s="6"/>
      <c r="C55" t="s">
        <v>454</v>
      </c>
      <c r="H55" s="136">
        <f>+'Function-Classif'!F105</f>
        <v>36289311</v>
      </c>
      <c r="I55" s="40">
        <f>+'Cost Summary'!I44+'Cost Summary'!I114+'Cost Summary'!I185</f>
        <v>13302781.575547379</v>
      </c>
      <c r="J55" s="40">
        <f>+'Cost Summary'!J44+'Cost Summary'!J114+'Cost Summary'!J185</f>
        <v>4407615.8807496745</v>
      </c>
      <c r="K55" s="40">
        <f>+'Cost Summary'!K44+'Cost Summary'!K114+'Cost Summary'!K185</f>
        <v>494165.51185959356</v>
      </c>
      <c r="L55" s="40">
        <f>+'Cost Summary'!L44+'Cost Summary'!L114+'Cost Summary'!L185</f>
        <v>5900861.8387440797</v>
      </c>
      <c r="M55" s="40">
        <f>+'Cost Summary'!M44+'Cost Summary'!M114+'Cost Summary'!M185</f>
        <v>5491519.7501808237</v>
      </c>
      <c r="N55" s="40">
        <f>+'Cost Summary'!N44+'Cost Summary'!N114+'Cost Summary'!N185</f>
        <v>2589601.7568096318</v>
      </c>
      <c r="O55" s="40">
        <f>+'Cost Summary'!O44+'Cost Summary'!O114+'Cost Summary'!O185</f>
        <v>3321291.121277716</v>
      </c>
      <c r="P55" s="40">
        <f>+'Cost Summary'!P44+'Cost Summary'!P114+'Cost Summary'!P185</f>
        <v>328614.47309557843</v>
      </c>
      <c r="Q55" s="40">
        <f>+'Cost Summary'!Q44+'Cost Summary'!Q114+'Cost Summary'!Q185</f>
        <v>167897.70064683672</v>
      </c>
      <c r="R55" s="40">
        <f>+'Cost Summary'!R44+'Cost Summary'!R114+'Cost Summary'!R185</f>
        <v>267248.87486841733</v>
      </c>
      <c r="S55" s="40">
        <f>+'Cost Summary'!S44+'Cost Summary'!S114+'Cost Summary'!S185</f>
        <v>8711.4033742079919</v>
      </c>
      <c r="T55" s="40">
        <f>+'Cost Summary'!T44+'Cost Summary'!T114+'Cost Summary'!T185</f>
        <v>9001.1128460539549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6043711.2212077668</v>
      </c>
      <c r="J56" s="40">
        <f>+'Cost Summary'!J45+'Cost Summary'!J115+'Cost Summary'!J186</f>
        <v>1729672.7555704403</v>
      </c>
      <c r="K56" s="40">
        <f>+'Cost Summary'!K45+'Cost Summary'!K115+'Cost Summary'!K186</f>
        <v>159449.75355550164</v>
      </c>
      <c r="L56" s="40">
        <f>+'Cost Summary'!L45+'Cost Summary'!L115+'Cost Summary'!L186</f>
        <v>1924513.8255570612</v>
      </c>
      <c r="M56" s="40">
        <f>+'Cost Summary'!M45+'Cost Summary'!M115+'Cost Summary'!M186</f>
        <v>1732849.7109998162</v>
      </c>
      <c r="N56" s="40">
        <f>+'Cost Summary'!N45+'Cost Summary'!N115+'Cost Summary'!N186</f>
        <v>905242.99475589953</v>
      </c>
      <c r="O56" s="40">
        <f>+'Cost Summary'!O45+'Cost Summary'!O115+'Cost Summary'!O186</f>
        <v>829065.67077172524</v>
      </c>
      <c r="P56" s="40">
        <f>+'Cost Summary'!P45+'Cost Summary'!P115+'Cost Summary'!P186</f>
        <v>104785.96746957157</v>
      </c>
      <c r="Q56" s="40">
        <f>+'Cost Summary'!Q45+'Cost Summary'!Q115+'Cost Summary'!Q186</f>
        <v>53967.547225611124</v>
      </c>
      <c r="R56" s="40">
        <f>+'Cost Summary'!R45+'Cost Summary'!R115+'Cost Summary'!R186</f>
        <v>482839.20321487746</v>
      </c>
      <c r="S56" s="40">
        <f>+'Cost Summary'!S45+'Cost Summary'!S115+'Cost Summary'!S186</f>
        <v>3181.1505964357762</v>
      </c>
      <c r="T56" s="40">
        <f>+'Cost Summary'!T45+'Cost Summary'!T115+'Cost Summary'!T186</f>
        <v>2886.1990752936522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66238133.971984893</v>
      </c>
      <c r="J57" s="40">
        <f t="shared" ref="J57:T57" si="15">SUM(J53:J56)</f>
        <v>20177957.325989567</v>
      </c>
      <c r="K57" s="40">
        <f t="shared" si="15"/>
        <v>2038771.8407491979</v>
      </c>
      <c r="L57" s="40">
        <f t="shared" si="15"/>
        <v>24127404.173305266</v>
      </c>
      <c r="M57" s="40">
        <f t="shared" si="15"/>
        <v>22346758.259933151</v>
      </c>
      <c r="N57" s="40">
        <f t="shared" si="15"/>
        <v>10768579.343957871</v>
      </c>
      <c r="O57" s="40">
        <f t="shared" si="15"/>
        <v>12340936.237865821</v>
      </c>
      <c r="P57" s="40">
        <f t="shared" si="15"/>
        <v>1337852.6799105171</v>
      </c>
      <c r="Q57" s="40">
        <f t="shared" si="15"/>
        <v>694319.50287662738</v>
      </c>
      <c r="R57" s="40">
        <f t="shared" si="15"/>
        <v>2847486.2345531094</v>
      </c>
      <c r="S57" s="40">
        <f t="shared" si="15"/>
        <v>40479.496147263097</v>
      </c>
      <c r="T57" s="40">
        <f t="shared" si="15"/>
        <v>41787.932726740015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236372244.88366717</v>
      </c>
      <c r="J60" s="40">
        <f>+'Cost Summary'!J48+'Cost Summary'!J118+'Cost Summary'!J189</f>
        <v>67648273.913822144</v>
      </c>
      <c r="K60" s="40">
        <f>+'Cost Summary'!K48+'Cost Summary'!K118+'Cost Summary'!K189</f>
        <v>6236151.0691984398</v>
      </c>
      <c r="L60" s="40">
        <f>+'Cost Summary'!L48+'Cost Summary'!L118+'Cost Summary'!L189</f>
        <v>75268595.173822671</v>
      </c>
      <c r="M60" s="40">
        <f>+'Cost Summary'!M48+'Cost Summary'!M118+'Cost Summary'!M189</f>
        <v>67772526.059441179</v>
      </c>
      <c r="N60" s="40">
        <f>+'Cost Summary'!N48+'Cost Summary'!N118+'Cost Summary'!N189</f>
        <v>35404457.79156626</v>
      </c>
      <c r="O60" s="40">
        <f>+'Cost Summary'!O48+'Cost Summary'!O118+'Cost Summary'!O189</f>
        <v>32425128.631002672</v>
      </c>
      <c r="P60" s="40">
        <f>+'Cost Summary'!P48+'Cost Summary'!P118+'Cost Summary'!P189</f>
        <v>4098225.9834280857</v>
      </c>
      <c r="Q60" s="40">
        <f>+'Cost Summary'!Q48+'Cost Summary'!Q118+'Cost Summary'!Q189</f>
        <v>2110694.8730144324</v>
      </c>
      <c r="R60" s="40">
        <f>+'Cost Summary'!R48+'Cost Summary'!R118+'Cost Summary'!R189</f>
        <v>18884056.865796812</v>
      </c>
      <c r="S60" s="40">
        <f>+'Cost Summary'!S48+'Cost Summary'!S118+'Cost Summary'!S189</f>
        <v>124416.22047624497</v>
      </c>
      <c r="T60" s="40">
        <f>+'Cost Summary'!T48+'Cost Summary'!T118+'Cost Summary'!T189</f>
        <v>112880.53476386842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1026840657.1491295</v>
      </c>
      <c r="J64" s="40">
        <f t="shared" ref="J64:T64" si="16">+J50+J57-J60-J61-J62</f>
        <v>294744867.63128203</v>
      </c>
      <c r="K64" s="40">
        <f t="shared" si="16"/>
        <v>27292313.24993892</v>
      </c>
      <c r="L64" s="40">
        <f t="shared" si="16"/>
        <v>329008186.02285045</v>
      </c>
      <c r="M64" s="40">
        <f t="shared" si="16"/>
        <v>296705169.50718039</v>
      </c>
      <c r="N64" s="40">
        <f t="shared" si="16"/>
        <v>154297290.47703084</v>
      </c>
      <c r="O64" s="40">
        <f t="shared" si="16"/>
        <v>143358821.36945307</v>
      </c>
      <c r="P64" s="40">
        <f t="shared" si="16"/>
        <v>17930579.674650043</v>
      </c>
      <c r="Q64" s="40">
        <f t="shared" si="16"/>
        <v>9240904.9577891752</v>
      </c>
      <c r="R64" s="40">
        <f t="shared" si="16"/>
        <v>80471084.953369617</v>
      </c>
      <c r="S64" s="40">
        <f t="shared" si="16"/>
        <v>545055.32324870781</v>
      </c>
      <c r="T64" s="40">
        <f t="shared" si="16"/>
        <v>498998.42407757306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3.9653468576242211E-2</v>
      </c>
      <c r="J66" s="140">
        <f t="shared" si="17"/>
        <v>7.6098332470774369E-2</v>
      </c>
      <c r="K66" s="140">
        <f t="shared" si="17"/>
        <v>4.0953063129608447E-2</v>
      </c>
      <c r="L66" s="140">
        <f t="shared" si="17"/>
        <v>6.7152734904176961E-2</v>
      </c>
      <c r="M66" s="140">
        <f t="shared" si="17"/>
        <v>2.4623363955608983E-2</v>
      </c>
      <c r="N66" s="140">
        <f t="shared" si="17"/>
        <v>0.10114694970231022</v>
      </c>
      <c r="O66" s="140">
        <f t="shared" si="17"/>
        <v>2.4538867988425122E-2</v>
      </c>
      <c r="P66" s="140">
        <f t="shared" si="17"/>
        <v>4.9601220864108715E-3</v>
      </c>
      <c r="Q66" s="140">
        <f t="shared" si="17"/>
        <v>4.0468347387013024E-3</v>
      </c>
      <c r="R66" s="140">
        <f t="shared" si="17"/>
        <v>5.1644266980480011E-2</v>
      </c>
      <c r="S66" s="140">
        <f t="shared" si="17"/>
        <v>1.7021181383507042E-2</v>
      </c>
      <c r="T66" s="140">
        <f t="shared" si="17"/>
        <v>6.4254884060424539E-2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0.80616487642916113</v>
      </c>
      <c r="J67" s="141">
        <f t="shared" si="18"/>
        <v>1.5470980218240649</v>
      </c>
      <c r="K67" s="141">
        <f t="shared" si="18"/>
        <v>0.83258595685767656</v>
      </c>
      <c r="L67" s="141">
        <f t="shared" si="18"/>
        <v>1.3652317988732245</v>
      </c>
      <c r="M67" s="141">
        <f t="shared" si="18"/>
        <v>0.50059911208970265</v>
      </c>
      <c r="N67" s="141">
        <f t="shared" si="18"/>
        <v>2.0563426387572976</v>
      </c>
      <c r="O67" s="141">
        <f t="shared" si="18"/>
        <v>0.49888128806599663</v>
      </c>
      <c r="P67" s="141">
        <f t="shared" si="18"/>
        <v>0.10084051540602733</v>
      </c>
      <c r="Q67" s="141">
        <f t="shared" si="18"/>
        <v>8.2273156528077346E-2</v>
      </c>
      <c r="R67" s="141">
        <f t="shared" si="18"/>
        <v>1.0499407896321471</v>
      </c>
      <c r="S67" s="141">
        <f t="shared" si="18"/>
        <v>0.34604485003197305</v>
      </c>
      <c r="T67" s="141">
        <f t="shared" si="18"/>
        <v>1.3063177706370293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tr">
        <f>+F17</f>
        <v>Intermed + Peak</v>
      </c>
      <c r="H80" s="44">
        <f>SUM('Class Allocation'!G25:G26)</f>
        <v>1927670294.8008001</v>
      </c>
      <c r="I80" s="107">
        <f>SUM('Class Allocation'!L25:N26)</f>
        <v>697388765.05834019</v>
      </c>
      <c r="J80" s="107">
        <f>SUM('Class Allocation'!P25:R26)</f>
        <v>226626381.77937278</v>
      </c>
      <c r="K80" s="44">
        <f>SUM('Class Allocation'!T25:V26)</f>
        <v>26991581.666399788</v>
      </c>
      <c r="L80" s="44">
        <f>SUM('Class Allocation'!X25:Z26)</f>
        <v>312732552.88058698</v>
      </c>
      <c r="M80" s="44">
        <f>SUM('Class Allocation'!AB25:AD26)</f>
        <v>301873731.60595852</v>
      </c>
      <c r="N80" s="44">
        <f>SUM('Class Allocation'!AF25:AH26)</f>
        <v>132768176.26566404</v>
      </c>
      <c r="O80" s="44">
        <f>SUM('Class Allocation'!AJ25:AL26)</f>
        <v>183817987.93321684</v>
      </c>
      <c r="P80" s="44">
        <f>SUM('Class Allocation'!AN25:AP26)</f>
        <v>17941568.322162502</v>
      </c>
      <c r="Q80" s="44">
        <f>SUM('Class Allocation'!AR25:AT26)</f>
        <v>9478463.5883443151</v>
      </c>
      <c r="R80" s="44">
        <f>SUM('Class Allocation'!AV25:AX26)</f>
        <v>16978983.817327388</v>
      </c>
      <c r="S80" s="44">
        <f>SUM('Class Allocation'!AZ25:BB26)</f>
        <v>553457.06128684001</v>
      </c>
      <c r="T80" s="44">
        <f>SUM('Class Allocation'!BD25:BF26)</f>
        <v>518644.82213986752</v>
      </c>
      <c r="V80" s="44">
        <f t="shared" ref="V80:V124" si="31">SUM(I80:T80)-H80</f>
        <v>0</v>
      </c>
    </row>
    <row r="81" spans="5:22" x14ac:dyDescent="0.25">
      <c r="H81" s="49">
        <f>SUM(I81:T81)</f>
        <v>1.0000000000000002</v>
      </c>
      <c r="I81" s="139">
        <f>I80/$H80</f>
        <v>0.36177803172010092</v>
      </c>
      <c r="J81" s="139">
        <f t="shared" ref="J81" si="32">J80/$H80</f>
        <v>0.11756490847559162</v>
      </c>
      <c r="K81" s="139">
        <f t="shared" ref="K81" si="33">K80/$H80</f>
        <v>1.4002177519257265E-2</v>
      </c>
      <c r="L81" s="139">
        <f t="shared" ref="L81" si="34">L80/$H80</f>
        <v>0.1622334243174629</v>
      </c>
      <c r="M81" s="139">
        <f t="shared" ref="M81" si="35">M80/$H80</f>
        <v>0.15660029229072769</v>
      </c>
      <c r="N81" s="139">
        <f t="shared" ref="N81" si="36">N80/$H80</f>
        <v>6.8874940192707554E-2</v>
      </c>
      <c r="O81" s="139">
        <f t="shared" ref="O81" si="37">O80/$H80</f>
        <v>9.5357587046394812E-2</v>
      </c>
      <c r="P81" s="139">
        <f t="shared" ref="P81" si="38">P80/$H80</f>
        <v>9.3073843439687026E-3</v>
      </c>
      <c r="Q81" s="139">
        <f t="shared" ref="Q81" si="39">Q80/$H80</f>
        <v>4.9170564146312126E-3</v>
      </c>
      <c r="R81" s="139">
        <f t="shared" ref="R81" si="40">R80/$H80</f>
        <v>8.8080331284463489E-3</v>
      </c>
      <c r="S81" s="139">
        <f t="shared" ref="S81" si="41">S80/$H80</f>
        <v>2.8711188981829109E-4</v>
      </c>
      <c r="T81" s="139">
        <f t="shared" ref="T81" si="42">T80/$H80</f>
        <v>2.6905266089264647E-4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450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BB5:BD5"/>
    <mergeCell ref="BF5:BH5"/>
    <mergeCell ref="AH5:AJ5"/>
    <mergeCell ref="AL5:AN5"/>
    <mergeCell ref="AP5:AR5"/>
    <mergeCell ref="AT5:AV5"/>
    <mergeCell ref="AX5:AZ5"/>
    <mergeCell ref="AA9:AD9"/>
    <mergeCell ref="E9:F9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R307" activePane="bottomRight" state="frozen"/>
      <selection pane="topRight" activeCell="E1" sqref="E1"/>
      <selection pane="bottomLeft" activeCell="A11" sqref="A11"/>
      <selection pane="bottomRight" activeCell="I174" sqref="I174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9" t="s">
        <v>383</v>
      </c>
      <c r="M9" s="169" t="s">
        <v>384</v>
      </c>
      <c r="N9" s="169" t="s">
        <v>383</v>
      </c>
      <c r="O9" s="120" t="s">
        <v>3</v>
      </c>
      <c r="P9" s="120" t="s">
        <v>476</v>
      </c>
      <c r="Q9" s="169" t="s">
        <v>476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470</v>
      </c>
      <c r="L10" s="170" t="s">
        <v>471</v>
      </c>
      <c r="M10" s="121" t="s">
        <v>472</v>
      </c>
      <c r="N10" s="121" t="s">
        <v>473</v>
      </c>
      <c r="O10" s="121" t="s">
        <v>474</v>
      </c>
      <c r="P10" s="121" t="s">
        <v>477</v>
      </c>
      <c r="Q10" s="170" t="s">
        <v>478</v>
      </c>
      <c r="R10" s="121" t="s">
        <v>480</v>
      </c>
      <c r="S10" s="121" t="s">
        <v>481</v>
      </c>
      <c r="T10" s="121" t="s">
        <v>482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992.12368793405153</v>
      </c>
      <c r="I15" s="124">
        <f>'Class Allocation'!L19</f>
        <v>474.83827166847965</v>
      </c>
      <c r="J15" s="124">
        <f>'Class Allocation'!P19</f>
        <v>135.2268463722063</v>
      </c>
      <c r="K15" s="124">
        <f>'Class Allocation'!T19</f>
        <v>10.685671951511017</v>
      </c>
      <c r="L15" s="124">
        <f>'Class Allocation'!X19</f>
        <v>136.09148074294026</v>
      </c>
      <c r="M15" s="124">
        <f>'Class Allocation'!AB19</f>
        <v>113.10505055750491</v>
      </c>
      <c r="N15" s="124">
        <f>'Class Allocation'!AF19</f>
        <v>72.571634979138878</v>
      </c>
      <c r="O15" s="124">
        <f>'Class Allocation'!AJ19</f>
        <v>32.607973734357529</v>
      </c>
      <c r="P15" s="124">
        <f>'Class Allocation'!AN19</f>
        <v>7.0237861467374891</v>
      </c>
      <c r="Q15" s="124">
        <f>'Class Allocation'!AR19</f>
        <v>3.4863598574685333</v>
      </c>
      <c r="R15" s="124">
        <f>'Class Allocation'!AV19</f>
        <v>6.1703628204541898</v>
      </c>
      <c r="S15" s="124">
        <f>'Class Allocation'!AZ19</f>
        <v>0.1973800857635257</v>
      </c>
      <c r="T15" s="124">
        <f>'Class Allocation'!BD19</f>
        <v>0.11886901748885506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377879633.19919997</v>
      </c>
      <c r="I16" s="124">
        <f>'Class Allocation'!L27</f>
        <v>147769940.31644616</v>
      </c>
      <c r="J16" s="124">
        <f>'Class Allocation'!P27</f>
        <v>53400386.337389536</v>
      </c>
      <c r="K16" s="124">
        <f>'Class Allocation'!T27</f>
        <v>4403978.8689867696</v>
      </c>
      <c r="L16" s="124">
        <f>'Class Allocation'!X27</f>
        <v>62163834.307760641</v>
      </c>
      <c r="M16" s="124">
        <f>'Class Allocation'!AB27</f>
        <v>47016137.49736999</v>
      </c>
      <c r="N16" s="124">
        <f>'Class Allocation'!AF27</f>
        <v>31755645.747961972</v>
      </c>
      <c r="O16" s="124">
        <f>'Class Allocation'!AJ27</f>
        <v>27191874.048700608</v>
      </c>
      <c r="P16" s="124">
        <f>'Class Allocation'!AN27</f>
        <v>2936124.1417497792</v>
      </c>
      <c r="Q16" s="124">
        <f>'Class Allocation'!AR27</f>
        <v>1188493.7324403091</v>
      </c>
      <c r="R16" s="124">
        <f>'Class Allocation'!AV27</f>
        <v>0</v>
      </c>
      <c r="S16" s="124">
        <f>'Class Allocation'!AZ27</f>
        <v>0</v>
      </c>
      <c r="T16" s="124">
        <f>'Class Allocation'!BD27</f>
        <v>53218.200394221793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7011645.7049935795</v>
      </c>
      <c r="I19" s="124">
        <f>'Class Allocation'!L68</f>
        <v>3355829.2868138654</v>
      </c>
      <c r="J19" s="124">
        <f>'Class Allocation'!P68</f>
        <v>955690.0496347521</v>
      </c>
      <c r="K19" s="124">
        <f>'Class Allocation'!T68</f>
        <v>75518.956713754989</v>
      </c>
      <c r="L19" s="124">
        <f>'Class Allocation'!X68</f>
        <v>961800.68880774756</v>
      </c>
      <c r="M19" s="124">
        <f>'Class Allocation'!AB68</f>
        <v>799348.45987401402</v>
      </c>
      <c r="N19" s="124">
        <f>'Class Allocation'!AF68</f>
        <v>512886.24482441053</v>
      </c>
      <c r="O19" s="124">
        <f>'Class Allocation'!AJ68</f>
        <v>230450.66029937318</v>
      </c>
      <c r="P19" s="124">
        <f>'Class Allocation'!AN68</f>
        <v>49639.274384343655</v>
      </c>
      <c r="Q19" s="124">
        <f>'Class Allocation'!AR68</f>
        <v>24639.1860389752</v>
      </c>
      <c r="R19" s="124">
        <f>'Class Allocation'!AV68</f>
        <v>43607.867138402165</v>
      </c>
      <c r="S19" s="124">
        <f>'Class Allocation'!AZ68</f>
        <v>1394.9462626751474</v>
      </c>
      <c r="T19" s="124">
        <f>'Class Allocation'!BD68</f>
        <v>840.08420126336068</v>
      </c>
      <c r="V19" s="44">
        <f t="shared" si="0"/>
        <v>0</v>
      </c>
    </row>
    <row r="20" spans="3:22" x14ac:dyDescent="0.25">
      <c r="C20" s="6"/>
      <c r="D20" s="6" t="s">
        <v>488</v>
      </c>
      <c r="E20" s="6"/>
      <c r="F20" s="6"/>
      <c r="G20" s="6"/>
      <c r="H20" s="124">
        <f>'Class Allocation'!H70</f>
        <v>89562880.254609972</v>
      </c>
      <c r="I20" s="124">
        <f>'Class Allocation'!L70</f>
        <v>42865505.362852409</v>
      </c>
      <c r="J20" s="124">
        <f>'Class Allocation'!P70</f>
        <v>12207455.578509999</v>
      </c>
      <c r="K20" s="124">
        <f>'Class Allocation'!T70</f>
        <v>964637.3421706286</v>
      </c>
      <c r="L20" s="124">
        <f>'Class Allocation'!X70</f>
        <v>12285509.500164989</v>
      </c>
      <c r="M20" s="124">
        <f>'Class Allocation'!AB70</f>
        <v>10210434.669055881</v>
      </c>
      <c r="N20" s="124">
        <f>'Class Allocation'!AF70</f>
        <v>6551324.9331366932</v>
      </c>
      <c r="O20" s="124">
        <f>'Class Allocation'!AJ70</f>
        <v>2943649.1462038951</v>
      </c>
      <c r="P20" s="124">
        <f>'Class Allocation'!AN70</f>
        <v>634064.60831933457</v>
      </c>
      <c r="Q20" s="124">
        <f>'Class Allocation'!AR70</f>
        <v>314727.3210350856</v>
      </c>
      <c r="R20" s="124">
        <f>'Class Allocation'!AV70</f>
        <v>557022.75143396319</v>
      </c>
      <c r="S20" s="124">
        <f>'Class Allocation'!AZ70</f>
        <v>17818.271250729762</v>
      </c>
      <c r="T20" s="124">
        <f>'Class Allocation'!BD70</f>
        <v>10730.770476317002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2174630.7287819562</v>
      </c>
      <c r="I21" s="125">
        <f>+'Class Allocation'!L72+'Class Allocation'!L73</f>
        <v>1140924.4320989377</v>
      </c>
      <c r="J21" s="125">
        <f>+'Class Allocation'!P72+'Class Allocation'!P73</f>
        <v>300454.80944802234</v>
      </c>
      <c r="K21" s="125">
        <f>+'Class Allocation'!T72+'Class Allocation'!T73</f>
        <v>22174.875950197878</v>
      </c>
      <c r="L21" s="125">
        <f>+'Class Allocation'!X72+'Class Allocation'!X73</f>
        <v>282120.4547117466</v>
      </c>
      <c r="M21" s="125">
        <f>+'Class Allocation'!AB72+'Class Allocation'!AB73</f>
        <v>234177.54498377338</v>
      </c>
      <c r="N21" s="125">
        <f>+'Class Allocation'!AF72+'Class Allocation'!AF73</f>
        <v>152438.48562231538</v>
      </c>
      <c r="O21" s="125">
        <f>+'Class Allocation'!AJ72+'Class Allocation'!AJ73</f>
        <v>2493.3895478995651</v>
      </c>
      <c r="P21" s="125">
        <f>+'Class Allocation'!AN72+'Class Allocation'!AN73</f>
        <v>14520.31475816923</v>
      </c>
      <c r="Q21" s="125">
        <f>+'Class Allocation'!AR72+'Class Allocation'!AR73</f>
        <v>7567.8025087651058</v>
      </c>
      <c r="R21" s="125">
        <f>+'Class Allocation'!AV72+'Class Allocation'!AV73</f>
        <v>16964.025901971418</v>
      </c>
      <c r="S21" s="125">
        <f>+'Class Allocation'!AZ72+'Class Allocation'!AZ73</f>
        <v>542.65218834884058</v>
      </c>
      <c r="T21" s="125">
        <f>+'Class Allocation'!BD72+'Class Allocation'!BD73</f>
        <v>251.94106180812901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1919098188.1131358</v>
      </c>
      <c r="I22" s="124">
        <f t="shared" ref="I22:T22" si="1">SUM(I15:I21)</f>
        <v>918595753.88425648</v>
      </c>
      <c r="J22" s="124">
        <f t="shared" si="1"/>
        <v>261577884.78540495</v>
      </c>
      <c r="K22" s="124">
        <f t="shared" si="1"/>
        <v>20668407.336125374</v>
      </c>
      <c r="L22" s="124">
        <f t="shared" si="1"/>
        <v>263230146.56091073</v>
      </c>
      <c r="M22" s="124">
        <f t="shared" si="1"/>
        <v>218769163.16185942</v>
      </c>
      <c r="N22" s="124">
        <f t="shared" si="1"/>
        <v>140371121.27818254</v>
      </c>
      <c r="O22" s="124">
        <f t="shared" si="1"/>
        <v>63005719.46927356</v>
      </c>
      <c r="P22" s="124">
        <f t="shared" si="1"/>
        <v>13585470.480002042</v>
      </c>
      <c r="Q22" s="124">
        <f t="shared" si="1"/>
        <v>6743709.0937394109</v>
      </c>
      <c r="R22" s="124">
        <f t="shared" si="1"/>
        <v>11938979.387482014</v>
      </c>
      <c r="S22" s="124">
        <f t="shared" si="1"/>
        <v>381908.94830665825</v>
      </c>
      <c r="T22" s="124">
        <f t="shared" si="1"/>
        <v>229923.72759278913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10995206.587199999</v>
      </c>
      <c r="I25" s="124">
        <f>'Class Allocation'!L80</f>
        <v>4299678.7294462183</v>
      </c>
      <c r="J25" s="124">
        <f>'Class Allocation'!P80</f>
        <v>1553797.1037099366</v>
      </c>
      <c r="K25" s="124">
        <f>'Class Allocation'!T80</f>
        <v>128143.07312679861</v>
      </c>
      <c r="L25" s="124">
        <f>'Class Allocation'!X80</f>
        <v>1808788.144202491</v>
      </c>
      <c r="M25" s="124">
        <f>'Class Allocation'!AB80</f>
        <v>1368033.8904194685</v>
      </c>
      <c r="N25" s="124">
        <f>'Class Allocation'!AF80</f>
        <v>923997.62949044874</v>
      </c>
      <c r="O25" s="124">
        <f>'Class Allocation'!AJ80</f>
        <v>791205.04624015442</v>
      </c>
      <c r="P25" s="124">
        <f>'Class Allocation'!AN80</f>
        <v>85432.737485446618</v>
      </c>
      <c r="Q25" s="124">
        <f>'Class Allocation'!AR80</f>
        <v>34581.737060395935</v>
      </c>
      <c r="R25" s="124">
        <f>'Class Allocation'!AV80</f>
        <v>0</v>
      </c>
      <c r="S25" s="124">
        <f>'Class Allocation'!AZ80</f>
        <v>0</v>
      </c>
      <c r="T25" s="124">
        <f>'Class Allocation'!BD80</f>
        <v>1548.4960186383387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8267180.8759540366</v>
      </c>
      <c r="I28" s="125">
        <f>'Class Allocation'!L83</f>
        <v>3956738.3849922381</v>
      </c>
      <c r="J28" s="125">
        <f>'Class Allocation'!P83</f>
        <v>1126819.9840806446</v>
      </c>
      <c r="K28" s="125">
        <f>'Class Allocation'!T83</f>
        <v>89041.703044310838</v>
      </c>
      <c r="L28" s="125">
        <f>'Class Allocation'!X83</f>
        <v>1134024.8203539415</v>
      </c>
      <c r="M28" s="125">
        <f>'Class Allocation'!AB83</f>
        <v>942483.20276470843</v>
      </c>
      <c r="N28" s="125">
        <f>'Class Allocation'!AF83</f>
        <v>604725.8422844297</v>
      </c>
      <c r="O28" s="125">
        <f>'Class Allocation'!AJ83</f>
        <v>271716.13795618934</v>
      </c>
      <c r="P28" s="125">
        <f>'Class Allocation'!AN83</f>
        <v>58527.89447051171</v>
      </c>
      <c r="Q28" s="125">
        <f>'Class Allocation'!AR83</f>
        <v>29051.183729294829</v>
      </c>
      <c r="R28" s="125">
        <f>'Class Allocation'!AV83</f>
        <v>51416.477730897124</v>
      </c>
      <c r="S28" s="125">
        <f>'Class Allocation'!AZ83</f>
        <v>1644.7312872010116</v>
      </c>
      <c r="T28" s="125">
        <f>'Class Allocation'!BD83</f>
        <v>990.51325966589695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48826059.868220545</v>
      </c>
      <c r="I29" s="124">
        <f t="shared" ref="I29:T29" si="2">SUM(I25:I28)</f>
        <v>23265452.754904702</v>
      </c>
      <c r="J29" s="124">
        <f t="shared" si="2"/>
        <v>6693768.6304655811</v>
      </c>
      <c r="K29" s="124">
        <f t="shared" si="2"/>
        <v>526129.37457585253</v>
      </c>
      <c r="L29" s="124">
        <f t="shared" si="2"/>
        <v>6780370.905217275</v>
      </c>
      <c r="M29" s="124">
        <f t="shared" si="2"/>
        <v>5572462.3092446085</v>
      </c>
      <c r="N29" s="124">
        <f t="shared" si="2"/>
        <v>3603876.4807075774</v>
      </c>
      <c r="O29" s="124">
        <f t="shared" si="2"/>
        <v>1569302.4589649499</v>
      </c>
      <c r="P29" s="124">
        <f t="shared" si="2"/>
        <v>346192.29548042722</v>
      </c>
      <c r="Q29" s="124">
        <f t="shared" si="2"/>
        <v>169478.20785097475</v>
      </c>
      <c r="R29" s="124">
        <f t="shared" si="2"/>
        <v>284014.74086760159</v>
      </c>
      <c r="S29" s="124">
        <f t="shared" si="2"/>
        <v>9085.179517276154</v>
      </c>
      <c r="T29" s="124">
        <f t="shared" si="2"/>
        <v>5926.5304237043001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18149766.622395635</v>
      </c>
      <c r="I32" s="124">
        <f>'Class Allocation'!L97</f>
        <v>8686622.3626922127</v>
      </c>
      <c r="J32" s="124">
        <f>'Class Allocation'!P97</f>
        <v>2473820.2832843121</v>
      </c>
      <c r="K32" s="124">
        <f>'Class Allocation'!T97</f>
        <v>195482.13038563757</v>
      </c>
      <c r="L32" s="124">
        <f>'Class Allocation'!X97</f>
        <v>2489637.7788580758</v>
      </c>
      <c r="M32" s="124">
        <f>'Class Allocation'!AB97</f>
        <v>2069127.364258063</v>
      </c>
      <c r="N32" s="124">
        <f>'Class Allocation'!AF97</f>
        <v>1327614.9479102129</v>
      </c>
      <c r="O32" s="124">
        <f>'Class Allocation'!AJ97</f>
        <v>596525.53457340261</v>
      </c>
      <c r="P32" s="124">
        <f>'Class Allocation'!AN97</f>
        <v>128492.1234310603</v>
      </c>
      <c r="Q32" s="124">
        <f>'Class Allocation'!AR97</f>
        <v>63778.960773032668</v>
      </c>
      <c r="R32" s="124">
        <f>'Class Allocation'!AV97</f>
        <v>112879.72107586113</v>
      </c>
      <c r="S32" s="124">
        <f>'Class Allocation'!AZ97</f>
        <v>3610.8426157793297</v>
      </c>
      <c r="T32" s="124">
        <f>'Class Allocation'!BD97</f>
        <v>2174.5725379753194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148156116.41819999</v>
      </c>
      <c r="I33" s="124">
        <f>+'Class Allocation'!L90+'Class Allocation'!L91+'Class Allocation'!L92</f>
        <v>57936492.356794752</v>
      </c>
      <c r="J33" s="124">
        <f>+'Class Allocation'!P90+'Class Allocation'!P91+'Class Allocation'!P92</f>
        <v>20936809.396151092</v>
      </c>
      <c r="K33" s="124">
        <f>+'Class Allocation'!T90+'Class Allocation'!T91+'Class Allocation'!T92</f>
        <v>1726677.8854761464</v>
      </c>
      <c r="L33" s="124">
        <f>+'Class Allocation'!X90+'Class Allocation'!X91+'Class Allocation'!X92</f>
        <v>24372714.122560911</v>
      </c>
      <c r="M33" s="124">
        <f>+'Class Allocation'!AB90+'Class Allocation'!AB91+'Class Allocation'!AB92</f>
        <v>18433722.615906235</v>
      </c>
      <c r="N33" s="124">
        <f>+'Class Allocation'!AF90+'Class Allocation'!AF91+'Class Allocation'!AF92</f>
        <v>12450507.344199812</v>
      </c>
      <c r="O33" s="124">
        <f>+'Class Allocation'!AJ90+'Class Allocation'!AJ91+'Class Allocation'!AJ92</f>
        <v>10661179.124900365</v>
      </c>
      <c r="P33" s="124">
        <f>+'Class Allocation'!AN90+'Class Allocation'!AN91+'Class Allocation'!AN92</f>
        <v>1151172.7861079355</v>
      </c>
      <c r="Q33" s="124">
        <f>+'Class Allocation'!AR90+'Class Allocation'!AR91+'Class Allocation'!AR92</f>
        <v>465975.40675844031</v>
      </c>
      <c r="R33" s="124">
        <f>+'Class Allocation'!AV90+'Class Allocation'!AV91+'Class Allocation'!AV92</f>
        <v>0</v>
      </c>
      <c r="S33" s="124">
        <f>+'Class Allocation'!AZ90+'Class Allocation'!AZ91+'Class Allocation'!AZ92</f>
        <v>0</v>
      </c>
      <c r="T33" s="124">
        <f>+'Class Allocation'!BD90+'Class Allocation'!BD91+'Class Allocation'!BD92</f>
        <v>20865.37934426605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31496719.449993275</v>
      </c>
      <c r="I36" s="125">
        <f>+'Class Allocation'!L96</f>
        <v>15074579.922595235</v>
      </c>
      <c r="J36" s="125">
        <f>+'Class Allocation'!P96</f>
        <v>4293015.1694713291</v>
      </c>
      <c r="K36" s="125">
        <f>+'Class Allocation'!T96</f>
        <v>339235.53654106148</v>
      </c>
      <c r="L36" s="125">
        <f>+'Class Allocation'!X96</f>
        <v>4320464.515286807</v>
      </c>
      <c r="M36" s="125">
        <f>+'Class Allocation'!AB96</f>
        <v>3590719.6744846189</v>
      </c>
      <c r="N36" s="125">
        <f>+'Class Allocation'!AF96</f>
        <v>2303914.7787359306</v>
      </c>
      <c r="O36" s="125">
        <f>+'Class Allocation'!AJ96</f>
        <v>1035197.7410019045</v>
      </c>
      <c r="P36" s="125">
        <f>+'Class Allocation'!AN96</f>
        <v>222982.50150766014</v>
      </c>
      <c r="Q36" s="125">
        <f>+'Class Allocation'!AR96</f>
        <v>110680.65370061413</v>
      </c>
      <c r="R36" s="125">
        <f>+'Class Allocation'!AV96</f>
        <v>195889.07010698589</v>
      </c>
      <c r="S36" s="125">
        <f>+'Class Allocation'!AZ96</f>
        <v>6266.1795720803566</v>
      </c>
      <c r="T36" s="125">
        <f>+'Class Allocation'!BD96</f>
        <v>3773.7069890338935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730692315.64700496</v>
      </c>
      <c r="I37" s="124">
        <f t="shared" ref="I37:T37" si="3">SUM(I32:I36)</f>
        <v>349246302.74168682</v>
      </c>
      <c r="J37" s="124">
        <f t="shared" si="3"/>
        <v>99671242.245956227</v>
      </c>
      <c r="K37" s="124">
        <f t="shared" si="3"/>
        <v>7873433.4412302133</v>
      </c>
      <c r="L37" s="124">
        <f t="shared" si="3"/>
        <v>100455000.54468092</v>
      </c>
      <c r="M37" s="124">
        <f t="shared" si="3"/>
        <v>83347430.179595605</v>
      </c>
      <c r="N37" s="124">
        <f t="shared" si="3"/>
        <v>53536994.568530887</v>
      </c>
      <c r="O37" s="124">
        <f t="shared" si="3"/>
        <v>24099032.69545234</v>
      </c>
      <c r="P37" s="124">
        <f t="shared" si="3"/>
        <v>5176224.3691168278</v>
      </c>
      <c r="Q37" s="124">
        <f t="shared" si="3"/>
        <v>2563134.9629333997</v>
      </c>
      <c r="R37" s="124">
        <f t="shared" si="3"/>
        <v>4492086.4245705241</v>
      </c>
      <c r="S37" s="124">
        <f t="shared" si="3"/>
        <v>143694.69503474594</v>
      </c>
      <c r="T37" s="124">
        <f t="shared" si="3"/>
        <v>87738.778216199076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1237231932.3343515</v>
      </c>
      <c r="I40" s="105">
        <f t="shared" ref="I40:T40" si="4">+I22+I29-I37</f>
        <v>592614903.89747441</v>
      </c>
      <c r="J40" s="105">
        <f t="shared" si="4"/>
        <v>168600411.16991431</v>
      </c>
      <c r="K40" s="105">
        <f t="shared" si="4"/>
        <v>13321103.269471014</v>
      </c>
      <c r="L40" s="105">
        <f t="shared" si="4"/>
        <v>169555516.92144707</v>
      </c>
      <c r="M40" s="105">
        <f t="shared" si="4"/>
        <v>140994195.29150844</v>
      </c>
      <c r="N40" s="105">
        <f t="shared" si="4"/>
        <v>90438003.190359235</v>
      </c>
      <c r="O40" s="105">
        <f t="shared" si="4"/>
        <v>40475989.232786171</v>
      </c>
      <c r="P40" s="105">
        <f t="shared" si="4"/>
        <v>8755438.4063656405</v>
      </c>
      <c r="Q40" s="105">
        <f t="shared" si="4"/>
        <v>4350052.3386569861</v>
      </c>
      <c r="R40" s="105">
        <f t="shared" si="4"/>
        <v>7730907.7037790911</v>
      </c>
      <c r="S40" s="105">
        <f t="shared" si="4"/>
        <v>247299.43278918849</v>
      </c>
      <c r="T40" s="105">
        <f t="shared" si="4"/>
        <v>148111.47980029436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10200415.710403215</v>
      </c>
      <c r="I42" s="105">
        <f>'Class Allocation'!L103</f>
        <v>4894799.4246790539</v>
      </c>
      <c r="J42" s="105">
        <f>'Class Allocation'!P103</f>
        <v>1394117.0942410117</v>
      </c>
      <c r="K42" s="105">
        <f>'Class Allocation'!T103</f>
        <v>113085.91540539169</v>
      </c>
      <c r="L42" s="105">
        <f>'Class Allocation'!X103</f>
        <v>1373839.6619641047</v>
      </c>
      <c r="M42" s="105">
        <f>'Class Allocation'!AB103</f>
        <v>1196167.4455182313</v>
      </c>
      <c r="N42" s="105">
        <f>'Class Allocation'!AF103</f>
        <v>734567.26704015397</v>
      </c>
      <c r="O42" s="105">
        <f>'Class Allocation'!AJ103</f>
        <v>310164.26350356877</v>
      </c>
      <c r="P42" s="105">
        <f>'Class Allocation'!AN103</f>
        <v>74248.106564363523</v>
      </c>
      <c r="Q42" s="105">
        <f>'Class Allocation'!AR103</f>
        <v>37402.076578172571</v>
      </c>
      <c r="R42" s="105">
        <f>'Class Allocation'!AV103</f>
        <v>68607.738725760879</v>
      </c>
      <c r="S42" s="105">
        <f>'Class Allocation'!AZ103</f>
        <v>2194.6523644999297</v>
      </c>
      <c r="T42" s="105">
        <f>'Class Allocation'!BD103</f>
        <v>1222.0638189045014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16346644.078662954</v>
      </c>
      <c r="I43" s="105">
        <f>'Class Allocation'!L104</f>
        <v>7824486.487416652</v>
      </c>
      <c r="J43" s="105">
        <f>'Class Allocation'!P104</f>
        <v>2228088.4886044422</v>
      </c>
      <c r="K43" s="105">
        <f>'Class Allocation'!T104</f>
        <v>176050.9704449526</v>
      </c>
      <c r="L43" s="105">
        <f>'Class Allocation'!X104</f>
        <v>2242162.2526964857</v>
      </c>
      <c r="M43" s="105">
        <f>'Class Allocation'!AB104</f>
        <v>1863449.0239970132</v>
      </c>
      <c r="N43" s="105">
        <f>'Class Allocation'!AF104</f>
        <v>1195664.0742354812</v>
      </c>
      <c r="O43" s="105">
        <f>'Class Allocation'!AJ104</f>
        <v>536675.02656387398</v>
      </c>
      <c r="P43" s="105">
        <f>'Class Allocation'!AN104</f>
        <v>115719.37900484521</v>
      </c>
      <c r="Q43" s="105">
        <f>'Class Allocation'!AR104</f>
        <v>57442.09077378489</v>
      </c>
      <c r="R43" s="105">
        <f>'Class Allocation'!AV104</f>
        <v>101694.76888597665</v>
      </c>
      <c r="S43" s="105">
        <f>'Class Allocation'!AZ104</f>
        <v>3253.0537974002787</v>
      </c>
      <c r="T43" s="105">
        <f>'Class Allocation'!BD104</f>
        <v>1958.4622420461628</v>
      </c>
      <c r="U43" s="47"/>
      <c r="V43" s="44">
        <f t="shared" si="0"/>
        <v>0</v>
      </c>
    </row>
    <row r="44" spans="3:40" x14ac:dyDescent="0.25">
      <c r="C44" s="6" t="s">
        <v>454</v>
      </c>
      <c r="D44" s="6"/>
      <c r="E44" s="47"/>
      <c r="F44" s="93"/>
      <c r="G44" s="93"/>
      <c r="H44" s="105">
        <f>'Class Allocation'!H105</f>
        <v>5947818.0729</v>
      </c>
      <c r="I44" s="105">
        <f>'Class Allocation'!L105</f>
        <v>2325895.9849317786</v>
      </c>
      <c r="J44" s="105">
        <f>'Class Allocation'!P105</f>
        <v>840521.04176235362</v>
      </c>
      <c r="K44" s="105">
        <f>'Class Allocation'!T105</f>
        <v>69318.541695050677</v>
      </c>
      <c r="L44" s="105">
        <f>'Class Allocation'!X105</f>
        <v>978457.54227656662</v>
      </c>
      <c r="M44" s="105">
        <f>'Class Allocation'!AB105</f>
        <v>740033.08925991773</v>
      </c>
      <c r="N44" s="105">
        <f>'Class Allocation'!AF105</f>
        <v>499833.24609816016</v>
      </c>
      <c r="O44" s="105">
        <f>'Class Allocation'!AJ105</f>
        <v>427999.56836420565</v>
      </c>
      <c r="P44" s="105">
        <f>'Class Allocation'!AN105</f>
        <v>46214.536853250829</v>
      </c>
      <c r="Q44" s="105">
        <f>'Class Allocation'!AR105</f>
        <v>18706.868220152097</v>
      </c>
      <c r="R44" s="105">
        <f>'Class Allocation'!AV105</f>
        <v>0</v>
      </c>
      <c r="S44" s="105">
        <f>'Class Allocation'!AZ105</f>
        <v>0</v>
      </c>
      <c r="T44" s="105">
        <f>'Class Allocation'!BD105</f>
        <v>837.65343856228867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6190274.7722491985</v>
      </c>
      <c r="I45" s="129">
        <f>'Class Allocation'!L106</f>
        <v>2963037.616514971</v>
      </c>
      <c r="J45" s="129">
        <f>'Class Allocation'!P106</f>
        <v>843749.94004733092</v>
      </c>
      <c r="K45" s="129">
        <f>'Class Allocation'!T106</f>
        <v>66668.355641136455</v>
      </c>
      <c r="L45" s="129">
        <f>'Class Allocation'!X106</f>
        <v>849079.5028854477</v>
      </c>
      <c r="M45" s="129">
        <f>'Class Allocation'!AB106</f>
        <v>705665.42142297677</v>
      </c>
      <c r="N45" s="129">
        <f>'Class Allocation'!AF106</f>
        <v>452783.40430043696</v>
      </c>
      <c r="O45" s="129">
        <f>'Class Allocation'!AJ106</f>
        <v>203232.28803708369</v>
      </c>
      <c r="P45" s="129">
        <f>'Class Allocation'!AN106</f>
        <v>43821.517680748839</v>
      </c>
      <c r="Q45" s="129">
        <f>'Class Allocation'!AR106</f>
        <v>21752.619294277392</v>
      </c>
      <c r="R45" s="129">
        <f>'Class Allocation'!AV106</f>
        <v>38510.568852861717</v>
      </c>
      <c r="S45" s="129">
        <f>'Class Allocation'!AZ106</f>
        <v>1231.8918034742883</v>
      </c>
      <c r="T45" s="129">
        <f>'Class Allocation'!BD106</f>
        <v>741.64576845258989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38685152.63421537</v>
      </c>
      <c r="I46" s="117">
        <f t="shared" ref="I46:T46" si="6">SUM(I42:I45)</f>
        <v>18008219.513542455</v>
      </c>
      <c r="J46" s="117">
        <f t="shared" si="6"/>
        <v>5306476.5646551391</v>
      </c>
      <c r="K46" s="117">
        <f t="shared" si="6"/>
        <v>425123.78318653145</v>
      </c>
      <c r="L46" s="117">
        <f t="shared" si="6"/>
        <v>5443538.9598226054</v>
      </c>
      <c r="M46" s="117">
        <f t="shared" si="6"/>
        <v>4505314.9801981393</v>
      </c>
      <c r="N46" s="117">
        <f t="shared" si="6"/>
        <v>2882847.9916742323</v>
      </c>
      <c r="O46" s="117">
        <f t="shared" si="6"/>
        <v>1478071.146468732</v>
      </c>
      <c r="P46" s="117">
        <f t="shared" si="6"/>
        <v>280003.54010320839</v>
      </c>
      <c r="Q46" s="117">
        <f t="shared" si="6"/>
        <v>135303.65486638696</v>
      </c>
      <c r="R46" s="117">
        <f t="shared" si="6"/>
        <v>208813.07646459923</v>
      </c>
      <c r="S46" s="117">
        <f t="shared" si="6"/>
        <v>6679.5979653744971</v>
      </c>
      <c r="T46" s="117">
        <f t="shared" si="6"/>
        <v>4759.8252679655425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242104410.81777382</v>
      </c>
      <c r="I48" s="117">
        <f>'Class Allocation'!L118</f>
        <v>115885724.4258655</v>
      </c>
      <c r="J48" s="117">
        <f>'Class Allocation'!P118</f>
        <v>32999436.960125238</v>
      </c>
      <c r="K48" s="117">
        <f>'Class Allocation'!T118</f>
        <v>2607429.1621181988</v>
      </c>
      <c r="L48" s="117">
        <f>'Class Allocation'!X118</f>
        <v>33207878.542819273</v>
      </c>
      <c r="M48" s="117">
        <f>'Class Allocation'!AB118</f>
        <v>27598889.770447217</v>
      </c>
      <c r="N48" s="117">
        <f>'Class Allocation'!AF118</f>
        <v>17708561.147826578</v>
      </c>
      <c r="O48" s="117">
        <f>'Class Allocation'!AJ118</f>
        <v>7948505.5453343773</v>
      </c>
      <c r="P48" s="117">
        <f>'Class Allocation'!AN118</f>
        <v>1713879.1264646079</v>
      </c>
      <c r="Q48" s="117">
        <f>'Class Allocation'!AR118</f>
        <v>850754.65496192372</v>
      </c>
      <c r="R48" s="117">
        <f>'Class Allocation'!AV118</f>
        <v>1506165.5460233688</v>
      </c>
      <c r="S48" s="117">
        <f>'Class Allocation'!AZ118</f>
        <v>48179.838576538881</v>
      </c>
      <c r="T48" s="117">
        <f>'Class Allocation'!BD118</f>
        <v>29006.097211007796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1027943675.6898531</v>
      </c>
      <c r="I52" s="105">
        <f t="shared" ref="I52:T52" si="7">+I40+I46-I48-I49-I50</f>
        <v>491719154.3164469</v>
      </c>
      <c r="J52" s="105">
        <f t="shared" si="7"/>
        <v>140088187.8331233</v>
      </c>
      <c r="K52" s="105">
        <f t="shared" si="7"/>
        <v>11073685.605294982</v>
      </c>
      <c r="L52" s="105">
        <f t="shared" si="7"/>
        <v>141035451.95895684</v>
      </c>
      <c r="M52" s="105">
        <f t="shared" si="7"/>
        <v>117213142.20108412</v>
      </c>
      <c r="N52" s="105">
        <f t="shared" si="7"/>
        <v>75204100.660852492</v>
      </c>
      <c r="O52" s="105">
        <f t="shared" si="7"/>
        <v>34005554.833920524</v>
      </c>
      <c r="P52" s="105">
        <f t="shared" si="7"/>
        <v>7278941.0495352307</v>
      </c>
      <c r="Q52" s="105">
        <f t="shared" si="7"/>
        <v>3612293.686773743</v>
      </c>
      <c r="R52" s="105">
        <f t="shared" si="7"/>
        <v>6385725.714927908</v>
      </c>
      <c r="S52" s="105">
        <f t="shared" si="7"/>
        <v>204269.20198220125</v>
      </c>
      <c r="T52" s="105">
        <f t="shared" si="7"/>
        <v>123168.62695508887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24228981.959628049</v>
      </c>
      <c r="I55" s="117">
        <f>'Class Allocation'!L204</f>
        <v>9474750.4325408228</v>
      </c>
      <c r="J55" s="117">
        <f>'Class Allocation'!P204</f>
        <v>3423939.4863700699</v>
      </c>
      <c r="K55" s="117">
        <f>'Class Allocation'!T204</f>
        <v>282375.43173176097</v>
      </c>
      <c r="L55" s="117">
        <f>'Class Allocation'!X204</f>
        <v>3985836.4612894109</v>
      </c>
      <c r="M55" s="117">
        <f>'Class Allocation'!AB204</f>
        <v>3014592.6034459295</v>
      </c>
      <c r="N55" s="117">
        <f>'Class Allocation'!AF204</f>
        <v>2036116.5311550819</v>
      </c>
      <c r="O55" s="117">
        <f>'Class Allocation'!AJ204</f>
        <v>1743495.4622895513</v>
      </c>
      <c r="P55" s="117">
        <f>'Class Allocation'!AN204</f>
        <v>188259.1508290752</v>
      </c>
      <c r="Q55" s="117">
        <f>'Class Allocation'!AR204</f>
        <v>76204.1419343905</v>
      </c>
      <c r="R55" s="117">
        <f>'Class Allocation'!AV204</f>
        <v>0</v>
      </c>
      <c r="S55" s="117">
        <f>'Class Allocation'!AZ204</f>
        <v>0</v>
      </c>
      <c r="T55" s="117">
        <f>'Class Allocation'!BD204</f>
        <v>3412.2580419563092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24063023.270455725</v>
      </c>
      <c r="I60" s="134">
        <f>'Class Allocation'!L286</f>
        <v>11366736.898756091</v>
      </c>
      <c r="J60" s="134">
        <f>'Class Allocation'!P286</f>
        <v>3293916.4971362189</v>
      </c>
      <c r="K60" s="134">
        <f>'Class Allocation'!T286</f>
        <v>268381.83164126147</v>
      </c>
      <c r="L60" s="134">
        <f>'Class Allocation'!X286</f>
        <v>3316109.918465578</v>
      </c>
      <c r="M60" s="134">
        <f>'Class Allocation'!AB286</f>
        <v>2840745.857059814</v>
      </c>
      <c r="N60" s="134">
        <f>'Class Allocation'!AF286</f>
        <v>1766695.1343355328</v>
      </c>
      <c r="O60" s="134">
        <f>'Class Allocation'!AJ286</f>
        <v>788323.10477756453</v>
      </c>
      <c r="P60" s="134">
        <f>'Class Allocation'!AN286</f>
        <v>176409.13712372983</v>
      </c>
      <c r="Q60" s="134">
        <f>'Class Allocation'!AR286</f>
        <v>87567.185834807824</v>
      </c>
      <c r="R60" s="134">
        <f>'Class Allocation'!AV286</f>
        <v>150407.98812413891</v>
      </c>
      <c r="S60" s="134">
        <f>'Class Allocation'!AZ286</f>
        <v>4811.3121479745714</v>
      </c>
      <c r="T60" s="134">
        <f>'Class Allocation'!BD286</f>
        <v>2918.4050530150175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101174729.07811695</v>
      </c>
      <c r="I61" s="117">
        <f t="shared" ref="I61:T61" si="8">SUM(I55:I60)</f>
        <v>47109729.994281918</v>
      </c>
      <c r="J61" s="117">
        <f t="shared" si="8"/>
        <v>13903110.067391964</v>
      </c>
      <c r="K61" s="117">
        <f t="shared" si="8"/>
        <v>1130875.6668763275</v>
      </c>
      <c r="L61" s="117">
        <f t="shared" si="8"/>
        <v>14110307.265888043</v>
      </c>
      <c r="M61" s="117">
        <f t="shared" si="8"/>
        <v>11980431.635228064</v>
      </c>
      <c r="N61" s="117">
        <f t="shared" si="8"/>
        <v>7480916.167346742</v>
      </c>
      <c r="O61" s="117">
        <f t="shared" si="8"/>
        <v>3750263.2549038893</v>
      </c>
      <c r="P61" s="117">
        <f t="shared" si="8"/>
        <v>744407.27800931898</v>
      </c>
      <c r="Q61" s="117">
        <f t="shared" si="8"/>
        <v>362521.52202861791</v>
      </c>
      <c r="R61" s="117">
        <f t="shared" si="8"/>
        <v>571424.96882597462</v>
      </c>
      <c r="S61" s="117">
        <f t="shared" si="8"/>
        <v>18278.97526226646</v>
      </c>
      <c r="T61" s="117">
        <f t="shared" si="8"/>
        <v>12462.282073835928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11711655.445599999</v>
      </c>
      <c r="I66" s="117">
        <f>+'Class Allocation'!L439+'Class Allocation'!L440+'Class Allocation'!L441</f>
        <v>4579846.2636137567</v>
      </c>
      <c r="J66" s="117">
        <f>+'Class Allocation'!P439+'Class Allocation'!P440+'Class Allocation'!P441</f>
        <v>1655042.6921679245</v>
      </c>
      <c r="K66" s="117">
        <f>+'Class Allocation'!T439+'Class Allocation'!T440+'Class Allocation'!T441</f>
        <v>136492.88972419119</v>
      </c>
      <c r="L66" s="117">
        <f>+'Class Allocation'!X439+'Class Allocation'!X440+'Class Allocation'!X441</f>
        <v>1926648.9766228613</v>
      </c>
      <c r="M66" s="117">
        <f>+'Class Allocation'!AB439+'Class Allocation'!AB440+'Class Allocation'!AB441</f>
        <v>1457175.1276732138</v>
      </c>
      <c r="N66" s="117">
        <f>+'Class Allocation'!AF439+'Class Allocation'!AF440+'Class Allocation'!AF441</f>
        <v>984205.4156345852</v>
      </c>
      <c r="O66" s="117">
        <f>+'Class Allocation'!AJ439+'Class Allocation'!AJ440+'Class Allocation'!AJ441</f>
        <v>842760.05320100416</v>
      </c>
      <c r="P66" s="117">
        <f>+'Class Allocation'!AN439+'Class Allocation'!AN440+'Class Allocation'!AN441</f>
        <v>90999.543962069831</v>
      </c>
      <c r="Q66" s="117">
        <f>+'Class Allocation'!AR439+'Class Allocation'!AR440+'Class Allocation'!AR441</f>
        <v>36835.086812573631</v>
      </c>
      <c r="R66" s="117">
        <f>+'Class Allocation'!AV439+'Class Allocation'!AV440+'Class Allocation'!AV441</f>
        <v>0</v>
      </c>
      <c r="S66" s="117">
        <f>+'Class Allocation'!AZ439+'Class Allocation'!AZ440+'Class Allocation'!AZ441</f>
        <v>0</v>
      </c>
      <c r="T66" s="117">
        <f>+'Class Allocation'!BD439+'Class Allocation'!BD440+'Class Allocation'!BD441</f>
        <v>1649.3961878158698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8881752.7549236249</v>
      </c>
      <c r="I69" s="134">
        <f>+'Class Allocation'!L445</f>
        <v>4250877.3642092803</v>
      </c>
      <c r="J69" s="134">
        <f>+'Class Allocation'!P445</f>
        <v>1210586.37134951</v>
      </c>
      <c r="K69" s="134">
        <f>+'Class Allocation'!T445</f>
        <v>95660.951802464959</v>
      </c>
      <c r="L69" s="134">
        <f>+'Class Allocation'!X445</f>
        <v>1218326.806133664</v>
      </c>
      <c r="M69" s="134">
        <f>+'Class Allocation'!AB445</f>
        <v>1012546.2244297013</v>
      </c>
      <c r="N69" s="134">
        <f>+'Class Allocation'!AF445</f>
        <v>649680.40451436525</v>
      </c>
      <c r="O69" s="134">
        <f>+'Class Allocation'!AJ445</f>
        <v>291915.17556716024</v>
      </c>
      <c r="P69" s="134">
        <f>+'Class Allocation'!AN445</f>
        <v>62878.784890908522</v>
      </c>
      <c r="Q69" s="134">
        <f>+'Class Allocation'!AR445</f>
        <v>31210.812366758633</v>
      </c>
      <c r="R69" s="134">
        <f>+'Class Allocation'!AV445</f>
        <v>55238.714331645126</v>
      </c>
      <c r="S69" s="134">
        <f>+'Class Allocation'!AZ445</f>
        <v>1766.9985525169584</v>
      </c>
      <c r="T69" s="134">
        <f>+'Class Allocation'!BD445</f>
        <v>1064.1467756456611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57893032.850261033</v>
      </c>
      <c r="I70" s="117">
        <f t="shared" ref="I70:T70" si="9">SUM(I65:I69)</f>
        <v>27688352.442023307</v>
      </c>
      <c r="J70" s="117">
        <f t="shared" si="9"/>
        <v>7919153.235702714</v>
      </c>
      <c r="K70" s="117">
        <f t="shared" si="9"/>
        <v>623080.36087177671</v>
      </c>
      <c r="L70" s="117">
        <f t="shared" si="9"/>
        <v>7989336.0047784559</v>
      </c>
      <c r="M70" s="117">
        <f t="shared" si="9"/>
        <v>6597260.3872356098</v>
      </c>
      <c r="N70" s="117">
        <f t="shared" si="9"/>
        <v>4253363.7594558662</v>
      </c>
      <c r="O70" s="117">
        <f t="shared" si="9"/>
        <v>1844147.2852613656</v>
      </c>
      <c r="P70" s="117">
        <f t="shared" si="9"/>
        <v>409774.43686462252</v>
      </c>
      <c r="Q70" s="117">
        <f t="shared" si="9"/>
        <v>201978.42259488849</v>
      </c>
      <c r="R70" s="117">
        <f t="shared" si="9"/>
        <v>348456.05112246244</v>
      </c>
      <c r="S70" s="117">
        <f t="shared" si="9"/>
        <v>11146.554466356078</v>
      </c>
      <c r="T70" s="117">
        <f t="shared" si="9"/>
        <v>6983.9098835834066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14368709.635450311</v>
      </c>
      <c r="I73" s="117">
        <f>'Class Allocation'!L455</f>
        <v>6876956.8792981226</v>
      </c>
      <c r="J73" s="117">
        <f>'Class Allocation'!P455</f>
        <v>1958773.3091397553</v>
      </c>
      <c r="K73" s="117">
        <f>'Class Allocation'!T455</f>
        <v>154750.94845055399</v>
      </c>
      <c r="L73" s="117">
        <f>'Class Allocation'!X455</f>
        <v>1971469.5461312467</v>
      </c>
      <c r="M73" s="117">
        <f>'Class Allocation'!AB455</f>
        <v>1638020.202680981</v>
      </c>
      <c r="N73" s="117">
        <f>'Class Allocation'!AF455</f>
        <v>1051226.9157129165</v>
      </c>
      <c r="O73" s="117">
        <f>'Class Allocation'!AJ455</f>
        <v>471491.59361264517</v>
      </c>
      <c r="P73" s="117">
        <f>'Class Allocation'!AN455</f>
        <v>101721.40384227627</v>
      </c>
      <c r="Q73" s="117">
        <f>'Class Allocation'!AR455</f>
        <v>50476.323513940268</v>
      </c>
      <c r="R73" s="117">
        <f>'Class Allocation'!AV455</f>
        <v>89245.637217095558</v>
      </c>
      <c r="S73" s="117">
        <f>'Class Allocation'!AZ455</f>
        <v>2854.8258895794056</v>
      </c>
      <c r="T73" s="117">
        <f>'Class Allocation'!BD455</f>
        <v>1722.0499612021335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14368709.635450311</v>
      </c>
      <c r="I75" s="117">
        <f t="shared" ref="I75:T75" si="10">+I74+I73</f>
        <v>6876956.8792981226</v>
      </c>
      <c r="J75" s="117">
        <f t="shared" si="10"/>
        <v>1958773.3091397553</v>
      </c>
      <c r="K75" s="117">
        <f t="shared" si="10"/>
        <v>154750.94845055399</v>
      </c>
      <c r="L75" s="117">
        <f t="shared" si="10"/>
        <v>1971469.5461312467</v>
      </c>
      <c r="M75" s="117">
        <f t="shared" si="10"/>
        <v>1638020.202680981</v>
      </c>
      <c r="N75" s="117">
        <f t="shared" si="10"/>
        <v>1051226.9157129165</v>
      </c>
      <c r="O75" s="117">
        <f t="shared" si="10"/>
        <v>471491.59361264517</v>
      </c>
      <c r="P75" s="117">
        <f t="shared" si="10"/>
        <v>101721.40384227627</v>
      </c>
      <c r="Q75" s="117">
        <f t="shared" si="10"/>
        <v>50476.323513940268</v>
      </c>
      <c r="R75" s="117">
        <f t="shared" si="10"/>
        <v>89245.637217095558</v>
      </c>
      <c r="S75" s="117">
        <f t="shared" si="10"/>
        <v>2854.8258895794056</v>
      </c>
      <c r="T75" s="117">
        <f t="shared" si="10"/>
        <v>1722.0499612021335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456</v>
      </c>
      <c r="C77" s="19"/>
      <c r="D77" s="19"/>
      <c r="E77" s="19"/>
      <c r="F77" s="116"/>
      <c r="G77" s="116"/>
      <c r="H77" s="117">
        <f>'Class Allocation'!H459</f>
        <v>-442836.90741991845</v>
      </c>
      <c r="I77" s="134">
        <f>'Class Allocation'!L459</f>
        <v>-211944.59308823475</v>
      </c>
      <c r="J77" s="134">
        <f>'Class Allocation'!P459</f>
        <v>-60368.476819661511</v>
      </c>
      <c r="K77" s="134">
        <f>'Class Allocation'!T459</f>
        <v>-4769.3518186955034</v>
      </c>
      <c r="L77" s="134">
        <f>'Class Allocation'!X459</f>
        <v>-60759.768902794087</v>
      </c>
      <c r="M77" s="134">
        <f>'Class Allocation'!AB459</f>
        <v>-50483.016168477297</v>
      </c>
      <c r="N77" s="134">
        <f>'Class Allocation'!AF459</f>
        <v>-32398.32164207401</v>
      </c>
      <c r="O77" s="134">
        <f>'Class Allocation'!AJ459</f>
        <v>-14531.150290265381</v>
      </c>
      <c r="P77" s="134">
        <f>'Class Allocation'!AN459</f>
        <v>-3135.0060679623793</v>
      </c>
      <c r="Q77" s="134">
        <f>'Class Allocation'!AR459</f>
        <v>-1555.6566713333887</v>
      </c>
      <c r="R77" s="134">
        <f>'Class Allocation'!AV459</f>
        <v>-2750.5087783548902</v>
      </c>
      <c r="S77" s="134">
        <f>'Class Allocation'!AZ459</f>
        <v>-87.984398059279258</v>
      </c>
      <c r="T77" s="134">
        <f>'Class Allocation'!BD459</f>
        <v>-53.072774006087293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173436471.56382829</v>
      </c>
      <c r="I79" s="117">
        <f t="shared" ref="I79:T79" si="12">+I61+I70+I75</f>
        <v>81675039.315603346</v>
      </c>
      <c r="J79" s="117">
        <f t="shared" si="12"/>
        <v>23781036.612234432</v>
      </c>
      <c r="K79" s="117">
        <f t="shared" si="12"/>
        <v>1908706.9761986581</v>
      </c>
      <c r="L79" s="117">
        <f t="shared" si="12"/>
        <v>24071112.816797744</v>
      </c>
      <c r="M79" s="117">
        <f t="shared" si="12"/>
        <v>20215712.225144655</v>
      </c>
      <c r="N79" s="117">
        <f t="shared" si="12"/>
        <v>12785506.842515526</v>
      </c>
      <c r="O79" s="117">
        <f t="shared" si="12"/>
        <v>6065902.1337778997</v>
      </c>
      <c r="P79" s="117">
        <f t="shared" si="12"/>
        <v>1255903.1187162178</v>
      </c>
      <c r="Q79" s="117">
        <f t="shared" si="12"/>
        <v>614976.2681374466</v>
      </c>
      <c r="R79" s="117">
        <f t="shared" si="12"/>
        <v>1009126.6571655327</v>
      </c>
      <c r="S79" s="117">
        <f t="shared" si="12"/>
        <v>32280.355618201946</v>
      </c>
      <c r="T79" s="117">
        <f t="shared" si="12"/>
        <v>21168.241918621468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1050.6163221034396</v>
      </c>
      <c r="I85" s="44">
        <f>'Class Allocation'!M19</f>
        <v>380.08990510359388</v>
      </c>
      <c r="J85" s="44">
        <f>'Class Allocation'!Q19</f>
        <v>123.51561175105354</v>
      </c>
      <c r="K85" s="44">
        <f>'Class Allocation'!U19</f>
        <v>14.710916246721528</v>
      </c>
      <c r="L85" s="44">
        <f>'Class Allocation'!Y19</f>
        <v>170.44508357865956</v>
      </c>
      <c r="M85" s="44">
        <f>'Class Allocation'!AC19</f>
        <v>164.52682312680793</v>
      </c>
      <c r="N85" s="44">
        <f>'Class Allocation'!AG19</f>
        <v>72.361136350356759</v>
      </c>
      <c r="O85" s="44">
        <f>'Class Allocation'!AK19</f>
        <v>100.18423738734189</v>
      </c>
      <c r="P85" s="44">
        <f>'Class Allocation'!AO19</f>
        <v>9.7784899078635323</v>
      </c>
      <c r="Q85" s="44">
        <f>'Class Allocation'!AS19</f>
        <v>5.1659397259149697</v>
      </c>
      <c r="R85" s="44">
        <f>'Class Allocation'!AW19</f>
        <v>9.2538633703735531</v>
      </c>
      <c r="S85" s="44">
        <f>'Class Allocation'!BA19</f>
        <v>0.30164443771306093</v>
      </c>
      <c r="T85" s="44">
        <f>'Class Allocation'!BE19</f>
        <v>0.28267111703917608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1927670294.8008001</v>
      </c>
      <c r="I86" s="44">
        <f>'Class Allocation'!M27</f>
        <v>697388765.05834019</v>
      </c>
      <c r="J86" s="44">
        <f>'Class Allocation'!Q27</f>
        <v>226626381.77937278</v>
      </c>
      <c r="K86" s="44">
        <f>'Class Allocation'!U27</f>
        <v>26991581.666399788</v>
      </c>
      <c r="L86" s="44">
        <f>'Class Allocation'!Y27</f>
        <v>312732552.88058698</v>
      </c>
      <c r="M86" s="44">
        <f>'Class Allocation'!AC27</f>
        <v>301873731.60595852</v>
      </c>
      <c r="N86" s="44">
        <f>'Class Allocation'!AG27</f>
        <v>132768176.26566404</v>
      </c>
      <c r="O86" s="44">
        <f>'Class Allocation'!AK27</f>
        <v>183817987.93321684</v>
      </c>
      <c r="P86" s="44">
        <f>'Class Allocation'!AO27</f>
        <v>17941568.322162502</v>
      </c>
      <c r="Q86" s="44">
        <f>'Class Allocation'!AS27</f>
        <v>9478463.5883443151</v>
      </c>
      <c r="R86" s="44">
        <f>'Class Allocation'!AW27</f>
        <v>16978983.817327388</v>
      </c>
      <c r="S86" s="44">
        <f>'Class Allocation'!BA27</f>
        <v>553457.06128684001</v>
      </c>
      <c r="T86" s="44">
        <f>'Class Allocation'!BE27</f>
        <v>518644.82213986752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7425031.2859805487</v>
      </c>
      <c r="I89" s="44">
        <f>'Class Allocation'!M68</f>
        <v>2686213.2041022116</v>
      </c>
      <c r="J89" s="44">
        <f>'Class Allocation'!Q68</f>
        <v>872923.12356470723</v>
      </c>
      <c r="K89" s="44">
        <f>'Class Allocation'!U68</f>
        <v>103966.60615233866</v>
      </c>
      <c r="L89" s="44">
        <f>'Class Allocation'!Y68</f>
        <v>1204588.2511889192</v>
      </c>
      <c r="M89" s="44">
        <f>'Class Allocation'!AC68</f>
        <v>1162762.0696523513</v>
      </c>
      <c r="N89" s="44">
        <f>'Class Allocation'!AG68</f>
        <v>511398.58575089258</v>
      </c>
      <c r="O89" s="44">
        <f>'Class Allocation'!AK68</f>
        <v>708033.06717509474</v>
      </c>
      <c r="P89" s="44">
        <f>'Class Allocation'!AO68</f>
        <v>69107.61994461315</v>
      </c>
      <c r="Q89" s="44">
        <f>'Class Allocation'!AS68</f>
        <v>36509.297713568092</v>
      </c>
      <c r="R89" s="44">
        <f>'Class Allocation'!AW68</f>
        <v>65399.921546667239</v>
      </c>
      <c r="S89" s="44">
        <f>'Class Allocation'!BA68</f>
        <v>2131.814764477811</v>
      </c>
      <c r="T89" s="44">
        <f>'Class Allocation'!BE68</f>
        <v>1997.7244247042145</v>
      </c>
      <c r="V89" s="44">
        <f t="shared" si="13"/>
        <v>0</v>
      </c>
    </row>
    <row r="90" spans="1:22" x14ac:dyDescent="0.25">
      <c r="C90" s="6"/>
      <c r="D90" s="6" t="s">
        <v>488</v>
      </c>
      <c r="H90" s="44">
        <f>'Class Allocation'!I70</f>
        <v>94843238.796193197</v>
      </c>
      <c r="I90" s="44">
        <f>'Class Allocation'!M70</f>
        <v>34312200.253646277</v>
      </c>
      <c r="J90" s="44">
        <f>'Class Allocation'!Q70</f>
        <v>11150236.688603129</v>
      </c>
      <c r="K90" s="44">
        <f>'Class Allocation'!U70</f>
        <v>1328011.8661256044</v>
      </c>
      <c r="L90" s="44">
        <f>'Class Allocation'!Y70</f>
        <v>15386743.403265264</v>
      </c>
      <c r="M90" s="44">
        <f>'Class Allocation'!AC70</f>
        <v>14852478.917283135</v>
      </c>
      <c r="N90" s="44">
        <f>'Class Allocation'!AG70</f>
        <v>6532322.3997704852</v>
      </c>
      <c r="O90" s="44">
        <f>'Class Allocation'!AK70</f>
        <v>9044022.3992699999</v>
      </c>
      <c r="P90" s="44">
        <f>'Class Allocation'!AO70</f>
        <v>882742.47590297344</v>
      </c>
      <c r="Q90" s="44">
        <f>'Class Allocation'!AS70</f>
        <v>466349.5557072215</v>
      </c>
      <c r="R90" s="44">
        <f>'Class Allocation'!AW70</f>
        <v>835382.38932601735</v>
      </c>
      <c r="S90" s="44">
        <f>'Class Allocation'!BA70</f>
        <v>27230.621527262483</v>
      </c>
      <c r="T90" s="44">
        <f>'Class Allocation'!BE70</f>
        <v>25517.825765792448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176759.90100000001</v>
      </c>
      <c r="I91" s="44">
        <f>SUM('Class Allocation'!M72:M73)</f>
        <v>63947.849070819895</v>
      </c>
      <c r="J91" s="44">
        <f>SUM('Class Allocation'!Q72:Q73)</f>
        <v>20780.761583219632</v>
      </c>
      <c r="K91" s="44">
        <f>SUM('Class Allocation'!U72:U73)</f>
        <v>2475.0235120883394</v>
      </c>
      <c r="L91" s="44">
        <f>SUM('Class Allocation'!Y72:Y73)</f>
        <v>28676.364021245729</v>
      </c>
      <c r="M91" s="44">
        <f>SUM('Class Allocation'!AC72:AC73)</f>
        <v>27680.652161880083</v>
      </c>
      <c r="N91" s="44">
        <f>SUM('Class Allocation'!AG72:AG73)</f>
        <v>12174.327609843906</v>
      </c>
      <c r="O91" s="44">
        <f>SUM('Class Allocation'!AK72:AK73)</f>
        <v>16855.397645919627</v>
      </c>
      <c r="P91" s="44">
        <f>SUM('Class Allocation'!AO72:AO73)</f>
        <v>1645.1723352088577</v>
      </c>
      <c r="Q91" s="44">
        <f>SUM('Class Allocation'!AS72:AS73)</f>
        <v>869.13840506162808</v>
      </c>
      <c r="R91" s="44">
        <f>SUM('Class Allocation'!AW72:AW73)</f>
        <v>1556.9070637888967</v>
      </c>
      <c r="S91" s="44">
        <f>SUM('Class Allocation'!BA72:BA73)</f>
        <v>50.749869220204033</v>
      </c>
      <c r="T91" s="44">
        <f>SUM('Class Allocation'!BE72:BE73)</f>
        <v>47.557721703170756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2030116375.4002957</v>
      </c>
      <c r="I92" s="44">
        <f t="shared" ref="I92:T92" si="15">SUM(I85:I91)</f>
        <v>734451506.45506454</v>
      </c>
      <c r="J92" s="44">
        <f t="shared" si="15"/>
        <v>238670445.86873558</v>
      </c>
      <c r="K92" s="44">
        <f t="shared" si="15"/>
        <v>28426049.873106066</v>
      </c>
      <c r="L92" s="44">
        <f t="shared" si="15"/>
        <v>329352731.34414595</v>
      </c>
      <c r="M92" s="44">
        <f t="shared" si="15"/>
        <v>317916817.77187902</v>
      </c>
      <c r="N92" s="44">
        <f t="shared" si="15"/>
        <v>139824143.9399316</v>
      </c>
      <c r="O92" s="44">
        <f t="shared" si="15"/>
        <v>193586998.98154524</v>
      </c>
      <c r="P92" s="44">
        <f t="shared" si="15"/>
        <v>18895073.368835203</v>
      </c>
      <c r="Q92" s="44">
        <f t="shared" si="15"/>
        <v>9982196.7461098935</v>
      </c>
      <c r="R92" s="44">
        <f t="shared" si="15"/>
        <v>17881332.289127234</v>
      </c>
      <c r="S92" s="44">
        <f t="shared" si="15"/>
        <v>582870.54909223819</v>
      </c>
      <c r="T92" s="44">
        <f t="shared" si="15"/>
        <v>546208.21272318438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56089641.412800007</v>
      </c>
      <c r="I95" s="44">
        <f>'Class Allocation'!M80</f>
        <v>20292000.070209041</v>
      </c>
      <c r="J95" s="44">
        <f>'Class Allocation'!Q80</f>
        <v>6594173.5591245843</v>
      </c>
      <c r="K95" s="44">
        <f>'Class Allocation'!U80</f>
        <v>785377.11605350941</v>
      </c>
      <c r="L95" s="44">
        <f>'Class Allocation'!Y80</f>
        <v>9099614.5951371193</v>
      </c>
      <c r="M95" s="44">
        <f>'Class Allocation'!AC80</f>
        <v>8783654.2397265825</v>
      </c>
      <c r="N95" s="44">
        <f>'Class Allocation'!AG80</f>
        <v>3863170.6977370121</v>
      </c>
      <c r="O95" s="44">
        <f>'Class Allocation'!AK80</f>
        <v>5348572.863422147</v>
      </c>
      <c r="P95" s="44">
        <f>'Class Allocation'!AO80</f>
        <v>522047.85034431325</v>
      </c>
      <c r="Q95" s="44">
        <f>'Class Allocation'!AS80</f>
        <v>275795.93110317271</v>
      </c>
      <c r="R95" s="44">
        <f>'Class Allocation'!AW80</f>
        <v>494039.41972661857</v>
      </c>
      <c r="S95" s="44">
        <f>'Class Allocation'!BA80</f>
        <v>16104.002945259288</v>
      </c>
      <c r="T95" s="44">
        <f>'Class Allocation'!BE80</f>
        <v>15091.067270628217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8754589.041357588</v>
      </c>
      <c r="I98" s="44">
        <f>'Class Allocation'!M83</f>
        <v>3167217.9919007123</v>
      </c>
      <c r="J98" s="44">
        <f>'Class Allocation'!Q83</f>
        <v>1029232.459388622</v>
      </c>
      <c r="K98" s="44">
        <f>'Class Allocation'!U83</f>
        <v>122583.3098652332</v>
      </c>
      <c r="L98" s="44">
        <f>'Class Allocation'!Y83</f>
        <v>1420286.9586715759</v>
      </c>
      <c r="M98" s="44">
        <f>'Class Allocation'!AC83</f>
        <v>1370971.2027617993</v>
      </c>
      <c r="N98" s="44">
        <f>'Class Allocation'!AG83</f>
        <v>602971.79663523671</v>
      </c>
      <c r="O98" s="44">
        <f>'Class Allocation'!AK83</f>
        <v>834816.48656667012</v>
      </c>
      <c r="P98" s="44">
        <f>'Class Allocation'!AO83</f>
        <v>81482.32498141157</v>
      </c>
      <c r="Q98" s="44">
        <f>'Class Allocation'!AS83</f>
        <v>43046.808203267436</v>
      </c>
      <c r="R98" s="44">
        <f>'Class Allocation'!AW83</f>
        <v>77110.710302210966</v>
      </c>
      <c r="S98" s="44">
        <f>'Class Allocation'!BA83</f>
        <v>2513.5466042466778</v>
      </c>
      <c r="T98" s="44">
        <f>'Class Allocation'!BE83</f>
        <v>2355.4454765988612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64844230.454157591</v>
      </c>
      <c r="I99" s="44">
        <f t="shared" ref="I99:T99" si="16">SUM(I95:I98)</f>
        <v>23459218.062109753</v>
      </c>
      <c r="J99" s="44">
        <f t="shared" si="16"/>
        <v>7623406.0185132064</v>
      </c>
      <c r="K99" s="44">
        <f t="shared" si="16"/>
        <v>907960.42591874255</v>
      </c>
      <c r="L99" s="44">
        <f t="shared" si="16"/>
        <v>10519901.553808695</v>
      </c>
      <c r="M99" s="44">
        <f t="shared" si="16"/>
        <v>10154625.442488382</v>
      </c>
      <c r="N99" s="44">
        <f t="shared" si="16"/>
        <v>4466142.4943722486</v>
      </c>
      <c r="O99" s="44">
        <f t="shared" si="16"/>
        <v>6183389.3499888172</v>
      </c>
      <c r="P99" s="44">
        <f t="shared" si="16"/>
        <v>603530.17532572476</v>
      </c>
      <c r="Q99" s="44">
        <f t="shared" si="16"/>
        <v>318842.73930644017</v>
      </c>
      <c r="R99" s="44">
        <f t="shared" si="16"/>
        <v>571150.13002882956</v>
      </c>
      <c r="S99" s="44">
        <f t="shared" si="16"/>
        <v>18617.549549505966</v>
      </c>
      <c r="T99" s="44">
        <f t="shared" si="16"/>
        <v>17446.512747227076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19219822.374732561</v>
      </c>
      <c r="I102" s="44">
        <f>+'Class Allocation'!M97</f>
        <v>6953309.5087406999</v>
      </c>
      <c r="J102" s="44">
        <f>+'Class Allocation'!Q97</f>
        <v>2259576.6584025607</v>
      </c>
      <c r="K102" s="44">
        <f>+'Class Allocation'!U97</f>
        <v>269119.36477959796</v>
      </c>
      <c r="L102" s="44">
        <f>+'Class Allocation'!Y97</f>
        <v>3118097.5986262541</v>
      </c>
      <c r="M102" s="44">
        <f>+'Class Allocation'!AC97</f>
        <v>3009829.8016589861</v>
      </c>
      <c r="N102" s="44">
        <f>+'Class Allocation'!AG97</f>
        <v>1323764.1165741673</v>
      </c>
      <c r="O102" s="44">
        <f>+'Class Allocation'!AK97</f>
        <v>1832755.8851148062</v>
      </c>
      <c r="P102" s="44">
        <f>+'Class Allocation'!AO97</f>
        <v>178886.27386444519</v>
      </c>
      <c r="Q102" s="44">
        <f>+'Class Allocation'!AS97</f>
        <v>94504.95089575123</v>
      </c>
      <c r="R102" s="44">
        <f>+'Class Allocation'!AW97</f>
        <v>169288.83219949872</v>
      </c>
      <c r="S102" s="44">
        <f>+'Class Allocation'!BA97</f>
        <v>5518.2395239813395</v>
      </c>
      <c r="T102" s="44">
        <f>+'Class Allocation'!BE97</f>
        <v>5171.1443518058168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755786021.5818001</v>
      </c>
      <c r="I103" s="44">
        <f>SUM('Class Allocation'!M90:M92)</f>
        <v>273426779.28942931</v>
      </c>
      <c r="J103" s="44">
        <f>SUM('Class Allocation'!Q90:Q92)</f>
        <v>88853914.454395816</v>
      </c>
      <c r="K103" s="44">
        <f>SUM('Class Allocation'!U90:U92)</f>
        <v>10582650.040761564</v>
      </c>
      <c r="L103" s="44">
        <f>SUM('Class Allocation'!Y90:Y92)</f>
        <v>122613754.3324873</v>
      </c>
      <c r="M103" s="44">
        <f>SUM('Class Allocation'!AC90:AC92)</f>
        <v>118356311.88895608</v>
      </c>
      <c r="N103" s="44">
        <f>SUM('Class Allocation'!AG90:AG92)</f>
        <v>52054717.034930848</v>
      </c>
      <c r="O103" s="44">
        <f>SUM('Class Allocation'!AK90:AK92)</f>
        <v>72069931.341434911</v>
      </c>
      <c r="P103" s="44">
        <f>SUM('Class Allocation'!AO90:AO92)</f>
        <v>7034390.9846608369</v>
      </c>
      <c r="Q103" s="44">
        <f>SUM('Class Allocation'!AS90:AS92)</f>
        <v>3716242.5055073933</v>
      </c>
      <c r="R103" s="44">
        <f>SUM('Class Allocation'!AW90:AW92)</f>
        <v>6656988.3161091609</v>
      </c>
      <c r="S103" s="44">
        <f>SUM('Class Allocation'!BA90:BA92)</f>
        <v>216995.15295459828</v>
      </c>
      <c r="T103" s="44">
        <f>SUM('Class Allocation'!BE90:BE92)</f>
        <v>203346.2401720504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33353671.471933879</v>
      </c>
      <c r="I106" s="44">
        <f>'Class Allocation'!M96</f>
        <v>12066625.615755117</v>
      </c>
      <c r="J106" s="44">
        <f>'Class Allocation'!Q96</f>
        <v>3921221.3339228565</v>
      </c>
      <c r="K106" s="44">
        <f>'Class Allocation'!U96</f>
        <v>467024.0288690048</v>
      </c>
      <c r="L106" s="44">
        <f>'Class Allocation'!Y96</f>
        <v>5411080.3364515044</v>
      </c>
      <c r="M106" s="44">
        <f>'Class Allocation'!AC96</f>
        <v>5223194.7014737502</v>
      </c>
      <c r="N106" s="44">
        <f>'Class Allocation'!AG96</f>
        <v>2297232.1278366614</v>
      </c>
      <c r="O106" s="44">
        <f>'Class Allocation'!AK96</f>
        <v>3180525.6307017896</v>
      </c>
      <c r="P106" s="44">
        <f>'Class Allocation'!AO96</f>
        <v>310435.43967175292</v>
      </c>
      <c r="Q106" s="44">
        <f>'Class Allocation'!AS96</f>
        <v>164001.88426257455</v>
      </c>
      <c r="R106" s="44">
        <f>'Class Allocation'!AW96</f>
        <v>293780.24328010943</v>
      </c>
      <c r="S106" s="44">
        <f>'Class Allocation'!BA96</f>
        <v>9576.2356486853569</v>
      </c>
      <c r="T106" s="44">
        <f>'Class Allocation'!BE96</f>
        <v>8973.8940600629594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808359515.42846656</v>
      </c>
      <c r="I107" s="44">
        <f t="shared" ref="I107:T107" si="17">SUM(I102:I106)</f>
        <v>292446714.41392517</v>
      </c>
      <c r="J107" s="44">
        <f t="shared" si="17"/>
        <v>95034712.446721241</v>
      </c>
      <c r="K107" s="44">
        <f t="shared" si="17"/>
        <v>11318793.434410166</v>
      </c>
      <c r="L107" s="44">
        <f t="shared" si="17"/>
        <v>131142932.26756506</v>
      </c>
      <c r="M107" s="44">
        <f t="shared" si="17"/>
        <v>126589336.39208883</v>
      </c>
      <c r="N107" s="44">
        <f t="shared" si="17"/>
        <v>55675713.279341675</v>
      </c>
      <c r="O107" s="44">
        <f t="shared" si="17"/>
        <v>77083212.85725151</v>
      </c>
      <c r="P107" s="44">
        <f t="shared" si="17"/>
        <v>7523712.6981970351</v>
      </c>
      <c r="Q107" s="44">
        <f t="shared" si="17"/>
        <v>3974749.340665719</v>
      </c>
      <c r="R107" s="44">
        <f t="shared" si="17"/>
        <v>7120057.3915887689</v>
      </c>
      <c r="S107" s="44">
        <f t="shared" si="17"/>
        <v>232089.62812726499</v>
      </c>
      <c r="T107" s="44">
        <f t="shared" si="17"/>
        <v>217491.27858391919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1286601090.4259868</v>
      </c>
      <c r="I109" s="105">
        <f t="shared" ref="I109:T109" si="18">+I92+I99-I107</f>
        <v>465464010.10324907</v>
      </c>
      <c r="J109" s="105">
        <f t="shared" si="18"/>
        <v>151259139.44052756</v>
      </c>
      <c r="K109" s="105">
        <f t="shared" si="18"/>
        <v>18015216.864614643</v>
      </c>
      <c r="L109" s="105">
        <f t="shared" si="18"/>
        <v>208729700.63038957</v>
      </c>
      <c r="M109" s="105">
        <f t="shared" si="18"/>
        <v>201482106.82227856</v>
      </c>
      <c r="N109" s="105">
        <f t="shared" si="18"/>
        <v>88614573.154962182</v>
      </c>
      <c r="O109" s="105">
        <f t="shared" si="18"/>
        <v>122687175.47428255</v>
      </c>
      <c r="P109" s="105">
        <f t="shared" si="18"/>
        <v>11974890.845963893</v>
      </c>
      <c r="Q109" s="105">
        <f t="shared" si="18"/>
        <v>6326290.1447506156</v>
      </c>
      <c r="R109" s="105">
        <f t="shared" si="18"/>
        <v>11332425.027567293</v>
      </c>
      <c r="S109" s="105">
        <f t="shared" si="18"/>
        <v>369398.47051447909</v>
      </c>
      <c r="T109" s="105">
        <f t="shared" si="18"/>
        <v>346163.44688649231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59438810.802983105</v>
      </c>
      <c r="I112" s="105">
        <f>'Class Allocation'!M103</f>
        <v>21503655.98008671</v>
      </c>
      <c r="J112" s="105">
        <f>'Class Allocation'!Q103</f>
        <v>6987918.3519507181</v>
      </c>
      <c r="K112" s="105">
        <f>'Class Allocation'!U103</f>
        <v>832272.78039691632</v>
      </c>
      <c r="L112" s="105">
        <f>'Class Allocation'!Y103</f>
        <v>9642961.8139257599</v>
      </c>
      <c r="M112" s="105">
        <f>'Class Allocation'!AC103</f>
        <v>9308135.1451604199</v>
      </c>
      <c r="N112" s="105">
        <f>'Class Allocation'!AG103</f>
        <v>4093844.5391811235</v>
      </c>
      <c r="O112" s="105">
        <f>'Class Allocation'!AK103</f>
        <v>5667941.5750796553</v>
      </c>
      <c r="P112" s="105">
        <f>'Class Allocation'!AO103</f>
        <v>553219.85709180299</v>
      </c>
      <c r="Q112" s="105">
        <f>'Class Allocation'!AS103</f>
        <v>292263.98593685922</v>
      </c>
      <c r="R112" s="105">
        <f>'Class Allocation'!AW103</f>
        <v>523539.0146681302</v>
      </c>
      <c r="S112" s="105">
        <f>'Class Allocation'!BA103</f>
        <v>17065.589298196344</v>
      </c>
      <c r="T112" s="105">
        <f>'Class Allocation'!BE103</f>
        <v>15992.170206837194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17292283.444632988</v>
      </c>
      <c r="I113" s="117">
        <f>'Class Allocation'!M104</f>
        <v>6255968.2685454097</v>
      </c>
      <c r="J113" s="117">
        <f>'Class Allocation'!Q104</f>
        <v>2032965.7205022655</v>
      </c>
      <c r="K113" s="117">
        <f>'Class Allocation'!U104</f>
        <v>242129.62250506462</v>
      </c>
      <c r="L113" s="117">
        <f>'Class Allocation'!Y104</f>
        <v>2805386.3574909819</v>
      </c>
      <c r="M113" s="117">
        <f>'Class Allocation'!AC104</f>
        <v>2707976.6418036376</v>
      </c>
      <c r="N113" s="117">
        <f>'Class Allocation'!AG104</f>
        <v>1191004.9880444438</v>
      </c>
      <c r="O113" s="117">
        <f>'Class Allocation'!AK104</f>
        <v>1648950.423802522</v>
      </c>
      <c r="P113" s="117">
        <f>'Class Allocation'!AO104</f>
        <v>160945.92820404627</v>
      </c>
      <c r="Q113" s="117">
        <f>'Class Allocation'!AS104</f>
        <v>85027.13323505377</v>
      </c>
      <c r="R113" s="117">
        <f>'Class Allocation'!AW104</f>
        <v>152311.00544681173</v>
      </c>
      <c r="S113" s="117">
        <f>'Class Allocation'!BA104</f>
        <v>4964.8201790621251</v>
      </c>
      <c r="T113" s="117">
        <f>'Class Allocation'!BE104</f>
        <v>4652.5348736883634</v>
      </c>
      <c r="V113" s="44">
        <f t="shared" si="13"/>
        <v>0</v>
      </c>
    </row>
    <row r="114" spans="2:22" x14ac:dyDescent="0.25">
      <c r="C114" s="6" t="s">
        <v>454</v>
      </c>
      <c r="D114" s="6"/>
      <c r="H114" s="117">
        <f>'Class Allocation'!I105</f>
        <v>30341492.927100003</v>
      </c>
      <c r="I114" s="117">
        <f>'Class Allocation'!M105</f>
        <v>10976885.5906156</v>
      </c>
      <c r="J114" s="117">
        <f>'Class Allocation'!Q105</f>
        <v>3567094.8389873211</v>
      </c>
      <c r="K114" s="117">
        <f>'Class Allocation'!U105</f>
        <v>424846.9701645429</v>
      </c>
      <c r="L114" s="117">
        <f>'Class Allocation'!Y105</f>
        <v>4922404.2964675128</v>
      </c>
      <c r="M114" s="117">
        <f>'Class Allocation'!AC105</f>
        <v>4751486.6609209059</v>
      </c>
      <c r="N114" s="117">
        <f>'Class Allocation'!AG105</f>
        <v>2089768.5107114716</v>
      </c>
      <c r="O114" s="117">
        <f>'Class Allocation'!AK105</f>
        <v>2893291.5529135102</v>
      </c>
      <c r="P114" s="117">
        <f>'Class Allocation'!AO105</f>
        <v>282399.93624232762</v>
      </c>
      <c r="Q114" s="117">
        <f>'Class Allocation'!AS105</f>
        <v>149190.83242668462</v>
      </c>
      <c r="R114" s="117">
        <f>'Class Allocation'!AW105</f>
        <v>267248.87486841733</v>
      </c>
      <c r="S114" s="117">
        <f>'Class Allocation'!BA105</f>
        <v>8711.4033742079919</v>
      </c>
      <c r="T114" s="117">
        <f>'Class Allocation'!BE105</f>
        <v>8163.4594074916668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6548376.8684740048</v>
      </c>
      <c r="I115" s="117">
        <f>'Class Allocation'!M106</f>
        <v>2369058.8944379641</v>
      </c>
      <c r="J115" s="117">
        <f>'Class Allocation'!Q106</f>
        <v>769859.32720582769</v>
      </c>
      <c r="K115" s="117">
        <f>'Class Allocation'!U106</f>
        <v>91691.535375371008</v>
      </c>
      <c r="L115" s="117">
        <f>'Class Allocation'!Y106</f>
        <v>1062365.603093802</v>
      </c>
      <c r="M115" s="117">
        <f>'Class Allocation'!AC106</f>
        <v>1025477.7316328693</v>
      </c>
      <c r="N115" s="117">
        <f>'Class Allocation'!AG106</f>
        <v>451019.06517545664</v>
      </c>
      <c r="O115" s="117">
        <f>'Class Allocation'!AK106</f>
        <v>624437.41724810819</v>
      </c>
      <c r="P115" s="117">
        <f>'Class Allocation'!AO106</f>
        <v>60948.260344041759</v>
      </c>
      <c r="Q115" s="117">
        <f>'Class Allocation'!AS106</f>
        <v>32198.738486552767</v>
      </c>
      <c r="R115" s="117">
        <f>'Class Allocation'!AW106</f>
        <v>57678.320395070812</v>
      </c>
      <c r="S115" s="117">
        <f>'Class Allocation'!BA106</f>
        <v>1880.1168579499545</v>
      </c>
      <c r="T115" s="117">
        <f>'Class Allocation'!BE106</f>
        <v>1761.8582209907865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113620964.04319011</v>
      </c>
      <c r="I116" s="117">
        <f t="shared" ref="I116:T116" si="20">SUM(I112:I115)</f>
        <v>41105568.73368568</v>
      </c>
      <c r="J116" s="117">
        <f t="shared" si="20"/>
        <v>13357838.238646131</v>
      </c>
      <c r="K116" s="117">
        <f t="shared" si="20"/>
        <v>1590940.9084418952</v>
      </c>
      <c r="L116" s="117">
        <f t="shared" si="20"/>
        <v>18433118.070978057</v>
      </c>
      <c r="M116" s="117">
        <f t="shared" si="20"/>
        <v>17793076.179517832</v>
      </c>
      <c r="N116" s="117">
        <f t="shared" si="20"/>
        <v>7825637.1031124955</v>
      </c>
      <c r="O116" s="117">
        <f t="shared" si="20"/>
        <v>10834620.969043795</v>
      </c>
      <c r="P116" s="117">
        <f t="shared" si="20"/>
        <v>1057513.9818822185</v>
      </c>
      <c r="Q116" s="117">
        <f t="shared" si="20"/>
        <v>558680.69008515042</v>
      </c>
      <c r="R116" s="117">
        <f t="shared" si="20"/>
        <v>1000777.2153784302</v>
      </c>
      <c r="S116" s="117">
        <f t="shared" si="20"/>
        <v>32621.929709416414</v>
      </c>
      <c r="T116" s="117">
        <f t="shared" si="20"/>
        <v>30570.022709008012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256109943.72364441</v>
      </c>
      <c r="I118" s="117">
        <f>'Class Allocation'!M118</f>
        <v>92654951.34428589</v>
      </c>
      <c r="J118" s="117">
        <f>'Class Allocation'!Q118</f>
        <v>30109542.093559176</v>
      </c>
      <c r="K118" s="117">
        <f>'Class Allocation'!U118</f>
        <v>3586096.8964654575</v>
      </c>
      <c r="L118" s="117">
        <f>'Class Allocation'!Y118</f>
        <v>41549593.172039539</v>
      </c>
      <c r="M118" s="117">
        <f>'Class Allocation'!AC118</f>
        <v>40106892.045684539</v>
      </c>
      <c r="N118" s="117">
        <f>'Class Allocation'!AG118</f>
        <v>17639557.056723703</v>
      </c>
      <c r="O118" s="117">
        <f>'Class Allocation'!AK118</f>
        <v>24422026.2520747</v>
      </c>
      <c r="P118" s="117">
        <f>'Class Allocation'!AO118</f>
        <v>2383713.6805481538</v>
      </c>
      <c r="Q118" s="117">
        <f>'Class Allocation'!AS118</f>
        <v>1259307.041637185</v>
      </c>
      <c r="R118" s="117">
        <f>'Class Allocation'!AW118</f>
        <v>2255824.8688423908</v>
      </c>
      <c r="S118" s="117">
        <f>'Class Allocation'!BA118</f>
        <v>73532.209943751717</v>
      </c>
      <c r="T118" s="117">
        <f>'Class Allocation'!BE118</f>
        <v>68907.061839912465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1144112110.7455323</v>
      </c>
      <c r="I122" s="105">
        <f t="shared" ref="I122:T122" si="21">+I109+I116-I118-I119-I120</f>
        <v>413914627.49264884</v>
      </c>
      <c r="J122" s="105">
        <f t="shared" si="21"/>
        <v>134507435.5856145</v>
      </c>
      <c r="K122" s="105">
        <f t="shared" si="21"/>
        <v>16020060.876591079</v>
      </c>
      <c r="L122" s="105">
        <f t="shared" si="21"/>
        <v>185613225.52932808</v>
      </c>
      <c r="M122" s="105">
        <f t="shared" si="21"/>
        <v>179168290.95611185</v>
      </c>
      <c r="N122" s="105">
        <f t="shared" si="21"/>
        <v>78800653.201350972</v>
      </c>
      <c r="O122" s="105">
        <f t="shared" si="21"/>
        <v>109099770.19125164</v>
      </c>
      <c r="P122" s="105">
        <f t="shared" si="21"/>
        <v>10648691.147297958</v>
      </c>
      <c r="Q122" s="105">
        <f t="shared" si="21"/>
        <v>5625663.7931985809</v>
      </c>
      <c r="R122" s="105">
        <f t="shared" si="21"/>
        <v>10077377.374103332</v>
      </c>
      <c r="S122" s="105">
        <f t="shared" si="21"/>
        <v>328488.19028014375</v>
      </c>
      <c r="T122" s="105">
        <f t="shared" si="21"/>
        <v>307826.40775558783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486116280.04037189</v>
      </c>
      <c r="I125" s="117">
        <f>'Class Allocation'!M204</f>
        <v>175866190.98010314</v>
      </c>
      <c r="J125" s="117">
        <f>'Class Allocation'!Q204</f>
        <v>57150215.971441388</v>
      </c>
      <c r="K125" s="117">
        <f>'Class Allocation'!U204</f>
        <v>6806686.4481262658</v>
      </c>
      <c r="L125" s="117">
        <f>'Class Allocation'!Y204</f>
        <v>78864308.727416277</v>
      </c>
      <c r="M125" s="117">
        <f>'Class Allocation'!AC204</f>
        <v>76125951.541603476</v>
      </c>
      <c r="N125" s="117">
        <f>'Class Allocation'!AG204</f>
        <v>33481229.714482099</v>
      </c>
      <c r="O125" s="117">
        <f>'Class Allocation'!AK204</f>
        <v>46354875.488619402</v>
      </c>
      <c r="P125" s="117">
        <f>'Class Allocation'!AO204</f>
        <v>4524471.0541960634</v>
      </c>
      <c r="Q125" s="117">
        <f>'Class Allocation'!AS204</f>
        <v>2390261.1730291736</v>
      </c>
      <c r="R125" s="117">
        <f>'Class Allocation'!AW204</f>
        <v>4281728.298872699</v>
      </c>
      <c r="S125" s="117">
        <f>'Class Allocation'!BA204</f>
        <v>139569.76383382882</v>
      </c>
      <c r="T125" s="117">
        <f>'Class Allocation'!BE204</f>
        <v>130790.87864809696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46662765.878088728</v>
      </c>
      <c r="I130" s="117">
        <f>+'Class Allocation'!M286</f>
        <v>16881563.593990825</v>
      </c>
      <c r="J130" s="117">
        <f>+'Class Allocation'!Q286</f>
        <v>5485903.7996754609</v>
      </c>
      <c r="K130" s="117">
        <f>+'Class Allocation'!U286</f>
        <v>653380.33136453899</v>
      </c>
      <c r="L130" s="117">
        <f>+'Class Allocation'!Y286</f>
        <v>7570260.2965263966</v>
      </c>
      <c r="M130" s="117">
        <f>+'Class Allocation'!AC286</f>
        <v>7307402.7756024897</v>
      </c>
      <c r="N130" s="117">
        <f>+'Class Allocation'!AG286</f>
        <v>3213895.2090796749</v>
      </c>
      <c r="O130" s="117">
        <f>+'Class Allocation'!AK286</f>
        <v>4449648.7590453867</v>
      </c>
      <c r="P130" s="117">
        <f>+'Class Allocation'!AO286</f>
        <v>434308.29658000008</v>
      </c>
      <c r="Q130" s="117">
        <f>+'Class Allocation'!AS286</f>
        <v>229443.45228529055</v>
      </c>
      <c r="R130" s="117">
        <f>+'Class Allocation'!AW286</f>
        <v>411007.18771914137</v>
      </c>
      <c r="S130" s="117">
        <f>+'Class Allocation'!BA286</f>
        <v>13397.434895406519</v>
      </c>
      <c r="T130" s="117">
        <f>+'Class Allocation'!BE286</f>
        <v>12554.741324110364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532779045.91846061</v>
      </c>
      <c r="I131" s="117">
        <f t="shared" ref="I131:T131" si="22">SUM(I125:I130)</f>
        <v>192747754.57409397</v>
      </c>
      <c r="J131" s="117">
        <f t="shared" si="22"/>
        <v>62636119.771116853</v>
      </c>
      <c r="K131" s="117">
        <f t="shared" si="22"/>
        <v>7460066.7794908043</v>
      </c>
      <c r="L131" s="117">
        <f t="shared" si="22"/>
        <v>86434569.023942679</v>
      </c>
      <c r="M131" s="117">
        <f t="shared" si="22"/>
        <v>83433354.317205966</v>
      </c>
      <c r="N131" s="117">
        <f t="shared" si="22"/>
        <v>36695124.923561774</v>
      </c>
      <c r="O131" s="117">
        <f t="shared" si="22"/>
        <v>50804524.247664787</v>
      </c>
      <c r="P131" s="117">
        <f t="shared" si="22"/>
        <v>4958779.3507760633</v>
      </c>
      <c r="Q131" s="117">
        <f t="shared" si="22"/>
        <v>2619704.6253144643</v>
      </c>
      <c r="R131" s="117">
        <f t="shared" si="22"/>
        <v>4692735.4865918402</v>
      </c>
      <c r="S131" s="117">
        <f t="shared" si="22"/>
        <v>152967.19872923533</v>
      </c>
      <c r="T131" s="117">
        <f t="shared" si="22"/>
        <v>143345.61997220732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59744448.554400004</v>
      </c>
      <c r="I136" s="117">
        <f>SUM('Class Allocation'!M439:M441)</f>
        <v>21614229.004213661</v>
      </c>
      <c r="J136" s="117">
        <f>SUM('Class Allocation'!Q439:Q441)</f>
        <v>7023850.6262227269</v>
      </c>
      <c r="K136" s="117">
        <f>SUM('Class Allocation'!U439:U441)</f>
        <v>836552.37444884179</v>
      </c>
      <c r="L136" s="117">
        <f>SUM('Class Allocation'!Y439:Y441)</f>
        <v>9692546.4729388058</v>
      </c>
      <c r="M136" s="117">
        <f>SUM('Class Allocation'!AC439:AC441)</f>
        <v>9355998.1063673813</v>
      </c>
      <c r="N136" s="117">
        <f>SUM('Class Allocation'!AG439:AG441)</f>
        <v>4114895.3210305925</v>
      </c>
      <c r="O136" s="117">
        <f>SUM('Class Allocation'!AK439:AK441)</f>
        <v>5697086.4535650536</v>
      </c>
      <c r="P136" s="117">
        <f>SUM('Class Allocation'!AO439:AO441)</f>
        <v>556064.5451142661</v>
      </c>
      <c r="Q136" s="117">
        <f>SUM('Class Allocation'!AS439:AS441)</f>
        <v>293766.82400301698</v>
      </c>
      <c r="R136" s="117">
        <f>SUM('Class Allocation'!AW439:AW441)</f>
        <v>526231.08210791368</v>
      </c>
      <c r="S136" s="117">
        <f>SUM('Class Allocation'!BA439:BA441)</f>
        <v>17153.341530605448</v>
      </c>
      <c r="T136" s="117">
        <f>SUM('Class Allocation'!BE439:BE441)</f>
        <v>16074.402857125144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9405394.2332946528</v>
      </c>
      <c r="I139" s="134">
        <f>'Class Allocation'!M445</f>
        <v>3402665.0132729262</v>
      </c>
      <c r="J139" s="134">
        <f>'Class Allocation'!Q445</f>
        <v>1105744.3122141426</v>
      </c>
      <c r="K139" s="134">
        <f>'Class Allocation'!U445</f>
        <v>131695.99969319027</v>
      </c>
      <c r="L139" s="134">
        <f>'Class Allocation'!Y445</f>
        <v>1525869.3135231095</v>
      </c>
      <c r="M139" s="134">
        <f>'Class Allocation'!AC445</f>
        <v>1472887.486043467</v>
      </c>
      <c r="N139" s="134">
        <f>'Class Allocation'!AG445</f>
        <v>647795.96530700556</v>
      </c>
      <c r="O139" s="134">
        <f>'Class Allocation'!AK445</f>
        <v>896875.6993070544</v>
      </c>
      <c r="P139" s="134">
        <f>'Class Allocation'!AO445</f>
        <v>87539.619035820157</v>
      </c>
      <c r="Q139" s="134">
        <f>'Class Allocation'!AS445</f>
        <v>46246.854046956876</v>
      </c>
      <c r="R139" s="134">
        <f>'Class Allocation'!AW445</f>
        <v>82843.023992957518</v>
      </c>
      <c r="S139" s="134">
        <f>'Class Allocation'!BA445</f>
        <v>2700.400512807284</v>
      </c>
      <c r="T139" s="134">
        <f>'Class Allocation'!BE445</f>
        <v>2530.5463452122776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69149842.787694663</v>
      </c>
      <c r="I140" s="117">
        <f t="shared" ref="I140:T140" si="23">SUM(I135:I139)</f>
        <v>25016894.017486587</v>
      </c>
      <c r="J140" s="117">
        <f t="shared" si="23"/>
        <v>8129594.9384368695</v>
      </c>
      <c r="K140" s="117">
        <f t="shared" si="23"/>
        <v>968248.37414203212</v>
      </c>
      <c r="L140" s="117">
        <f t="shared" si="23"/>
        <v>11218415.786461916</v>
      </c>
      <c r="M140" s="117">
        <f t="shared" si="23"/>
        <v>10828885.592410848</v>
      </c>
      <c r="N140" s="117">
        <f t="shared" si="23"/>
        <v>4762691.2863375982</v>
      </c>
      <c r="O140" s="117">
        <f t="shared" si="23"/>
        <v>6593962.1528721079</v>
      </c>
      <c r="P140" s="117">
        <f t="shared" si="23"/>
        <v>643604.16415008623</v>
      </c>
      <c r="Q140" s="117">
        <f t="shared" si="23"/>
        <v>340013.67804997385</v>
      </c>
      <c r="R140" s="117">
        <f t="shared" si="23"/>
        <v>609074.10610087123</v>
      </c>
      <c r="S140" s="117">
        <f t="shared" si="23"/>
        <v>19853.742043412734</v>
      </c>
      <c r="T140" s="117">
        <f t="shared" si="23"/>
        <v>18604.949202337422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15296259.840340603</v>
      </c>
      <c r="I143" s="134">
        <f>'Class Allocation'!M455</f>
        <v>5533850.7777176499</v>
      </c>
      <c r="J143" s="134">
        <f>'Class Allocation'!Q455</f>
        <v>1798303.3881485113</v>
      </c>
      <c r="K143" s="134">
        <f>'Class Allocation'!U455</f>
        <v>214180.94566513499</v>
      </c>
      <c r="L143" s="134">
        <f>'Class Allocation'!Y455</f>
        <v>2481564.6131481449</v>
      </c>
      <c r="M143" s="134">
        <f>'Class Allocation'!AC455</f>
        <v>2395398.7619522586</v>
      </c>
      <c r="N143" s="134">
        <f>'Class Allocation'!AG455</f>
        <v>1053528.9816755736</v>
      </c>
      <c r="O143" s="134">
        <f>'Class Allocation'!AK455</f>
        <v>1458614.4292095527</v>
      </c>
      <c r="P143" s="134">
        <f>'Class Allocation'!AO455</f>
        <v>142368.16935926338</v>
      </c>
      <c r="Q143" s="134">
        <f>'Class Allocation'!AS455</f>
        <v>75212.572567812604</v>
      </c>
      <c r="R143" s="134">
        <f>'Class Allocation'!AW455</f>
        <v>134729.96341504354</v>
      </c>
      <c r="S143" s="134">
        <f>'Class Allocation'!BA455</f>
        <v>4391.738069911823</v>
      </c>
      <c r="T143" s="134">
        <f>'Class Allocation'!BE455</f>
        <v>4115.4994117489687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15296259.840340603</v>
      </c>
      <c r="I145" s="117">
        <f t="shared" ref="I145:T145" si="24">+I144+I143</f>
        <v>5533850.7777176499</v>
      </c>
      <c r="J145" s="117">
        <f t="shared" si="24"/>
        <v>1798303.3881485113</v>
      </c>
      <c r="K145" s="117">
        <f t="shared" si="24"/>
        <v>214180.94566513499</v>
      </c>
      <c r="L145" s="117">
        <f t="shared" si="24"/>
        <v>2481564.6131481449</v>
      </c>
      <c r="M145" s="117">
        <f t="shared" si="24"/>
        <v>2395398.7619522586</v>
      </c>
      <c r="N145" s="117">
        <f t="shared" si="24"/>
        <v>1053528.9816755736</v>
      </c>
      <c r="O145" s="117">
        <f t="shared" si="24"/>
        <v>1458614.4292095527</v>
      </c>
      <c r="P145" s="117">
        <f t="shared" si="24"/>
        <v>142368.16935926338</v>
      </c>
      <c r="Q145" s="117">
        <f t="shared" si="24"/>
        <v>75212.572567812604</v>
      </c>
      <c r="R145" s="117">
        <f t="shared" si="24"/>
        <v>134729.96341504354</v>
      </c>
      <c r="S145" s="117">
        <f t="shared" si="24"/>
        <v>4391.738069911823</v>
      </c>
      <c r="T145" s="117">
        <f t="shared" si="24"/>
        <v>4115.4994117489687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456</v>
      </c>
      <c r="C147" s="19"/>
      <c r="D147" s="19"/>
      <c r="H147" s="117">
        <f>'Class Allocation'!I459</f>
        <v>-471423.57070643391</v>
      </c>
      <c r="I147" s="117">
        <f>+'Class Allocation'!M459</f>
        <v>-170550.69151663553</v>
      </c>
      <c r="J147" s="117">
        <f>+'Class Allocation'!Q459</f>
        <v>-55422.868943338515</v>
      </c>
      <c r="K147" s="117">
        <f>+'Class Allocation'!U459</f>
        <v>-6600.9565237936195</v>
      </c>
      <c r="L147" s="117">
        <f>+'Class Allocation'!Y459</f>
        <v>-76480.660179670376</v>
      </c>
      <c r="M147" s="117">
        <f>+'Class Allocation'!AC459</f>
        <v>-73825.06896536611</v>
      </c>
      <c r="N147" s="117">
        <f>+'Class Allocation'!AG459</f>
        <v>-32469.270237838282</v>
      </c>
      <c r="O147" s="117">
        <f>+'Class Allocation'!AK459</f>
        <v>-44953.814179361048</v>
      </c>
      <c r="P147" s="117">
        <f>+'Class Allocation'!AO459</f>
        <v>-4387.7203613708871</v>
      </c>
      <c r="Q147" s="117">
        <f>+'Class Allocation'!AS459</f>
        <v>-2318.0162923504231</v>
      </c>
      <c r="R147" s="117">
        <f>+'Class Allocation'!AW459</f>
        <v>-4152.3144283127413</v>
      </c>
      <c r="S147" s="117">
        <f>+'Class Allocation'!BA459</f>
        <v>-135.35131229041104</v>
      </c>
      <c r="T147" s="117">
        <f>+'Class Allocation'!BE459</f>
        <v>-126.83776610607876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617225148.54649591</v>
      </c>
      <c r="I149" s="44">
        <f t="shared" ref="I149:T149" si="26">+I131+I140+I145</f>
        <v>223298499.36929822</v>
      </c>
      <c r="J149" s="44">
        <f t="shared" si="26"/>
        <v>72564018.097702235</v>
      </c>
      <c r="K149" s="44">
        <f t="shared" si="26"/>
        <v>8642496.0992979705</v>
      </c>
      <c r="L149" s="44">
        <f t="shared" si="26"/>
        <v>100134549.42355274</v>
      </c>
      <c r="M149" s="44">
        <f t="shared" si="26"/>
        <v>96657638.671569079</v>
      </c>
      <c r="N149" s="44">
        <f t="shared" si="26"/>
        <v>42511345.191574946</v>
      </c>
      <c r="O149" s="44">
        <f t="shared" si="26"/>
        <v>58857100.829746448</v>
      </c>
      <c r="P149" s="44">
        <f t="shared" si="26"/>
        <v>5744751.6842854125</v>
      </c>
      <c r="Q149" s="44">
        <f t="shared" si="26"/>
        <v>3034930.8759322506</v>
      </c>
      <c r="R149" s="44">
        <f t="shared" si="26"/>
        <v>5436539.5561077548</v>
      </c>
      <c r="S149" s="44">
        <f t="shared" si="26"/>
        <v>177212.67884255989</v>
      </c>
      <c r="T149" s="44">
        <f t="shared" si="26"/>
        <v>166066.0685862937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197.51998996250896</v>
      </c>
      <c r="I156" s="44">
        <f>+'Class Allocation'!N19</f>
        <v>113.94932646679248</v>
      </c>
      <c r="J156" s="44">
        <f>+'Class Allocation'!R19</f>
        <v>18.584995687349725</v>
      </c>
      <c r="K156" s="44">
        <f>+'Class Allocation'!V19</f>
        <v>0.17451733426828867</v>
      </c>
      <c r="L156" s="44">
        <f>+'Class Allocation'!Z19</f>
        <v>2.0926658375874694</v>
      </c>
      <c r="M156" s="44">
        <f>+'Class Allocation'!AD19</f>
        <v>0.27326743740624304</v>
      </c>
      <c r="N156" s="44">
        <f>+'Class Allocation'!AH19</f>
        <v>0.23066820155570669</v>
      </c>
      <c r="O156" s="44">
        <f>+'Class Allocation'!AL19</f>
        <v>0.22353293807600919</v>
      </c>
      <c r="P156" s="44">
        <f>+'Class Allocation'!AP19</f>
        <v>2.5923808236083326E-3</v>
      </c>
      <c r="Q156" s="44">
        <f>+'Class Allocation'!AT19</f>
        <v>2.5923808236083326E-3</v>
      </c>
      <c r="R156" s="44">
        <f>+'Class Allocation'!AX19</f>
        <v>61.913479611642224</v>
      </c>
      <c r="S156" s="44">
        <f>+'Class Allocation'!BB19</f>
        <v>1.1071548706959141E-2</v>
      </c>
      <c r="T156" s="44">
        <f>+'Class Allocation'!BF19</f>
        <v>6.1280137476604532E-2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1395935.0090258715</v>
      </c>
      <c r="I160" s="44">
        <f>+'Class Allocation'!N68</f>
        <v>805315.21948794159</v>
      </c>
      <c r="J160" s="44">
        <f>+'Class Allocation'!R68</f>
        <v>131345.92669577705</v>
      </c>
      <c r="K160" s="44">
        <f>+'Class Allocation'!V68</f>
        <v>1233.368109390927</v>
      </c>
      <c r="L160" s="44">
        <f>+'Class Allocation'!Z68</f>
        <v>14789.518293491565</v>
      </c>
      <c r="M160" s="44">
        <f>+'Class Allocation'!AD68</f>
        <v>1931.2657051803506</v>
      </c>
      <c r="N160" s="44">
        <f>+'Class Allocation'!AH68</f>
        <v>1630.2036977713747</v>
      </c>
      <c r="O160" s="44">
        <f>+'Class Allocation'!AL68</f>
        <v>1579.7765785120832</v>
      </c>
      <c r="P160" s="44">
        <f>+'Class Allocation'!AP68</f>
        <v>18.321159033518949</v>
      </c>
      <c r="Q160" s="44">
        <f>+'Class Allocation'!AT68</f>
        <v>18.321159033518949</v>
      </c>
      <c r="R160" s="44">
        <f>+'Class Allocation'!AX68</f>
        <v>437561.756341247</v>
      </c>
      <c r="S160" s="44">
        <f>+'Class Allocation'!BB68</f>
        <v>78.246067383422357</v>
      </c>
      <c r="T160" s="44">
        <f>+'Class Allocation'!BF68</f>
        <v>433.08573110877245</v>
      </c>
      <c r="V160" s="44">
        <f t="shared" si="27"/>
        <v>0</v>
      </c>
    </row>
    <row r="161" spans="3:22" x14ac:dyDescent="0.25">
      <c r="C161" s="6"/>
      <c r="D161" s="6" t="s">
        <v>488</v>
      </c>
      <c r="H161" s="44">
        <f>+'Class Allocation'!J70</f>
        <v>17830900.949196845</v>
      </c>
      <c r="I161" s="44">
        <f>+'Class Allocation'!N70</f>
        <v>10286650.752881914</v>
      </c>
      <c r="J161" s="44">
        <f>+'Class Allocation'!R70</f>
        <v>1677740.1482517475</v>
      </c>
      <c r="K161" s="44">
        <f>+'Class Allocation'!V70</f>
        <v>15754.361378037627</v>
      </c>
      <c r="L161" s="44">
        <f>+'Class Allocation'!Z70</f>
        <v>188913.11849941243</v>
      </c>
      <c r="M161" s="44">
        <f>+'Class Allocation'!AD70</f>
        <v>24668.918877306704</v>
      </c>
      <c r="N161" s="44">
        <f>+'Class Allocation'!AH70</f>
        <v>20823.319476929231</v>
      </c>
      <c r="O161" s="44">
        <f>+'Class Allocation'!AL70</f>
        <v>20179.191374365753</v>
      </c>
      <c r="P161" s="44">
        <f>+'Class Allocation'!AP70</f>
        <v>234.02434202802118</v>
      </c>
      <c r="Q161" s="44">
        <f>+'Class Allocation'!AT70</f>
        <v>234.02434202802118</v>
      </c>
      <c r="R161" s="44">
        <f>+'Class Allocation'!AX70</f>
        <v>5589171.6204767665</v>
      </c>
      <c r="S161" s="44">
        <f>+'Class Allocation'!BB70</f>
        <v>999.47194400661954</v>
      </c>
      <c r="T161" s="44">
        <f>+'Class Allocation'!BF70</f>
        <v>5531.9973522978671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337877.28345314437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446589.13481253234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1645897.0826883751</v>
      </c>
      <c r="I169" s="44">
        <f>'Class Allocation'!N83</f>
        <v>949518.39579172432</v>
      </c>
      <c r="J169" s="44">
        <f>'Class Allocation'!R83</f>
        <v>154865.28826470175</v>
      </c>
      <c r="K169" s="44">
        <f>'Class Allocation'!V83</f>
        <v>1454.2202609733249</v>
      </c>
      <c r="L169" s="44">
        <f>'Class Allocation'!Z83</f>
        <v>17437.792487639359</v>
      </c>
      <c r="M169" s="44">
        <f>'Class Allocation'!AD83</f>
        <v>2277.0863754399438</v>
      </c>
      <c r="N169" s="44">
        <f>'Class Allocation'!AH83</f>
        <v>1922.1149215407202</v>
      </c>
      <c r="O169" s="44">
        <f>'Class Allocation'!AL83</f>
        <v>1862.6581073333273</v>
      </c>
      <c r="P169" s="44">
        <f>'Class Allocation'!AP83</f>
        <v>21.60182387415125</v>
      </c>
      <c r="Q169" s="44">
        <f>'Class Allocation'!AT83</f>
        <v>21.60182387415125</v>
      </c>
      <c r="R169" s="44">
        <f>'Class Allocation'!AX83</f>
        <v>515913.42978110857</v>
      </c>
      <c r="S169" s="44">
        <f>'Class Allocation'!BB83</f>
        <v>92.257141776308913</v>
      </c>
      <c r="T169" s="44">
        <f>'Class Allocation'!BF83</f>
        <v>510.63590838896982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928820.74301116506</v>
      </c>
      <c r="K170" s="44">
        <f t="shared" si="30"/>
        <v>8721.8379175483697</v>
      </c>
      <c r="L170" s="44">
        <f t="shared" si="30"/>
        <v>104584.9819306175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3613402.0028718072</v>
      </c>
      <c r="I173" s="44">
        <f>'Class Allocation'!N97</f>
        <v>2084572.425095577</v>
      </c>
      <c r="J173" s="44">
        <f>'Class Allocation'!R97</f>
        <v>339991.21128337452</v>
      </c>
      <c r="K173" s="44">
        <f>'Class Allocation'!V97</f>
        <v>3192.5947611711431</v>
      </c>
      <c r="L173" s="44">
        <f>'Class Allocation'!Z97</f>
        <v>38282.924833659796</v>
      </c>
      <c r="M173" s="44">
        <f>'Class Allocation'!AD97</f>
        <v>4999.1148026626915</v>
      </c>
      <c r="N173" s="44">
        <f>'Class Allocation'!AH97</f>
        <v>4219.8105703550982</v>
      </c>
      <c r="O173" s="44">
        <f>'Class Allocation'!AL97</f>
        <v>4089.2790967890514</v>
      </c>
      <c r="P173" s="44">
        <f>'Class Allocation'!AP97</f>
        <v>47.424638194902762</v>
      </c>
      <c r="Q173" s="44">
        <f>'Class Allocation'!AT97</f>
        <v>47.424638194902762</v>
      </c>
      <c r="R173" s="44">
        <f>'Class Allocation'!AX97</f>
        <v>1132636.2019152315</v>
      </c>
      <c r="S173" s="44">
        <f>'Class Allocation'!BB97</f>
        <v>202.54130369393198</v>
      </c>
      <c r="T173" s="44">
        <f>'Class Allocation'!BF97</f>
        <v>1121.0499329017373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6270621.0780728478</v>
      </c>
      <c r="I177" s="44">
        <f>'Class Allocation'!N96</f>
        <v>3617522.7049702555</v>
      </c>
      <c r="J177" s="44">
        <f>'Class Allocation'!R96</f>
        <v>590013.52579608979</v>
      </c>
      <c r="K177" s="44">
        <f>'Class Allocation'!V96</f>
        <v>5540.3611298255419</v>
      </c>
      <c r="L177" s="44">
        <f>'Class Allocation'!Z96</f>
        <v>66435.374531102832</v>
      </c>
      <c r="M177" s="44">
        <f>'Class Allocation'!AD96</f>
        <v>8675.3576348185743</v>
      </c>
      <c r="N177" s="44">
        <f>'Class Allocation'!AH96</f>
        <v>7322.9696244461948</v>
      </c>
      <c r="O177" s="44">
        <f>'Class Allocation'!AL96</f>
        <v>7096.4480780351851</v>
      </c>
      <c r="P177" s="44">
        <f>'Class Allocation'!AP96</f>
        <v>82.299709705310136</v>
      </c>
      <c r="Q177" s="44">
        <f>'Class Allocation'!AT96</f>
        <v>82.299709705310136</v>
      </c>
      <c r="R177" s="44">
        <f>'Class Allocation'!AX96</f>
        <v>1965552.8047732681</v>
      </c>
      <c r="S177" s="44">
        <f>'Class Allocation'!BB96</f>
        <v>351.4858759457498</v>
      </c>
      <c r="T177" s="44">
        <f>'Class Allocation'!BF96</f>
        <v>1945.4462396486301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169335.26715914483</v>
      </c>
      <c r="O178" s="44">
        <f t="shared" si="31"/>
        <v>164097.21640296519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44986.211281679069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279849.05552122375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4533571.7174340785</v>
      </c>
      <c r="J183" s="44">
        <f>+'Class Allocation'!R103</f>
        <v>1091090.4528695943</v>
      </c>
      <c r="K183" s="44">
        <f>+'Class Allocation'!V103</f>
        <v>18739.289130117926</v>
      </c>
      <c r="L183" s="44">
        <f>+'Class Allocation'!Z103</f>
        <v>203167.88577583877</v>
      </c>
      <c r="M183" s="44">
        <f>+'Class Allocation'!AD103</f>
        <v>42154.038711402303</v>
      </c>
      <c r="N183" s="44">
        <f>+'Class Allocation'!AH103</f>
        <v>54849.732161379376</v>
      </c>
      <c r="O183" s="44">
        <f>+'Class Allocation'!AL103</f>
        <v>23161.834079156171</v>
      </c>
      <c r="P183" s="44">
        <f>+'Class Allocation'!AP103</f>
        <v>276.21705143031068</v>
      </c>
      <c r="Q183" s="44">
        <f>+'Class Allocation'!AT103</f>
        <v>276.21705143031068</v>
      </c>
      <c r="R183" s="44">
        <f>+'Class Allocation'!AX103</f>
        <v>230219.05110958053</v>
      </c>
      <c r="S183" s="44">
        <f>+'Class Allocation'!BB103</f>
        <v>926.24359177132339</v>
      </c>
      <c r="T183" s="44">
        <f>+'Class Allocation'!BF103</f>
        <v>5064.8076478977237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</v>
      </c>
      <c r="J184" s="44">
        <f>+'Class Allocation'!R104</f>
        <v>306488.58150141605</v>
      </c>
      <c r="K184" s="44">
        <f>+'Class Allocation'!V104</f>
        <v>2877.9974516595507</v>
      </c>
      <c r="L184" s="44">
        <f>+'Class Allocation'!Z104</f>
        <v>34510.537150956879</v>
      </c>
      <c r="M184" s="44">
        <f>+'Class Allocation'!AD104</f>
        <v>4506.503561804695</v>
      </c>
      <c r="N184" s="44">
        <f>+'Class Allocation'!AH104</f>
        <v>3803.9917297593347</v>
      </c>
      <c r="O184" s="44">
        <f>+'Class Allocation'!AL104</f>
        <v>3686.3227876018782</v>
      </c>
      <c r="P184" s="44">
        <f>+'Class Allocation'!AP104</f>
        <v>42.751428878727559</v>
      </c>
      <c r="Q184" s="44">
        <f>+'Class Allocation'!AT104</f>
        <v>42.751428878727559</v>
      </c>
      <c r="R184" s="44">
        <f>+'Class Allocation'!AX104</f>
        <v>1021026.5776335549</v>
      </c>
      <c r="S184" s="44">
        <f>+'Class Allocation'!BB104</f>
        <v>182.58294568932655</v>
      </c>
      <c r="T184" s="44">
        <f>+'Class Allocation'!BF104</f>
        <v>1010.582016018461</v>
      </c>
      <c r="V184" s="44">
        <f t="shared" si="27"/>
        <v>0</v>
      </c>
    </row>
    <row r="185" spans="2:22" x14ac:dyDescent="0.25">
      <c r="C185" s="6" t="s">
        <v>454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711614.71025483182</v>
      </c>
      <c r="J186" s="44">
        <f>+'Class Allocation'!R106</f>
        <v>116063.4883172816</v>
      </c>
      <c r="K186" s="44">
        <f>+'Class Allocation'!V106</f>
        <v>1089.8625389941685</v>
      </c>
      <c r="L186" s="44">
        <f>+'Class Allocation'!Z106</f>
        <v>13068.719577811387</v>
      </c>
      <c r="M186" s="44">
        <f>+'Class Allocation'!AD106</f>
        <v>1706.5579439698981</v>
      </c>
      <c r="N186" s="44">
        <f>+'Class Allocation'!AH106</f>
        <v>1440.525280005965</v>
      </c>
      <c r="O186" s="44">
        <f>+'Class Allocation'!AL106</f>
        <v>1395.9654865334119</v>
      </c>
      <c r="P186" s="44">
        <f>+'Class Allocation'!AP106</f>
        <v>16.189444780964429</v>
      </c>
      <c r="Q186" s="44">
        <f>+'Class Allocation'!AT106</f>
        <v>16.189444780964429</v>
      </c>
      <c r="R186" s="44">
        <f>+'Class Allocation'!AX106</f>
        <v>386650.31396694493</v>
      </c>
      <c r="S186" s="44">
        <f>+'Class Allocation'!BB106</f>
        <v>69.141935011533548</v>
      </c>
      <c r="T186" s="44">
        <f>+'Class Allocation'!BF106</f>
        <v>382.69508585027535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7124345.7247567521</v>
      </c>
      <c r="J187" s="44">
        <f t="shared" si="34"/>
        <v>1513642.5226882922</v>
      </c>
      <c r="K187" s="44">
        <f t="shared" si="34"/>
        <v>22707.149120771646</v>
      </c>
      <c r="L187" s="44">
        <f t="shared" si="34"/>
        <v>250747.14250460707</v>
      </c>
      <c r="M187" s="44">
        <f t="shared" si="34"/>
        <v>48367.1002171769</v>
      </c>
      <c r="N187" s="44">
        <f t="shared" si="34"/>
        <v>60094.249171144678</v>
      </c>
      <c r="O187" s="44">
        <f t="shared" si="34"/>
        <v>28244.122353291463</v>
      </c>
      <c r="P187" s="44">
        <f t="shared" si="34"/>
        <v>335.15792509000266</v>
      </c>
      <c r="Q187" s="44">
        <f t="shared" si="34"/>
        <v>335.15792509000266</v>
      </c>
      <c r="R187" s="44">
        <f t="shared" si="34"/>
        <v>1637895.9427100802</v>
      </c>
      <c r="S187" s="44">
        <f t="shared" si="34"/>
        <v>1177.9684724721835</v>
      </c>
      <c r="T187" s="44">
        <f t="shared" si="34"/>
        <v>6458.0847497664599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48243297.45858179</v>
      </c>
      <c r="I189" s="44">
        <f>+'Class Allocation'!N118</f>
        <v>27831569.113515809</v>
      </c>
      <c r="J189" s="44">
        <f>+'Class Allocation'!R118</f>
        <v>4539294.860137729</v>
      </c>
      <c r="K189" s="44">
        <f>+'Class Allocation'!V118</f>
        <v>42625.010614783125</v>
      </c>
      <c r="L189" s="44">
        <f>+'Class Allocation'!Z118</f>
        <v>511123.45896386012</v>
      </c>
      <c r="M189" s="44">
        <f>+'Class Allocation'!AD118</f>
        <v>66744.243309429483</v>
      </c>
      <c r="N189" s="44">
        <f>+'Class Allocation'!AH118</f>
        <v>56339.587015978919</v>
      </c>
      <c r="O189" s="44">
        <f>+'Class Allocation'!AL118</f>
        <v>54596.833593595002</v>
      </c>
      <c r="P189" s="44">
        <f>+'Class Allocation'!AP118</f>
        <v>633.17641532382856</v>
      </c>
      <c r="Q189" s="44">
        <f>+'Class Allocation'!AT118</f>
        <v>633.17641532382856</v>
      </c>
      <c r="R189" s="44">
        <f>+'Class Allocation'!AX118</f>
        <v>15122066.450931054</v>
      </c>
      <c r="S189" s="44">
        <f>+'Class Allocation'!BB118</f>
        <v>2704.1719559543753</v>
      </c>
      <c r="T189" s="44">
        <f>+'Class Allocation'!BF118</f>
        <v>14967.375712948149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198566.76805286732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292536.61482736521</v>
      </c>
      <c r="O193" s="44">
        <f t="shared" si="35"/>
        <v>253496.34428092022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68003.389366896459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12554422.063039331</v>
      </c>
      <c r="J201" s="44">
        <f>+'Class Allocation'!R286</f>
        <v>3122200.546402175</v>
      </c>
      <c r="K201" s="44">
        <f>+'Class Allocation'!V286</f>
        <v>58166.797928857617</v>
      </c>
      <c r="L201" s="44">
        <f>+'Class Allocation'!Z286</f>
        <v>608727.81608876225</v>
      </c>
      <c r="M201" s="44">
        <f>+'Class Allocation'!AD286</f>
        <v>126790.70688548924</v>
      </c>
      <c r="N201" s="44">
        <f>+'Class Allocation'!AH286</f>
        <v>157376.36700025402</v>
      </c>
      <c r="O201" s="44">
        <f>+'Class Allocation'!AL286</f>
        <v>72160.503426992494</v>
      </c>
      <c r="P201" s="44">
        <f>+'Class Allocation'!AP286</f>
        <v>858.05808029791842</v>
      </c>
      <c r="Q201" s="44">
        <f>+'Class Allocation'!AT286</f>
        <v>858.05808029791842</v>
      </c>
      <c r="R201" s="44">
        <f>+'Class Allocation'!AX286</f>
        <v>624882.76027098729</v>
      </c>
      <c r="S201" s="44">
        <f>+'Class Allocation'!BB286</f>
        <v>2619.5218657509381</v>
      </c>
      <c r="T201" s="44">
        <f>+'Class Allocation'!BF286</f>
        <v>14372.652386363727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37759531.583750762</v>
      </c>
      <c r="J202" s="44">
        <f t="shared" si="36"/>
        <v>9087551.0488618277</v>
      </c>
      <c r="K202" s="44">
        <f t="shared" si="36"/>
        <v>156077.11179348163</v>
      </c>
      <c r="L202" s="44">
        <f t="shared" si="36"/>
        <v>1692159.0035193264</v>
      </c>
      <c r="M202" s="44">
        <f t="shared" si="36"/>
        <v>351095.52805458457</v>
      </c>
      <c r="N202" s="44">
        <f t="shared" si="36"/>
        <v>456836.31427806779</v>
      </c>
      <c r="O202" s="44">
        <f t="shared" si="36"/>
        <v>192911.91580498239</v>
      </c>
      <c r="P202" s="44">
        <f t="shared" si="36"/>
        <v>2300.5760419196422</v>
      </c>
      <c r="Q202" s="44">
        <f t="shared" si="36"/>
        <v>2300.5760419196422</v>
      </c>
      <c r="R202" s="44">
        <f t="shared" si="36"/>
        <v>1917464.6555439075</v>
      </c>
      <c r="S202" s="44">
        <f t="shared" si="36"/>
        <v>7714.5628960141385</v>
      </c>
      <c r="T202" s="44">
        <f t="shared" si="36"/>
        <v>42184.126835575393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1768251.0117817225</v>
      </c>
      <c r="I210" s="44">
        <f>+'Class Allocation'!N445</f>
        <v>1020104.4049009744</v>
      </c>
      <c r="J210" s="44">
        <f>+'Class Allocation'!R445</f>
        <v>166377.77996218399</v>
      </c>
      <c r="K210" s="44">
        <f>+'Class Allocation'!V445</f>
        <v>1562.3251750464533</v>
      </c>
      <c r="L210" s="44">
        <f>+'Class Allocation'!Z445</f>
        <v>18734.096155723018</v>
      </c>
      <c r="M210" s="44">
        <f>+'Class Allocation'!AD445</f>
        <v>2446.3621265488341</v>
      </c>
      <c r="N210" s="44">
        <f>+'Class Allocation'!AH445</f>
        <v>2065.002539055251</v>
      </c>
      <c r="O210" s="44">
        <f>+'Class Allocation'!AL445</f>
        <v>2001.1257796968735</v>
      </c>
      <c r="P210" s="44">
        <f>+'Class Allocation'!AP445</f>
        <v>23.207676423733361</v>
      </c>
      <c r="Q210" s="44">
        <f>+'Class Allocation'!AT445</f>
        <v>23.207676423733361</v>
      </c>
      <c r="R210" s="44">
        <f>+'Class Allocation'!AX445</f>
        <v>554265.78842472308</v>
      </c>
      <c r="S210" s="44">
        <f>+'Class Allocation'!BB445</f>
        <v>99.115422225300151</v>
      </c>
      <c r="T210" s="44">
        <f>+'Class Allocation'!BF445</f>
        <v>548.59594269773129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13353.639485962878</v>
      </c>
      <c r="P211" s="44">
        <f t="shared" si="37"/>
        <v>154.86629946687287</v>
      </c>
      <c r="Q211" s="44">
        <f t="shared" si="37"/>
        <v>154.86629946687287</v>
      </c>
      <c r="R211" s="44">
        <f t="shared" si="37"/>
        <v>3698650.8260104908</v>
      </c>
      <c r="S211" s="44">
        <f t="shared" si="37"/>
        <v>661.40351062597358</v>
      </c>
      <c r="T211" s="44">
        <f t="shared" si="37"/>
        <v>3660.8155851938218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1652380.4232935656</v>
      </c>
      <c r="J214" s="44">
        <f>+'Class Allocation'!R455</f>
        <v>269501.22473713348</v>
      </c>
      <c r="K214" s="44">
        <f>+'Class Allocation'!V455</f>
        <v>2530.6777636315128</v>
      </c>
      <c r="L214" s="44">
        <f>+'Class Allocation'!Z455</f>
        <v>30345.770086955938</v>
      </c>
      <c r="M214" s="44">
        <f>+'Class Allocation'!AD455</f>
        <v>3962.6540840087005</v>
      </c>
      <c r="N214" s="44">
        <f>+'Class Allocation'!AH455</f>
        <v>3344.9221012996572</v>
      </c>
      <c r="O214" s="44">
        <f>+'Class Allocation'!AL455</f>
        <v>3241.4535679219757</v>
      </c>
      <c r="P214" s="44">
        <f>+'Class Allocation'!AP455</f>
        <v>37.592142538028959</v>
      </c>
      <c r="Q214" s="44">
        <f>+'Class Allocation'!AT455</f>
        <v>37.592142538028959</v>
      </c>
      <c r="R214" s="44">
        <f>+'Class Allocation'!AX455</f>
        <v>897808.04170068458</v>
      </c>
      <c r="S214" s="44">
        <f>+'Class Allocation'!BB455</f>
        <v>160.54864829983788</v>
      </c>
      <c r="T214" s="44">
        <f>+'Class Allocation'!BF455</f>
        <v>888.62394050735099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1652380.4232935656</v>
      </c>
      <c r="J216" s="44">
        <f t="shared" si="38"/>
        <v>269501.22473713348</v>
      </c>
      <c r="K216" s="44">
        <f t="shared" si="38"/>
        <v>2530.6777636315128</v>
      </c>
      <c r="L216" s="44">
        <f t="shared" si="38"/>
        <v>30345.770086955938</v>
      </c>
      <c r="M216" s="44">
        <f t="shared" si="38"/>
        <v>3962.6540840087005</v>
      </c>
      <c r="N216" s="44">
        <f t="shared" si="38"/>
        <v>3344.9221012996572</v>
      </c>
      <c r="O216" s="44">
        <f t="shared" si="38"/>
        <v>3241.4535679219757</v>
      </c>
      <c r="P216" s="44">
        <f t="shared" si="38"/>
        <v>37.592142538028959</v>
      </c>
      <c r="Q216" s="44">
        <f t="shared" si="38"/>
        <v>37.592142538028959</v>
      </c>
      <c r="R216" s="44">
        <f t="shared" si="38"/>
        <v>897808.04170068458</v>
      </c>
      <c r="S216" s="44">
        <f t="shared" si="38"/>
        <v>160.54864829983788</v>
      </c>
      <c r="T216" s="44">
        <f t="shared" si="38"/>
        <v>888.62394050735099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456</v>
      </c>
      <c r="C218" s="19"/>
      <c r="D218" s="19"/>
      <c r="H218" s="44">
        <f>'Class Allocation'!J459</f>
        <v>-88274.521873647594</v>
      </c>
      <c r="I218" s="44">
        <f>+'Class Allocation'!N459</f>
        <v>-50925.591448184765</v>
      </c>
      <c r="J218" s="44">
        <f>+'Class Allocation'!R459</f>
        <v>-8305.9016387961401</v>
      </c>
      <c r="K218" s="44">
        <f>+'Class Allocation'!V459</f>
        <v>-77.994304496070555</v>
      </c>
      <c r="L218" s="44">
        <f>+'Class Allocation'!Z459</f>
        <v>-935.24243439569557</v>
      </c>
      <c r="M218" s="44">
        <f>+'Class Allocation'!AD459</f>
        <v>-122.12714462597792</v>
      </c>
      <c r="N218" s="44">
        <f>+'Class Allocation'!AH459</f>
        <v>-103.08893397396942</v>
      </c>
      <c r="O218" s="44">
        <f>+'Class Allocation'!AL459</f>
        <v>-99.9000821912595</v>
      </c>
      <c r="P218" s="44">
        <f>+'Class Allocation'!AP459</f>
        <v>-1.1585722425455494</v>
      </c>
      <c r="Q218" s="44">
        <f>+'Class Allocation'!AT459</f>
        <v>-1.1585722425455494</v>
      </c>
      <c r="R218" s="44">
        <f>+'Class Allocation'!AX459</f>
        <v>-27670.023734250524</v>
      </c>
      <c r="S218" s="44">
        <f>+'Class Allocation'!BB459</f>
        <v>-4.9480342151350181</v>
      </c>
      <c r="T218" s="44">
        <f>+'Class Allocation'!BF459</f>
        <v>-27.386974032984853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46219133.521702826</v>
      </c>
      <c r="J220" s="44">
        <f t="shared" si="40"/>
        <v>10467301.771472309</v>
      </c>
      <c r="K220" s="44">
        <f t="shared" si="40"/>
        <v>169033.28472542507</v>
      </c>
      <c r="L220" s="44">
        <f t="shared" si="40"/>
        <v>1847518.5876788707</v>
      </c>
      <c r="M220" s="44">
        <f t="shared" si="40"/>
        <v>371382.912058866</v>
      </c>
      <c r="N220" s="44">
        <f t="shared" si="40"/>
        <v>473961.129539466</v>
      </c>
      <c r="O220" s="44">
        <f t="shared" si="40"/>
        <v>209507.00885886725</v>
      </c>
      <c r="P220" s="44">
        <f t="shared" si="40"/>
        <v>2493.034483924544</v>
      </c>
      <c r="Q220" s="44">
        <f t="shared" si="40"/>
        <v>2493.034483924544</v>
      </c>
      <c r="R220" s="44">
        <f t="shared" si="40"/>
        <v>6513923.5232550828</v>
      </c>
      <c r="S220" s="44">
        <f t="shared" si="40"/>
        <v>8536.5150549399514</v>
      </c>
      <c r="T220" s="44">
        <f t="shared" si="40"/>
        <v>46733.566361276564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BF11" activePane="bottomRight" state="frozen"/>
      <selection activeCell="A6" sqref="A6"/>
      <selection pane="topRight" activeCell="D6" sqref="D6"/>
      <selection pane="bottomLeft" activeCell="A11" sqref="A11"/>
      <selection pane="bottomRight" activeCell="H90" sqref="H9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489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475</v>
      </c>
      <c r="BV8" s="113" t="s">
        <v>475</v>
      </c>
      <c r="BW8" s="113" t="s">
        <v>479</v>
      </c>
      <c r="BX8" s="113" t="s">
        <v>479</v>
      </c>
      <c r="BY8" s="113" t="s">
        <v>387</v>
      </c>
    </row>
    <row r="9" spans="1:83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  <c r="BH9" s="176" t="s">
        <v>247</v>
      </c>
      <c r="BI9" s="176"/>
      <c r="BJ9" s="176"/>
      <c r="BM9" s="172" t="s">
        <v>8</v>
      </c>
      <c r="BN9" s="172" t="s">
        <v>334</v>
      </c>
      <c r="BO9" s="172" t="s">
        <v>380</v>
      </c>
      <c r="BP9" s="172" t="s">
        <v>384</v>
      </c>
      <c r="BQ9" s="172" t="s">
        <v>383</v>
      </c>
      <c r="BR9" s="172" t="s">
        <v>384</v>
      </c>
      <c r="BS9" s="172" t="s">
        <v>383</v>
      </c>
      <c r="BT9" s="172" t="s">
        <v>3</v>
      </c>
      <c r="BU9" s="172" t="s">
        <v>476</v>
      </c>
      <c r="BV9" s="172" t="s">
        <v>476</v>
      </c>
      <c r="BW9" s="172" t="s">
        <v>372</v>
      </c>
      <c r="BX9" s="172" t="s">
        <v>372</v>
      </c>
      <c r="BY9" s="172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3" t="s">
        <v>79</v>
      </c>
      <c r="BN10" s="173" t="s">
        <v>378</v>
      </c>
      <c r="BO10" s="173" t="s">
        <v>379</v>
      </c>
      <c r="BP10" s="173" t="s">
        <v>470</v>
      </c>
      <c r="BQ10" s="173" t="s">
        <v>471</v>
      </c>
      <c r="BR10" s="173" t="s">
        <v>472</v>
      </c>
      <c r="BS10" s="173" t="s">
        <v>473</v>
      </c>
      <c r="BT10" s="173" t="s">
        <v>474</v>
      </c>
      <c r="BU10" s="173" t="s">
        <v>477</v>
      </c>
      <c r="BV10" s="173" t="s">
        <v>478</v>
      </c>
      <c r="BW10" s="173" t="s">
        <v>480</v>
      </c>
      <c r="BX10" s="173" t="s">
        <v>481</v>
      </c>
      <c r="BY10" s="173" t="s">
        <v>482</v>
      </c>
      <c r="BZ10"/>
      <c r="CA10" s="113" t="s">
        <v>490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992.12368793405153</v>
      </c>
      <c r="I16" s="21">
        <f>+'Function-Classif'!T16</f>
        <v>1050.6163221034396</v>
      </c>
      <c r="J16" s="21">
        <f>+'Function-Classif'!U16</f>
        <v>197.51998996250896</v>
      </c>
      <c r="K16" s="47"/>
      <c r="L16" s="47">
        <f t="shared" ref="L16:N18" si="1">INDEX(Alloc,$E16,L$1)*$G16</f>
        <v>474.83827166847965</v>
      </c>
      <c r="M16" s="47">
        <f t="shared" si="1"/>
        <v>380.08990510359388</v>
      </c>
      <c r="N16" s="47">
        <f t="shared" si="1"/>
        <v>113.94932646679248</v>
      </c>
      <c r="O16" s="47"/>
      <c r="P16" s="47">
        <f t="shared" ref="P16:V18" si="2">INDEX(Alloc,$E16,P$1)*$G16</f>
        <v>135.2268463722063</v>
      </c>
      <c r="Q16" s="47">
        <f t="shared" si="2"/>
        <v>123.51561175105354</v>
      </c>
      <c r="R16" s="47">
        <f t="shared" si="2"/>
        <v>18.584995687349725</v>
      </c>
      <c r="S16" s="47"/>
      <c r="T16" s="47">
        <f t="shared" si="2"/>
        <v>10.685671951511017</v>
      </c>
      <c r="U16" s="47">
        <f t="shared" si="2"/>
        <v>14.710916246721528</v>
      </c>
      <c r="V16" s="47">
        <f t="shared" si="2"/>
        <v>0.17451733426828867</v>
      </c>
      <c r="W16" s="24"/>
      <c r="X16" s="47">
        <f t="shared" ref="X16:Z18" si="3">INDEX(Alloc,$E16,X$1)*$G16</f>
        <v>136.09148074294026</v>
      </c>
      <c r="Y16" s="47">
        <f t="shared" si="3"/>
        <v>170.44508357865956</v>
      </c>
      <c r="Z16" s="47">
        <f t="shared" si="3"/>
        <v>2.0926658375874694</v>
      </c>
      <c r="AB16" s="47">
        <f t="shared" ref="AB16:AD18" si="4">INDEX(Alloc,$E16,AB$1)*$G16</f>
        <v>113.10505055750491</v>
      </c>
      <c r="AC16" s="47">
        <f t="shared" si="4"/>
        <v>164.52682312680793</v>
      </c>
      <c r="AD16" s="47">
        <f t="shared" si="4"/>
        <v>0.27326743740624304</v>
      </c>
      <c r="AF16" s="47">
        <f t="shared" ref="AF16:AH18" si="5">INDEX(Alloc,$E16,AF$1)*$G16</f>
        <v>72.571634979138878</v>
      </c>
      <c r="AG16" s="47">
        <f t="shared" si="5"/>
        <v>72.361136350356759</v>
      </c>
      <c r="AH16" s="47">
        <f t="shared" si="5"/>
        <v>0.23066820155570669</v>
      </c>
      <c r="AJ16" s="47">
        <f t="shared" ref="AJ16:AL18" si="6">INDEX(Alloc,$E16,AJ$1)*$G16</f>
        <v>32.607973734357529</v>
      </c>
      <c r="AK16" s="47">
        <f t="shared" si="6"/>
        <v>100.18423738734189</v>
      </c>
      <c r="AL16" s="47">
        <f t="shared" si="6"/>
        <v>0.22353293807600919</v>
      </c>
      <c r="AN16" s="47">
        <f t="shared" ref="AN16:AP18" si="7">INDEX(Alloc,$E16,AN$1)*$G16</f>
        <v>7.0237861467374891</v>
      </c>
      <c r="AO16" s="47">
        <f t="shared" si="7"/>
        <v>9.7784899078635323</v>
      </c>
      <c r="AP16" s="47">
        <f t="shared" si="7"/>
        <v>2.5923808236083326E-3</v>
      </c>
      <c r="AR16" s="47">
        <f t="shared" ref="AR16:AT18" si="8">INDEX(Alloc,$E16,AR$1)*$G16</f>
        <v>3.4863598574685333</v>
      </c>
      <c r="AS16" s="47">
        <f t="shared" si="8"/>
        <v>5.1659397259149697</v>
      </c>
      <c r="AT16" s="47">
        <f t="shared" si="8"/>
        <v>2.5923808236083326E-3</v>
      </c>
      <c r="AV16" s="47">
        <f t="shared" ref="AV16:AX18" si="9">INDEX(Alloc,$E16,AV$1)*$G16</f>
        <v>6.1703628204541898</v>
      </c>
      <c r="AW16" s="47">
        <f t="shared" si="9"/>
        <v>9.2538633703735531</v>
      </c>
      <c r="AX16" s="47">
        <f t="shared" si="9"/>
        <v>61.913479611642224</v>
      </c>
      <c r="AZ16" s="47">
        <f t="shared" ref="AZ16:BB18" si="10">INDEX(Alloc,$E16,AZ$1)*$G16</f>
        <v>0.1973800857635257</v>
      </c>
      <c r="BA16" s="47">
        <f t="shared" si="10"/>
        <v>0.30164443771306093</v>
      </c>
      <c r="BB16" s="47">
        <f t="shared" si="10"/>
        <v>1.1071548706959141E-2</v>
      </c>
      <c r="BD16" s="47">
        <f t="shared" ref="BD16:BF18" si="11">INDEX(Alloc,$E16,BD$1)*$G16</f>
        <v>0.11886901748885506</v>
      </c>
      <c r="BE16" s="47">
        <f t="shared" si="11"/>
        <v>0.28267111703917608</v>
      </c>
      <c r="BF16" s="47">
        <f t="shared" si="11"/>
        <v>6.1280137476604532E-2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968.8775032388661</v>
      </c>
      <c r="BO16" s="44">
        <f>SUM(P16:R16)</f>
        <v>277.32745381060954</v>
      </c>
      <c r="BP16" s="44">
        <f>SUM(T16:V16)</f>
        <v>25.57110553250083</v>
      </c>
      <c r="BQ16" s="44">
        <f>SUM(X16:Z16)</f>
        <v>308.62923015918727</v>
      </c>
      <c r="BR16" s="44">
        <f>SUM(AB16:AD16)</f>
        <v>277.90514112171905</v>
      </c>
      <c r="BS16" s="44">
        <f>SUM(AF16:AH16)</f>
        <v>145.16343953105135</v>
      </c>
      <c r="BT16" s="44">
        <f>SUM(AJ16:AL16)</f>
        <v>133.01574405977544</v>
      </c>
      <c r="BU16" s="44">
        <f>SUM(AN16:AP16)</f>
        <v>16.80486843542463</v>
      </c>
      <c r="BV16" s="44">
        <f>SUM(AR16:AT16)</f>
        <v>8.6548919642071116</v>
      </c>
      <c r="BW16" s="44">
        <f>SUM(AV16:AX16)</f>
        <v>77.337705802469969</v>
      </c>
      <c r="BX16" s="44">
        <f>SUM(AZ16:BB16)</f>
        <v>0.5100960721835458</v>
      </c>
      <c r="BY16" s="44">
        <f>SUM(BD16:BF16)</f>
        <v>0.46282027200463571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992.12368793405153</v>
      </c>
      <c r="I19" s="21">
        <f t="shared" ref="I19:J19" si="30">SUM(I16:I18)</f>
        <v>1050.6163221034396</v>
      </c>
      <c r="J19" s="21">
        <f t="shared" si="30"/>
        <v>197.51998996250896</v>
      </c>
      <c r="K19" s="21"/>
      <c r="L19" s="21">
        <f t="shared" ref="L19:BF19" si="31">SUM(L16:L18)</f>
        <v>474.83827166847965</v>
      </c>
      <c r="M19" s="21">
        <f t="shared" si="31"/>
        <v>380.08990510359388</v>
      </c>
      <c r="N19" s="21">
        <f t="shared" si="31"/>
        <v>113.94932646679248</v>
      </c>
      <c r="O19" s="21"/>
      <c r="P19" s="21">
        <f t="shared" si="31"/>
        <v>135.2268463722063</v>
      </c>
      <c r="Q19" s="21">
        <f t="shared" si="31"/>
        <v>123.51561175105354</v>
      </c>
      <c r="R19" s="21">
        <f t="shared" si="31"/>
        <v>18.584995687349725</v>
      </c>
      <c r="S19" s="21"/>
      <c r="T19" s="21">
        <f t="shared" ref="T19:V19" si="32">SUM(T16:T18)</f>
        <v>10.685671951511017</v>
      </c>
      <c r="U19" s="21">
        <f t="shared" si="32"/>
        <v>14.710916246721528</v>
      </c>
      <c r="V19" s="21">
        <f t="shared" si="32"/>
        <v>0.17451733426828867</v>
      </c>
      <c r="W19" s="21"/>
      <c r="X19" s="21">
        <f t="shared" si="31"/>
        <v>136.09148074294026</v>
      </c>
      <c r="Y19" s="21">
        <f t="shared" si="31"/>
        <v>170.44508357865956</v>
      </c>
      <c r="Z19" s="21">
        <f t="shared" si="31"/>
        <v>2.0926658375874694</v>
      </c>
      <c r="AA19" s="21"/>
      <c r="AB19" s="21">
        <f t="shared" si="31"/>
        <v>113.10505055750491</v>
      </c>
      <c r="AC19" s="21">
        <f t="shared" si="31"/>
        <v>164.52682312680793</v>
      </c>
      <c r="AD19" s="21">
        <f t="shared" si="31"/>
        <v>0.27326743740624304</v>
      </c>
      <c r="AE19" s="21"/>
      <c r="AF19" s="21">
        <f t="shared" si="31"/>
        <v>72.571634979138878</v>
      </c>
      <c r="AG19" s="21">
        <f t="shared" si="31"/>
        <v>72.361136350356759</v>
      </c>
      <c r="AH19" s="21">
        <f t="shared" si="31"/>
        <v>0.23066820155570669</v>
      </c>
      <c r="AI19" s="21"/>
      <c r="AJ19" s="21">
        <f t="shared" si="31"/>
        <v>32.607973734357529</v>
      </c>
      <c r="AK19" s="21">
        <f t="shared" si="31"/>
        <v>100.18423738734189</v>
      </c>
      <c r="AL19" s="21">
        <f t="shared" si="31"/>
        <v>0.22353293807600919</v>
      </c>
      <c r="AM19" s="21"/>
      <c r="AN19" s="21">
        <f t="shared" si="31"/>
        <v>7.0237861467374891</v>
      </c>
      <c r="AO19" s="21">
        <f t="shared" si="31"/>
        <v>9.7784899078635323</v>
      </c>
      <c r="AP19" s="21">
        <f t="shared" si="31"/>
        <v>2.5923808236083326E-3</v>
      </c>
      <c r="AQ19" s="21"/>
      <c r="AR19" s="21">
        <f t="shared" si="31"/>
        <v>3.4863598574685333</v>
      </c>
      <c r="AS19" s="21">
        <f t="shared" si="31"/>
        <v>5.1659397259149697</v>
      </c>
      <c r="AT19" s="21">
        <f t="shared" si="31"/>
        <v>2.5923808236083326E-3</v>
      </c>
      <c r="AU19" s="21"/>
      <c r="AV19" s="21">
        <f t="shared" si="31"/>
        <v>6.1703628204541898</v>
      </c>
      <c r="AW19" s="21">
        <f t="shared" si="31"/>
        <v>9.2538633703735531</v>
      </c>
      <c r="AX19" s="21">
        <f t="shared" si="31"/>
        <v>61.913479611642224</v>
      </c>
      <c r="AY19" s="21"/>
      <c r="AZ19" s="21">
        <f t="shared" si="31"/>
        <v>0.1973800857635257</v>
      </c>
      <c r="BA19" s="21">
        <f t="shared" si="31"/>
        <v>0.30164443771306093</v>
      </c>
      <c r="BB19" s="21">
        <f t="shared" si="31"/>
        <v>1.1071548706959141E-2</v>
      </c>
      <c r="BC19" s="21"/>
      <c r="BD19" s="21">
        <f t="shared" si="31"/>
        <v>0.11886901748885506</v>
      </c>
      <c r="BE19" s="21">
        <f t="shared" si="31"/>
        <v>0.28267111703917608</v>
      </c>
      <c r="BF19" s="21">
        <f t="shared" si="31"/>
        <v>6.1280137476604532E-2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968.8775032388661</v>
      </c>
      <c r="BO19" s="44">
        <f t="shared" si="18"/>
        <v>277.32745381060954</v>
      </c>
      <c r="BP19" s="44">
        <f t="shared" si="19"/>
        <v>25.57110553250083</v>
      </c>
      <c r="BQ19" s="44">
        <f t="shared" si="20"/>
        <v>308.62923015918727</v>
      </c>
      <c r="BR19" s="44">
        <f t="shared" si="21"/>
        <v>277.90514112171905</v>
      </c>
      <c r="BS19" s="44">
        <f t="shared" si="22"/>
        <v>145.16343953105135</v>
      </c>
      <c r="BT19" s="44">
        <f t="shared" si="23"/>
        <v>133.01574405977544</v>
      </c>
      <c r="BU19" s="44">
        <f t="shared" si="24"/>
        <v>16.80486843542463</v>
      </c>
      <c r="BV19" s="44">
        <f t="shared" si="25"/>
        <v>8.6548919642071116</v>
      </c>
      <c r="BW19" s="44">
        <f t="shared" si="26"/>
        <v>77.337705802469969</v>
      </c>
      <c r="BX19" s="44">
        <f t="shared" si="27"/>
        <v>0.5100960721835458</v>
      </c>
      <c r="BY19" s="44">
        <f t="shared" si="28"/>
        <v>0.46282027200463571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SCP</v>
      </c>
      <c r="E24" s="86">
        <v>17</v>
      </c>
      <c r="F24" s="86"/>
      <c r="G24" s="105">
        <f>+'Function-Classif'!F24</f>
        <v>377879633.19919997</v>
      </c>
      <c r="H24" s="21">
        <f>+'Function-Classif'!S24</f>
        <v>377879633.19919997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147769940.31644616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53400386.337389536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4403978.8689867696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62163834.307760641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47016137.49736999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31755645.747961972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27191874.048700608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2936124.1417497792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1188493.7324403091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0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0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53218.200394221793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377879633.19919997</v>
      </c>
      <c r="BN24" s="44">
        <f t="shared" si="17"/>
        <v>147769940.31644616</v>
      </c>
      <c r="BO24" s="44">
        <f t="shared" si="18"/>
        <v>53400386.337389536</v>
      </c>
      <c r="BP24" s="44">
        <f t="shared" si="19"/>
        <v>4403978.8689867696</v>
      </c>
      <c r="BQ24" s="44">
        <f t="shared" si="20"/>
        <v>62163834.307760641</v>
      </c>
      <c r="BR24" s="44">
        <f t="shared" si="21"/>
        <v>47016137.49736999</v>
      </c>
      <c r="BS24" s="44">
        <f t="shared" si="22"/>
        <v>31755645.747961972</v>
      </c>
      <c r="BT24" s="44">
        <f t="shared" si="23"/>
        <v>27191874.048700608</v>
      </c>
      <c r="BU24" s="44">
        <f t="shared" si="24"/>
        <v>2936124.1417497792</v>
      </c>
      <c r="BV24" s="44">
        <f t="shared" si="25"/>
        <v>1188493.7324403091</v>
      </c>
      <c r="BW24" s="44">
        <f t="shared" si="26"/>
        <v>0</v>
      </c>
      <c r="BX24" s="44">
        <f t="shared" si="27"/>
        <v>0</v>
      </c>
      <c r="BY24" s="44">
        <f t="shared" si="28"/>
        <v>53218.200394221793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1927670294.8008001</v>
      </c>
      <c r="H25" s="21">
        <f>+'Function-Classif'!S25</f>
        <v>0</v>
      </c>
      <c r="I25" s="21">
        <f>+'Function-Classif'!T25</f>
        <v>1927670294.8008001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697388765.05834019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226626381.77937278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26991581.666399788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312732552.88058698</v>
      </c>
      <c r="Z25" s="47">
        <f t="shared" si="39"/>
        <v>0</v>
      </c>
      <c r="AB25" s="47">
        <f t="shared" si="40"/>
        <v>0</v>
      </c>
      <c r="AC25" s="47">
        <f t="shared" si="40"/>
        <v>301873731.60595852</v>
      </c>
      <c r="AD25" s="47">
        <f t="shared" si="40"/>
        <v>0</v>
      </c>
      <c r="AF25" s="47">
        <f t="shared" si="41"/>
        <v>0</v>
      </c>
      <c r="AG25" s="47">
        <f t="shared" si="41"/>
        <v>132768176.26566404</v>
      </c>
      <c r="AH25" s="47">
        <f t="shared" si="41"/>
        <v>0</v>
      </c>
      <c r="AJ25" s="47">
        <f t="shared" si="42"/>
        <v>0</v>
      </c>
      <c r="AK25" s="47">
        <f t="shared" si="42"/>
        <v>183817987.93321684</v>
      </c>
      <c r="AL25" s="47">
        <f t="shared" si="42"/>
        <v>0</v>
      </c>
      <c r="AN25" s="47">
        <f t="shared" si="43"/>
        <v>0</v>
      </c>
      <c r="AO25" s="47">
        <f t="shared" si="43"/>
        <v>17941568.322162502</v>
      </c>
      <c r="AP25" s="47">
        <f t="shared" si="43"/>
        <v>0</v>
      </c>
      <c r="AR25" s="47">
        <f t="shared" si="44"/>
        <v>0</v>
      </c>
      <c r="AS25" s="47">
        <f t="shared" si="44"/>
        <v>9478463.5883443151</v>
      </c>
      <c r="AT25" s="47">
        <f t="shared" si="44"/>
        <v>0</v>
      </c>
      <c r="AV25" s="47">
        <f t="shared" si="45"/>
        <v>0</v>
      </c>
      <c r="AW25" s="47">
        <f t="shared" si="45"/>
        <v>16978983.817327388</v>
      </c>
      <c r="AX25" s="47">
        <f t="shared" si="45"/>
        <v>0</v>
      </c>
      <c r="AZ25" s="47">
        <f t="shared" si="46"/>
        <v>0</v>
      </c>
      <c r="BA25" s="47">
        <f t="shared" si="46"/>
        <v>553457.06128684001</v>
      </c>
      <c r="BB25" s="47">
        <f t="shared" si="46"/>
        <v>0</v>
      </c>
      <c r="BD25" s="47">
        <f t="shared" si="47"/>
        <v>0</v>
      </c>
      <c r="BE25" s="47">
        <f t="shared" si="47"/>
        <v>518644.82213986752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1927670294.8008001</v>
      </c>
      <c r="BN25" s="44">
        <f t="shared" si="17"/>
        <v>697388765.05834019</v>
      </c>
      <c r="BO25" s="44">
        <f t="shared" si="18"/>
        <v>226626381.77937278</v>
      </c>
      <c r="BP25" s="44">
        <f t="shared" si="19"/>
        <v>26991581.666399788</v>
      </c>
      <c r="BQ25" s="44">
        <f t="shared" si="20"/>
        <v>312732552.88058698</v>
      </c>
      <c r="BR25" s="44">
        <f t="shared" si="21"/>
        <v>301873731.60595852</v>
      </c>
      <c r="BS25" s="44">
        <f t="shared" si="22"/>
        <v>132768176.26566404</v>
      </c>
      <c r="BT25" s="44">
        <f t="shared" si="23"/>
        <v>183817987.93321684</v>
      </c>
      <c r="BU25" s="44">
        <f t="shared" si="24"/>
        <v>17941568.322162502</v>
      </c>
      <c r="BV25" s="44">
        <f t="shared" si="25"/>
        <v>9478463.5883443151</v>
      </c>
      <c r="BW25" s="44">
        <f t="shared" si="26"/>
        <v>16978983.817327388</v>
      </c>
      <c r="BX25" s="44">
        <f t="shared" si="27"/>
        <v>553457.06128684001</v>
      </c>
      <c r="BY25" s="44">
        <f t="shared" si="28"/>
        <v>518644.82213986752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377879633.19919997</v>
      </c>
      <c r="I27" s="22">
        <f t="shared" ref="I27:J27" si="48">SUM(I24:I26)</f>
        <v>1927670294.8008001</v>
      </c>
      <c r="J27" s="22">
        <f t="shared" si="48"/>
        <v>0</v>
      </c>
      <c r="K27" s="22"/>
      <c r="L27" s="22">
        <f t="shared" ref="L27:BF27" si="49">SUM(L24:L26)</f>
        <v>147769940.31644616</v>
      </c>
      <c r="M27" s="22">
        <f t="shared" si="49"/>
        <v>697388765.05834019</v>
      </c>
      <c r="N27" s="22">
        <f t="shared" si="49"/>
        <v>0</v>
      </c>
      <c r="O27" s="22"/>
      <c r="P27" s="22">
        <f t="shared" si="49"/>
        <v>53400386.337389536</v>
      </c>
      <c r="Q27" s="22">
        <f t="shared" si="49"/>
        <v>226626381.77937278</v>
      </c>
      <c r="R27" s="22">
        <f t="shared" si="49"/>
        <v>0</v>
      </c>
      <c r="S27" s="22"/>
      <c r="T27" s="22">
        <f t="shared" ref="T27:V27" si="50">SUM(T24:T26)</f>
        <v>4403978.8689867696</v>
      </c>
      <c r="U27" s="22">
        <f t="shared" si="50"/>
        <v>26991581.666399788</v>
      </c>
      <c r="V27" s="22">
        <f t="shared" si="50"/>
        <v>0</v>
      </c>
      <c r="W27" s="22"/>
      <c r="X27" s="22">
        <f t="shared" si="49"/>
        <v>62163834.307760641</v>
      </c>
      <c r="Y27" s="22">
        <f t="shared" si="49"/>
        <v>312732552.88058698</v>
      </c>
      <c r="Z27" s="22">
        <f t="shared" si="49"/>
        <v>0</v>
      </c>
      <c r="AA27" s="22"/>
      <c r="AB27" s="22">
        <f t="shared" si="49"/>
        <v>47016137.49736999</v>
      </c>
      <c r="AC27" s="22">
        <f t="shared" si="49"/>
        <v>301873731.60595852</v>
      </c>
      <c r="AD27" s="22">
        <f t="shared" si="49"/>
        <v>0</v>
      </c>
      <c r="AE27" s="22"/>
      <c r="AF27" s="22">
        <f t="shared" si="49"/>
        <v>31755645.747961972</v>
      </c>
      <c r="AG27" s="22">
        <f t="shared" si="49"/>
        <v>132768176.26566404</v>
      </c>
      <c r="AH27" s="22">
        <f t="shared" si="49"/>
        <v>0</v>
      </c>
      <c r="AI27" s="22"/>
      <c r="AJ27" s="22">
        <f t="shared" si="49"/>
        <v>27191874.048700608</v>
      </c>
      <c r="AK27" s="22">
        <f t="shared" si="49"/>
        <v>183817987.93321684</v>
      </c>
      <c r="AL27" s="22">
        <f t="shared" si="49"/>
        <v>0</v>
      </c>
      <c r="AM27" s="22"/>
      <c r="AN27" s="22">
        <f t="shared" si="49"/>
        <v>2936124.1417497792</v>
      </c>
      <c r="AO27" s="22">
        <f t="shared" si="49"/>
        <v>17941568.322162502</v>
      </c>
      <c r="AP27" s="22">
        <f t="shared" si="49"/>
        <v>0</v>
      </c>
      <c r="AQ27" s="22"/>
      <c r="AR27" s="22">
        <f t="shared" si="49"/>
        <v>1188493.7324403091</v>
      </c>
      <c r="AS27" s="22">
        <f t="shared" si="49"/>
        <v>9478463.5883443151</v>
      </c>
      <c r="AT27" s="22">
        <f t="shared" si="49"/>
        <v>0</v>
      </c>
      <c r="AU27" s="22"/>
      <c r="AV27" s="22">
        <f t="shared" si="49"/>
        <v>0</v>
      </c>
      <c r="AW27" s="22">
        <f t="shared" si="49"/>
        <v>16978983.817327388</v>
      </c>
      <c r="AX27" s="22">
        <f t="shared" si="49"/>
        <v>0</v>
      </c>
      <c r="AY27" s="22"/>
      <c r="AZ27" s="22">
        <f t="shared" si="49"/>
        <v>0</v>
      </c>
      <c r="BA27" s="22">
        <f t="shared" si="49"/>
        <v>553457.06128684001</v>
      </c>
      <c r="BB27" s="22">
        <f t="shared" si="49"/>
        <v>0</v>
      </c>
      <c r="BC27" s="22"/>
      <c r="BD27" s="22">
        <f t="shared" si="49"/>
        <v>53218.200394221793</v>
      </c>
      <c r="BE27" s="22">
        <f t="shared" si="49"/>
        <v>518644.82213986752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845158705.37478638</v>
      </c>
      <c r="BO27" s="44">
        <f t="shared" si="18"/>
        <v>280026768.11676234</v>
      </c>
      <c r="BP27" s="44">
        <f t="shared" si="19"/>
        <v>31395560.535386559</v>
      </c>
      <c r="BQ27" s="44">
        <f t="shared" si="20"/>
        <v>374896387.18834764</v>
      </c>
      <c r="BR27" s="44">
        <f t="shared" si="21"/>
        <v>348889869.10332853</v>
      </c>
      <c r="BS27" s="44">
        <f t="shared" si="22"/>
        <v>164523822.01362601</v>
      </c>
      <c r="BT27" s="44">
        <f t="shared" si="23"/>
        <v>211009861.98191744</v>
      </c>
      <c r="BU27" s="44">
        <f t="shared" si="24"/>
        <v>20877692.463912282</v>
      </c>
      <c r="BV27" s="44">
        <f t="shared" si="25"/>
        <v>10666957.320784625</v>
      </c>
      <c r="BW27" s="44">
        <f t="shared" si="26"/>
        <v>16978983.817327388</v>
      </c>
      <c r="BX27" s="44">
        <f t="shared" si="27"/>
        <v>553457.06128684001</v>
      </c>
      <c r="BY27" s="44">
        <f t="shared" si="28"/>
        <v>571863.02253408928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1820348039.3010623</v>
      </c>
      <c r="I64" s="22">
        <f>I62+I32+I27</f>
        <v>1927670294.8008001</v>
      </c>
      <c r="J64" s="22">
        <f>J62+J32+J27</f>
        <v>362409577.37813747</v>
      </c>
      <c r="K64" s="22"/>
      <c r="L64" s="22">
        <f>L62+L32+L27</f>
        <v>871233019.96421945</v>
      </c>
      <c r="M64" s="22">
        <f>M62+M32+M27</f>
        <v>697388765.05834019</v>
      </c>
      <c r="N64" s="22">
        <f>N62+N32+N27</f>
        <v>209074166.39294127</v>
      </c>
      <c r="O64" s="22"/>
      <c r="P64" s="22">
        <f>P62+P32+P27</f>
        <v>248114149.12096581</v>
      </c>
      <c r="Q64" s="22">
        <f>Q62+Q32+Q27</f>
        <v>226626381.77937278</v>
      </c>
      <c r="R64" s="22">
        <f>R62+R32+R27</f>
        <v>34099740.658681475</v>
      </c>
      <c r="S64" s="22"/>
      <c r="T64" s="22">
        <f t="shared" ref="T64:V64" si="145">T62+T32+T27</f>
        <v>19606065.475618839</v>
      </c>
      <c r="U64" s="22">
        <f t="shared" si="145"/>
        <v>26991581.666399788</v>
      </c>
      <c r="V64" s="22">
        <f t="shared" si="145"/>
        <v>320204.31638000009</v>
      </c>
      <c r="W64" s="22"/>
      <c r="X64" s="22">
        <f t="shared" ref="X64:BF64" si="146">X62+X32+X27</f>
        <v>249700579.82574552</v>
      </c>
      <c r="Y64" s="22">
        <f t="shared" si="146"/>
        <v>312732552.88058698</v>
      </c>
      <c r="Z64" s="22">
        <f t="shared" si="146"/>
        <v>3839622.2171623865</v>
      </c>
      <c r="AA64" s="22"/>
      <c r="AB64" s="22">
        <f t="shared" si="146"/>
        <v>207525089.38289523</v>
      </c>
      <c r="AC64" s="22">
        <f t="shared" si="146"/>
        <v>301873731.60595852</v>
      </c>
      <c r="AD64" s="22">
        <f t="shared" si="146"/>
        <v>501390.95552000013</v>
      </c>
      <c r="AE64" s="22"/>
      <c r="AF64" s="22">
        <f t="shared" si="146"/>
        <v>133154399.04296413</v>
      </c>
      <c r="AG64" s="22">
        <f t="shared" si="146"/>
        <v>132768176.26566404</v>
      </c>
      <c r="AH64" s="22">
        <f t="shared" si="146"/>
        <v>423229.89919271483</v>
      </c>
      <c r="AI64" s="22"/>
      <c r="AJ64" s="22">
        <f t="shared" si="146"/>
        <v>59829093.665248655</v>
      </c>
      <c r="AK64" s="22">
        <f t="shared" si="146"/>
        <v>183817987.93321684</v>
      </c>
      <c r="AL64" s="22">
        <f t="shared" si="146"/>
        <v>410138.12138000003</v>
      </c>
      <c r="AM64" s="22"/>
      <c r="AN64" s="22">
        <f t="shared" si="146"/>
        <v>12887239.258754047</v>
      </c>
      <c r="AO64" s="22">
        <f t="shared" si="146"/>
        <v>17941568.322162502</v>
      </c>
      <c r="AP64" s="22">
        <f t="shared" si="146"/>
        <v>4756.4990200000011</v>
      </c>
      <c r="AQ64" s="22"/>
      <c r="AR64" s="22">
        <f t="shared" si="146"/>
        <v>6396771.2977967281</v>
      </c>
      <c r="AS64" s="22">
        <f t="shared" si="146"/>
        <v>9478463.5883443151</v>
      </c>
      <c r="AT64" s="22">
        <f t="shared" si="146"/>
        <v>4756.4990200000011</v>
      </c>
      <c r="AU64" s="22"/>
      <c r="AV64" s="22">
        <f t="shared" si="146"/>
        <v>11321378.572644856</v>
      </c>
      <c r="AW64" s="22">
        <f t="shared" si="146"/>
        <v>16978983.817327388</v>
      </c>
      <c r="AX64" s="22">
        <f t="shared" si="146"/>
        <v>113598820.98173523</v>
      </c>
      <c r="AY64" s="22"/>
      <c r="AZ64" s="22">
        <f t="shared" si="146"/>
        <v>362152.88122481876</v>
      </c>
      <c r="BA64" s="22">
        <f t="shared" si="146"/>
        <v>553457.06128684001</v>
      </c>
      <c r="BB64" s="22">
        <f t="shared" si="146"/>
        <v>20314.071950753558</v>
      </c>
      <c r="BC64" s="22"/>
      <c r="BD64" s="22">
        <f t="shared" si="146"/>
        <v>218100.81298438317</v>
      </c>
      <c r="BE64" s="22">
        <f t="shared" si="146"/>
        <v>518644.82213986752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1777695951.4155009</v>
      </c>
      <c r="BO64" s="44">
        <f t="shared" si="18"/>
        <v>508840271.55902004</v>
      </c>
      <c r="BP64" s="44">
        <f t="shared" si="19"/>
        <v>46917851.458398633</v>
      </c>
      <c r="BQ64" s="44">
        <f t="shared" si="20"/>
        <v>566272754.92349482</v>
      </c>
      <c r="BR64" s="44">
        <f t="shared" si="21"/>
        <v>509900211.94437373</v>
      </c>
      <c r="BS64" s="44">
        <f t="shared" si="22"/>
        <v>266345805.20782089</v>
      </c>
      <c r="BT64" s="44">
        <f t="shared" si="23"/>
        <v>244057219.7198455</v>
      </c>
      <c r="BU64" s="44">
        <f t="shared" si="24"/>
        <v>30833564.079936545</v>
      </c>
      <c r="BV64" s="44">
        <f t="shared" si="25"/>
        <v>15879991.385161044</v>
      </c>
      <c r="BW64" s="44">
        <f t="shared" si="26"/>
        <v>141899183.37170747</v>
      </c>
      <c r="BX64" s="44">
        <f t="shared" si="27"/>
        <v>935924.01446241233</v>
      </c>
      <c r="BY64" s="44">
        <f t="shared" si="28"/>
        <v>849182.40027792344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4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7011645.7049935795</v>
      </c>
      <c r="I68" s="21">
        <f>+'Function-Classif'!T68</f>
        <v>7425031.2859805487</v>
      </c>
      <c r="J68" s="21">
        <f>+'Function-Classif'!U68</f>
        <v>1395935.0090258715</v>
      </c>
      <c r="K68" s="47"/>
      <c r="L68" s="47">
        <f t="shared" ref="L68:N70" si="147">INDEX(Alloc,$E68,L$1)*$G68</f>
        <v>3355829.2868138654</v>
      </c>
      <c r="M68" s="47">
        <f t="shared" si="147"/>
        <v>2686213.2041022116</v>
      </c>
      <c r="N68" s="47">
        <f t="shared" si="147"/>
        <v>805315.21948794159</v>
      </c>
      <c r="O68" s="47"/>
      <c r="P68" s="47">
        <f t="shared" ref="P68:V70" si="148">INDEX(Alloc,$E68,P$1)*$G68</f>
        <v>955690.0496347521</v>
      </c>
      <c r="Q68" s="47">
        <f t="shared" si="148"/>
        <v>872923.12356470723</v>
      </c>
      <c r="R68" s="47">
        <f t="shared" si="148"/>
        <v>131345.92669577705</v>
      </c>
      <c r="S68" s="47"/>
      <c r="T68" s="47">
        <f t="shared" si="148"/>
        <v>75518.956713754989</v>
      </c>
      <c r="U68" s="47">
        <f t="shared" si="148"/>
        <v>103966.60615233866</v>
      </c>
      <c r="V68" s="47">
        <f t="shared" si="148"/>
        <v>1233.368109390927</v>
      </c>
      <c r="W68" s="24"/>
      <c r="X68" s="47">
        <f t="shared" ref="X68:Z70" si="149">INDEX(Alloc,$E68,X$1)*$G68</f>
        <v>961800.68880774756</v>
      </c>
      <c r="Y68" s="47">
        <f t="shared" si="149"/>
        <v>1204588.2511889192</v>
      </c>
      <c r="Z68" s="47">
        <f t="shared" si="149"/>
        <v>14789.518293491565</v>
      </c>
      <c r="AB68" s="47">
        <f t="shared" ref="AB68:AD70" si="150">INDEX(Alloc,$E68,AB$1)*$G68</f>
        <v>799348.45987401402</v>
      </c>
      <c r="AC68" s="47">
        <f t="shared" si="150"/>
        <v>1162762.0696523513</v>
      </c>
      <c r="AD68" s="47">
        <f t="shared" si="150"/>
        <v>1931.2657051803506</v>
      </c>
      <c r="AF68" s="47">
        <f t="shared" ref="AF68:AH70" si="151">INDEX(Alloc,$E68,AF$1)*$G68</f>
        <v>512886.24482441053</v>
      </c>
      <c r="AG68" s="47">
        <f t="shared" si="151"/>
        <v>511398.58575089258</v>
      </c>
      <c r="AH68" s="47">
        <f t="shared" si="151"/>
        <v>1630.2036977713747</v>
      </c>
      <c r="AJ68" s="47">
        <f t="shared" ref="AJ68:AL70" si="152">INDEX(Alloc,$E68,AJ$1)*$G68</f>
        <v>230450.66029937318</v>
      </c>
      <c r="AK68" s="47">
        <f t="shared" si="152"/>
        <v>708033.06717509474</v>
      </c>
      <c r="AL68" s="47">
        <f t="shared" si="152"/>
        <v>1579.7765785120832</v>
      </c>
      <c r="AN68" s="47">
        <f t="shared" ref="AN68:AP70" si="153">INDEX(Alloc,$E68,AN$1)*$G68</f>
        <v>49639.274384343655</v>
      </c>
      <c r="AO68" s="47">
        <f t="shared" si="153"/>
        <v>69107.61994461315</v>
      </c>
      <c r="AP68" s="47">
        <f t="shared" si="153"/>
        <v>18.321159033518949</v>
      </c>
      <c r="AR68" s="47">
        <f t="shared" ref="AR68:AT70" si="154">INDEX(Alloc,$E68,AR$1)*$G68</f>
        <v>24639.1860389752</v>
      </c>
      <c r="AS68" s="47">
        <f t="shared" si="154"/>
        <v>36509.297713568092</v>
      </c>
      <c r="AT68" s="47">
        <f t="shared" si="154"/>
        <v>18.321159033518949</v>
      </c>
      <c r="AV68" s="47">
        <f t="shared" ref="AV68:AX70" si="155">INDEX(Alloc,$E68,AV$1)*$G68</f>
        <v>43607.867138402165</v>
      </c>
      <c r="AW68" s="47">
        <f t="shared" si="155"/>
        <v>65399.921546667239</v>
      </c>
      <c r="AX68" s="47">
        <f t="shared" si="155"/>
        <v>437561.756341247</v>
      </c>
      <c r="AZ68" s="47">
        <f t="shared" ref="AZ68:BB70" si="156">INDEX(Alloc,$E68,AZ$1)*$G68</f>
        <v>1394.9462626751474</v>
      </c>
      <c r="BA68" s="47">
        <f t="shared" si="156"/>
        <v>2131.814764477811</v>
      </c>
      <c r="BB68" s="47">
        <f t="shared" si="156"/>
        <v>78.246067383422357</v>
      </c>
      <c r="BD68" s="47">
        <f t="shared" ref="BD68:BF70" si="157">INDEX(Alloc,$E68,BD$1)*$G68</f>
        <v>840.08420126336068</v>
      </c>
      <c r="BE68" s="47">
        <f t="shared" si="157"/>
        <v>1997.7244247042145</v>
      </c>
      <c r="BF68" s="47">
        <f t="shared" si="157"/>
        <v>433.08573110877245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6847357.7104040189</v>
      </c>
      <c r="BO68" s="44">
        <f t="shared" si="18"/>
        <v>1959959.0998952365</v>
      </c>
      <c r="BP68" s="44">
        <f t="shared" si="19"/>
        <v>180718.93097548457</v>
      </c>
      <c r="BQ68" s="44">
        <f t="shared" si="20"/>
        <v>2181178.4582901583</v>
      </c>
      <c r="BR68" s="44">
        <f t="shared" si="21"/>
        <v>1964041.7952315458</v>
      </c>
      <c r="BS68" s="44">
        <f t="shared" si="22"/>
        <v>1025915.0342730746</v>
      </c>
      <c r="BT68" s="44">
        <f t="shared" si="23"/>
        <v>940063.50405297999</v>
      </c>
      <c r="BU68" s="44">
        <f t="shared" si="24"/>
        <v>118765.21548799032</v>
      </c>
      <c r="BV68" s="44">
        <f t="shared" si="25"/>
        <v>61166.804911576815</v>
      </c>
      <c r="BW68" s="44">
        <f t="shared" si="26"/>
        <v>546569.54502631642</v>
      </c>
      <c r="BX68" s="44">
        <f t="shared" si="27"/>
        <v>3605.0070945363809</v>
      </c>
      <c r="BY68" s="44">
        <f t="shared" si="28"/>
        <v>3270.8943570763477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89562880.254609972</v>
      </c>
      <c r="I70" s="21">
        <f>+'Function-Classif'!T70</f>
        <v>94843238.796193197</v>
      </c>
      <c r="J70" s="21">
        <f>+'Function-Classif'!U70</f>
        <v>17830900.949196845</v>
      </c>
      <c r="K70" s="24"/>
      <c r="L70" s="47">
        <f t="shared" si="147"/>
        <v>42865505.362852409</v>
      </c>
      <c r="M70" s="47">
        <f t="shared" si="147"/>
        <v>34312200.253646277</v>
      </c>
      <c r="N70" s="47">
        <f t="shared" si="147"/>
        <v>10286650.752881914</v>
      </c>
      <c r="O70" s="47"/>
      <c r="P70" s="47">
        <f t="shared" si="148"/>
        <v>12207455.578509999</v>
      </c>
      <c r="Q70" s="47">
        <f t="shared" si="148"/>
        <v>11150236.688603129</v>
      </c>
      <c r="R70" s="47">
        <f t="shared" si="148"/>
        <v>1677740.1482517475</v>
      </c>
      <c r="S70" s="47"/>
      <c r="T70" s="47">
        <f t="shared" si="148"/>
        <v>964637.3421706286</v>
      </c>
      <c r="U70" s="47">
        <f t="shared" si="148"/>
        <v>1328011.8661256044</v>
      </c>
      <c r="V70" s="47">
        <f t="shared" si="148"/>
        <v>15754.361378037627</v>
      </c>
      <c r="W70" s="24"/>
      <c r="X70" s="47">
        <f t="shared" si="149"/>
        <v>12285509.500164989</v>
      </c>
      <c r="Y70" s="47">
        <f t="shared" si="149"/>
        <v>15386743.403265264</v>
      </c>
      <c r="Z70" s="47">
        <f t="shared" si="149"/>
        <v>188913.11849941243</v>
      </c>
      <c r="AB70" s="47">
        <f t="shared" si="150"/>
        <v>10210434.669055881</v>
      </c>
      <c r="AC70" s="47">
        <f t="shared" si="150"/>
        <v>14852478.917283135</v>
      </c>
      <c r="AD70" s="47">
        <f t="shared" si="150"/>
        <v>24668.918877306704</v>
      </c>
      <c r="AF70" s="47">
        <f t="shared" si="151"/>
        <v>6551324.9331366932</v>
      </c>
      <c r="AG70" s="47">
        <f t="shared" si="151"/>
        <v>6532322.3997704852</v>
      </c>
      <c r="AH70" s="47">
        <f t="shared" si="151"/>
        <v>20823.319476929231</v>
      </c>
      <c r="AJ70" s="47">
        <f t="shared" si="152"/>
        <v>2943649.1462038951</v>
      </c>
      <c r="AK70" s="47">
        <f t="shared" si="152"/>
        <v>9044022.3992699999</v>
      </c>
      <c r="AL70" s="47">
        <f t="shared" si="152"/>
        <v>20179.191374365753</v>
      </c>
      <c r="AN70" s="47">
        <f t="shared" si="153"/>
        <v>634064.60831933457</v>
      </c>
      <c r="AO70" s="47">
        <f t="shared" si="153"/>
        <v>882742.47590297344</v>
      </c>
      <c r="AP70" s="47">
        <f t="shared" si="153"/>
        <v>234.02434202802118</v>
      </c>
      <c r="AR70" s="47">
        <f t="shared" si="154"/>
        <v>314727.3210350856</v>
      </c>
      <c r="AS70" s="47">
        <f t="shared" si="154"/>
        <v>466349.5557072215</v>
      </c>
      <c r="AT70" s="47">
        <f t="shared" si="154"/>
        <v>234.02434202802118</v>
      </c>
      <c r="AV70" s="47">
        <f t="shared" si="155"/>
        <v>557022.75143396319</v>
      </c>
      <c r="AW70" s="47">
        <f t="shared" si="155"/>
        <v>835382.38932601735</v>
      </c>
      <c r="AX70" s="47">
        <f t="shared" si="155"/>
        <v>5589171.6204767665</v>
      </c>
      <c r="AZ70" s="47">
        <f t="shared" si="156"/>
        <v>17818.271250729762</v>
      </c>
      <c r="BA70" s="47">
        <f t="shared" si="156"/>
        <v>27230.621527262483</v>
      </c>
      <c r="BB70" s="47">
        <f t="shared" si="156"/>
        <v>999.47194400661954</v>
      </c>
      <c r="BD70" s="47">
        <f t="shared" si="157"/>
        <v>10730.770476317002</v>
      </c>
      <c r="BE70" s="47">
        <f t="shared" si="157"/>
        <v>25517.825765792448</v>
      </c>
      <c r="BF70" s="47">
        <f t="shared" si="157"/>
        <v>5531.9973522978671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87464356.369380593</v>
      </c>
      <c r="BO70" s="44">
        <f t="shared" si="18"/>
        <v>25035432.415364873</v>
      </c>
      <c r="BP70" s="44">
        <f t="shared" si="19"/>
        <v>2308403.5696742707</v>
      </c>
      <c r="BQ70" s="44">
        <f t="shared" si="20"/>
        <v>27861166.021929666</v>
      </c>
      <c r="BR70" s="44">
        <f t="shared" si="21"/>
        <v>25087582.505216323</v>
      </c>
      <c r="BS70" s="44">
        <f t="shared" si="22"/>
        <v>13104470.652384106</v>
      </c>
      <c r="BT70" s="44">
        <f t="shared" si="23"/>
        <v>12007850.736848261</v>
      </c>
      <c r="BU70" s="44">
        <f t="shared" si="24"/>
        <v>1517041.1085643359</v>
      </c>
      <c r="BV70" s="44">
        <f t="shared" si="25"/>
        <v>781310.90108433517</v>
      </c>
      <c r="BW70" s="44">
        <f t="shared" si="26"/>
        <v>6981576.7612367468</v>
      </c>
      <c r="BX70" s="44">
        <f t="shared" si="27"/>
        <v>46048.364721998863</v>
      </c>
      <c r="BY70" s="44">
        <f t="shared" si="28"/>
        <v>41780.593594407321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34650.098999999995</v>
      </c>
      <c r="I72" s="21">
        <f>+'Function-Classif'!T72</f>
        <v>176759.90100000001</v>
      </c>
      <c r="J72" s="21">
        <f>+'Function-Classif'!U72</f>
        <v>0</v>
      </c>
      <c r="K72" s="47"/>
      <c r="L72" s="47">
        <f t="shared" ref="L72:N73" si="162">INDEX(Alloc,$E72,L$1)*$G72</f>
        <v>13549.931277957505</v>
      </c>
      <c r="M72" s="47">
        <f t="shared" si="162"/>
        <v>63947.849070819895</v>
      </c>
      <c r="N72" s="47">
        <f t="shared" si="162"/>
        <v>0</v>
      </c>
      <c r="O72" s="47"/>
      <c r="P72" s="47">
        <f t="shared" ref="P72:V73" si="163">INDEX(Alloc,$E72,P$1)*$G72</f>
        <v>4896.6086305407998</v>
      </c>
      <c r="Q72" s="47">
        <f t="shared" si="163"/>
        <v>20780.761583219632</v>
      </c>
      <c r="R72" s="47">
        <f t="shared" si="163"/>
        <v>0</v>
      </c>
      <c r="S72" s="47"/>
      <c r="T72" s="47">
        <f t="shared" si="163"/>
        <v>403.8278075808787</v>
      </c>
      <c r="U72" s="47">
        <f t="shared" si="163"/>
        <v>2475.0235120883394</v>
      </c>
      <c r="V72" s="47">
        <f t="shared" si="163"/>
        <v>0</v>
      </c>
      <c r="W72" s="24"/>
      <c r="X72" s="47">
        <f t="shared" ref="X72:Z73" si="164">INDEX(Alloc,$E72,X$1)*$G72</f>
        <v>5700.1828723804911</v>
      </c>
      <c r="Y72" s="47">
        <f t="shared" si="164"/>
        <v>28676.364021245729</v>
      </c>
      <c r="Z72" s="47">
        <f t="shared" si="164"/>
        <v>0</v>
      </c>
      <c r="AB72" s="47">
        <f t="shared" ref="AB72:AD73" si="165">INDEX(Alloc,$E72,AB$1)*$G72</f>
        <v>4311.197735345243</v>
      </c>
      <c r="AC72" s="47">
        <f t="shared" si="165"/>
        <v>27680.652161880083</v>
      </c>
      <c r="AD72" s="47">
        <f t="shared" si="165"/>
        <v>0</v>
      </c>
      <c r="AF72" s="47">
        <f t="shared" ref="AF72:AH73" si="166">INDEX(Alloc,$E72,AF$1)*$G72</f>
        <v>2911.8697392081112</v>
      </c>
      <c r="AG72" s="47">
        <f t="shared" si="166"/>
        <v>12174.327609843906</v>
      </c>
      <c r="AH72" s="47">
        <f t="shared" si="166"/>
        <v>0</v>
      </c>
      <c r="AJ72" s="47">
        <f t="shared" ref="AJ72:AL73" si="167">INDEX(Alloc,$E72,AJ$1)*$G72</f>
        <v>2493.3895478995651</v>
      </c>
      <c r="AK72" s="47">
        <f t="shared" si="167"/>
        <v>16855.397645919627</v>
      </c>
      <c r="AL72" s="47">
        <f t="shared" si="167"/>
        <v>0</v>
      </c>
      <c r="AN72" s="47">
        <f t="shared" ref="AN72:AP73" si="168">INDEX(Alloc,$E72,AN$1)*$G72</f>
        <v>269.23121345968121</v>
      </c>
      <c r="AO72" s="47">
        <f t="shared" si="168"/>
        <v>1645.1723352088577</v>
      </c>
      <c r="AP72" s="47">
        <f t="shared" si="168"/>
        <v>0</v>
      </c>
      <c r="AR72" s="47">
        <f t="shared" ref="AR72:AT73" si="169">INDEX(Alloc,$E72,AR$1)*$G72</f>
        <v>108.98027274263639</v>
      </c>
      <c r="AS72" s="47">
        <f t="shared" si="169"/>
        <v>869.13840506162808</v>
      </c>
      <c r="AT72" s="47">
        <f t="shared" si="169"/>
        <v>0</v>
      </c>
      <c r="AV72" s="47">
        <f t="shared" ref="AV72:AX73" si="170">INDEX(Alloc,$E72,AV$1)*$G72</f>
        <v>0</v>
      </c>
      <c r="AW72" s="47">
        <f t="shared" si="170"/>
        <v>1556.9070637888967</v>
      </c>
      <c r="AX72" s="47">
        <f t="shared" si="170"/>
        <v>0</v>
      </c>
      <c r="AZ72" s="47">
        <f t="shared" ref="AZ72:BB73" si="171">INDEX(Alloc,$E72,AZ$1)*$G72</f>
        <v>0</v>
      </c>
      <c r="BA72" s="47">
        <f t="shared" si="171"/>
        <v>50.749869220204033</v>
      </c>
      <c r="BB72" s="47">
        <f t="shared" si="171"/>
        <v>0</v>
      </c>
      <c r="BD72" s="47">
        <f t="shared" ref="BD72:BF73" si="172">INDEX(Alloc,$E72,BD$1)*$G72</f>
        <v>4.8799028850796713</v>
      </c>
      <c r="BE72" s="47">
        <f t="shared" si="172"/>
        <v>47.557721703170756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77497.780348777393</v>
      </c>
      <c r="BO72" s="44">
        <f t="shared" si="18"/>
        <v>25677.37021376043</v>
      </c>
      <c r="BP72" s="44">
        <f t="shared" si="19"/>
        <v>2878.8513196692184</v>
      </c>
      <c r="BQ72" s="44">
        <f t="shared" si="20"/>
        <v>34376.546893626219</v>
      </c>
      <c r="BR72" s="44">
        <f t="shared" si="21"/>
        <v>31991.849897225326</v>
      </c>
      <c r="BS72" s="44">
        <f t="shared" si="22"/>
        <v>15086.197349052018</v>
      </c>
      <c r="BT72" s="44">
        <f t="shared" si="23"/>
        <v>19348.787193819193</v>
      </c>
      <c r="BU72" s="44">
        <f t="shared" si="24"/>
        <v>1914.4035486685389</v>
      </c>
      <c r="BV72" s="44">
        <f t="shared" si="25"/>
        <v>978.11867780426451</v>
      </c>
      <c r="BW72" s="44">
        <f t="shared" si="26"/>
        <v>1556.9070637888967</v>
      </c>
      <c r="BX72" s="44">
        <f t="shared" si="27"/>
        <v>50.749869220204033</v>
      </c>
      <c r="BY72" s="44">
        <f t="shared" si="28"/>
        <v>52.437624588250429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1919098188.1131358</v>
      </c>
      <c r="I76" s="21">
        <f t="shared" ref="I76:BF76" si="173">+I19+I64+I68+I70+I71+I72+I73+I75</f>
        <v>2030116375.4002957</v>
      </c>
      <c r="J76" s="21">
        <f t="shared" si="173"/>
        <v>382411970.22656822</v>
      </c>
      <c r="K76" s="21"/>
      <c r="L76" s="21">
        <f t="shared" si="173"/>
        <v>918595753.88425636</v>
      </c>
      <c r="M76" s="21">
        <f t="shared" si="173"/>
        <v>734451506.45506454</v>
      </c>
      <c r="N76" s="21">
        <f t="shared" si="173"/>
        <v>220613551.30904767</v>
      </c>
      <c r="O76" s="21"/>
      <c r="P76" s="21">
        <f t="shared" si="173"/>
        <v>261577884.78540495</v>
      </c>
      <c r="Q76" s="21">
        <f t="shared" si="173"/>
        <v>238670445.86873558</v>
      </c>
      <c r="R76" s="21">
        <f t="shared" si="173"/>
        <v>35981800.215768941</v>
      </c>
      <c r="S76" s="21"/>
      <c r="T76" s="21">
        <f t="shared" ref="T76:V76" si="174">+T19+T64+T68+T70+T71+T72+T73+T75</f>
        <v>20668407.33612537</v>
      </c>
      <c r="U76" s="21">
        <f t="shared" si="174"/>
        <v>28426049.873106066</v>
      </c>
      <c r="V76" s="21">
        <f t="shared" si="174"/>
        <v>337877.28345314437</v>
      </c>
      <c r="W76" s="21"/>
      <c r="X76" s="21">
        <f t="shared" si="173"/>
        <v>263230146.56091076</v>
      </c>
      <c r="Y76" s="21">
        <f t="shared" si="173"/>
        <v>329352731.34414595</v>
      </c>
      <c r="Z76" s="21">
        <f t="shared" si="173"/>
        <v>4051541.6496808878</v>
      </c>
      <c r="AA76" s="21"/>
      <c r="AB76" s="21">
        <f t="shared" si="173"/>
        <v>218769163.16185945</v>
      </c>
      <c r="AC76" s="21">
        <f t="shared" si="173"/>
        <v>317916817.77187902</v>
      </c>
      <c r="AD76" s="21">
        <f t="shared" si="173"/>
        <v>529064.11729325226</v>
      </c>
      <c r="AE76" s="21"/>
      <c r="AF76" s="21">
        <f t="shared" si="173"/>
        <v>140371121.27818254</v>
      </c>
      <c r="AG76" s="21">
        <f t="shared" si="173"/>
        <v>139824143.9399316</v>
      </c>
      <c r="AH76" s="21">
        <f t="shared" si="173"/>
        <v>446589.13481253234</v>
      </c>
      <c r="AI76" s="21"/>
      <c r="AJ76" s="21">
        <f t="shared" si="173"/>
        <v>63005719.46927356</v>
      </c>
      <c r="AK76" s="21">
        <f t="shared" si="173"/>
        <v>193586998.98154524</v>
      </c>
      <c r="AL76" s="21">
        <f t="shared" si="173"/>
        <v>432774.78535922029</v>
      </c>
      <c r="AM76" s="21"/>
      <c r="AN76" s="21">
        <f t="shared" si="173"/>
        <v>13585470.48000204</v>
      </c>
      <c r="AO76" s="21">
        <f t="shared" si="173"/>
        <v>18895073.368835203</v>
      </c>
      <c r="AP76" s="21">
        <f t="shared" si="173"/>
        <v>5019.0234341435744</v>
      </c>
      <c r="AQ76" s="21"/>
      <c r="AR76" s="21">
        <f t="shared" si="173"/>
        <v>6743709.0937394118</v>
      </c>
      <c r="AS76" s="21">
        <f t="shared" si="173"/>
        <v>9982196.7461098935</v>
      </c>
      <c r="AT76" s="21">
        <f t="shared" si="173"/>
        <v>5019.0234341435744</v>
      </c>
      <c r="AU76" s="21"/>
      <c r="AV76" s="21">
        <f t="shared" si="173"/>
        <v>11938979.387482014</v>
      </c>
      <c r="AW76" s="21">
        <f t="shared" si="173"/>
        <v>17881332.289127234</v>
      </c>
      <c r="AX76" s="21">
        <f t="shared" si="173"/>
        <v>119868655.95914909</v>
      </c>
      <c r="AY76" s="21"/>
      <c r="AZ76" s="21">
        <f t="shared" si="173"/>
        <v>381908.94830665825</v>
      </c>
      <c r="BA76" s="21">
        <f t="shared" si="173"/>
        <v>582870.54909223819</v>
      </c>
      <c r="BB76" s="21">
        <f t="shared" si="173"/>
        <v>21435.262098237698</v>
      </c>
      <c r="BC76" s="21"/>
      <c r="BD76" s="21">
        <f t="shared" si="173"/>
        <v>229923.72759278916</v>
      </c>
      <c r="BE76" s="21">
        <f t="shared" si="173"/>
        <v>546208.21272318438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1873660811.6483686</v>
      </c>
      <c r="BO76" s="44">
        <f t="shared" si="18"/>
        <v>536230130.86990947</v>
      </c>
      <c r="BP76" s="44">
        <f t="shared" si="19"/>
        <v>49432334.49268458</v>
      </c>
      <c r="BQ76" s="44">
        <f t="shared" si="20"/>
        <v>596634419.55473757</v>
      </c>
      <c r="BR76" s="44">
        <f t="shared" si="21"/>
        <v>537215045.05103171</v>
      </c>
      <c r="BS76" s="44">
        <f t="shared" si="22"/>
        <v>280641854.35292667</v>
      </c>
      <c r="BT76" s="44">
        <f t="shared" si="23"/>
        <v>257025493.23617804</v>
      </c>
      <c r="BU76" s="44">
        <f t="shared" si="24"/>
        <v>32485562.872271385</v>
      </c>
      <c r="BV76" s="44">
        <f t="shared" si="25"/>
        <v>16730924.863283448</v>
      </c>
      <c r="BW76" s="44">
        <f t="shared" si="26"/>
        <v>149688967.63575834</v>
      </c>
      <c r="BX76" s="44">
        <f t="shared" si="27"/>
        <v>986214.75949713401</v>
      </c>
      <c r="BY76" s="44">
        <f t="shared" si="28"/>
        <v>894774.40335291135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10995206.587199999</v>
      </c>
      <c r="I80" s="21">
        <f>+'Function-Classif'!T80</f>
        <v>56089641.412800007</v>
      </c>
      <c r="J80" s="21">
        <f>+'Function-Classif'!U80</f>
        <v>0</v>
      </c>
      <c r="K80" s="47"/>
      <c r="L80" s="47">
        <f t="shared" ref="L80:N83" si="179">INDEX(Alloc,$E80,L$1)*$G80</f>
        <v>4299678.7294462183</v>
      </c>
      <c r="M80" s="47">
        <f t="shared" si="179"/>
        <v>20292000.070209041</v>
      </c>
      <c r="N80" s="47">
        <f t="shared" si="179"/>
        <v>0</v>
      </c>
      <c r="O80" s="47"/>
      <c r="P80" s="47">
        <f t="shared" ref="P80:V83" si="180">INDEX(Alloc,$E80,P$1)*$G80</f>
        <v>1553797.1037099366</v>
      </c>
      <c r="Q80" s="47">
        <f t="shared" si="180"/>
        <v>6594173.5591245843</v>
      </c>
      <c r="R80" s="47">
        <f t="shared" si="180"/>
        <v>0</v>
      </c>
      <c r="S80" s="47"/>
      <c r="T80" s="47">
        <f t="shared" si="180"/>
        <v>128143.07312679861</v>
      </c>
      <c r="U80" s="47">
        <f t="shared" si="180"/>
        <v>785377.11605350941</v>
      </c>
      <c r="V80" s="47">
        <f t="shared" si="180"/>
        <v>0</v>
      </c>
      <c r="W80" s="24"/>
      <c r="X80" s="47">
        <f t="shared" ref="X80:Z83" si="181">INDEX(Alloc,$E80,X$1)*$G80</f>
        <v>1808788.144202491</v>
      </c>
      <c r="Y80" s="47">
        <f t="shared" si="181"/>
        <v>9099614.5951371193</v>
      </c>
      <c r="Z80" s="47">
        <f t="shared" si="181"/>
        <v>0</v>
      </c>
      <c r="AB80" s="47">
        <f t="shared" ref="AB80:AD83" si="182">INDEX(Alloc,$E80,AB$1)*$G80</f>
        <v>1368033.8904194685</v>
      </c>
      <c r="AC80" s="47">
        <f t="shared" si="182"/>
        <v>8783654.2397265825</v>
      </c>
      <c r="AD80" s="47">
        <f t="shared" si="182"/>
        <v>0</v>
      </c>
      <c r="AF80" s="47">
        <f t="shared" ref="AF80:AH83" si="183">INDEX(Alloc,$E80,AF$1)*$G80</f>
        <v>923997.62949044874</v>
      </c>
      <c r="AG80" s="47">
        <f t="shared" si="183"/>
        <v>3863170.6977370121</v>
      </c>
      <c r="AH80" s="47">
        <f t="shared" si="183"/>
        <v>0</v>
      </c>
      <c r="AJ80" s="47">
        <f t="shared" ref="AJ80:AL83" si="184">INDEX(Alloc,$E80,AJ$1)*$G80</f>
        <v>791205.04624015442</v>
      </c>
      <c r="AK80" s="47">
        <f t="shared" si="184"/>
        <v>5348572.863422147</v>
      </c>
      <c r="AL80" s="47">
        <f t="shared" si="184"/>
        <v>0</v>
      </c>
      <c r="AN80" s="47">
        <f t="shared" ref="AN80:AP83" si="185">INDEX(Alloc,$E80,AN$1)*$G80</f>
        <v>85432.737485446618</v>
      </c>
      <c r="AO80" s="47">
        <f t="shared" si="185"/>
        <v>522047.85034431325</v>
      </c>
      <c r="AP80" s="47">
        <f t="shared" si="185"/>
        <v>0</v>
      </c>
      <c r="AR80" s="47">
        <f t="shared" ref="AR80:AT83" si="186">INDEX(Alloc,$E80,AR$1)*$G80</f>
        <v>34581.737060395935</v>
      </c>
      <c r="AS80" s="47">
        <f t="shared" si="186"/>
        <v>275795.93110317271</v>
      </c>
      <c r="AT80" s="47">
        <f t="shared" si="186"/>
        <v>0</v>
      </c>
      <c r="AV80" s="47">
        <f t="shared" ref="AV80:AX83" si="187">INDEX(Alloc,$E80,AV$1)*$G80</f>
        <v>0</v>
      </c>
      <c r="AW80" s="47">
        <f t="shared" si="187"/>
        <v>494039.41972661857</v>
      </c>
      <c r="AX80" s="47">
        <f t="shared" si="187"/>
        <v>0</v>
      </c>
      <c r="AZ80" s="47">
        <f t="shared" ref="AZ80:BB83" si="188">INDEX(Alloc,$E80,AZ$1)*$G80</f>
        <v>0</v>
      </c>
      <c r="BA80" s="47">
        <f t="shared" si="188"/>
        <v>16104.002945259288</v>
      </c>
      <c r="BB80" s="47">
        <f t="shared" si="188"/>
        <v>0</v>
      </c>
      <c r="BD80" s="47">
        <f t="shared" ref="BD80:BF83" si="189">INDEX(Alloc,$E80,BD$1)*$G80</f>
        <v>1548.4960186383387</v>
      </c>
      <c r="BE80" s="47">
        <f t="shared" si="189"/>
        <v>15091.067270628217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24591678.799655259</v>
      </c>
      <c r="BO80" s="44">
        <f t="shared" si="18"/>
        <v>8147970.6628345214</v>
      </c>
      <c r="BP80" s="44">
        <f t="shared" si="19"/>
        <v>913520.18918030802</v>
      </c>
      <c r="BQ80" s="44">
        <f t="shared" si="20"/>
        <v>10908402.739339611</v>
      </c>
      <c r="BR80" s="44">
        <f t="shared" si="21"/>
        <v>10151688.130146051</v>
      </c>
      <c r="BS80" s="44">
        <f t="shared" si="22"/>
        <v>4787168.3272274612</v>
      </c>
      <c r="BT80" s="44">
        <f t="shared" si="23"/>
        <v>6139777.9096623017</v>
      </c>
      <c r="BU80" s="44">
        <f t="shared" si="24"/>
        <v>607480.58782975981</v>
      </c>
      <c r="BV80" s="44">
        <f t="shared" si="25"/>
        <v>310377.66816356865</v>
      </c>
      <c r="BW80" s="44">
        <f t="shared" si="26"/>
        <v>494039.41972661857</v>
      </c>
      <c r="BX80" s="44">
        <f t="shared" si="27"/>
        <v>16104.002945259288</v>
      </c>
      <c r="BY80" s="44">
        <f t="shared" si="28"/>
        <v>16639.563289266556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8267180.8759540366</v>
      </c>
      <c r="I83" s="21">
        <f>+'Function-Classif'!T83</f>
        <v>8754589.041357588</v>
      </c>
      <c r="J83" s="21">
        <f>+'Function-Classif'!U83</f>
        <v>1645897.0826883751</v>
      </c>
      <c r="K83" s="47"/>
      <c r="L83" s="47">
        <f t="shared" si="179"/>
        <v>3956738.3849922381</v>
      </c>
      <c r="M83" s="47">
        <f t="shared" si="179"/>
        <v>3167217.9919007123</v>
      </c>
      <c r="N83" s="47">
        <f t="shared" si="179"/>
        <v>949518.39579172432</v>
      </c>
      <c r="O83" s="47"/>
      <c r="P83" s="47">
        <f t="shared" si="180"/>
        <v>1126819.9840806446</v>
      </c>
      <c r="Q83" s="47">
        <f t="shared" si="180"/>
        <v>1029232.459388622</v>
      </c>
      <c r="R83" s="47">
        <f t="shared" si="180"/>
        <v>154865.28826470175</v>
      </c>
      <c r="S83" s="47"/>
      <c r="T83" s="47">
        <f t="shared" si="180"/>
        <v>89041.703044310838</v>
      </c>
      <c r="U83" s="47">
        <f t="shared" si="180"/>
        <v>122583.3098652332</v>
      </c>
      <c r="V83" s="47">
        <f t="shared" si="180"/>
        <v>1454.2202609733249</v>
      </c>
      <c r="W83" s="24"/>
      <c r="X83" s="47">
        <f t="shared" si="181"/>
        <v>1134024.8203539415</v>
      </c>
      <c r="Y83" s="47">
        <f t="shared" si="181"/>
        <v>1420286.9586715759</v>
      </c>
      <c r="Z83" s="47">
        <f t="shared" si="181"/>
        <v>17437.792487639359</v>
      </c>
      <c r="AB83" s="47">
        <f t="shared" si="182"/>
        <v>942483.20276470843</v>
      </c>
      <c r="AC83" s="47">
        <f t="shared" si="182"/>
        <v>1370971.2027617993</v>
      </c>
      <c r="AD83" s="47">
        <f t="shared" si="182"/>
        <v>2277.0863754399438</v>
      </c>
      <c r="AF83" s="47">
        <f t="shared" si="183"/>
        <v>604725.8422844297</v>
      </c>
      <c r="AG83" s="47">
        <f t="shared" si="183"/>
        <v>602971.79663523671</v>
      </c>
      <c r="AH83" s="47">
        <f t="shared" si="183"/>
        <v>1922.1149215407202</v>
      </c>
      <c r="AJ83" s="47">
        <f t="shared" si="184"/>
        <v>271716.13795618934</v>
      </c>
      <c r="AK83" s="47">
        <f t="shared" si="184"/>
        <v>834816.48656667012</v>
      </c>
      <c r="AL83" s="47">
        <f t="shared" si="184"/>
        <v>1862.6581073333273</v>
      </c>
      <c r="AN83" s="47">
        <f t="shared" si="185"/>
        <v>58527.89447051171</v>
      </c>
      <c r="AO83" s="47">
        <f t="shared" si="185"/>
        <v>81482.32498141157</v>
      </c>
      <c r="AP83" s="47">
        <f t="shared" si="185"/>
        <v>21.60182387415125</v>
      </c>
      <c r="AR83" s="47">
        <f t="shared" si="186"/>
        <v>29051.183729294829</v>
      </c>
      <c r="AS83" s="47">
        <f t="shared" si="186"/>
        <v>43046.808203267436</v>
      </c>
      <c r="AT83" s="47">
        <f t="shared" si="186"/>
        <v>21.60182387415125</v>
      </c>
      <c r="AV83" s="47">
        <f t="shared" si="187"/>
        <v>51416.477730897124</v>
      </c>
      <c r="AW83" s="47">
        <f t="shared" si="187"/>
        <v>77110.710302210966</v>
      </c>
      <c r="AX83" s="47">
        <f t="shared" si="187"/>
        <v>515913.42978110857</v>
      </c>
      <c r="AZ83" s="47">
        <f t="shared" si="188"/>
        <v>1644.7312872010116</v>
      </c>
      <c r="BA83" s="47">
        <f t="shared" si="188"/>
        <v>2513.5466042466778</v>
      </c>
      <c r="BB83" s="47">
        <f t="shared" si="188"/>
        <v>92.257141776308913</v>
      </c>
      <c r="BD83" s="47">
        <f t="shared" si="189"/>
        <v>990.51325966589695</v>
      </c>
      <c r="BE83" s="47">
        <f t="shared" si="189"/>
        <v>2355.4454765988612</v>
      </c>
      <c r="BF83" s="47">
        <f t="shared" si="189"/>
        <v>510.63590838896982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8073474.7726846747</v>
      </c>
      <c r="BO83" s="44">
        <f t="shared" si="192"/>
        <v>2310917.731733968</v>
      </c>
      <c r="BP83" s="44">
        <f t="shared" si="193"/>
        <v>213079.23317051737</v>
      </c>
      <c r="BQ83" s="44">
        <f t="shared" si="194"/>
        <v>2571749.5715131569</v>
      </c>
      <c r="BR83" s="44">
        <f t="shared" si="195"/>
        <v>2315731.4919019477</v>
      </c>
      <c r="BS83" s="44">
        <f t="shared" si="196"/>
        <v>1209619.7538412071</v>
      </c>
      <c r="BT83" s="44">
        <f t="shared" si="197"/>
        <v>1108395.2826301928</v>
      </c>
      <c r="BU83" s="44">
        <f t="shared" si="198"/>
        <v>140031.82127579741</v>
      </c>
      <c r="BV83" s="44">
        <f t="shared" si="199"/>
        <v>72119.593756436414</v>
      </c>
      <c r="BW83" s="44">
        <f t="shared" si="200"/>
        <v>644440.61781421665</v>
      </c>
      <c r="BX83" s="44">
        <f t="shared" si="201"/>
        <v>4250.5350332239987</v>
      </c>
      <c r="BY83" s="44">
        <f t="shared" si="202"/>
        <v>3856.5946446537278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48826059.868220545</v>
      </c>
      <c r="I85" s="21">
        <f t="shared" ref="I85:J85" si="204">SUM(I80:I84)</f>
        <v>64844230.454157591</v>
      </c>
      <c r="J85" s="21">
        <f t="shared" si="204"/>
        <v>9871439.6776218712</v>
      </c>
      <c r="K85" s="21"/>
      <c r="L85" s="21">
        <f t="shared" ref="L85:BF85" si="205">SUM(L80:L84)</f>
        <v>23265452.754904702</v>
      </c>
      <c r="M85" s="21">
        <f t="shared" si="205"/>
        <v>23459218.062109753</v>
      </c>
      <c r="N85" s="21">
        <f t="shared" si="205"/>
        <v>5694835.7618694128</v>
      </c>
      <c r="O85" s="21"/>
      <c r="P85" s="21">
        <f t="shared" si="205"/>
        <v>6693768.6304655811</v>
      </c>
      <c r="Q85" s="21">
        <f t="shared" si="205"/>
        <v>7623406.0185132064</v>
      </c>
      <c r="R85" s="21">
        <f t="shared" si="205"/>
        <v>928820.74301116506</v>
      </c>
      <c r="S85" s="21"/>
      <c r="T85" s="21">
        <f t="shared" ref="T85:V85" si="206">SUM(T80:T84)</f>
        <v>526129.37457585253</v>
      </c>
      <c r="U85" s="21">
        <f t="shared" si="206"/>
        <v>907960.42591874255</v>
      </c>
      <c r="V85" s="21">
        <f t="shared" si="206"/>
        <v>8721.8379175483697</v>
      </c>
      <c r="W85" s="21"/>
      <c r="X85" s="21">
        <f t="shared" si="205"/>
        <v>6780370.905217275</v>
      </c>
      <c r="Y85" s="21">
        <f t="shared" si="205"/>
        <v>10519901.553808695</v>
      </c>
      <c r="Z85" s="21">
        <f t="shared" si="205"/>
        <v>104584.9819306175</v>
      </c>
      <c r="AA85" s="21"/>
      <c r="AB85" s="21">
        <f t="shared" si="205"/>
        <v>5572462.3092446085</v>
      </c>
      <c r="AC85" s="21">
        <f t="shared" si="205"/>
        <v>10154625.442488382</v>
      </c>
      <c r="AD85" s="21">
        <f t="shared" si="205"/>
        <v>13657.063392551085</v>
      </c>
      <c r="AE85" s="21"/>
      <c r="AF85" s="21">
        <f t="shared" si="205"/>
        <v>3603876.4807075774</v>
      </c>
      <c r="AG85" s="21">
        <f t="shared" si="205"/>
        <v>4466142.4943722486</v>
      </c>
      <c r="AH85" s="21">
        <f t="shared" si="205"/>
        <v>11528.085018811929</v>
      </c>
      <c r="AI85" s="21"/>
      <c r="AJ85" s="21">
        <f t="shared" si="205"/>
        <v>1569302.4589649499</v>
      </c>
      <c r="AK85" s="21">
        <f t="shared" si="205"/>
        <v>6183389.3499888172</v>
      </c>
      <c r="AL85" s="21">
        <f t="shared" si="205"/>
        <v>11171.486564968644</v>
      </c>
      <c r="AM85" s="21"/>
      <c r="AN85" s="21">
        <f t="shared" si="205"/>
        <v>346192.29548042722</v>
      </c>
      <c r="AO85" s="21">
        <f t="shared" si="205"/>
        <v>603530.17532572476</v>
      </c>
      <c r="AP85" s="21">
        <f t="shared" si="205"/>
        <v>129.55919513022792</v>
      </c>
      <c r="AQ85" s="21"/>
      <c r="AR85" s="21">
        <f t="shared" si="205"/>
        <v>169478.20785097475</v>
      </c>
      <c r="AS85" s="21">
        <f t="shared" si="205"/>
        <v>318842.73930644017</v>
      </c>
      <c r="AT85" s="21">
        <f t="shared" si="205"/>
        <v>129.55919513022792</v>
      </c>
      <c r="AU85" s="21"/>
      <c r="AV85" s="21">
        <f t="shared" si="205"/>
        <v>284014.74086760159</v>
      </c>
      <c r="AW85" s="21">
        <f t="shared" si="205"/>
        <v>571150.13002882956</v>
      </c>
      <c r="AX85" s="21">
        <f t="shared" si="205"/>
        <v>3094244.6854822356</v>
      </c>
      <c r="AY85" s="21"/>
      <c r="AZ85" s="21">
        <f t="shared" si="205"/>
        <v>9085.179517276154</v>
      </c>
      <c r="BA85" s="21">
        <f t="shared" si="205"/>
        <v>18617.549549505966</v>
      </c>
      <c r="BB85" s="21">
        <f t="shared" si="205"/>
        <v>553.32184463630347</v>
      </c>
      <c r="BC85" s="21"/>
      <c r="BD85" s="21">
        <f t="shared" si="205"/>
        <v>5926.5304237043001</v>
      </c>
      <c r="BE85" s="21">
        <f t="shared" si="205"/>
        <v>17446.512747227076</v>
      </c>
      <c r="BF85" s="21">
        <f t="shared" si="205"/>
        <v>3062.592199662914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52419506.578883871</v>
      </c>
      <c r="BO85" s="44">
        <f t="shared" si="192"/>
        <v>15245995.391989954</v>
      </c>
      <c r="BP85" s="44">
        <f t="shared" si="193"/>
        <v>1442811.6384121433</v>
      </c>
      <c r="BQ85" s="44">
        <f t="shared" si="194"/>
        <v>17404857.440956589</v>
      </c>
      <c r="BR85" s="44">
        <f t="shared" si="195"/>
        <v>15740744.815125542</v>
      </c>
      <c r="BS85" s="44">
        <f t="shared" si="196"/>
        <v>8081547.0600986378</v>
      </c>
      <c r="BT85" s="44">
        <f t="shared" si="197"/>
        <v>7763863.2955187364</v>
      </c>
      <c r="BU85" s="44">
        <f t="shared" si="198"/>
        <v>949852.03000128223</v>
      </c>
      <c r="BV85" s="44">
        <f t="shared" si="199"/>
        <v>488450.50635254517</v>
      </c>
      <c r="BW85" s="44">
        <f t="shared" si="200"/>
        <v>3949409.5563786668</v>
      </c>
      <c r="BX85" s="44">
        <f t="shared" si="201"/>
        <v>28256.050911418424</v>
      </c>
      <c r="BY85" s="44">
        <f t="shared" si="202"/>
        <v>26435.635370594293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1967924247.9813564</v>
      </c>
      <c r="I87" s="21">
        <f t="shared" ref="I87:J87" si="207">I76+I85</f>
        <v>2094960605.8544533</v>
      </c>
      <c r="J87" s="21">
        <f t="shared" si="207"/>
        <v>392283409.90419006</v>
      </c>
      <c r="K87" s="21"/>
      <c r="L87" s="21">
        <f t="shared" ref="L87:BF87" si="208">L76+L85</f>
        <v>941861206.63916111</v>
      </c>
      <c r="M87" s="21">
        <f t="shared" si="208"/>
        <v>757910724.51717424</v>
      </c>
      <c r="N87" s="21">
        <f t="shared" si="208"/>
        <v>226308387.07091707</v>
      </c>
      <c r="O87" s="21"/>
      <c r="P87" s="21">
        <f t="shared" si="208"/>
        <v>268271653.41587052</v>
      </c>
      <c r="Q87" s="21">
        <f t="shared" si="208"/>
        <v>246293851.88724878</v>
      </c>
      <c r="R87" s="21">
        <f t="shared" si="208"/>
        <v>36910620.958780102</v>
      </c>
      <c r="S87" s="21"/>
      <c r="T87" s="21">
        <f t="shared" ref="T87:V87" si="209">T76+T85</f>
        <v>21194536.710701223</v>
      </c>
      <c r="U87" s="21">
        <f t="shared" si="209"/>
        <v>29334010.299024809</v>
      </c>
      <c r="V87" s="21">
        <f t="shared" si="209"/>
        <v>346599.12137069274</v>
      </c>
      <c r="W87" s="21"/>
      <c r="X87" s="21">
        <f t="shared" si="208"/>
        <v>270010517.46612805</v>
      </c>
      <c r="Y87" s="21">
        <f t="shared" si="208"/>
        <v>339872632.89795464</v>
      </c>
      <c r="Z87" s="21">
        <f t="shared" si="208"/>
        <v>4156126.6316115055</v>
      </c>
      <c r="AA87" s="21"/>
      <c r="AB87" s="21">
        <f t="shared" si="208"/>
        <v>224341625.47110406</v>
      </c>
      <c r="AC87" s="21">
        <f t="shared" si="208"/>
        <v>328071443.21436739</v>
      </c>
      <c r="AD87" s="21">
        <f t="shared" si="208"/>
        <v>542721.18068580329</v>
      </c>
      <c r="AE87" s="21"/>
      <c r="AF87" s="21">
        <f t="shared" si="208"/>
        <v>143974997.75889012</v>
      </c>
      <c r="AG87" s="21">
        <f t="shared" si="208"/>
        <v>144290286.43430385</v>
      </c>
      <c r="AH87" s="21">
        <f t="shared" si="208"/>
        <v>458117.21983134426</v>
      </c>
      <c r="AI87" s="21"/>
      <c r="AJ87" s="21">
        <f t="shared" si="208"/>
        <v>64575021.928238511</v>
      </c>
      <c r="AK87" s="21">
        <f t="shared" si="208"/>
        <v>199770388.33153406</v>
      </c>
      <c r="AL87" s="21">
        <f t="shared" si="208"/>
        <v>443946.27192418894</v>
      </c>
      <c r="AM87" s="21"/>
      <c r="AN87" s="21">
        <f t="shared" si="208"/>
        <v>13931662.775482466</v>
      </c>
      <c r="AO87" s="21">
        <f t="shared" si="208"/>
        <v>19498603.544160929</v>
      </c>
      <c r="AP87" s="21">
        <f t="shared" si="208"/>
        <v>5148.582629273802</v>
      </c>
      <c r="AQ87" s="21"/>
      <c r="AR87" s="21">
        <f t="shared" si="208"/>
        <v>6913187.3015903868</v>
      </c>
      <c r="AS87" s="21">
        <f t="shared" si="208"/>
        <v>10301039.485416334</v>
      </c>
      <c r="AT87" s="21">
        <f t="shared" si="208"/>
        <v>5148.582629273802</v>
      </c>
      <c r="AU87" s="21"/>
      <c r="AV87" s="21">
        <f t="shared" si="208"/>
        <v>12222994.128349615</v>
      </c>
      <c r="AW87" s="21">
        <f t="shared" si="208"/>
        <v>18452482.419156063</v>
      </c>
      <c r="AX87" s="21">
        <f t="shared" si="208"/>
        <v>122962900.64463133</v>
      </c>
      <c r="AY87" s="21"/>
      <c r="AZ87" s="21">
        <f t="shared" si="208"/>
        <v>390994.12782393442</v>
      </c>
      <c r="BA87" s="21">
        <f t="shared" si="208"/>
        <v>601488.09864174412</v>
      </c>
      <c r="BB87" s="21">
        <f t="shared" si="208"/>
        <v>21988.583942874</v>
      </c>
      <c r="BC87" s="21"/>
      <c r="BD87" s="21">
        <f t="shared" si="208"/>
        <v>235850.25801649346</v>
      </c>
      <c r="BE87" s="21">
        <f t="shared" si="208"/>
        <v>563654.72547041147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1926080318.2272525</v>
      </c>
      <c r="BO87" s="44">
        <f t="shared" si="192"/>
        <v>551476126.26189935</v>
      </c>
      <c r="BP87" s="44">
        <f t="shared" si="193"/>
        <v>50875146.131096728</v>
      </c>
      <c r="BQ87" s="44">
        <f t="shared" si="194"/>
        <v>614039276.99569416</v>
      </c>
      <c r="BR87" s="44">
        <f t="shared" si="195"/>
        <v>552955789.86615717</v>
      </c>
      <c r="BS87" s="44">
        <f t="shared" si="196"/>
        <v>288723401.41302532</v>
      </c>
      <c r="BT87" s="44">
        <f t="shared" si="197"/>
        <v>264789356.53169677</v>
      </c>
      <c r="BU87" s="44">
        <f t="shared" si="198"/>
        <v>33435414.902272668</v>
      </c>
      <c r="BV87" s="44">
        <f t="shared" si="199"/>
        <v>17219375.369635995</v>
      </c>
      <c r="BW87" s="44">
        <f t="shared" si="200"/>
        <v>153638377.192137</v>
      </c>
      <c r="BX87" s="44">
        <f t="shared" si="201"/>
        <v>1014470.8104085525</v>
      </c>
      <c r="BY87" s="44">
        <f t="shared" si="202"/>
        <v>921210.0387235058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Prod</v>
      </c>
      <c r="E90" s="93">
        <v>24</v>
      </c>
      <c r="F90" s="93"/>
      <c r="G90" s="105">
        <f>+'Function-Classif'!F90</f>
        <v>903942138</v>
      </c>
      <c r="H90" s="21">
        <f>+'Function-Classif'!S90</f>
        <v>148156116.41819999</v>
      </c>
      <c r="I90" s="21">
        <f>+'Function-Classif'!T90</f>
        <v>755786021.5818001</v>
      </c>
      <c r="J90" s="21">
        <f>+'Function-Classif'!U90</f>
        <v>0</v>
      </c>
      <c r="K90" s="47"/>
      <c r="L90" s="47">
        <f t="shared" ref="L90:N97" si="211">INDEX(Alloc,$E90,L$1)*$G90</f>
        <v>57936492.356794752</v>
      </c>
      <c r="M90" s="47">
        <f t="shared" si="211"/>
        <v>273426779.28942931</v>
      </c>
      <c r="N90" s="47">
        <f t="shared" si="211"/>
        <v>0</v>
      </c>
      <c r="O90" s="47"/>
      <c r="P90" s="47">
        <f t="shared" ref="P90:V97" si="212">INDEX(Alloc,$E90,P$1)*$G90</f>
        <v>20936809.396151092</v>
      </c>
      <c r="Q90" s="47">
        <f t="shared" si="212"/>
        <v>88853914.454395816</v>
      </c>
      <c r="R90" s="47">
        <f t="shared" si="212"/>
        <v>0</v>
      </c>
      <c r="S90" s="47"/>
      <c r="T90" s="47">
        <f t="shared" si="212"/>
        <v>1726677.8854761464</v>
      </c>
      <c r="U90" s="47">
        <f t="shared" si="212"/>
        <v>10582650.040761564</v>
      </c>
      <c r="V90" s="47">
        <f t="shared" si="212"/>
        <v>0</v>
      </c>
      <c r="W90" s="24"/>
      <c r="X90" s="47">
        <f t="shared" ref="X90:Z97" si="213">INDEX(Alloc,$E90,X$1)*$G90</f>
        <v>24372714.122560911</v>
      </c>
      <c r="Y90" s="47">
        <f t="shared" si="213"/>
        <v>122613754.3324873</v>
      </c>
      <c r="Z90" s="47">
        <f t="shared" si="213"/>
        <v>0</v>
      </c>
      <c r="AB90" s="47">
        <f t="shared" ref="AB90:AD97" si="214">INDEX(Alloc,$E90,AB$1)*$G90</f>
        <v>18433722.615906235</v>
      </c>
      <c r="AC90" s="47">
        <f t="shared" si="214"/>
        <v>118356311.88895608</v>
      </c>
      <c r="AD90" s="47">
        <f t="shared" si="214"/>
        <v>0</v>
      </c>
      <c r="AF90" s="47">
        <f t="shared" ref="AF90:AH97" si="215">INDEX(Alloc,$E90,AF$1)*$G90</f>
        <v>12450507.344199812</v>
      </c>
      <c r="AG90" s="47">
        <f t="shared" si="215"/>
        <v>52054717.034930848</v>
      </c>
      <c r="AH90" s="47">
        <f t="shared" si="215"/>
        <v>0</v>
      </c>
      <c r="AJ90" s="47">
        <f t="shared" ref="AJ90:AL97" si="216">INDEX(Alloc,$E90,AJ$1)*$G90</f>
        <v>10661179.124900365</v>
      </c>
      <c r="AK90" s="47">
        <f t="shared" si="216"/>
        <v>72069931.341434911</v>
      </c>
      <c r="AL90" s="47">
        <f t="shared" si="216"/>
        <v>0</v>
      </c>
      <c r="AN90" s="47">
        <f t="shared" ref="AN90:AP97" si="217">INDEX(Alloc,$E90,AN$1)*$G90</f>
        <v>1151172.7861079355</v>
      </c>
      <c r="AO90" s="47">
        <f t="shared" si="217"/>
        <v>7034390.9846608369</v>
      </c>
      <c r="AP90" s="47">
        <f t="shared" si="217"/>
        <v>0</v>
      </c>
      <c r="AR90" s="47">
        <f t="shared" ref="AR90:AT97" si="218">INDEX(Alloc,$E90,AR$1)*$G90</f>
        <v>465975.40675844031</v>
      </c>
      <c r="AS90" s="47">
        <f t="shared" si="218"/>
        <v>3716242.5055073933</v>
      </c>
      <c r="AT90" s="47">
        <f t="shared" si="218"/>
        <v>0</v>
      </c>
      <c r="AV90" s="47">
        <f t="shared" ref="AV90:AX97" si="219">INDEX(Alloc,$E90,AV$1)*$G90</f>
        <v>0</v>
      </c>
      <c r="AW90" s="47">
        <f t="shared" si="219"/>
        <v>6656988.3161091609</v>
      </c>
      <c r="AX90" s="47">
        <f t="shared" si="219"/>
        <v>0</v>
      </c>
      <c r="AZ90" s="47">
        <f t="shared" ref="AZ90:BB97" si="220">INDEX(Alloc,$E90,AZ$1)*$G90</f>
        <v>0</v>
      </c>
      <c r="BA90" s="47">
        <f t="shared" si="220"/>
        <v>216995.15295459828</v>
      </c>
      <c r="BB90" s="47">
        <f t="shared" si="220"/>
        <v>0</v>
      </c>
      <c r="BD90" s="47">
        <f t="shared" ref="BD90:BF97" si="221">INDEX(Alloc,$E90,BD$1)*$G90</f>
        <v>20865.37934426605</v>
      </c>
      <c r="BE90" s="47">
        <f t="shared" si="221"/>
        <v>203346.2401720504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331363271.64622408</v>
      </c>
      <c r="BO90" s="44">
        <f t="shared" si="192"/>
        <v>109790723.85054691</v>
      </c>
      <c r="BP90" s="44">
        <f t="shared" si="193"/>
        <v>12309327.92623771</v>
      </c>
      <c r="BQ90" s="44">
        <f t="shared" si="194"/>
        <v>146986468.4550482</v>
      </c>
      <c r="BR90" s="44">
        <f t="shared" si="195"/>
        <v>136790034.50486231</v>
      </c>
      <c r="BS90" s="44">
        <f t="shared" si="196"/>
        <v>64505224.379130661</v>
      </c>
      <c r="BT90" s="44">
        <f t="shared" si="197"/>
        <v>82731110.466335282</v>
      </c>
      <c r="BU90" s="44">
        <f t="shared" si="198"/>
        <v>8185563.7707687728</v>
      </c>
      <c r="BV90" s="44">
        <f t="shared" si="199"/>
        <v>4182217.9122658335</v>
      </c>
      <c r="BW90" s="44">
        <f t="shared" si="200"/>
        <v>6656988.3161091609</v>
      </c>
      <c r="BX90" s="44">
        <f t="shared" si="201"/>
        <v>216995.15295459828</v>
      </c>
      <c r="BY90" s="44">
        <f t="shared" si="202"/>
        <v>224211.61951631645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Prod</v>
      </c>
      <c r="E91" s="93">
        <v>24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Prod</v>
      </c>
      <c r="E92" s="93">
        <v>24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31496719.449993275</v>
      </c>
      <c r="I96" s="21">
        <f>+'Function-Classif'!T96</f>
        <v>33353671.471933879</v>
      </c>
      <c r="J96" s="21">
        <f>+'Function-Classif'!U96</f>
        <v>6270621.0780728478</v>
      </c>
      <c r="K96" s="47"/>
      <c r="L96" s="47">
        <f t="shared" si="211"/>
        <v>15074579.922595235</v>
      </c>
      <c r="M96" s="47">
        <f t="shared" si="211"/>
        <v>12066625.615755117</v>
      </c>
      <c r="N96" s="47">
        <f t="shared" si="211"/>
        <v>3617522.7049702555</v>
      </c>
      <c r="O96" s="47"/>
      <c r="P96" s="47">
        <f t="shared" si="212"/>
        <v>4293015.1694713291</v>
      </c>
      <c r="Q96" s="47">
        <f t="shared" si="212"/>
        <v>3921221.3339228565</v>
      </c>
      <c r="R96" s="47">
        <f t="shared" si="212"/>
        <v>590013.52579608979</v>
      </c>
      <c r="S96" s="47"/>
      <c r="T96" s="47">
        <f t="shared" si="212"/>
        <v>339235.53654106148</v>
      </c>
      <c r="U96" s="47">
        <f t="shared" si="212"/>
        <v>467024.0288690048</v>
      </c>
      <c r="V96" s="47">
        <f t="shared" si="212"/>
        <v>5540.3611298255419</v>
      </c>
      <c r="W96" s="24"/>
      <c r="X96" s="47">
        <f t="shared" si="213"/>
        <v>4320464.515286807</v>
      </c>
      <c r="Y96" s="47">
        <f t="shared" si="213"/>
        <v>5411080.3364515044</v>
      </c>
      <c r="Z96" s="47">
        <f t="shared" si="213"/>
        <v>66435.374531102832</v>
      </c>
      <c r="AB96" s="47">
        <f t="shared" si="214"/>
        <v>3590719.6744846189</v>
      </c>
      <c r="AC96" s="47">
        <f t="shared" si="214"/>
        <v>5223194.7014737502</v>
      </c>
      <c r="AD96" s="47">
        <f t="shared" si="214"/>
        <v>8675.3576348185743</v>
      </c>
      <c r="AF96" s="47">
        <f t="shared" si="215"/>
        <v>2303914.7787359306</v>
      </c>
      <c r="AG96" s="47">
        <f t="shared" si="215"/>
        <v>2297232.1278366614</v>
      </c>
      <c r="AH96" s="47">
        <f t="shared" si="215"/>
        <v>7322.9696244461948</v>
      </c>
      <c r="AJ96" s="47">
        <f t="shared" si="216"/>
        <v>1035197.7410019045</v>
      </c>
      <c r="AK96" s="47">
        <f t="shared" si="216"/>
        <v>3180525.6307017896</v>
      </c>
      <c r="AL96" s="47">
        <f t="shared" si="216"/>
        <v>7096.4480780351851</v>
      </c>
      <c r="AN96" s="47">
        <f t="shared" si="217"/>
        <v>222982.50150766014</v>
      </c>
      <c r="AO96" s="47">
        <f t="shared" si="217"/>
        <v>310435.43967175292</v>
      </c>
      <c r="AP96" s="47">
        <f t="shared" si="217"/>
        <v>82.299709705310136</v>
      </c>
      <c r="AR96" s="47">
        <f t="shared" si="218"/>
        <v>110680.65370061413</v>
      </c>
      <c r="AS96" s="47">
        <f t="shared" si="218"/>
        <v>164001.88426257455</v>
      </c>
      <c r="AT96" s="47">
        <f t="shared" si="218"/>
        <v>82.299709705310136</v>
      </c>
      <c r="AV96" s="47">
        <f t="shared" si="219"/>
        <v>195889.07010698589</v>
      </c>
      <c r="AW96" s="47">
        <f t="shared" si="219"/>
        <v>293780.24328010943</v>
      </c>
      <c r="AX96" s="47">
        <f t="shared" si="219"/>
        <v>1965552.8047732681</v>
      </c>
      <c r="AZ96" s="47">
        <f t="shared" si="220"/>
        <v>6266.1795720803566</v>
      </c>
      <c r="BA96" s="47">
        <f t="shared" si="220"/>
        <v>9576.2356486853569</v>
      </c>
      <c r="BB96" s="47">
        <f t="shared" si="220"/>
        <v>351.4858759457498</v>
      </c>
      <c r="BD96" s="47">
        <f t="shared" si="221"/>
        <v>3773.7069890338935</v>
      </c>
      <c r="BE96" s="47">
        <f t="shared" si="221"/>
        <v>8973.8940600629594</v>
      </c>
      <c r="BF96" s="47">
        <f t="shared" si="221"/>
        <v>1945.4462396486301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30758728.243320607</v>
      </c>
      <c r="BO96" s="44">
        <f t="shared" si="192"/>
        <v>8804250.0291902758</v>
      </c>
      <c r="BP96" s="44">
        <f t="shared" si="193"/>
        <v>811799.92653989187</v>
      </c>
      <c r="BQ96" s="44">
        <f t="shared" si="194"/>
        <v>9797980.2262694146</v>
      </c>
      <c r="BR96" s="44">
        <f t="shared" si="195"/>
        <v>8822589.7335931864</v>
      </c>
      <c r="BS96" s="44">
        <f t="shared" si="196"/>
        <v>4608469.8761970373</v>
      </c>
      <c r="BT96" s="44">
        <f t="shared" si="197"/>
        <v>4222819.819781729</v>
      </c>
      <c r="BU96" s="44">
        <f t="shared" si="198"/>
        <v>533500.2408891184</v>
      </c>
      <c r="BV96" s="44">
        <f t="shared" si="199"/>
        <v>274764.83767289395</v>
      </c>
      <c r="BW96" s="44">
        <f t="shared" si="200"/>
        <v>2455222.1181603633</v>
      </c>
      <c r="BX96" s="44">
        <f t="shared" si="201"/>
        <v>16193.901096711463</v>
      </c>
      <c r="BY96" s="44">
        <f t="shared" si="202"/>
        <v>14693.047288745483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18149766.622395635</v>
      </c>
      <c r="I97" s="31">
        <f>+'Function-Classif'!T97</f>
        <v>19219822.374732561</v>
      </c>
      <c r="J97" s="31">
        <f>+'Function-Classif'!U97</f>
        <v>3613402.0028718072</v>
      </c>
      <c r="K97" s="65"/>
      <c r="L97" s="47">
        <f t="shared" si="211"/>
        <v>8686622.3626922127</v>
      </c>
      <c r="M97" s="47">
        <f t="shared" si="211"/>
        <v>6953309.5087406999</v>
      </c>
      <c r="N97" s="47">
        <f t="shared" si="211"/>
        <v>2084572.425095577</v>
      </c>
      <c r="O97" s="47"/>
      <c r="P97" s="47">
        <f t="shared" si="212"/>
        <v>2473820.2832843121</v>
      </c>
      <c r="Q97" s="47">
        <f t="shared" si="212"/>
        <v>2259576.6584025607</v>
      </c>
      <c r="R97" s="47">
        <f t="shared" si="212"/>
        <v>339991.21128337452</v>
      </c>
      <c r="S97" s="47"/>
      <c r="T97" s="47">
        <f t="shared" si="212"/>
        <v>195482.13038563757</v>
      </c>
      <c r="U97" s="47">
        <f t="shared" si="212"/>
        <v>269119.36477959796</v>
      </c>
      <c r="V97" s="47">
        <f t="shared" si="212"/>
        <v>3192.5947611711431</v>
      </c>
      <c r="W97" s="24"/>
      <c r="X97" s="47">
        <f t="shared" si="213"/>
        <v>2489637.7788580758</v>
      </c>
      <c r="Y97" s="47">
        <f t="shared" si="213"/>
        <v>3118097.5986262541</v>
      </c>
      <c r="Z97" s="47">
        <f t="shared" si="213"/>
        <v>38282.924833659796</v>
      </c>
      <c r="AB97" s="47">
        <f t="shared" si="214"/>
        <v>2069127.364258063</v>
      </c>
      <c r="AC97" s="47">
        <f t="shared" si="214"/>
        <v>3009829.8016589861</v>
      </c>
      <c r="AD97" s="47">
        <f t="shared" si="214"/>
        <v>4999.1148026626915</v>
      </c>
      <c r="AF97" s="47">
        <f t="shared" si="215"/>
        <v>1327614.9479102129</v>
      </c>
      <c r="AG97" s="47">
        <f t="shared" si="215"/>
        <v>1323764.1165741673</v>
      </c>
      <c r="AH97" s="47">
        <f t="shared" si="215"/>
        <v>4219.8105703550982</v>
      </c>
      <c r="AJ97" s="47">
        <f t="shared" si="216"/>
        <v>596525.53457340261</v>
      </c>
      <c r="AK97" s="47">
        <f t="shared" si="216"/>
        <v>1832755.8851148062</v>
      </c>
      <c r="AL97" s="47">
        <f t="shared" si="216"/>
        <v>4089.2790967890514</v>
      </c>
      <c r="AN97" s="47">
        <f t="shared" si="217"/>
        <v>128492.1234310603</v>
      </c>
      <c r="AO97" s="47">
        <f t="shared" si="217"/>
        <v>178886.27386444519</v>
      </c>
      <c r="AP97" s="47">
        <f t="shared" si="217"/>
        <v>47.424638194902762</v>
      </c>
      <c r="AR97" s="47">
        <f t="shared" si="218"/>
        <v>63778.960773032668</v>
      </c>
      <c r="AS97" s="47">
        <f t="shared" si="218"/>
        <v>94504.95089575123</v>
      </c>
      <c r="AT97" s="47">
        <f t="shared" si="218"/>
        <v>47.424638194902762</v>
      </c>
      <c r="AV97" s="47">
        <f t="shared" si="219"/>
        <v>112879.72107586113</v>
      </c>
      <c r="AW97" s="47">
        <f t="shared" si="219"/>
        <v>169288.83219949872</v>
      </c>
      <c r="AX97" s="47">
        <f t="shared" si="219"/>
        <v>1132636.2019152315</v>
      </c>
      <c r="AZ97" s="47">
        <f t="shared" si="220"/>
        <v>3610.8426157793297</v>
      </c>
      <c r="BA97" s="47">
        <f t="shared" si="220"/>
        <v>5518.2395239813395</v>
      </c>
      <c r="BB97" s="47">
        <f t="shared" si="220"/>
        <v>202.54130369393198</v>
      </c>
      <c r="BD97" s="47">
        <f t="shared" si="221"/>
        <v>2174.5725379753194</v>
      </c>
      <c r="BE97" s="47">
        <f t="shared" si="221"/>
        <v>5171.1443518058168</v>
      </c>
      <c r="BF97" s="47">
        <f t="shared" si="221"/>
        <v>1121.0499329017373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17724504.296528488</v>
      </c>
      <c r="BO97" s="44">
        <f t="shared" si="192"/>
        <v>5073388.152970247</v>
      </c>
      <c r="BP97" s="44">
        <f t="shared" si="193"/>
        <v>467794.08992640668</v>
      </c>
      <c r="BQ97" s="44">
        <f t="shared" si="194"/>
        <v>5646018.30231799</v>
      </c>
      <c r="BR97" s="44">
        <f t="shared" si="195"/>
        <v>5083956.2807197114</v>
      </c>
      <c r="BS97" s="44">
        <f t="shared" si="196"/>
        <v>2655598.8750547352</v>
      </c>
      <c r="BT97" s="44">
        <f t="shared" si="197"/>
        <v>2433370.6987849982</v>
      </c>
      <c r="BU97" s="44">
        <f t="shared" si="198"/>
        <v>307425.82193370041</v>
      </c>
      <c r="BV97" s="44">
        <f t="shared" si="199"/>
        <v>158331.3363069788</v>
      </c>
      <c r="BW97" s="44">
        <f t="shared" si="200"/>
        <v>1414804.7551905913</v>
      </c>
      <c r="BX97" s="44">
        <f t="shared" si="201"/>
        <v>9331.6234434546004</v>
      </c>
      <c r="BY97" s="44">
        <f t="shared" si="202"/>
        <v>8466.7668226828737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730692315.64700484</v>
      </c>
      <c r="I98" s="21">
        <f t="shared" ref="I98:J98" si="226">SUM(I90:I97)</f>
        <v>808359515.42846656</v>
      </c>
      <c r="J98" s="21">
        <f t="shared" si="226"/>
        <v>145000914.92452869</v>
      </c>
      <c r="K98" s="21"/>
      <c r="L98" s="21">
        <f t="shared" ref="L98:BF98" si="227">SUM(L90:L97)</f>
        <v>349246302.74168682</v>
      </c>
      <c r="M98" s="21">
        <f t="shared" si="227"/>
        <v>292446714.41392517</v>
      </c>
      <c r="N98" s="21">
        <f t="shared" si="227"/>
        <v>83651060.309667334</v>
      </c>
      <c r="O98" s="21"/>
      <c r="P98" s="21">
        <f t="shared" si="227"/>
        <v>99671242.245956227</v>
      </c>
      <c r="Q98" s="21">
        <f t="shared" si="227"/>
        <v>95034712.446721241</v>
      </c>
      <c r="R98" s="21">
        <f t="shared" si="227"/>
        <v>13643385.558320628</v>
      </c>
      <c r="S98" s="21"/>
      <c r="T98" s="21">
        <f t="shared" ref="T98:V98" si="228">SUM(T90:T97)</f>
        <v>7873433.4412302133</v>
      </c>
      <c r="U98" s="21">
        <f t="shared" si="228"/>
        <v>11318793.434410166</v>
      </c>
      <c r="V98" s="21">
        <f t="shared" si="228"/>
        <v>128114.49182381394</v>
      </c>
      <c r="W98" s="21"/>
      <c r="X98" s="21">
        <f t="shared" si="227"/>
        <v>100455000.54468094</v>
      </c>
      <c r="Y98" s="21">
        <f t="shared" si="227"/>
        <v>131142932.26756506</v>
      </c>
      <c r="Z98" s="21">
        <f t="shared" si="227"/>
        <v>1536241.7805867828</v>
      </c>
      <c r="AA98" s="21"/>
      <c r="AB98" s="21">
        <f t="shared" si="227"/>
        <v>83347430.179595619</v>
      </c>
      <c r="AC98" s="21">
        <f t="shared" si="227"/>
        <v>126589336.39208883</v>
      </c>
      <c r="AD98" s="21">
        <f t="shared" si="227"/>
        <v>200607.68760927749</v>
      </c>
      <c r="AE98" s="21"/>
      <c r="AF98" s="21">
        <f t="shared" si="227"/>
        <v>53536994.568530887</v>
      </c>
      <c r="AG98" s="21">
        <f t="shared" si="227"/>
        <v>55675713.279341675</v>
      </c>
      <c r="AH98" s="21">
        <f t="shared" si="227"/>
        <v>169335.26715914483</v>
      </c>
      <c r="AI98" s="21"/>
      <c r="AJ98" s="21">
        <f t="shared" si="227"/>
        <v>24099032.695452336</v>
      </c>
      <c r="AK98" s="21">
        <f t="shared" si="227"/>
        <v>77083212.85725151</v>
      </c>
      <c r="AL98" s="21">
        <f t="shared" si="227"/>
        <v>164097.21640296519</v>
      </c>
      <c r="AM98" s="21"/>
      <c r="AN98" s="21">
        <f t="shared" si="227"/>
        <v>5176224.3691168278</v>
      </c>
      <c r="AO98" s="21">
        <f t="shared" si="227"/>
        <v>7523712.6981970351</v>
      </c>
      <c r="AP98" s="21">
        <f t="shared" si="227"/>
        <v>1903.086322186226</v>
      </c>
      <c r="AQ98" s="21"/>
      <c r="AR98" s="21">
        <f t="shared" si="227"/>
        <v>2563134.9629333992</v>
      </c>
      <c r="AS98" s="21">
        <f t="shared" si="227"/>
        <v>3974749.340665719</v>
      </c>
      <c r="AT98" s="21">
        <f t="shared" si="227"/>
        <v>1903.086322186226</v>
      </c>
      <c r="AU98" s="21"/>
      <c r="AV98" s="21">
        <f t="shared" si="227"/>
        <v>4492086.4245705232</v>
      </c>
      <c r="AW98" s="21">
        <f t="shared" si="227"/>
        <v>7120057.3915887689</v>
      </c>
      <c r="AX98" s="21">
        <f t="shared" si="227"/>
        <v>45451152.521591805</v>
      </c>
      <c r="AY98" s="21"/>
      <c r="AZ98" s="21">
        <f t="shared" si="227"/>
        <v>143694.69503474594</v>
      </c>
      <c r="BA98" s="21">
        <f t="shared" si="227"/>
        <v>232089.62812726499</v>
      </c>
      <c r="BB98" s="21">
        <f t="shared" si="227"/>
        <v>8127.7074408786393</v>
      </c>
      <c r="BC98" s="21"/>
      <c r="BD98" s="21">
        <f t="shared" si="227"/>
        <v>87738.778216199062</v>
      </c>
      <c r="BE98" s="21">
        <f t="shared" si="227"/>
        <v>217491.27858391919</v>
      </c>
      <c r="BF98" s="21">
        <f t="shared" si="227"/>
        <v>44986.211281679069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725344077.46527934</v>
      </c>
      <c r="BO98" s="44">
        <f t="shared" si="192"/>
        <v>208349340.25099811</v>
      </c>
      <c r="BP98" s="44">
        <f t="shared" si="193"/>
        <v>19320341.367464192</v>
      </c>
      <c r="BQ98" s="44">
        <f t="shared" si="194"/>
        <v>233134174.59283277</v>
      </c>
      <c r="BR98" s="44">
        <f t="shared" si="195"/>
        <v>210137374.25929374</v>
      </c>
      <c r="BS98" s="44">
        <f t="shared" si="196"/>
        <v>109382043.1150317</v>
      </c>
      <c r="BT98" s="44">
        <f t="shared" si="197"/>
        <v>101346342.76910681</v>
      </c>
      <c r="BU98" s="44">
        <f t="shared" si="198"/>
        <v>12701840.153636049</v>
      </c>
      <c r="BV98" s="44">
        <f t="shared" si="199"/>
        <v>6539787.3899213048</v>
      </c>
      <c r="BW98" s="44">
        <f t="shared" si="200"/>
        <v>57063296.337751098</v>
      </c>
      <c r="BX98" s="44">
        <f t="shared" si="201"/>
        <v>383912.03060288954</v>
      </c>
      <c r="BY98" s="44">
        <f t="shared" si="202"/>
        <v>350216.26808179729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1237231932.3343515</v>
      </c>
      <c r="I100" s="21">
        <f t="shared" ref="I100:J100" si="233">I87-I98</f>
        <v>1286601090.4259868</v>
      </c>
      <c r="J100" s="21">
        <f t="shared" si="233"/>
        <v>247282494.97966138</v>
      </c>
      <c r="K100" s="21"/>
      <c r="L100" s="21">
        <f t="shared" ref="L100:BF100" si="234">L87-L98</f>
        <v>592614903.89747429</v>
      </c>
      <c r="M100" s="21">
        <f t="shared" si="234"/>
        <v>465464010.10324907</v>
      </c>
      <c r="N100" s="21">
        <f t="shared" si="234"/>
        <v>142657326.76124972</v>
      </c>
      <c r="O100" s="21"/>
      <c r="P100" s="21">
        <f t="shared" si="234"/>
        <v>168600411.16991431</v>
      </c>
      <c r="Q100" s="21">
        <f t="shared" si="234"/>
        <v>151259139.44052756</v>
      </c>
      <c r="R100" s="21">
        <f t="shared" si="234"/>
        <v>23267235.400459476</v>
      </c>
      <c r="S100" s="21"/>
      <c r="T100" s="21">
        <f t="shared" ref="T100:V100" si="235">T87-T98</f>
        <v>13321103.26947101</v>
      </c>
      <c r="U100" s="21">
        <f t="shared" si="235"/>
        <v>18015216.864614643</v>
      </c>
      <c r="V100" s="21">
        <f t="shared" si="235"/>
        <v>218484.6295468788</v>
      </c>
      <c r="W100" s="21"/>
      <c r="X100" s="21">
        <f t="shared" si="234"/>
        <v>169555516.9214471</v>
      </c>
      <c r="Y100" s="21">
        <f t="shared" si="234"/>
        <v>208729700.63038957</v>
      </c>
      <c r="Z100" s="21">
        <f t="shared" si="234"/>
        <v>2619884.8510247227</v>
      </c>
      <c r="AA100" s="21"/>
      <c r="AB100" s="21">
        <f t="shared" si="234"/>
        <v>140994195.29150844</v>
      </c>
      <c r="AC100" s="21">
        <f t="shared" si="234"/>
        <v>201482106.82227856</v>
      </c>
      <c r="AD100" s="21">
        <f t="shared" si="234"/>
        <v>342113.4930765258</v>
      </c>
      <c r="AE100" s="21"/>
      <c r="AF100" s="21">
        <f t="shared" si="234"/>
        <v>90438003.190359235</v>
      </c>
      <c r="AG100" s="21">
        <f t="shared" si="234"/>
        <v>88614573.154962182</v>
      </c>
      <c r="AH100" s="21">
        <f t="shared" si="234"/>
        <v>288781.95267219946</v>
      </c>
      <c r="AI100" s="21"/>
      <c r="AJ100" s="21">
        <f t="shared" si="234"/>
        <v>40475989.232786179</v>
      </c>
      <c r="AK100" s="21">
        <f t="shared" si="234"/>
        <v>122687175.47428255</v>
      </c>
      <c r="AL100" s="21">
        <f t="shared" si="234"/>
        <v>279849.05552122375</v>
      </c>
      <c r="AM100" s="21"/>
      <c r="AN100" s="21">
        <f t="shared" si="234"/>
        <v>8755438.4063656386</v>
      </c>
      <c r="AO100" s="21">
        <f t="shared" si="234"/>
        <v>11974890.845963893</v>
      </c>
      <c r="AP100" s="21">
        <f t="shared" si="234"/>
        <v>3245.496307087576</v>
      </c>
      <c r="AQ100" s="21"/>
      <c r="AR100" s="21">
        <f t="shared" si="234"/>
        <v>4350052.338656988</v>
      </c>
      <c r="AS100" s="21">
        <f t="shared" si="234"/>
        <v>6326290.1447506156</v>
      </c>
      <c r="AT100" s="21">
        <f t="shared" si="234"/>
        <v>3245.496307087576</v>
      </c>
      <c r="AU100" s="21"/>
      <c r="AV100" s="21">
        <f t="shared" si="234"/>
        <v>7730907.7037790921</v>
      </c>
      <c r="AW100" s="21">
        <f t="shared" si="234"/>
        <v>11332425.027567293</v>
      </c>
      <c r="AX100" s="21">
        <f t="shared" si="234"/>
        <v>77511748.123039514</v>
      </c>
      <c r="AY100" s="21"/>
      <c r="AZ100" s="21">
        <f t="shared" si="234"/>
        <v>247299.43278918849</v>
      </c>
      <c r="BA100" s="21">
        <f t="shared" si="234"/>
        <v>369398.47051447909</v>
      </c>
      <c r="BB100" s="21">
        <f t="shared" si="234"/>
        <v>13860.876501995361</v>
      </c>
      <c r="BC100" s="21"/>
      <c r="BD100" s="21">
        <f t="shared" si="234"/>
        <v>148111.47980029439</v>
      </c>
      <c r="BE100" s="21">
        <f t="shared" si="234"/>
        <v>346163.44688649231</v>
      </c>
      <c r="BF100" s="21">
        <f t="shared" si="234"/>
        <v>76718.8439549217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1200736240.7619731</v>
      </c>
      <c r="BO100" s="44">
        <f t="shared" si="192"/>
        <v>343126786.01090133</v>
      </c>
      <c r="BP100" s="44">
        <f t="shared" si="193"/>
        <v>31554804.763632532</v>
      </c>
      <c r="BQ100" s="44">
        <f t="shared" si="194"/>
        <v>380905102.40286142</v>
      </c>
      <c r="BR100" s="44">
        <f t="shared" si="195"/>
        <v>342818415.6068635</v>
      </c>
      <c r="BS100" s="44">
        <f t="shared" si="196"/>
        <v>179341358.29799363</v>
      </c>
      <c r="BT100" s="44">
        <f t="shared" si="197"/>
        <v>163443013.76258996</v>
      </c>
      <c r="BU100" s="44">
        <f t="shared" si="198"/>
        <v>20733574.748636618</v>
      </c>
      <c r="BV100" s="44">
        <f t="shared" si="199"/>
        <v>10679587.979714692</v>
      </c>
      <c r="BW100" s="44">
        <f t="shared" si="200"/>
        <v>96575080.854385898</v>
      </c>
      <c r="BX100" s="44">
        <f t="shared" si="201"/>
        <v>630558.77980566293</v>
      </c>
      <c r="BY100" s="44">
        <f t="shared" si="202"/>
        <v>570993.7706417084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10200415.710403215</v>
      </c>
      <c r="I103" s="21">
        <f>+'Function-Classif'!T103</f>
        <v>59438810.802983105</v>
      </c>
      <c r="J103" s="21">
        <f>+'Function-Classif'!U103</f>
        <v>6203497.4866136741</v>
      </c>
      <c r="K103" s="47"/>
      <c r="L103" s="47">
        <f t="shared" ref="L103:N106" si="236">INDEX(Alloc,$E103,L$1)*$G103</f>
        <v>4894799.4246790539</v>
      </c>
      <c r="M103" s="47">
        <f t="shared" si="236"/>
        <v>21503655.98008671</v>
      </c>
      <c r="N103" s="47">
        <f t="shared" si="236"/>
        <v>4533571.7174340785</v>
      </c>
      <c r="O103" s="47"/>
      <c r="P103" s="47">
        <f t="shared" ref="P103:V106" si="237">INDEX(Alloc,$E103,P$1)*$G103</f>
        <v>1394117.0942410117</v>
      </c>
      <c r="Q103" s="47">
        <f t="shared" si="237"/>
        <v>6987918.3519507181</v>
      </c>
      <c r="R103" s="47">
        <f t="shared" si="237"/>
        <v>1091090.4528695943</v>
      </c>
      <c r="S103" s="47"/>
      <c r="T103" s="47">
        <f t="shared" si="237"/>
        <v>113085.91540539169</v>
      </c>
      <c r="U103" s="47">
        <f t="shared" si="237"/>
        <v>832272.78039691632</v>
      </c>
      <c r="V103" s="47">
        <f t="shared" si="237"/>
        <v>18739.289130117926</v>
      </c>
      <c r="W103" s="24"/>
      <c r="X103" s="47">
        <f t="shared" ref="X103:Z106" si="238">INDEX(Alloc,$E103,X$1)*$G103</f>
        <v>1373839.6619641047</v>
      </c>
      <c r="Y103" s="47">
        <f t="shared" si="238"/>
        <v>9642961.8139257599</v>
      </c>
      <c r="Z103" s="47">
        <f t="shared" si="238"/>
        <v>203167.88577583877</v>
      </c>
      <c r="AB103" s="47">
        <f t="shared" ref="AB103:AD106" si="239">INDEX(Alloc,$E103,AB$1)*$G103</f>
        <v>1196167.4455182313</v>
      </c>
      <c r="AC103" s="47">
        <f t="shared" si="239"/>
        <v>9308135.1451604199</v>
      </c>
      <c r="AD103" s="47">
        <f t="shared" si="239"/>
        <v>42154.038711402303</v>
      </c>
      <c r="AF103" s="47">
        <f t="shared" ref="AF103:AH106" si="240">INDEX(Alloc,$E103,AF$1)*$G103</f>
        <v>734567.26704015397</v>
      </c>
      <c r="AG103" s="47">
        <f t="shared" si="240"/>
        <v>4093844.5391811235</v>
      </c>
      <c r="AH103" s="47">
        <f t="shared" si="240"/>
        <v>54849.732161379376</v>
      </c>
      <c r="AJ103" s="47">
        <f t="shared" ref="AJ103:AL106" si="241">INDEX(Alloc,$E103,AJ$1)*$G103</f>
        <v>310164.26350356877</v>
      </c>
      <c r="AK103" s="47">
        <f t="shared" si="241"/>
        <v>5667941.5750796553</v>
      </c>
      <c r="AL103" s="47">
        <f t="shared" si="241"/>
        <v>23161.834079156171</v>
      </c>
      <c r="AN103" s="47">
        <f t="shared" ref="AN103:AP106" si="242">INDEX(Alloc,$E103,AN$1)*$G103</f>
        <v>74248.106564363523</v>
      </c>
      <c r="AO103" s="47">
        <f t="shared" si="242"/>
        <v>553219.85709180299</v>
      </c>
      <c r="AP103" s="47">
        <f t="shared" si="242"/>
        <v>276.21705143031068</v>
      </c>
      <c r="AR103" s="47">
        <f t="shared" ref="AR103:AT106" si="243">INDEX(Alloc,$E103,AR$1)*$G103</f>
        <v>37402.076578172571</v>
      </c>
      <c r="AS103" s="47">
        <f t="shared" si="243"/>
        <v>292263.98593685922</v>
      </c>
      <c r="AT103" s="47">
        <f t="shared" si="243"/>
        <v>276.21705143031068</v>
      </c>
      <c r="AV103" s="47">
        <f t="shared" ref="AV103:AX106" si="244">INDEX(Alloc,$E103,AV$1)*$G103</f>
        <v>68607.738725760879</v>
      </c>
      <c r="AW103" s="47">
        <f t="shared" si="244"/>
        <v>523539.0146681302</v>
      </c>
      <c r="AX103" s="47">
        <f t="shared" si="244"/>
        <v>230219.05110958053</v>
      </c>
      <c r="AZ103" s="47">
        <f t="shared" ref="AZ103:BB106" si="245">INDEX(Alloc,$E103,AZ$1)*$G103</f>
        <v>2194.6523644999297</v>
      </c>
      <c r="BA103" s="47">
        <f t="shared" si="245"/>
        <v>17065.589298196344</v>
      </c>
      <c r="BB103" s="47">
        <f t="shared" si="245"/>
        <v>926.24359177132339</v>
      </c>
      <c r="BD103" s="47">
        <f t="shared" ref="BD103:BF106" si="246">INDEX(Alloc,$E103,BD$1)*$G103</f>
        <v>1222.0638189045014</v>
      </c>
      <c r="BE103" s="47">
        <f t="shared" si="246"/>
        <v>15992.170206837194</v>
      </c>
      <c r="BF103" s="47">
        <f t="shared" si="246"/>
        <v>5064.8076478977237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30932027.122199841</v>
      </c>
      <c r="BO103" s="44">
        <f t="shared" si="192"/>
        <v>9473125.8990613241</v>
      </c>
      <c r="BP103" s="44">
        <f t="shared" si="193"/>
        <v>964097.98493242601</v>
      </c>
      <c r="BQ103" s="44">
        <f t="shared" si="194"/>
        <v>11219969.361665703</v>
      </c>
      <c r="BR103" s="44">
        <f t="shared" si="195"/>
        <v>10546456.629390053</v>
      </c>
      <c r="BS103" s="44">
        <f t="shared" si="196"/>
        <v>4883261.5383826569</v>
      </c>
      <c r="BT103" s="44">
        <f t="shared" si="197"/>
        <v>6001267.6726623811</v>
      </c>
      <c r="BU103" s="44">
        <f t="shared" si="198"/>
        <v>627744.18070759682</v>
      </c>
      <c r="BV103" s="44">
        <f t="shared" si="199"/>
        <v>329942.27956646209</v>
      </c>
      <c r="BW103" s="44">
        <f t="shared" si="200"/>
        <v>822365.80450347159</v>
      </c>
      <c r="BX103" s="44">
        <f t="shared" si="201"/>
        <v>20186.485254467596</v>
      </c>
      <c r="BY103" s="44">
        <f t="shared" si="202"/>
        <v>22279.041673639418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16346644.078662954</v>
      </c>
      <c r="I104" s="21">
        <f>+'Function-Classif'!T104</f>
        <v>17292283.444632988</v>
      </c>
      <c r="J104" s="21">
        <f>+'Function-Classif'!U104</f>
        <v>3257338.476704061</v>
      </c>
      <c r="K104" s="47"/>
      <c r="L104" s="47">
        <f t="shared" si="236"/>
        <v>7824486.487416652</v>
      </c>
      <c r="M104" s="47">
        <f t="shared" si="236"/>
        <v>6255968.2685454097</v>
      </c>
      <c r="N104" s="47">
        <f t="shared" si="236"/>
        <v>1879159.297067842</v>
      </c>
      <c r="O104" s="47"/>
      <c r="P104" s="47">
        <f t="shared" si="237"/>
        <v>2228088.4886044422</v>
      </c>
      <c r="Q104" s="47">
        <f t="shared" si="237"/>
        <v>2032965.7205022655</v>
      </c>
      <c r="R104" s="47">
        <f t="shared" si="237"/>
        <v>306488.58150141605</v>
      </c>
      <c r="S104" s="47"/>
      <c r="T104" s="47">
        <f t="shared" si="237"/>
        <v>176050.9704449526</v>
      </c>
      <c r="U104" s="47">
        <f t="shared" si="237"/>
        <v>242129.62250506462</v>
      </c>
      <c r="V104" s="47">
        <f t="shared" si="237"/>
        <v>2877.9974516595507</v>
      </c>
      <c r="W104" s="24"/>
      <c r="X104" s="47">
        <f t="shared" si="238"/>
        <v>2242162.2526964857</v>
      </c>
      <c r="Y104" s="47">
        <f t="shared" si="238"/>
        <v>2805386.3574909819</v>
      </c>
      <c r="Z104" s="47">
        <f t="shared" si="238"/>
        <v>34510.537150956879</v>
      </c>
      <c r="AB104" s="47">
        <f t="shared" si="239"/>
        <v>1863449.0239970132</v>
      </c>
      <c r="AC104" s="47">
        <f t="shared" si="239"/>
        <v>2707976.6418036376</v>
      </c>
      <c r="AD104" s="47">
        <f t="shared" si="239"/>
        <v>4506.503561804695</v>
      </c>
      <c r="AF104" s="47">
        <f t="shared" si="240"/>
        <v>1195664.0742354812</v>
      </c>
      <c r="AG104" s="47">
        <f t="shared" si="240"/>
        <v>1191004.9880444438</v>
      </c>
      <c r="AH104" s="47">
        <f t="shared" si="240"/>
        <v>3803.9917297593347</v>
      </c>
      <c r="AJ104" s="47">
        <f t="shared" si="241"/>
        <v>536675.02656387398</v>
      </c>
      <c r="AK104" s="47">
        <f t="shared" si="241"/>
        <v>1648950.423802522</v>
      </c>
      <c r="AL104" s="47">
        <f t="shared" si="241"/>
        <v>3686.3227876018782</v>
      </c>
      <c r="AN104" s="47">
        <f t="shared" si="242"/>
        <v>115719.37900484521</v>
      </c>
      <c r="AO104" s="47">
        <f t="shared" si="242"/>
        <v>160945.92820404627</v>
      </c>
      <c r="AP104" s="47">
        <f t="shared" si="242"/>
        <v>42.751428878727559</v>
      </c>
      <c r="AR104" s="47">
        <f t="shared" si="243"/>
        <v>57442.09077378489</v>
      </c>
      <c r="AS104" s="47">
        <f t="shared" si="243"/>
        <v>85027.13323505377</v>
      </c>
      <c r="AT104" s="47">
        <f t="shared" si="243"/>
        <v>42.751428878727559</v>
      </c>
      <c r="AV104" s="47">
        <f t="shared" si="244"/>
        <v>101694.76888597665</v>
      </c>
      <c r="AW104" s="47">
        <f t="shared" si="244"/>
        <v>152311.00544681173</v>
      </c>
      <c r="AX104" s="47">
        <f t="shared" si="244"/>
        <v>1021026.5776335549</v>
      </c>
      <c r="AZ104" s="47">
        <f t="shared" si="245"/>
        <v>3253.0537974002787</v>
      </c>
      <c r="BA104" s="47">
        <f t="shared" si="245"/>
        <v>4964.8201790621251</v>
      </c>
      <c r="BB104" s="47">
        <f t="shared" si="245"/>
        <v>182.58294568932655</v>
      </c>
      <c r="BD104" s="47">
        <f t="shared" si="246"/>
        <v>1958.4622420461628</v>
      </c>
      <c r="BE104" s="47">
        <f t="shared" si="246"/>
        <v>4652.5348736883634</v>
      </c>
      <c r="BF104" s="47">
        <f t="shared" si="246"/>
        <v>1010.582016018461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15959614.053029904</v>
      </c>
      <c r="BO104" s="44">
        <f t="shared" si="192"/>
        <v>4567542.7906081239</v>
      </c>
      <c r="BP104" s="44">
        <f t="shared" si="193"/>
        <v>421058.59040167672</v>
      </c>
      <c r="BQ104" s="44">
        <f t="shared" si="194"/>
        <v>5082059.1473384239</v>
      </c>
      <c r="BR104" s="44">
        <f t="shared" si="195"/>
        <v>4575932.1693624556</v>
      </c>
      <c r="BS104" s="44">
        <f t="shared" si="196"/>
        <v>2390473.0540096839</v>
      </c>
      <c r="BT104" s="44">
        <f t="shared" si="197"/>
        <v>2189311.773153998</v>
      </c>
      <c r="BU104" s="44">
        <f t="shared" si="198"/>
        <v>276708.05863777024</v>
      </c>
      <c r="BV104" s="44">
        <f t="shared" si="199"/>
        <v>142511.97543771737</v>
      </c>
      <c r="BW104" s="44">
        <f t="shared" si="200"/>
        <v>1275032.3519663434</v>
      </c>
      <c r="BX104" s="44">
        <f t="shared" si="201"/>
        <v>8400.4569221517304</v>
      </c>
      <c r="BY104" s="44">
        <f t="shared" si="202"/>
        <v>7621.5791317529875</v>
      </c>
      <c r="CA104" s="44">
        <f t="shared" si="203"/>
        <v>0</v>
      </c>
    </row>
    <row r="105" spans="2:79" x14ac:dyDescent="0.25">
      <c r="B105" s="43" t="s">
        <v>454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5947818.0729</v>
      </c>
      <c r="I105" s="21">
        <f>+'Function-Classif'!T105</f>
        <v>30341492.927100003</v>
      </c>
      <c r="J105" s="21">
        <f>+'Function-Classif'!U105</f>
        <v>0</v>
      </c>
      <c r="K105" s="47"/>
      <c r="L105" s="47">
        <f t="shared" si="236"/>
        <v>2325895.9849317786</v>
      </c>
      <c r="M105" s="47">
        <f t="shared" si="236"/>
        <v>10976885.5906156</v>
      </c>
      <c r="N105" s="47">
        <f t="shared" si="236"/>
        <v>0</v>
      </c>
      <c r="O105" s="47"/>
      <c r="P105" s="47">
        <f t="shared" si="237"/>
        <v>840521.04176235362</v>
      </c>
      <c r="Q105" s="47">
        <f t="shared" si="237"/>
        <v>3567094.8389873211</v>
      </c>
      <c r="R105" s="47">
        <f t="shared" si="237"/>
        <v>0</v>
      </c>
      <c r="S105" s="47"/>
      <c r="T105" s="47">
        <f t="shared" si="237"/>
        <v>69318.541695050677</v>
      </c>
      <c r="U105" s="47">
        <f t="shared" si="237"/>
        <v>424846.9701645429</v>
      </c>
      <c r="V105" s="47">
        <f t="shared" si="237"/>
        <v>0</v>
      </c>
      <c r="W105" s="24"/>
      <c r="X105" s="47">
        <f t="shared" si="238"/>
        <v>978457.54227656662</v>
      </c>
      <c r="Y105" s="47">
        <f t="shared" si="238"/>
        <v>4922404.2964675128</v>
      </c>
      <c r="Z105" s="47">
        <f t="shared" si="238"/>
        <v>0</v>
      </c>
      <c r="AB105" s="47">
        <f t="shared" si="239"/>
        <v>740033.08925991773</v>
      </c>
      <c r="AC105" s="47">
        <f t="shared" si="239"/>
        <v>4751486.6609209059</v>
      </c>
      <c r="AD105" s="47">
        <f t="shared" si="239"/>
        <v>0</v>
      </c>
      <c r="AF105" s="47">
        <f t="shared" si="240"/>
        <v>499833.24609816016</v>
      </c>
      <c r="AG105" s="47">
        <f t="shared" si="240"/>
        <v>2089768.5107114716</v>
      </c>
      <c r="AH105" s="47">
        <f t="shared" si="240"/>
        <v>0</v>
      </c>
      <c r="AJ105" s="47">
        <f t="shared" si="241"/>
        <v>427999.56836420565</v>
      </c>
      <c r="AK105" s="47">
        <f t="shared" si="241"/>
        <v>2893291.5529135102</v>
      </c>
      <c r="AL105" s="47">
        <f t="shared" si="241"/>
        <v>0</v>
      </c>
      <c r="AN105" s="47">
        <f t="shared" si="242"/>
        <v>46214.536853250829</v>
      </c>
      <c r="AO105" s="47">
        <f t="shared" si="242"/>
        <v>282399.93624232762</v>
      </c>
      <c r="AP105" s="47">
        <f t="shared" si="242"/>
        <v>0</v>
      </c>
      <c r="AR105" s="47">
        <f t="shared" si="243"/>
        <v>18706.868220152097</v>
      </c>
      <c r="AS105" s="47">
        <f t="shared" si="243"/>
        <v>149190.83242668462</v>
      </c>
      <c r="AT105" s="47">
        <f t="shared" si="243"/>
        <v>0</v>
      </c>
      <c r="AV105" s="47">
        <f t="shared" si="244"/>
        <v>0</v>
      </c>
      <c r="AW105" s="47">
        <f t="shared" si="244"/>
        <v>267248.87486841733</v>
      </c>
      <c r="AX105" s="47">
        <f t="shared" si="244"/>
        <v>0</v>
      </c>
      <c r="AZ105" s="47">
        <f t="shared" si="245"/>
        <v>0</v>
      </c>
      <c r="BA105" s="47">
        <f t="shared" si="245"/>
        <v>8711.4033742079919</v>
      </c>
      <c r="BB105" s="47">
        <f t="shared" si="245"/>
        <v>0</v>
      </c>
      <c r="BD105" s="47">
        <f t="shared" si="246"/>
        <v>837.65343856228867</v>
      </c>
      <c r="BE105" s="47">
        <f t="shared" si="246"/>
        <v>8163.4594074916668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13302781.575547379</v>
      </c>
      <c r="BO105" s="44">
        <f t="shared" si="192"/>
        <v>4407615.8807496745</v>
      </c>
      <c r="BP105" s="44">
        <f t="shared" si="193"/>
        <v>494165.51185959356</v>
      </c>
      <c r="BQ105" s="44">
        <f t="shared" si="194"/>
        <v>5900861.8387440797</v>
      </c>
      <c r="BR105" s="44">
        <f t="shared" si="195"/>
        <v>5491519.7501808237</v>
      </c>
      <c r="BS105" s="44">
        <f t="shared" si="196"/>
        <v>2589601.7568096318</v>
      </c>
      <c r="BT105" s="44">
        <f t="shared" si="197"/>
        <v>3321291.121277716</v>
      </c>
      <c r="BU105" s="44">
        <f t="shared" si="198"/>
        <v>328614.47309557843</v>
      </c>
      <c r="BV105" s="44">
        <f t="shared" si="199"/>
        <v>167897.70064683672</v>
      </c>
      <c r="BW105" s="44">
        <f t="shared" si="200"/>
        <v>267248.87486841733</v>
      </c>
      <c r="BX105" s="44">
        <f t="shared" si="201"/>
        <v>8711.4033742079919</v>
      </c>
      <c r="BY105" s="44">
        <f t="shared" si="202"/>
        <v>9001.1128460539549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6190274.7722491985</v>
      </c>
      <c r="I106" s="31">
        <f>+'Function-Classif'!T106</f>
        <v>6548376.8684740048</v>
      </c>
      <c r="J106" s="31">
        <f>+'Function-Classif'!U106</f>
        <v>1233514.3592767972</v>
      </c>
      <c r="K106" s="65"/>
      <c r="L106" s="47">
        <f t="shared" si="236"/>
        <v>2963037.616514971</v>
      </c>
      <c r="M106" s="47">
        <f t="shared" si="236"/>
        <v>2369058.8944379641</v>
      </c>
      <c r="N106" s="47">
        <f t="shared" si="236"/>
        <v>711614.71025483182</v>
      </c>
      <c r="O106" s="47"/>
      <c r="P106" s="47">
        <f t="shared" si="237"/>
        <v>843749.94004733092</v>
      </c>
      <c r="Q106" s="47">
        <f t="shared" si="237"/>
        <v>769859.32720582769</v>
      </c>
      <c r="R106" s="47">
        <f t="shared" si="237"/>
        <v>116063.4883172816</v>
      </c>
      <c r="S106" s="47"/>
      <c r="T106" s="47">
        <f t="shared" si="237"/>
        <v>66668.355641136455</v>
      </c>
      <c r="U106" s="47">
        <f t="shared" si="237"/>
        <v>91691.535375371008</v>
      </c>
      <c r="V106" s="47">
        <f t="shared" si="237"/>
        <v>1089.8625389941685</v>
      </c>
      <c r="W106" s="24"/>
      <c r="X106" s="47">
        <f t="shared" si="238"/>
        <v>849079.5028854477</v>
      </c>
      <c r="Y106" s="47">
        <f t="shared" si="238"/>
        <v>1062365.603093802</v>
      </c>
      <c r="Z106" s="47">
        <f t="shared" si="238"/>
        <v>13068.719577811387</v>
      </c>
      <c r="AB106" s="47">
        <f t="shared" si="239"/>
        <v>705665.42142297677</v>
      </c>
      <c r="AC106" s="47">
        <f t="shared" si="239"/>
        <v>1025477.7316328693</v>
      </c>
      <c r="AD106" s="47">
        <f t="shared" si="239"/>
        <v>1706.5579439698981</v>
      </c>
      <c r="AF106" s="47">
        <f t="shared" si="240"/>
        <v>452783.40430043696</v>
      </c>
      <c r="AG106" s="47">
        <f t="shared" si="240"/>
        <v>451019.06517545664</v>
      </c>
      <c r="AH106" s="47">
        <f t="shared" si="240"/>
        <v>1440.525280005965</v>
      </c>
      <c r="AJ106" s="47">
        <f t="shared" si="241"/>
        <v>203232.28803708369</v>
      </c>
      <c r="AK106" s="47">
        <f t="shared" si="241"/>
        <v>624437.41724810819</v>
      </c>
      <c r="AL106" s="47">
        <f t="shared" si="241"/>
        <v>1395.9654865334119</v>
      </c>
      <c r="AN106" s="47">
        <f t="shared" si="242"/>
        <v>43821.517680748839</v>
      </c>
      <c r="AO106" s="47">
        <f t="shared" si="242"/>
        <v>60948.260344041759</v>
      </c>
      <c r="AP106" s="47">
        <f t="shared" si="242"/>
        <v>16.189444780964429</v>
      </c>
      <c r="AR106" s="47">
        <f t="shared" si="243"/>
        <v>21752.619294277392</v>
      </c>
      <c r="AS106" s="47">
        <f t="shared" si="243"/>
        <v>32198.738486552767</v>
      </c>
      <c r="AT106" s="47">
        <f t="shared" si="243"/>
        <v>16.189444780964429</v>
      </c>
      <c r="AV106" s="47">
        <f t="shared" si="244"/>
        <v>38510.568852861717</v>
      </c>
      <c r="AW106" s="47">
        <f t="shared" si="244"/>
        <v>57678.320395070812</v>
      </c>
      <c r="AX106" s="47">
        <f t="shared" si="244"/>
        <v>386650.31396694493</v>
      </c>
      <c r="AZ106" s="47">
        <f t="shared" si="245"/>
        <v>1231.8918034742883</v>
      </c>
      <c r="BA106" s="47">
        <f t="shared" si="245"/>
        <v>1880.1168579499545</v>
      </c>
      <c r="BB106" s="47">
        <f t="shared" si="245"/>
        <v>69.141935011533548</v>
      </c>
      <c r="BD106" s="47">
        <f t="shared" si="246"/>
        <v>741.64576845258989</v>
      </c>
      <c r="BE106" s="47">
        <f t="shared" si="246"/>
        <v>1761.8582209907865</v>
      </c>
      <c r="BF106" s="47">
        <f t="shared" si="246"/>
        <v>382.69508585027535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6043711.2212077668</v>
      </c>
      <c r="BO106" s="44">
        <f t="shared" si="192"/>
        <v>1729672.7555704403</v>
      </c>
      <c r="BP106" s="44">
        <f t="shared" si="193"/>
        <v>159449.75355550164</v>
      </c>
      <c r="BQ106" s="44">
        <f t="shared" si="194"/>
        <v>1924513.8255570612</v>
      </c>
      <c r="BR106" s="44">
        <f t="shared" si="195"/>
        <v>1732849.7109998162</v>
      </c>
      <c r="BS106" s="44">
        <f t="shared" si="196"/>
        <v>905242.99475589953</v>
      </c>
      <c r="BT106" s="44">
        <f t="shared" si="197"/>
        <v>829065.67077172524</v>
      </c>
      <c r="BU106" s="44">
        <f t="shared" si="198"/>
        <v>104785.96746957157</v>
      </c>
      <c r="BV106" s="44">
        <f t="shared" si="199"/>
        <v>53967.547225611124</v>
      </c>
      <c r="BW106" s="44">
        <f t="shared" si="200"/>
        <v>482839.20321487746</v>
      </c>
      <c r="BX106" s="44">
        <f t="shared" si="201"/>
        <v>3181.1505964357762</v>
      </c>
      <c r="BY106" s="44">
        <f t="shared" si="202"/>
        <v>2886.1990752936522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38685152.63421537</v>
      </c>
      <c r="I107" s="21">
        <f>SUM(I103:I106)</f>
        <v>113620964.04319011</v>
      </c>
      <c r="J107" s="21">
        <f>SUM(J103:J106)</f>
        <v>10694350.322594533</v>
      </c>
      <c r="K107" s="21"/>
      <c r="L107" s="21">
        <f t="shared" ref="L107:R107" si="255">SUM(L103:L106)</f>
        <v>18008219.513542455</v>
      </c>
      <c r="M107" s="21">
        <f t="shared" si="255"/>
        <v>41105568.73368568</v>
      </c>
      <c r="N107" s="21">
        <f t="shared" si="255"/>
        <v>7124345.7247567521</v>
      </c>
      <c r="O107" s="21"/>
      <c r="P107" s="21">
        <f t="shared" si="255"/>
        <v>5306476.5646551391</v>
      </c>
      <c r="Q107" s="21">
        <f t="shared" si="255"/>
        <v>13357838.238646131</v>
      </c>
      <c r="R107" s="21">
        <f t="shared" si="255"/>
        <v>1513642.5226882922</v>
      </c>
      <c r="S107" s="21"/>
      <c r="T107" s="21">
        <f t="shared" ref="T107:V107" si="256">SUM(T103:T106)</f>
        <v>425123.78318653145</v>
      </c>
      <c r="U107" s="21">
        <f t="shared" si="256"/>
        <v>1590940.9084418952</v>
      </c>
      <c r="V107" s="21">
        <f t="shared" si="256"/>
        <v>22707.149120771646</v>
      </c>
      <c r="W107" s="21"/>
      <c r="X107" s="21">
        <f t="shared" ref="X107:BF107" si="257">SUM(X103:X106)</f>
        <v>5443538.9598226054</v>
      </c>
      <c r="Y107" s="21">
        <f t="shared" si="257"/>
        <v>18433118.070978057</v>
      </c>
      <c r="Z107" s="21">
        <f t="shared" si="257"/>
        <v>250747.14250460707</v>
      </c>
      <c r="AA107" s="21"/>
      <c r="AB107" s="21">
        <f t="shared" si="257"/>
        <v>4505314.9801981393</v>
      </c>
      <c r="AC107" s="21">
        <f t="shared" si="257"/>
        <v>17793076.179517832</v>
      </c>
      <c r="AD107" s="21">
        <f t="shared" si="257"/>
        <v>48367.1002171769</v>
      </c>
      <c r="AE107" s="21"/>
      <c r="AF107" s="21">
        <f t="shared" si="257"/>
        <v>2882847.9916742323</v>
      </c>
      <c r="AG107" s="21">
        <f t="shared" si="257"/>
        <v>7825637.1031124955</v>
      </c>
      <c r="AH107" s="21">
        <f t="shared" si="257"/>
        <v>60094.249171144678</v>
      </c>
      <c r="AI107" s="21"/>
      <c r="AJ107" s="21">
        <f t="shared" si="257"/>
        <v>1478071.146468732</v>
      </c>
      <c r="AK107" s="21">
        <f t="shared" si="257"/>
        <v>10834620.969043795</v>
      </c>
      <c r="AL107" s="21">
        <f t="shared" si="257"/>
        <v>28244.122353291463</v>
      </c>
      <c r="AM107" s="21"/>
      <c r="AN107" s="21">
        <f t="shared" si="257"/>
        <v>280003.54010320839</v>
      </c>
      <c r="AO107" s="21">
        <f t="shared" si="257"/>
        <v>1057513.9818822185</v>
      </c>
      <c r="AP107" s="21">
        <f t="shared" si="257"/>
        <v>335.15792509000266</v>
      </c>
      <c r="AQ107" s="21"/>
      <c r="AR107" s="21">
        <f t="shared" si="257"/>
        <v>135303.65486638696</v>
      </c>
      <c r="AS107" s="21">
        <f t="shared" si="257"/>
        <v>558680.69008515042</v>
      </c>
      <c r="AT107" s="21">
        <f t="shared" si="257"/>
        <v>335.15792509000266</v>
      </c>
      <c r="AU107" s="21"/>
      <c r="AV107" s="21">
        <f t="shared" si="257"/>
        <v>208813.07646459923</v>
      </c>
      <c r="AW107" s="21">
        <f t="shared" si="257"/>
        <v>1000777.2153784302</v>
      </c>
      <c r="AX107" s="21">
        <f t="shared" si="257"/>
        <v>1637895.9427100802</v>
      </c>
      <c r="AY107" s="21"/>
      <c r="AZ107" s="21">
        <f t="shared" si="257"/>
        <v>6679.5979653744971</v>
      </c>
      <c r="BA107" s="21">
        <f t="shared" si="257"/>
        <v>32621.929709416414</v>
      </c>
      <c r="BB107" s="21">
        <f t="shared" si="257"/>
        <v>1177.9684724721835</v>
      </c>
      <c r="BC107" s="21"/>
      <c r="BD107" s="21">
        <f t="shared" si="257"/>
        <v>4759.8252679655425</v>
      </c>
      <c r="BE107" s="21">
        <f t="shared" si="257"/>
        <v>30570.022709008012</v>
      </c>
      <c r="BF107" s="21">
        <f t="shared" si="257"/>
        <v>6458.0847497664599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66238133.971984886</v>
      </c>
      <c r="BO107" s="44">
        <f t="shared" si="192"/>
        <v>20177957.325989563</v>
      </c>
      <c r="BP107" s="44">
        <f t="shared" si="193"/>
        <v>2038771.8407491981</v>
      </c>
      <c r="BQ107" s="44">
        <f t="shared" si="194"/>
        <v>24127404.173305269</v>
      </c>
      <c r="BR107" s="44">
        <f t="shared" si="195"/>
        <v>22346758.259933151</v>
      </c>
      <c r="BS107" s="44">
        <f t="shared" si="196"/>
        <v>10768579.343957873</v>
      </c>
      <c r="BT107" s="44">
        <f t="shared" si="197"/>
        <v>12340936.237865819</v>
      </c>
      <c r="BU107" s="44">
        <f t="shared" si="198"/>
        <v>1337852.6799105171</v>
      </c>
      <c r="BV107" s="44">
        <f t="shared" si="199"/>
        <v>694319.50287662749</v>
      </c>
      <c r="BW107" s="44">
        <f t="shared" si="200"/>
        <v>2847486.2345531099</v>
      </c>
      <c r="BX107" s="44">
        <f t="shared" si="201"/>
        <v>40479.496147263089</v>
      </c>
      <c r="BY107" s="44">
        <f t="shared" si="202"/>
        <v>41787.932726740015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469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242104410.81777382</v>
      </c>
      <c r="I114" s="21">
        <f>+'Function-Classif'!T114</f>
        <v>256109943.72364441</v>
      </c>
      <c r="J114" s="21">
        <f>+'Function-Classif'!U114</f>
        <v>48243297.45858179</v>
      </c>
      <c r="K114" s="47"/>
      <c r="L114" s="47">
        <f t="shared" ref="L114:N114" si="258">INDEX(Alloc,$E114,L$1)*$G114</f>
        <v>115885724.4258655</v>
      </c>
      <c r="M114" s="47">
        <f t="shared" si="258"/>
        <v>92654951.34428589</v>
      </c>
      <c r="N114" s="47">
        <f t="shared" si="258"/>
        <v>27831569.113515809</v>
      </c>
      <c r="O114" s="47"/>
      <c r="P114" s="47">
        <f t="shared" ref="P114:V114" si="259">INDEX(Alloc,$E114,P$1)*$G114</f>
        <v>32999436.960125238</v>
      </c>
      <c r="Q114" s="47">
        <f t="shared" si="259"/>
        <v>30109542.093559176</v>
      </c>
      <c r="R114" s="47">
        <f t="shared" si="259"/>
        <v>4539294.860137729</v>
      </c>
      <c r="S114" s="47"/>
      <c r="T114" s="47">
        <f t="shared" si="259"/>
        <v>2607429.1621181988</v>
      </c>
      <c r="U114" s="47">
        <f t="shared" si="259"/>
        <v>3586096.8964654575</v>
      </c>
      <c r="V114" s="47">
        <f t="shared" si="259"/>
        <v>42625.010614783125</v>
      </c>
      <c r="W114" s="24"/>
      <c r="X114" s="47">
        <f t="shared" ref="X114:Z114" si="260">INDEX(Alloc,$E114,X$1)*$G114</f>
        <v>33207878.542819273</v>
      </c>
      <c r="Y114" s="47">
        <f t="shared" si="260"/>
        <v>41549593.172039539</v>
      </c>
      <c r="Z114" s="47">
        <f t="shared" si="260"/>
        <v>511123.45896386012</v>
      </c>
      <c r="AB114" s="47">
        <f t="shared" ref="AB114:AD114" si="261">INDEX(Alloc,$E114,AB$1)*$G114</f>
        <v>27598889.770447217</v>
      </c>
      <c r="AC114" s="47">
        <f t="shared" si="261"/>
        <v>40106892.045684539</v>
      </c>
      <c r="AD114" s="47">
        <f t="shared" si="261"/>
        <v>66744.243309429483</v>
      </c>
      <c r="AF114" s="47">
        <f t="shared" ref="AF114:AH114" si="262">INDEX(Alloc,$E114,AF$1)*$G114</f>
        <v>17708561.147826578</v>
      </c>
      <c r="AG114" s="47">
        <f t="shared" si="262"/>
        <v>17639557.056723703</v>
      </c>
      <c r="AH114" s="47">
        <f t="shared" si="262"/>
        <v>56339.587015978919</v>
      </c>
      <c r="AJ114" s="47">
        <f t="shared" ref="AJ114:AL114" si="263">INDEX(Alloc,$E114,AJ$1)*$G114</f>
        <v>7948505.5453343773</v>
      </c>
      <c r="AK114" s="47">
        <f t="shared" si="263"/>
        <v>24422026.2520747</v>
      </c>
      <c r="AL114" s="47">
        <f t="shared" si="263"/>
        <v>54596.833593595002</v>
      </c>
      <c r="AN114" s="47">
        <f t="shared" ref="AN114:AP114" si="264">INDEX(Alloc,$E114,AN$1)*$G114</f>
        <v>1713879.1264646079</v>
      </c>
      <c r="AO114" s="47">
        <f t="shared" si="264"/>
        <v>2383713.6805481538</v>
      </c>
      <c r="AP114" s="47">
        <f t="shared" si="264"/>
        <v>633.17641532382856</v>
      </c>
      <c r="AR114" s="47">
        <f t="shared" ref="AR114:AT114" si="265">INDEX(Alloc,$E114,AR$1)*$G114</f>
        <v>850754.65496192372</v>
      </c>
      <c r="AS114" s="47">
        <f t="shared" si="265"/>
        <v>1259307.041637185</v>
      </c>
      <c r="AT114" s="47">
        <f t="shared" si="265"/>
        <v>633.17641532382856</v>
      </c>
      <c r="AV114" s="47">
        <f t="shared" ref="AV114:AX114" si="266">INDEX(Alloc,$E114,AV$1)*$G114</f>
        <v>1506165.5460233688</v>
      </c>
      <c r="AW114" s="47">
        <f t="shared" si="266"/>
        <v>2255824.8688423908</v>
      </c>
      <c r="AX114" s="47">
        <f t="shared" si="266"/>
        <v>15122066.450931054</v>
      </c>
      <c r="AZ114" s="47">
        <f t="shared" ref="AZ114:BB114" si="267">INDEX(Alloc,$E114,AZ$1)*$G114</f>
        <v>48179.838576538881</v>
      </c>
      <c r="BA114" s="47">
        <f t="shared" si="267"/>
        <v>73532.209943751717</v>
      </c>
      <c r="BB114" s="47">
        <f t="shared" si="267"/>
        <v>2704.1719559543753</v>
      </c>
      <c r="BD114" s="47">
        <f t="shared" ref="BD114:BF114" si="268">INDEX(Alloc,$E114,BD$1)*$G114</f>
        <v>29006.097211007796</v>
      </c>
      <c r="BE114" s="47">
        <f t="shared" si="268"/>
        <v>68907.061839912465</v>
      </c>
      <c r="BF114" s="47">
        <f t="shared" si="268"/>
        <v>14967.375712948149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236372244.88366717</v>
      </c>
      <c r="BO114" s="44">
        <f t="shared" si="192"/>
        <v>67648273.913822144</v>
      </c>
      <c r="BP114" s="44">
        <f t="shared" si="193"/>
        <v>6236151.0691984398</v>
      </c>
      <c r="BQ114" s="44">
        <f t="shared" si="194"/>
        <v>75268595.173822671</v>
      </c>
      <c r="BR114" s="44">
        <f t="shared" si="195"/>
        <v>67772526.059441179</v>
      </c>
      <c r="BS114" s="44">
        <f t="shared" si="196"/>
        <v>35404457.79156626</v>
      </c>
      <c r="BT114" s="44">
        <f t="shared" si="197"/>
        <v>32425128.631002672</v>
      </c>
      <c r="BU114" s="44">
        <f t="shared" si="198"/>
        <v>4098225.9834280857</v>
      </c>
      <c r="BV114" s="44">
        <f t="shared" si="199"/>
        <v>2110694.8730144324</v>
      </c>
      <c r="BW114" s="44">
        <f t="shared" si="200"/>
        <v>18884056.865796812</v>
      </c>
      <c r="BX114" s="44">
        <f t="shared" si="201"/>
        <v>124416.22047624497</v>
      </c>
      <c r="BY114" s="44">
        <f t="shared" si="202"/>
        <v>112880.53476386842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242104410.81777382</v>
      </c>
      <c r="I118" s="21">
        <f t="shared" ref="I118:BF118" si="269">SUM(I112:I117)</f>
        <v>256109943.72364441</v>
      </c>
      <c r="J118" s="21">
        <f t="shared" si="269"/>
        <v>48243297.45858179</v>
      </c>
      <c r="K118" s="21"/>
      <c r="L118" s="21">
        <f t="shared" si="269"/>
        <v>115885724.4258655</v>
      </c>
      <c r="M118" s="21">
        <f t="shared" si="269"/>
        <v>92654951.34428589</v>
      </c>
      <c r="N118" s="21">
        <f t="shared" si="269"/>
        <v>27831569.113515809</v>
      </c>
      <c r="O118" s="21"/>
      <c r="P118" s="21">
        <f t="shared" si="269"/>
        <v>32999436.960125238</v>
      </c>
      <c r="Q118" s="21">
        <f t="shared" si="269"/>
        <v>30109542.093559176</v>
      </c>
      <c r="R118" s="21">
        <f t="shared" si="269"/>
        <v>4539294.860137729</v>
      </c>
      <c r="S118" s="21"/>
      <c r="T118" s="21">
        <f t="shared" ref="T118:V118" si="270">SUM(T112:T117)</f>
        <v>2607429.1621181988</v>
      </c>
      <c r="U118" s="21">
        <f t="shared" si="270"/>
        <v>3586096.8964654575</v>
      </c>
      <c r="V118" s="21">
        <f t="shared" si="270"/>
        <v>42625.010614783125</v>
      </c>
      <c r="W118" s="21"/>
      <c r="X118" s="21">
        <f t="shared" si="269"/>
        <v>33207878.542819273</v>
      </c>
      <c r="Y118" s="21">
        <f t="shared" si="269"/>
        <v>41549593.172039539</v>
      </c>
      <c r="Z118" s="21">
        <f t="shared" si="269"/>
        <v>511123.45896386012</v>
      </c>
      <c r="AA118" s="21"/>
      <c r="AB118" s="21">
        <f t="shared" si="269"/>
        <v>27598889.770447217</v>
      </c>
      <c r="AC118" s="21">
        <f t="shared" si="269"/>
        <v>40106892.045684539</v>
      </c>
      <c r="AD118" s="21">
        <f t="shared" si="269"/>
        <v>66744.243309429483</v>
      </c>
      <c r="AE118" s="21"/>
      <c r="AF118" s="21">
        <f t="shared" si="269"/>
        <v>17708561.147826578</v>
      </c>
      <c r="AG118" s="21">
        <f t="shared" si="269"/>
        <v>17639557.056723703</v>
      </c>
      <c r="AH118" s="21">
        <f t="shared" si="269"/>
        <v>56339.587015978919</v>
      </c>
      <c r="AI118" s="21"/>
      <c r="AJ118" s="21">
        <f t="shared" si="269"/>
        <v>7948505.5453343773</v>
      </c>
      <c r="AK118" s="21">
        <f t="shared" si="269"/>
        <v>24422026.2520747</v>
      </c>
      <c r="AL118" s="21">
        <f t="shared" si="269"/>
        <v>54596.833593595002</v>
      </c>
      <c r="AM118" s="21"/>
      <c r="AN118" s="21">
        <f t="shared" si="269"/>
        <v>1713879.1264646079</v>
      </c>
      <c r="AO118" s="21">
        <f t="shared" si="269"/>
        <v>2383713.6805481538</v>
      </c>
      <c r="AP118" s="21">
        <f t="shared" si="269"/>
        <v>633.17641532382856</v>
      </c>
      <c r="AQ118" s="21"/>
      <c r="AR118" s="21">
        <f t="shared" si="269"/>
        <v>850754.65496192372</v>
      </c>
      <c r="AS118" s="21">
        <f t="shared" si="269"/>
        <v>1259307.041637185</v>
      </c>
      <c r="AT118" s="21">
        <f t="shared" si="269"/>
        <v>633.17641532382856</v>
      </c>
      <c r="AU118" s="21"/>
      <c r="AV118" s="21">
        <f t="shared" si="269"/>
        <v>1506165.5460233688</v>
      </c>
      <c r="AW118" s="21">
        <f t="shared" si="269"/>
        <v>2255824.8688423908</v>
      </c>
      <c r="AX118" s="21">
        <f t="shared" si="269"/>
        <v>15122066.450931054</v>
      </c>
      <c r="AY118" s="21"/>
      <c r="AZ118" s="21">
        <f t="shared" si="269"/>
        <v>48179.838576538881</v>
      </c>
      <c r="BA118" s="21">
        <f t="shared" si="269"/>
        <v>73532.209943751717</v>
      </c>
      <c r="BB118" s="21">
        <f t="shared" si="269"/>
        <v>2704.1719559543753</v>
      </c>
      <c r="BC118" s="21"/>
      <c r="BD118" s="21">
        <f t="shared" si="269"/>
        <v>29006.097211007796</v>
      </c>
      <c r="BE118" s="21">
        <f t="shared" si="269"/>
        <v>68907.061839912465</v>
      </c>
      <c r="BF118" s="21">
        <f t="shared" si="269"/>
        <v>14967.375712948149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236372244.88366717</v>
      </c>
      <c r="BO118" s="44">
        <f t="shared" si="192"/>
        <v>67648273.913822144</v>
      </c>
      <c r="BP118" s="44">
        <f t="shared" si="193"/>
        <v>6236151.0691984398</v>
      </c>
      <c r="BQ118" s="44">
        <f t="shared" si="194"/>
        <v>75268595.173822671</v>
      </c>
      <c r="BR118" s="44">
        <f t="shared" si="195"/>
        <v>67772526.059441179</v>
      </c>
      <c r="BS118" s="44">
        <f t="shared" si="196"/>
        <v>35404457.79156626</v>
      </c>
      <c r="BT118" s="44">
        <f t="shared" si="197"/>
        <v>32425128.631002672</v>
      </c>
      <c r="BU118" s="44">
        <f t="shared" si="198"/>
        <v>4098225.9834280857</v>
      </c>
      <c r="BV118" s="44">
        <f t="shared" si="199"/>
        <v>2110694.8730144324</v>
      </c>
      <c r="BW118" s="44">
        <f t="shared" si="200"/>
        <v>18884056.865796812</v>
      </c>
      <c r="BX118" s="44">
        <f t="shared" si="201"/>
        <v>124416.22047624497</v>
      </c>
      <c r="BY118" s="44">
        <f t="shared" si="202"/>
        <v>112880.53476386842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242104410.81777382</v>
      </c>
      <c r="I129" s="21">
        <f t="shared" ref="I129:J129" si="285">I118+I127</f>
        <v>256109943.72364441</v>
      </c>
      <c r="J129" s="21">
        <f t="shared" si="285"/>
        <v>48243297.45858179</v>
      </c>
      <c r="K129" s="21"/>
      <c r="L129" s="21">
        <f t="shared" ref="L129:BF129" si="286">L118+L127</f>
        <v>115885724.4258655</v>
      </c>
      <c r="M129" s="21">
        <f t="shared" si="286"/>
        <v>92654951.34428589</v>
      </c>
      <c r="N129" s="21">
        <f t="shared" si="286"/>
        <v>27831569.113515809</v>
      </c>
      <c r="O129" s="21"/>
      <c r="P129" s="21">
        <f t="shared" si="286"/>
        <v>32999436.960125238</v>
      </c>
      <c r="Q129" s="21">
        <f t="shared" si="286"/>
        <v>30109542.093559176</v>
      </c>
      <c r="R129" s="21">
        <f t="shared" si="286"/>
        <v>4539294.860137729</v>
      </c>
      <c r="S129" s="21"/>
      <c r="T129" s="21">
        <f t="shared" ref="T129:V129" si="287">T118+T127</f>
        <v>2607429.1621181988</v>
      </c>
      <c r="U129" s="21">
        <f t="shared" si="287"/>
        <v>3586096.8964654575</v>
      </c>
      <c r="V129" s="21">
        <f t="shared" si="287"/>
        <v>42625.010614783125</v>
      </c>
      <c r="W129" s="21"/>
      <c r="X129" s="21">
        <f t="shared" si="286"/>
        <v>33207878.542819273</v>
      </c>
      <c r="Y129" s="21">
        <f t="shared" si="286"/>
        <v>41549593.172039539</v>
      </c>
      <c r="Z129" s="21">
        <f t="shared" si="286"/>
        <v>511123.45896386012</v>
      </c>
      <c r="AA129" s="21"/>
      <c r="AB129" s="21">
        <f t="shared" si="286"/>
        <v>27598889.770447217</v>
      </c>
      <c r="AC129" s="21">
        <f t="shared" si="286"/>
        <v>40106892.045684539</v>
      </c>
      <c r="AD129" s="21">
        <f t="shared" si="286"/>
        <v>66744.243309429483</v>
      </c>
      <c r="AE129" s="21"/>
      <c r="AF129" s="21">
        <f t="shared" si="286"/>
        <v>17708561.147826578</v>
      </c>
      <c r="AG129" s="21">
        <f t="shared" si="286"/>
        <v>17639557.056723703</v>
      </c>
      <c r="AH129" s="21">
        <f t="shared" si="286"/>
        <v>56339.587015978919</v>
      </c>
      <c r="AI129" s="21"/>
      <c r="AJ129" s="21">
        <f t="shared" si="286"/>
        <v>7948505.5453343773</v>
      </c>
      <c r="AK129" s="21">
        <f t="shared" si="286"/>
        <v>24422026.2520747</v>
      </c>
      <c r="AL129" s="21">
        <f t="shared" si="286"/>
        <v>54596.833593595002</v>
      </c>
      <c r="AM129" s="21"/>
      <c r="AN129" s="21">
        <f t="shared" si="286"/>
        <v>1713879.1264646079</v>
      </c>
      <c r="AO129" s="21">
        <f t="shared" si="286"/>
        <v>2383713.6805481538</v>
      </c>
      <c r="AP129" s="21">
        <f t="shared" si="286"/>
        <v>633.17641532382856</v>
      </c>
      <c r="AQ129" s="21"/>
      <c r="AR129" s="21">
        <f t="shared" si="286"/>
        <v>850754.65496192372</v>
      </c>
      <c r="AS129" s="21">
        <f t="shared" si="286"/>
        <v>1259307.041637185</v>
      </c>
      <c r="AT129" s="21">
        <f t="shared" si="286"/>
        <v>633.17641532382856</v>
      </c>
      <c r="AU129" s="21"/>
      <c r="AV129" s="21">
        <f t="shared" si="286"/>
        <v>1506165.5460233688</v>
      </c>
      <c r="AW129" s="21">
        <f t="shared" si="286"/>
        <v>2255824.8688423908</v>
      </c>
      <c r="AX129" s="21">
        <f t="shared" si="286"/>
        <v>15122066.450931054</v>
      </c>
      <c r="AY129" s="21"/>
      <c r="AZ129" s="21">
        <f t="shared" si="286"/>
        <v>48179.838576538881</v>
      </c>
      <c r="BA129" s="21">
        <f t="shared" si="286"/>
        <v>73532.209943751717</v>
      </c>
      <c r="BB129" s="21">
        <f t="shared" si="286"/>
        <v>2704.1719559543753</v>
      </c>
      <c r="BC129" s="21"/>
      <c r="BD129" s="21">
        <f t="shared" si="286"/>
        <v>29006.097211007796</v>
      </c>
      <c r="BE129" s="21">
        <f t="shared" si="286"/>
        <v>68907.061839912465</v>
      </c>
      <c r="BF129" s="21">
        <f t="shared" si="286"/>
        <v>14967.375712948149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236372244.88366717</v>
      </c>
      <c r="BO129" s="44">
        <f t="shared" si="192"/>
        <v>67648273.913822144</v>
      </c>
      <c r="BP129" s="44">
        <f t="shared" si="193"/>
        <v>6236151.0691984398</v>
      </c>
      <c r="BQ129" s="44">
        <f t="shared" si="194"/>
        <v>75268595.173822671</v>
      </c>
      <c r="BR129" s="44">
        <f t="shared" si="195"/>
        <v>67772526.059441179</v>
      </c>
      <c r="BS129" s="44">
        <f t="shared" si="196"/>
        <v>35404457.79156626</v>
      </c>
      <c r="BT129" s="44">
        <f t="shared" si="197"/>
        <v>32425128.631002672</v>
      </c>
      <c r="BU129" s="44">
        <f t="shared" si="198"/>
        <v>4098225.9834280857</v>
      </c>
      <c r="BV129" s="44">
        <f t="shared" si="199"/>
        <v>2110694.8730144324</v>
      </c>
      <c r="BW129" s="44">
        <f t="shared" si="200"/>
        <v>18884056.865796812</v>
      </c>
      <c r="BX129" s="44">
        <f t="shared" si="201"/>
        <v>124416.22047624497</v>
      </c>
      <c r="BY129" s="44">
        <f t="shared" si="202"/>
        <v>112880.53476386842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1027943675.6898531</v>
      </c>
      <c r="I133" s="21">
        <f>I100+I107+I109-I129-I131</f>
        <v>1144112110.7455323</v>
      </c>
      <c r="J133" s="21">
        <f>J100+J107+J109-J129-J131</f>
        <v>208878142.3046141</v>
      </c>
      <c r="K133" s="21"/>
      <c r="L133" s="21">
        <f t="shared" ref="L133:R133" si="303">L100+L107+L109-L129-L131</f>
        <v>491719154.31644678</v>
      </c>
      <c r="M133" s="21">
        <f t="shared" si="303"/>
        <v>413914627.49264884</v>
      </c>
      <c r="N133" s="21">
        <f t="shared" si="303"/>
        <v>121206875.34003362</v>
      </c>
      <c r="O133" s="21"/>
      <c r="P133" s="21">
        <f t="shared" si="303"/>
        <v>140088187.8331233</v>
      </c>
      <c r="Q133" s="21">
        <f t="shared" si="303"/>
        <v>134507435.5856145</v>
      </c>
      <c r="R133" s="21">
        <f t="shared" si="303"/>
        <v>20149244.212544218</v>
      </c>
      <c r="S133" s="21"/>
      <c r="T133" s="21">
        <f t="shared" ref="T133:V133" si="304">T100+T107+T109-T129-T131</f>
        <v>11073685.605294978</v>
      </c>
      <c r="U133" s="21">
        <f t="shared" si="304"/>
        <v>16020060.876591079</v>
      </c>
      <c r="V133" s="21">
        <f t="shared" si="304"/>
        <v>198566.76805286732</v>
      </c>
      <c r="W133" s="21"/>
      <c r="X133" s="21">
        <f t="shared" ref="X133:BF133" si="305">X100+X107+X109-X129-X131</f>
        <v>141035451.95895687</v>
      </c>
      <c r="Y133" s="21">
        <f t="shared" si="305"/>
        <v>185613225.52932808</v>
      </c>
      <c r="Z133" s="21">
        <f t="shared" si="305"/>
        <v>2359508.5345654693</v>
      </c>
      <c r="AA133" s="21"/>
      <c r="AB133" s="21">
        <f t="shared" si="305"/>
        <v>117213142.20108412</v>
      </c>
      <c r="AC133" s="21">
        <f t="shared" si="305"/>
        <v>179168290.95611185</v>
      </c>
      <c r="AD133" s="21">
        <f t="shared" si="305"/>
        <v>323736.3499842732</v>
      </c>
      <c r="AE133" s="21"/>
      <c r="AF133" s="21">
        <f t="shared" si="305"/>
        <v>75204100.660852492</v>
      </c>
      <c r="AG133" s="21">
        <f t="shared" si="305"/>
        <v>78800653.201350972</v>
      </c>
      <c r="AH133" s="21">
        <f t="shared" si="305"/>
        <v>292536.61482736521</v>
      </c>
      <c r="AI133" s="21"/>
      <c r="AJ133" s="21">
        <f t="shared" si="305"/>
        <v>34005554.833920531</v>
      </c>
      <c r="AK133" s="21">
        <f t="shared" si="305"/>
        <v>109099770.19125164</v>
      </c>
      <c r="AL133" s="21">
        <f t="shared" si="305"/>
        <v>253496.34428092022</v>
      </c>
      <c r="AM133" s="21"/>
      <c r="AN133" s="21">
        <f t="shared" si="305"/>
        <v>7278941.0495352289</v>
      </c>
      <c r="AO133" s="21">
        <f t="shared" si="305"/>
        <v>10648691.147297958</v>
      </c>
      <c r="AP133" s="21">
        <f t="shared" si="305"/>
        <v>2947.47781685375</v>
      </c>
      <c r="AQ133" s="21"/>
      <c r="AR133" s="21">
        <f t="shared" si="305"/>
        <v>3612293.6867737449</v>
      </c>
      <c r="AS133" s="21">
        <f t="shared" si="305"/>
        <v>5625663.7931985809</v>
      </c>
      <c r="AT133" s="21">
        <f t="shared" si="305"/>
        <v>2947.47781685375</v>
      </c>
      <c r="AU133" s="21"/>
      <c r="AV133" s="21">
        <f t="shared" si="305"/>
        <v>6385725.714927909</v>
      </c>
      <c r="AW133" s="21">
        <f t="shared" si="305"/>
        <v>10077377.374103332</v>
      </c>
      <c r="AX133" s="21">
        <f t="shared" si="305"/>
        <v>64007981.864338361</v>
      </c>
      <c r="AY133" s="21"/>
      <c r="AZ133" s="21">
        <f t="shared" si="305"/>
        <v>204269.20198220125</v>
      </c>
      <c r="BA133" s="21">
        <f t="shared" si="305"/>
        <v>328488.19028014375</v>
      </c>
      <c r="BB133" s="21">
        <f t="shared" si="305"/>
        <v>12297.930986362831</v>
      </c>
      <c r="BC133" s="21"/>
      <c r="BD133" s="21">
        <f t="shared" si="305"/>
        <v>123168.6269550889</v>
      </c>
      <c r="BE133" s="21">
        <f t="shared" si="305"/>
        <v>307826.40775558783</v>
      </c>
      <c r="BF133" s="21">
        <f t="shared" si="305"/>
        <v>68003.389366896459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1026840657.1491293</v>
      </c>
      <c r="BO133" s="44">
        <f t="shared" si="192"/>
        <v>294744867.63128197</v>
      </c>
      <c r="BP133" s="44">
        <f t="shared" si="193"/>
        <v>27292313.249938928</v>
      </c>
      <c r="BQ133" s="44">
        <f t="shared" si="194"/>
        <v>329008186.02285039</v>
      </c>
      <c r="BR133" s="44">
        <f t="shared" si="195"/>
        <v>296705169.50718027</v>
      </c>
      <c r="BS133" s="44">
        <f t="shared" si="196"/>
        <v>154297290.47703084</v>
      </c>
      <c r="BT133" s="44">
        <f t="shared" si="197"/>
        <v>143358821.3694531</v>
      </c>
      <c r="BU133" s="44">
        <f t="shared" si="198"/>
        <v>17930579.67465004</v>
      </c>
      <c r="BV133" s="44">
        <f t="shared" si="199"/>
        <v>9240904.9577891789</v>
      </c>
      <c r="BW133" s="44">
        <f t="shared" si="200"/>
        <v>80471084.953369603</v>
      </c>
      <c r="BX133" s="44">
        <f t="shared" si="201"/>
        <v>545055.32324870781</v>
      </c>
      <c r="BY133" s="44">
        <f t="shared" si="202"/>
        <v>498998.42407757323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682428.36308346037</v>
      </c>
      <c r="I138" s="21">
        <f>+'Function-Classif'!T138</f>
        <v>4240556.6369165406</v>
      </c>
      <c r="J138" s="21">
        <f>+'Function-Classif'!U138</f>
        <v>0</v>
      </c>
      <c r="K138" s="47"/>
      <c r="L138" s="47">
        <f t="shared" ref="L138:N141" si="306">INDEX(Alloc,$E138,L$1)*$G138</f>
        <v>266863.809592865</v>
      </c>
      <c r="M138" s="47">
        <f t="shared" si="306"/>
        <v>1534140.2335012762</v>
      </c>
      <c r="N138" s="47">
        <f t="shared" si="306"/>
        <v>0</v>
      </c>
      <c r="O138" s="47"/>
      <c r="P138" s="47">
        <f t="shared" ref="P138:V141" si="307">INDEX(Alloc,$E138,P$1)*$G138</f>
        <v>96437.952815093042</v>
      </c>
      <c r="Q138" s="47">
        <f t="shared" si="307"/>
        <v>498540.65290465549</v>
      </c>
      <c r="R138" s="47">
        <f t="shared" si="307"/>
        <v>0</v>
      </c>
      <c r="S138" s="47"/>
      <c r="T138" s="47">
        <f t="shared" si="307"/>
        <v>7953.3264737570207</v>
      </c>
      <c r="U138" s="47">
        <f t="shared" si="307"/>
        <v>59377.026810569958</v>
      </c>
      <c r="V138" s="47">
        <f t="shared" si="307"/>
        <v>0</v>
      </c>
      <c r="W138" s="24"/>
      <c r="X138" s="47">
        <f t="shared" ref="X138:Z141" si="308">INDEX(Alloc,$E138,X$1)*$G138</f>
        <v>112264.2237436319</v>
      </c>
      <c r="Y138" s="47">
        <f t="shared" si="308"/>
        <v>687960.02421911422</v>
      </c>
      <c r="Z138" s="47">
        <f t="shared" si="308"/>
        <v>0</v>
      </c>
      <c r="AB138" s="47">
        <f t="shared" ref="AB138:AD141" si="309">INDEX(Alloc,$E138,AB$1)*$G138</f>
        <v>84908.375397737691</v>
      </c>
      <c r="AC138" s="47">
        <f t="shared" si="309"/>
        <v>664072.40881651524</v>
      </c>
      <c r="AD138" s="47">
        <f t="shared" si="309"/>
        <v>0</v>
      </c>
      <c r="AF138" s="47">
        <f t="shared" ref="AF138:AH141" si="310">INDEX(Alloc,$E138,AF$1)*$G138</f>
        <v>57348.826034813166</v>
      </c>
      <c r="AG138" s="47">
        <f t="shared" si="310"/>
        <v>292068.08475141565</v>
      </c>
      <c r="AH138" s="47">
        <f t="shared" si="310"/>
        <v>0</v>
      </c>
      <c r="AJ138" s="47">
        <f t="shared" ref="AJ138:AL141" si="311">INDEX(Alloc,$E138,AJ$1)*$G138</f>
        <v>49106.923120263222</v>
      </c>
      <c r="AK138" s="47">
        <f t="shared" si="311"/>
        <v>404369.24862993613</v>
      </c>
      <c r="AL138" s="47">
        <f t="shared" si="311"/>
        <v>0</v>
      </c>
      <c r="AN138" s="47">
        <f t="shared" ref="AN138:AP141" si="312">INDEX(Alloc,$E138,AN$1)*$G138</f>
        <v>5302.4672827706481</v>
      </c>
      <c r="AO138" s="47">
        <f t="shared" si="312"/>
        <v>39468.490452149577</v>
      </c>
      <c r="AP138" s="47">
        <f t="shared" si="312"/>
        <v>0</v>
      </c>
      <c r="AR138" s="47">
        <f t="shared" ref="AR138:AT141" si="313">INDEX(Alloc,$E138,AR$1)*$G138</f>
        <v>2146.3496867973281</v>
      </c>
      <c r="AS138" s="47">
        <f t="shared" si="313"/>
        <v>20851.056213157433</v>
      </c>
      <c r="AT138" s="47">
        <f t="shared" si="313"/>
        <v>0</v>
      </c>
      <c r="AV138" s="47">
        <f t="shared" ref="AV138:AX141" si="314">INDEX(Alloc,$E138,AV$1)*$G138</f>
        <v>0</v>
      </c>
      <c r="AW138" s="47">
        <f t="shared" si="314"/>
        <v>37350.963341013914</v>
      </c>
      <c r="AX138" s="47">
        <f t="shared" si="314"/>
        <v>0</v>
      </c>
      <c r="AZ138" s="47">
        <f t="shared" ref="AZ138:BB141" si="315">INDEX(Alloc,$E138,AZ$1)*$G138</f>
        <v>0</v>
      </c>
      <c r="BA138" s="47">
        <f t="shared" si="315"/>
        <v>1217.5142299066044</v>
      </c>
      <c r="BB138" s="47">
        <f t="shared" si="315"/>
        <v>0</v>
      </c>
      <c r="BD138" s="47">
        <f t="shared" ref="BD138:BF141" si="316">INDEX(Alloc,$E138,BD$1)*$G138</f>
        <v>96.108935731213208</v>
      </c>
      <c r="BE138" s="47">
        <f t="shared" si="316"/>
        <v>1140.933046828367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1801004.0430941412</v>
      </c>
      <c r="BO138" s="44">
        <f t="shared" si="192"/>
        <v>594978.60571974854</v>
      </c>
      <c r="BP138" s="44">
        <f t="shared" si="193"/>
        <v>67330.353284326979</v>
      </c>
      <c r="BQ138" s="44">
        <f t="shared" si="194"/>
        <v>800224.24796274607</v>
      </c>
      <c r="BR138" s="44">
        <f t="shared" si="195"/>
        <v>748980.78421425296</v>
      </c>
      <c r="BS138" s="44">
        <f t="shared" si="196"/>
        <v>349416.91078622884</v>
      </c>
      <c r="BT138" s="44">
        <f t="shared" si="197"/>
        <v>453476.17175019934</v>
      </c>
      <c r="BU138" s="44">
        <f t="shared" si="198"/>
        <v>44770.957734920223</v>
      </c>
      <c r="BV138" s="44">
        <f t="shared" si="199"/>
        <v>22997.405899954763</v>
      </c>
      <c r="BW138" s="44">
        <f t="shared" si="200"/>
        <v>37350.963341013914</v>
      </c>
      <c r="BX138" s="44">
        <f t="shared" si="201"/>
        <v>1217.5142299066044</v>
      </c>
      <c r="BY138" s="44">
        <f t="shared" si="202"/>
        <v>1237.0419825595802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Energy</v>
      </c>
      <c r="E139" s="93">
        <v>2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106331166.06265721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34553822.261742003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4115418.1086121104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47682467.340526514</v>
      </c>
      <c r="Z139" s="47">
        <f t="shared" si="308"/>
        <v>0</v>
      </c>
      <c r="AB139" s="47">
        <f t="shared" si="309"/>
        <v>0</v>
      </c>
      <c r="AC139" s="47">
        <f t="shared" si="309"/>
        <v>46026818.173163392</v>
      </c>
      <c r="AD139" s="47">
        <f t="shared" si="309"/>
        <v>0</v>
      </c>
      <c r="AF139" s="47">
        <f t="shared" si="310"/>
        <v>0</v>
      </c>
      <c r="AG139" s="47">
        <f t="shared" si="310"/>
        <v>20243221.149625883</v>
      </c>
      <c r="AH139" s="47">
        <f t="shared" si="310"/>
        <v>0</v>
      </c>
      <c r="AJ139" s="47">
        <f t="shared" si="311"/>
        <v>0</v>
      </c>
      <c r="AK139" s="47">
        <f t="shared" si="311"/>
        <v>28026807.97215784</v>
      </c>
      <c r="AL139" s="47">
        <f t="shared" si="311"/>
        <v>0</v>
      </c>
      <c r="AN139" s="47">
        <f t="shared" si="312"/>
        <v>0</v>
      </c>
      <c r="AO139" s="47">
        <f t="shared" si="312"/>
        <v>2735558.6672360254</v>
      </c>
      <c r="AP139" s="47">
        <f t="shared" si="312"/>
        <v>0</v>
      </c>
      <c r="AR139" s="47">
        <f t="shared" si="313"/>
        <v>0</v>
      </c>
      <c r="AS139" s="47">
        <f t="shared" si="313"/>
        <v>1445185.4350518202</v>
      </c>
      <c r="AT139" s="47">
        <f t="shared" si="313"/>
        <v>0</v>
      </c>
      <c r="AV139" s="47">
        <f t="shared" si="314"/>
        <v>0</v>
      </c>
      <c r="AW139" s="47">
        <f t="shared" si="314"/>
        <v>2588792.9922478423</v>
      </c>
      <c r="AX139" s="47">
        <f t="shared" si="314"/>
        <v>0</v>
      </c>
      <c r="AZ139" s="47">
        <f t="shared" si="315"/>
        <v>0</v>
      </c>
      <c r="BA139" s="47">
        <f t="shared" si="315"/>
        <v>84385.837055058015</v>
      </c>
      <c r="BB139" s="47">
        <f t="shared" si="315"/>
        <v>0</v>
      </c>
      <c r="BD139" s="47">
        <f t="shared" si="316"/>
        <v>0</v>
      </c>
      <c r="BE139" s="47">
        <f t="shared" si="316"/>
        <v>79077.999924300675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106331166.06265721</v>
      </c>
      <c r="BO139" s="44">
        <f t="shared" si="192"/>
        <v>34553822.261742003</v>
      </c>
      <c r="BP139" s="44">
        <f t="shared" si="193"/>
        <v>4115418.1086121104</v>
      </c>
      <c r="BQ139" s="44">
        <f t="shared" si="194"/>
        <v>47682467.340526514</v>
      </c>
      <c r="BR139" s="44">
        <f t="shared" si="195"/>
        <v>46026818.173163392</v>
      </c>
      <c r="BS139" s="44">
        <f t="shared" si="196"/>
        <v>20243221.149625883</v>
      </c>
      <c r="BT139" s="44">
        <f t="shared" si="197"/>
        <v>28026807.97215784</v>
      </c>
      <c r="BU139" s="44">
        <f t="shared" si="198"/>
        <v>2735558.6672360254</v>
      </c>
      <c r="BV139" s="44">
        <f t="shared" si="199"/>
        <v>1445185.4350518202</v>
      </c>
      <c r="BW139" s="44">
        <f t="shared" si="200"/>
        <v>2588792.9922478423</v>
      </c>
      <c r="BX139" s="44">
        <f t="shared" si="201"/>
        <v>84385.837055058015</v>
      </c>
      <c r="BY139" s="44">
        <f t="shared" si="202"/>
        <v>79077.999924300675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3036428.7733999998</v>
      </c>
      <c r="I140" s="21">
        <f>+'Function-Classif'!T140</f>
        <v>15489677.226600001</v>
      </c>
      <c r="J140" s="21">
        <f>+'Function-Classif'!U140</f>
        <v>0</v>
      </c>
      <c r="K140" s="24"/>
      <c r="L140" s="47">
        <f t="shared" si="306"/>
        <v>1187396.3537588394</v>
      </c>
      <c r="M140" s="47">
        <f t="shared" si="306"/>
        <v>5603824.9390190197</v>
      </c>
      <c r="N140" s="47">
        <f t="shared" si="306"/>
        <v>0</v>
      </c>
      <c r="O140" s="47"/>
      <c r="P140" s="47">
        <f t="shared" si="307"/>
        <v>429095.55143992108</v>
      </c>
      <c r="Q140" s="47">
        <f t="shared" si="307"/>
        <v>1821042.4854616849</v>
      </c>
      <c r="R140" s="47">
        <f t="shared" si="307"/>
        <v>0</v>
      </c>
      <c r="S140" s="47"/>
      <c r="T140" s="47">
        <f t="shared" si="307"/>
        <v>35387.903925977786</v>
      </c>
      <c r="U140" s="47">
        <f t="shared" si="307"/>
        <v>216889.21024284975</v>
      </c>
      <c r="V140" s="47">
        <f t="shared" si="307"/>
        <v>0</v>
      </c>
      <c r="W140" s="24"/>
      <c r="X140" s="47">
        <f t="shared" si="308"/>
        <v>499513.70376569452</v>
      </c>
      <c r="Y140" s="47">
        <f t="shared" si="308"/>
        <v>2512943.3780435398</v>
      </c>
      <c r="Z140" s="47">
        <f t="shared" si="308"/>
        <v>0</v>
      </c>
      <c r="AB140" s="47">
        <f t="shared" si="309"/>
        <v>377795.30879317876</v>
      </c>
      <c r="AC140" s="47">
        <f t="shared" si="309"/>
        <v>2425687.9811745882</v>
      </c>
      <c r="AD140" s="47">
        <f t="shared" si="309"/>
        <v>0</v>
      </c>
      <c r="AF140" s="47">
        <f t="shared" si="310"/>
        <v>255170.55695928211</v>
      </c>
      <c r="AG140" s="47">
        <f t="shared" si="310"/>
        <v>1066850.5925864193</v>
      </c>
      <c r="AH140" s="47">
        <f t="shared" si="310"/>
        <v>0</v>
      </c>
      <c r="AJ140" s="47">
        <f t="shared" si="311"/>
        <v>218498.6474796813</v>
      </c>
      <c r="AK140" s="47">
        <f t="shared" si="311"/>
        <v>1477058.2444560688</v>
      </c>
      <c r="AL140" s="47">
        <f t="shared" si="311"/>
        <v>0</v>
      </c>
      <c r="AN140" s="47">
        <f t="shared" si="312"/>
        <v>23593.04668209963</v>
      </c>
      <c r="AO140" s="47">
        <f t="shared" si="312"/>
        <v>144168.37931198539</v>
      </c>
      <c r="AP140" s="47">
        <f t="shared" si="312"/>
        <v>0</v>
      </c>
      <c r="AR140" s="47">
        <f t="shared" si="313"/>
        <v>9550.0689879333659</v>
      </c>
      <c r="AS140" s="47">
        <f t="shared" si="313"/>
        <v>76163.616767620537</v>
      </c>
      <c r="AT140" s="47">
        <f t="shared" si="313"/>
        <v>0</v>
      </c>
      <c r="AV140" s="47">
        <f t="shared" si="314"/>
        <v>0</v>
      </c>
      <c r="AW140" s="47">
        <f t="shared" si="314"/>
        <v>136433.59016083376</v>
      </c>
      <c r="AX140" s="47">
        <f t="shared" si="314"/>
        <v>0</v>
      </c>
      <c r="AZ140" s="47">
        <f t="shared" si="315"/>
        <v>0</v>
      </c>
      <c r="BA140" s="47">
        <f t="shared" si="315"/>
        <v>4447.2705012044726</v>
      </c>
      <c r="BB140" s="47">
        <f t="shared" si="315"/>
        <v>0</v>
      </c>
      <c r="BD140" s="47">
        <f t="shared" si="316"/>
        <v>427.63160739175925</v>
      </c>
      <c r="BE140" s="47">
        <f t="shared" si="316"/>
        <v>4167.5388741849583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6791221.2927778587</v>
      </c>
      <c r="BO140" s="44">
        <f t="shared" si="192"/>
        <v>2250138.0369016058</v>
      </c>
      <c r="BP140" s="44">
        <f t="shared" si="193"/>
        <v>252277.11416882754</v>
      </c>
      <c r="BQ140" s="44">
        <f t="shared" si="194"/>
        <v>3012457.0818092343</v>
      </c>
      <c r="BR140" s="44">
        <f t="shared" si="195"/>
        <v>2803483.289967767</v>
      </c>
      <c r="BS140" s="44">
        <f t="shared" si="196"/>
        <v>1322021.1495457015</v>
      </c>
      <c r="BT140" s="44">
        <f t="shared" si="197"/>
        <v>1695556.8919357501</v>
      </c>
      <c r="BU140" s="44">
        <f t="shared" si="198"/>
        <v>167761.42599408503</v>
      </c>
      <c r="BV140" s="44">
        <f t="shared" si="199"/>
        <v>85713.685755553903</v>
      </c>
      <c r="BW140" s="44">
        <f t="shared" si="200"/>
        <v>136433.59016083376</v>
      </c>
      <c r="BX140" s="44">
        <f t="shared" si="201"/>
        <v>4447.2705012044726</v>
      </c>
      <c r="BY140" s="44">
        <f t="shared" si="202"/>
        <v>4595.170481576718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428962.19409999996</v>
      </c>
      <c r="I141" s="21">
        <f>+'Function-Classif'!T141</f>
        <v>2188256.8059</v>
      </c>
      <c r="J141" s="21">
        <f>+'Function-Classif'!U141</f>
        <v>0</v>
      </c>
      <c r="K141" s="24"/>
      <c r="L141" s="47">
        <f t="shared" si="306"/>
        <v>167745.79059346611</v>
      </c>
      <c r="M141" s="47">
        <f t="shared" si="306"/>
        <v>791663.24013661698</v>
      </c>
      <c r="N141" s="47">
        <f t="shared" si="306"/>
        <v>0</v>
      </c>
      <c r="O141" s="47"/>
      <c r="P141" s="47">
        <f t="shared" si="307"/>
        <v>60619.162496643323</v>
      </c>
      <c r="Q141" s="47">
        <f t="shared" si="307"/>
        <v>257262.21110672399</v>
      </c>
      <c r="R141" s="47">
        <f t="shared" si="307"/>
        <v>0</v>
      </c>
      <c r="S141" s="47"/>
      <c r="T141" s="47">
        <f t="shared" si="307"/>
        <v>4999.3179638097536</v>
      </c>
      <c r="U141" s="47">
        <f t="shared" si="307"/>
        <v>30640.36025393469</v>
      </c>
      <c r="V141" s="47">
        <f t="shared" si="307"/>
        <v>0</v>
      </c>
      <c r="W141" s="24"/>
      <c r="X141" s="47">
        <f t="shared" si="308"/>
        <v>70567.271732977621</v>
      </c>
      <c r="Y141" s="47">
        <f t="shared" si="308"/>
        <v>355008.39490715071</v>
      </c>
      <c r="Z141" s="47">
        <f t="shared" si="308"/>
        <v>0</v>
      </c>
      <c r="AB141" s="47">
        <f t="shared" si="309"/>
        <v>53371.877516212779</v>
      </c>
      <c r="AC141" s="47">
        <f t="shared" si="309"/>
        <v>342681.65541111416</v>
      </c>
      <c r="AD141" s="47">
        <f t="shared" si="309"/>
        <v>0</v>
      </c>
      <c r="AF141" s="47">
        <f t="shared" si="310"/>
        <v>36048.440504141312</v>
      </c>
      <c r="AG141" s="47">
        <f t="shared" si="310"/>
        <v>150716.05663264776</v>
      </c>
      <c r="AH141" s="47">
        <f t="shared" si="310"/>
        <v>0</v>
      </c>
      <c r="AJ141" s="47">
        <f t="shared" si="311"/>
        <v>30867.728580313855</v>
      </c>
      <c r="AK141" s="47">
        <f t="shared" si="311"/>
        <v>208666.88884847515</v>
      </c>
      <c r="AL141" s="47">
        <f t="shared" si="311"/>
        <v>0</v>
      </c>
      <c r="AN141" s="47">
        <f t="shared" si="312"/>
        <v>3333.0355577301625</v>
      </c>
      <c r="AO141" s="47">
        <f t="shared" si="312"/>
        <v>20366.947135816619</v>
      </c>
      <c r="AP141" s="47">
        <f t="shared" si="312"/>
        <v>0</v>
      </c>
      <c r="AR141" s="47">
        <f t="shared" si="313"/>
        <v>1349.1568064292612</v>
      </c>
      <c r="AS141" s="47">
        <f t="shared" si="313"/>
        <v>10759.782164311006</v>
      </c>
      <c r="AT141" s="47">
        <f t="shared" si="313"/>
        <v>0</v>
      </c>
      <c r="AV141" s="47">
        <f t="shared" si="314"/>
        <v>0</v>
      </c>
      <c r="AW141" s="47">
        <f t="shared" si="314"/>
        <v>19274.238439915393</v>
      </c>
      <c r="AX141" s="47">
        <f t="shared" si="314"/>
        <v>0</v>
      </c>
      <c r="AZ141" s="47">
        <f t="shared" si="315"/>
        <v>0</v>
      </c>
      <c r="BA141" s="47">
        <f t="shared" si="315"/>
        <v>628.2745469496864</v>
      </c>
      <c r="BB141" s="47">
        <f t="shared" si="315"/>
        <v>0</v>
      </c>
      <c r="BD141" s="47">
        <f t="shared" si="316"/>
        <v>60.412348275792695</v>
      </c>
      <c r="BE141" s="47">
        <f t="shared" si="316"/>
        <v>588.75631634383842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959409.03073008312</v>
      </c>
      <c r="BO141" s="44">
        <f t="shared" si="192"/>
        <v>317881.3736033673</v>
      </c>
      <c r="BP141" s="44">
        <f t="shared" si="193"/>
        <v>35639.67821774444</v>
      </c>
      <c r="BQ141" s="44">
        <f t="shared" si="194"/>
        <v>425575.66664012836</v>
      </c>
      <c r="BR141" s="44">
        <f t="shared" si="195"/>
        <v>396053.53292732692</v>
      </c>
      <c r="BS141" s="44">
        <f t="shared" si="196"/>
        <v>186764.49713678908</v>
      </c>
      <c r="BT141" s="44">
        <f t="shared" si="197"/>
        <v>239534.617428789</v>
      </c>
      <c r="BU141" s="44">
        <f t="shared" si="198"/>
        <v>23699.982693546783</v>
      </c>
      <c r="BV141" s="44">
        <f t="shared" si="199"/>
        <v>12108.938970740266</v>
      </c>
      <c r="BW141" s="44">
        <f t="shared" si="200"/>
        <v>19274.238439915393</v>
      </c>
      <c r="BX141" s="44">
        <f t="shared" si="201"/>
        <v>628.2745469496864</v>
      </c>
      <c r="BY141" s="44">
        <f t="shared" si="202"/>
        <v>649.16866461963116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1630176.4434999998</v>
      </c>
      <c r="I142" s="21">
        <f>+'Function-Classif'!T142</f>
        <v>8315988.5565000009</v>
      </c>
      <c r="J142" s="21">
        <f>+'Function-Classif'!U142</f>
        <v>0</v>
      </c>
      <c r="K142" s="47"/>
      <c r="L142" s="47">
        <f t="shared" ref="L142:N142" si="329">INDEX(Alloc,$E142,L$1)*$G142</f>
        <v>637480.97171007143</v>
      </c>
      <c r="M142" s="47">
        <f t="shared" si="329"/>
        <v>3008541.9717774531</v>
      </c>
      <c r="N142" s="47">
        <f t="shared" si="329"/>
        <v>0</v>
      </c>
      <c r="O142" s="47"/>
      <c r="P142" s="47">
        <f t="shared" ref="P142:V142" si="330">INDEX(Alloc,$E142,P$1)*$G142</f>
        <v>230369.79035893682</v>
      </c>
      <c r="Q142" s="47">
        <f t="shared" si="330"/>
        <v>977668.43352898955</v>
      </c>
      <c r="R142" s="47">
        <f t="shared" si="330"/>
        <v>0</v>
      </c>
      <c r="S142" s="47"/>
      <c r="T142" s="47">
        <f t="shared" si="330"/>
        <v>18998.808030782227</v>
      </c>
      <c r="U142" s="47">
        <f t="shared" si="330"/>
        <v>116441.94801622495</v>
      </c>
      <c r="V142" s="47">
        <f t="shared" si="330"/>
        <v>0</v>
      </c>
      <c r="W142" s="24"/>
      <c r="X142" s="47">
        <f t="shared" ref="X142:Z142" si="331">INDEX(Alloc,$E142,X$1)*$G142</f>
        <v>268175.39084655553</v>
      </c>
      <c r="Y142" s="47">
        <f t="shared" si="331"/>
        <v>1349131.30010583</v>
      </c>
      <c r="Z142" s="47">
        <f t="shared" si="331"/>
        <v>0</v>
      </c>
      <c r="AB142" s="47">
        <f t="shared" ref="AB142:AD142" si="332">INDEX(Alloc,$E142,AB$1)*$G142</f>
        <v>202828.078252543</v>
      </c>
      <c r="AC142" s="47">
        <f t="shared" si="332"/>
        <v>1302286.2386342464</v>
      </c>
      <c r="AD142" s="47">
        <f t="shared" si="332"/>
        <v>0</v>
      </c>
      <c r="AF142" s="47">
        <f t="shared" ref="AF142:AH142" si="333">INDEX(Alloc,$E142,AF$1)*$G142</f>
        <v>136994.16718542567</v>
      </c>
      <c r="AG142" s="47">
        <f t="shared" si="333"/>
        <v>572763.21447217779</v>
      </c>
      <c r="AH142" s="47">
        <f t="shared" si="333"/>
        <v>0</v>
      </c>
      <c r="AJ142" s="47">
        <f t="shared" ref="AJ142:AL142" si="334">INDEX(Alloc,$E142,AJ$1)*$G142</f>
        <v>117306.01131774503</v>
      </c>
      <c r="AK142" s="47">
        <f t="shared" si="334"/>
        <v>792992.60265327175</v>
      </c>
      <c r="AL142" s="47">
        <f t="shared" si="334"/>
        <v>0</v>
      </c>
      <c r="AN142" s="47">
        <f t="shared" ref="AN142:AP142" si="335">INDEX(Alloc,$E142,AN$1)*$G142</f>
        <v>12666.4683421797</v>
      </c>
      <c r="AO142" s="47">
        <f t="shared" si="335"/>
        <v>77400.101695390986</v>
      </c>
      <c r="AP142" s="47">
        <f t="shared" si="335"/>
        <v>0</v>
      </c>
      <c r="AR142" s="47">
        <f t="shared" ref="AR142:AT142" si="336">INDEX(Alloc,$E142,AR$1)*$G142</f>
        <v>5127.1736173466916</v>
      </c>
      <c r="AS142" s="47">
        <f t="shared" si="336"/>
        <v>40890.184875738079</v>
      </c>
      <c r="AT142" s="47">
        <f t="shared" si="336"/>
        <v>0</v>
      </c>
      <c r="AV142" s="47">
        <f t="shared" ref="AV142:AX142" si="337">INDEX(Alloc,$E142,AV$1)*$G142</f>
        <v>0</v>
      </c>
      <c r="AW142" s="47">
        <f t="shared" si="337"/>
        <v>73247.502701432721</v>
      </c>
      <c r="AX142" s="47">
        <f t="shared" si="337"/>
        <v>0</v>
      </c>
      <c r="AZ142" s="47">
        <f t="shared" ref="AZ142:BB142" si="338">INDEX(Alloc,$E142,AZ$1)*$G142</f>
        <v>0</v>
      </c>
      <c r="BA142" s="47">
        <f t="shared" si="338"/>
        <v>2387.6191901639972</v>
      </c>
      <c r="BB142" s="47">
        <f t="shared" si="338"/>
        <v>0</v>
      </c>
      <c r="BD142" s="47">
        <f t="shared" ref="BD142:BF142" si="339">INDEX(Alloc,$E142,BD$1)*$G142</f>
        <v>229.58383841340734</v>
      </c>
      <c r="BE142" s="47">
        <f t="shared" si="339"/>
        <v>2237.438849079123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3646022.9434875245</v>
      </c>
      <c r="BO142" s="44">
        <f t="shared" si="192"/>
        <v>1208038.2238879264</v>
      </c>
      <c r="BP142" s="44">
        <f t="shared" si="193"/>
        <v>135440.75604700719</v>
      </c>
      <c r="BQ142" s="44">
        <f t="shared" si="194"/>
        <v>1617306.6909523855</v>
      </c>
      <c r="BR142" s="44">
        <f t="shared" si="195"/>
        <v>1505114.3168867894</v>
      </c>
      <c r="BS142" s="44">
        <f t="shared" si="196"/>
        <v>709757.38165760343</v>
      </c>
      <c r="BT142" s="44">
        <f t="shared" si="197"/>
        <v>910298.61397101684</v>
      </c>
      <c r="BU142" s="44">
        <f t="shared" si="198"/>
        <v>90066.57003757068</v>
      </c>
      <c r="BV142" s="44">
        <f t="shared" si="199"/>
        <v>46017.358493084772</v>
      </c>
      <c r="BW142" s="44">
        <f t="shared" si="200"/>
        <v>73247.502701432721</v>
      </c>
      <c r="BX142" s="44">
        <f t="shared" si="201"/>
        <v>2387.6191901639972</v>
      </c>
      <c r="BY142" s="44">
        <f t="shared" si="202"/>
        <v>2467.0226874925302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5777995.7740834597</v>
      </c>
      <c r="I145" s="24">
        <f t="shared" ref="I145:BF145" si="344">SUM(I138:I144)</f>
        <v>324147201.2259165</v>
      </c>
      <c r="J145" s="24">
        <f t="shared" si="344"/>
        <v>0</v>
      </c>
      <c r="K145" s="24"/>
      <c r="L145" s="24">
        <f t="shared" si="344"/>
        <v>2259486.9256552421</v>
      </c>
      <c r="M145" s="24">
        <f t="shared" si="344"/>
        <v>117269336.44709158</v>
      </c>
      <c r="N145" s="24">
        <f t="shared" si="344"/>
        <v>0</v>
      </c>
      <c r="O145" s="24"/>
      <c r="P145" s="24">
        <f t="shared" si="344"/>
        <v>816522.45711059426</v>
      </c>
      <c r="Q145" s="24">
        <f t="shared" si="344"/>
        <v>38108336.044744052</v>
      </c>
      <c r="R145" s="24">
        <f t="shared" si="344"/>
        <v>0</v>
      </c>
      <c r="S145" s="24"/>
      <c r="T145" s="24">
        <f t="shared" ref="T145:V145" si="345">SUM(T138:T144)</f>
        <v>67339.35639432678</v>
      </c>
      <c r="U145" s="24">
        <f t="shared" si="345"/>
        <v>4538766.6539356904</v>
      </c>
      <c r="V145" s="24">
        <f t="shared" si="345"/>
        <v>0</v>
      </c>
      <c r="W145" s="24"/>
      <c r="X145" s="24">
        <f t="shared" si="344"/>
        <v>950520.59008885943</v>
      </c>
      <c r="Y145" s="24">
        <f t="shared" si="344"/>
        <v>52587510.437802151</v>
      </c>
      <c r="Z145" s="24">
        <f t="shared" si="344"/>
        <v>0</v>
      </c>
      <c r="AA145" s="24"/>
      <c r="AB145" s="24">
        <f t="shared" si="344"/>
        <v>718903.63995967223</v>
      </c>
      <c r="AC145" s="24">
        <f t="shared" si="344"/>
        <v>50761546.457199857</v>
      </c>
      <c r="AD145" s="24">
        <f t="shared" si="344"/>
        <v>0</v>
      </c>
      <c r="AE145" s="24"/>
      <c r="AF145" s="24">
        <f t="shared" si="344"/>
        <v>485561.99068366224</v>
      </c>
      <c r="AG145" s="24">
        <f t="shared" si="344"/>
        <v>22325619.098068547</v>
      </c>
      <c r="AH145" s="24">
        <f t="shared" si="344"/>
        <v>0</v>
      </c>
      <c r="AI145" s="24"/>
      <c r="AJ145" s="24">
        <f t="shared" si="344"/>
        <v>415779.31049800338</v>
      </c>
      <c r="AK145" s="24">
        <f t="shared" si="344"/>
        <v>30909894.956745591</v>
      </c>
      <c r="AL145" s="24">
        <f t="shared" si="344"/>
        <v>0</v>
      </c>
      <c r="AM145" s="24"/>
      <c r="AN145" s="24">
        <f t="shared" si="344"/>
        <v>44895.017864780144</v>
      </c>
      <c r="AO145" s="24">
        <f t="shared" si="344"/>
        <v>3016962.5858313679</v>
      </c>
      <c r="AP145" s="24">
        <f t="shared" si="344"/>
        <v>0</v>
      </c>
      <c r="AQ145" s="24"/>
      <c r="AR145" s="24">
        <f t="shared" si="344"/>
        <v>18172.749098506647</v>
      </c>
      <c r="AS145" s="24">
        <f t="shared" si="344"/>
        <v>1593850.0750726473</v>
      </c>
      <c r="AT145" s="24">
        <f t="shared" si="344"/>
        <v>0</v>
      </c>
      <c r="AU145" s="24"/>
      <c r="AV145" s="24">
        <f t="shared" si="344"/>
        <v>0</v>
      </c>
      <c r="AW145" s="24">
        <f t="shared" si="344"/>
        <v>2855099.2868910381</v>
      </c>
      <c r="AX145" s="24">
        <f t="shared" si="344"/>
        <v>0</v>
      </c>
      <c r="AY145" s="24"/>
      <c r="AZ145" s="24">
        <f t="shared" si="344"/>
        <v>0</v>
      </c>
      <c r="BA145" s="24">
        <f t="shared" si="344"/>
        <v>93066.515523282782</v>
      </c>
      <c r="BB145" s="24">
        <f t="shared" si="344"/>
        <v>0</v>
      </c>
      <c r="BC145" s="24"/>
      <c r="BD145" s="24">
        <f t="shared" si="344"/>
        <v>813.73672981217248</v>
      </c>
      <c r="BE145" s="24">
        <f t="shared" si="344"/>
        <v>87212.667010736957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119528823.37274683</v>
      </c>
      <c r="BO145" s="44">
        <f t="shared" ref="BO145:BO208" si="348">SUM(P145:R145)</f>
        <v>38924858.501854643</v>
      </c>
      <c r="BP145" s="44">
        <f t="shared" ref="BP145:BP208" si="349">SUM(T145:V145)</f>
        <v>4606106.0103300177</v>
      </c>
      <c r="BQ145" s="44">
        <f t="shared" ref="BQ145:BQ208" si="350">SUM(X145:Z145)</f>
        <v>53538031.02789101</v>
      </c>
      <c r="BR145" s="44">
        <f t="shared" ref="BR145:BR208" si="351">SUM(AB145:AD145)</f>
        <v>51480450.097159527</v>
      </c>
      <c r="BS145" s="44">
        <f t="shared" ref="BS145:BS208" si="352">SUM(AF145:AH145)</f>
        <v>22811181.08875221</v>
      </c>
      <c r="BT145" s="44">
        <f t="shared" ref="BT145:BT208" si="353">SUM(AJ145:AL145)</f>
        <v>31325674.267243594</v>
      </c>
      <c r="BU145" s="44">
        <f t="shared" ref="BU145:BU208" si="354">SUM(AN145:AP145)</f>
        <v>3061857.6036961479</v>
      </c>
      <c r="BV145" s="44">
        <f t="shared" ref="BV145:BV208" si="355">SUM(AR145:AT145)</f>
        <v>1612022.8241711541</v>
      </c>
      <c r="BW145" s="44">
        <f t="shared" ref="BW145:BW208" si="356">SUM(AV145:AX145)</f>
        <v>2855099.2868910381</v>
      </c>
      <c r="BX145" s="44">
        <f t="shared" ref="BX145:BX208" si="357">SUM(AZ145:BB145)</f>
        <v>93066.515523282782</v>
      </c>
      <c r="BY145" s="44">
        <f t="shared" ref="BY145:BY208" si="358">SUM(BD145:BF145)</f>
        <v>88026.403740549125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676628.53389999992</v>
      </c>
      <c r="I149" s="21">
        <f>+'Function-Classif'!T149</f>
        <v>3451672.4661000003</v>
      </c>
      <c r="J149" s="21">
        <f>+'Function-Classif'!U149</f>
        <v>0</v>
      </c>
      <c r="K149" s="47"/>
      <c r="L149" s="47">
        <f t="shared" si="360"/>
        <v>264595.78470613144</v>
      </c>
      <c r="M149" s="47">
        <f t="shared" si="360"/>
        <v>1248739.2709281247</v>
      </c>
      <c r="N149" s="47">
        <f t="shared" si="360"/>
        <v>0</v>
      </c>
      <c r="O149" s="47"/>
      <c r="P149" s="47">
        <f t="shared" si="361"/>
        <v>95618.344950902101</v>
      </c>
      <c r="Q149" s="47">
        <f t="shared" si="361"/>
        <v>405795.55756476603</v>
      </c>
      <c r="R149" s="47">
        <f t="shared" si="361"/>
        <v>0</v>
      </c>
      <c r="S149" s="47"/>
      <c r="T149" s="47">
        <f t="shared" si="361"/>
        <v>7885.7326610091723</v>
      </c>
      <c r="U149" s="47">
        <f t="shared" si="361"/>
        <v>48330.930608664698</v>
      </c>
      <c r="V149" s="47">
        <f t="shared" si="361"/>
        <v>0</v>
      </c>
      <c r="W149" s="24"/>
      <c r="X149" s="47">
        <f t="shared" si="362"/>
        <v>111310.11140547397</v>
      </c>
      <c r="Y149" s="47">
        <f t="shared" si="362"/>
        <v>559976.64379770472</v>
      </c>
      <c r="Z149" s="47">
        <f t="shared" si="362"/>
        <v>0</v>
      </c>
      <c r="AB149" s="47">
        <f t="shared" si="363"/>
        <v>84186.75522455656</v>
      </c>
      <c r="AC149" s="47">
        <f t="shared" si="363"/>
        <v>540532.91708311671</v>
      </c>
      <c r="AD149" s="47">
        <f t="shared" si="363"/>
        <v>0</v>
      </c>
      <c r="AF149" s="47">
        <f t="shared" si="364"/>
        <v>56861.429242905178</v>
      </c>
      <c r="AG149" s="47">
        <f t="shared" si="364"/>
        <v>237733.73466745287</v>
      </c>
      <c r="AH149" s="47">
        <f t="shared" si="364"/>
        <v>0</v>
      </c>
      <c r="AJ149" s="47">
        <f t="shared" si="365"/>
        <v>48689.572697522926</v>
      </c>
      <c r="AK149" s="47">
        <f t="shared" si="365"/>
        <v>329143.15764177497</v>
      </c>
      <c r="AL149" s="47">
        <f t="shared" si="365"/>
        <v>0</v>
      </c>
      <c r="AN149" s="47">
        <f t="shared" si="366"/>
        <v>5257.4026193501513</v>
      </c>
      <c r="AO149" s="47">
        <f t="shared" si="366"/>
        <v>32126.042271486982</v>
      </c>
      <c r="AP149" s="47">
        <f t="shared" si="366"/>
        <v>0</v>
      </c>
      <c r="AR149" s="47">
        <f t="shared" si="367"/>
        <v>2128.1082680275226</v>
      </c>
      <c r="AS149" s="47">
        <f t="shared" si="367"/>
        <v>16972.068240642941</v>
      </c>
      <c r="AT149" s="47">
        <f t="shared" si="367"/>
        <v>0</v>
      </c>
      <c r="AV149" s="47">
        <f t="shared" si="368"/>
        <v>0</v>
      </c>
      <c r="AW149" s="47">
        <f t="shared" si="368"/>
        <v>30402.445429954903</v>
      </c>
      <c r="AX149" s="47">
        <f t="shared" si="368"/>
        <v>0</v>
      </c>
      <c r="AZ149" s="47">
        <f t="shared" si="369"/>
        <v>0</v>
      </c>
      <c r="BA149" s="47">
        <f t="shared" si="369"/>
        <v>991.01620477573204</v>
      </c>
      <c r="BB149" s="47">
        <f t="shared" si="369"/>
        <v>0</v>
      </c>
      <c r="BD149" s="47">
        <f t="shared" si="370"/>
        <v>95.292124120795094</v>
      </c>
      <c r="BE149" s="47">
        <f t="shared" si="370"/>
        <v>928.68166153408799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1513335.055634256</v>
      </c>
      <c r="BO149" s="44">
        <f t="shared" si="348"/>
        <v>501413.90251566813</v>
      </c>
      <c r="BP149" s="44">
        <f t="shared" si="349"/>
        <v>56216.663269673867</v>
      </c>
      <c r="BQ149" s="44">
        <f t="shared" si="350"/>
        <v>671286.75520317873</v>
      </c>
      <c r="BR149" s="44">
        <f t="shared" si="351"/>
        <v>624719.67230767326</v>
      </c>
      <c r="BS149" s="44">
        <f t="shared" si="352"/>
        <v>294595.16391035804</v>
      </c>
      <c r="BT149" s="44">
        <f t="shared" si="353"/>
        <v>377832.73033929791</v>
      </c>
      <c r="BU149" s="44">
        <f t="shared" si="354"/>
        <v>37383.444890837134</v>
      </c>
      <c r="BV149" s="44">
        <f t="shared" si="355"/>
        <v>19100.176508670462</v>
      </c>
      <c r="BW149" s="44">
        <f t="shared" si="356"/>
        <v>30402.445429954903</v>
      </c>
      <c r="BX149" s="44">
        <f t="shared" si="357"/>
        <v>991.01620477573204</v>
      </c>
      <c r="BY149" s="44">
        <f t="shared" si="358"/>
        <v>1023.973785654883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676628.53389999992</v>
      </c>
      <c r="I153" s="24">
        <f t="shared" ref="I153:J153" si="375">SUM(I148:I152)</f>
        <v>58554832.4661</v>
      </c>
      <c r="J153" s="24">
        <f t="shared" si="375"/>
        <v>0</v>
      </c>
      <c r="K153" s="24"/>
      <c r="L153" s="24">
        <f t="shared" ref="L153:BF153" si="376">SUM(L148:L152)</f>
        <v>264595.78470613144</v>
      </c>
      <c r="M153" s="24">
        <f t="shared" si="376"/>
        <v>21183852.03728592</v>
      </c>
      <c r="N153" s="24">
        <f t="shared" si="376"/>
        <v>0</v>
      </c>
      <c r="O153" s="24"/>
      <c r="P153" s="24">
        <f t="shared" si="376"/>
        <v>95618.344950902101</v>
      </c>
      <c r="Q153" s="24">
        <f t="shared" si="376"/>
        <v>6883993.5196806472</v>
      </c>
      <c r="R153" s="24">
        <f t="shared" si="376"/>
        <v>0</v>
      </c>
      <c r="S153" s="24"/>
      <c r="T153" s="24">
        <f t="shared" ref="T153:V153" si="377">SUM(T148:T152)</f>
        <v>7885.7326610091723</v>
      </c>
      <c r="U153" s="24">
        <f t="shared" si="377"/>
        <v>819895.1588007008</v>
      </c>
      <c r="V153" s="24">
        <f t="shared" si="377"/>
        <v>0</v>
      </c>
      <c r="W153" s="24"/>
      <c r="X153" s="24">
        <f t="shared" si="376"/>
        <v>111310.11140547397</v>
      </c>
      <c r="Y153" s="24">
        <f t="shared" si="376"/>
        <v>9499550.9813107532</v>
      </c>
      <c r="Z153" s="24">
        <f t="shared" si="376"/>
        <v>0</v>
      </c>
      <c r="AA153" s="24"/>
      <c r="AB153" s="24">
        <f t="shared" si="376"/>
        <v>84186.75522455656</v>
      </c>
      <c r="AC153" s="24">
        <f t="shared" si="376"/>
        <v>9169703.879225852</v>
      </c>
      <c r="AD153" s="24">
        <f t="shared" si="376"/>
        <v>0</v>
      </c>
      <c r="AE153" s="24"/>
      <c r="AF153" s="24">
        <f t="shared" si="376"/>
        <v>56861.429242905178</v>
      </c>
      <c r="AG153" s="24">
        <f t="shared" si="376"/>
        <v>4032960.5840966478</v>
      </c>
      <c r="AH153" s="24">
        <f t="shared" si="376"/>
        <v>0</v>
      </c>
      <c r="AI153" s="24"/>
      <c r="AJ153" s="24">
        <f t="shared" si="376"/>
        <v>48689.572697522926</v>
      </c>
      <c r="AK153" s="24">
        <f t="shared" si="376"/>
        <v>5583647.5338731958</v>
      </c>
      <c r="AL153" s="24">
        <f t="shared" si="376"/>
        <v>0</v>
      </c>
      <c r="AM153" s="24"/>
      <c r="AN153" s="24">
        <f t="shared" si="376"/>
        <v>5257.4026193501513</v>
      </c>
      <c r="AO153" s="24">
        <f t="shared" si="376"/>
        <v>544992.33095868945</v>
      </c>
      <c r="AP153" s="24">
        <f t="shared" si="376"/>
        <v>0</v>
      </c>
      <c r="AQ153" s="24"/>
      <c r="AR153" s="24">
        <f t="shared" si="376"/>
        <v>2128.1082680275226</v>
      </c>
      <c r="AS153" s="24">
        <f t="shared" si="376"/>
        <v>287917.41458509298</v>
      </c>
      <c r="AT153" s="24">
        <f t="shared" si="376"/>
        <v>0</v>
      </c>
      <c r="AU153" s="24"/>
      <c r="AV153" s="24">
        <f t="shared" si="376"/>
        <v>0</v>
      </c>
      <c r="AW153" s="24">
        <f t="shared" si="376"/>
        <v>515752.90419203462</v>
      </c>
      <c r="AX153" s="24">
        <f t="shared" si="376"/>
        <v>0</v>
      </c>
      <c r="AY153" s="24"/>
      <c r="AZ153" s="24">
        <f t="shared" si="376"/>
        <v>0</v>
      </c>
      <c r="BA153" s="24">
        <f t="shared" si="376"/>
        <v>16811.788607335398</v>
      </c>
      <c r="BB153" s="24">
        <f t="shared" si="376"/>
        <v>0</v>
      </c>
      <c r="BC153" s="24"/>
      <c r="BD153" s="24">
        <f t="shared" si="376"/>
        <v>95.292124120795094</v>
      </c>
      <c r="BE153" s="24">
        <f t="shared" si="376"/>
        <v>15754.333483127328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21448447.821992051</v>
      </c>
      <c r="BO153" s="44">
        <f t="shared" si="348"/>
        <v>6979611.8646315495</v>
      </c>
      <c r="BP153" s="44">
        <f t="shared" si="349"/>
        <v>827780.89146170998</v>
      </c>
      <c r="BQ153" s="44">
        <f t="shared" si="350"/>
        <v>9610861.0927162264</v>
      </c>
      <c r="BR153" s="44">
        <f t="shared" si="351"/>
        <v>9253890.6344504077</v>
      </c>
      <c r="BS153" s="44">
        <f t="shared" si="352"/>
        <v>4089822.013339553</v>
      </c>
      <c r="BT153" s="44">
        <f t="shared" si="353"/>
        <v>5632337.1065707188</v>
      </c>
      <c r="BU153" s="44">
        <f t="shared" si="354"/>
        <v>550249.73357803957</v>
      </c>
      <c r="BV153" s="44">
        <f t="shared" si="355"/>
        <v>290045.52285312052</v>
      </c>
      <c r="BW153" s="44">
        <f t="shared" si="356"/>
        <v>515752.90419203462</v>
      </c>
      <c r="BX153" s="44">
        <f t="shared" si="357"/>
        <v>16811.788607335398</v>
      </c>
      <c r="BY153" s="44">
        <f t="shared" si="358"/>
        <v>15849.625607248123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6454624.3079834599</v>
      </c>
      <c r="I155" s="24">
        <f t="shared" ref="I155:J155" si="378">I145+I153</f>
        <v>382702033.69201648</v>
      </c>
      <c r="J155" s="24">
        <f t="shared" si="378"/>
        <v>0</v>
      </c>
      <c r="K155" s="24"/>
      <c r="L155" s="24">
        <f t="shared" ref="L155:BF155" si="379">L145+L153</f>
        <v>2524082.7103613736</v>
      </c>
      <c r="M155" s="24">
        <f t="shared" si="379"/>
        <v>138453188.4843775</v>
      </c>
      <c r="N155" s="24">
        <f t="shared" si="379"/>
        <v>0</v>
      </c>
      <c r="O155" s="24"/>
      <c r="P155" s="24">
        <f t="shared" si="379"/>
        <v>912140.8020614963</v>
      </c>
      <c r="Q155" s="24">
        <f t="shared" si="379"/>
        <v>44992329.564424701</v>
      </c>
      <c r="R155" s="24">
        <f t="shared" si="379"/>
        <v>0</v>
      </c>
      <c r="S155" s="24"/>
      <c r="T155" s="24">
        <f t="shared" ref="T155:V155" si="380">T145+T153</f>
        <v>75225.08905533595</v>
      </c>
      <c r="U155" s="24">
        <f t="shared" si="380"/>
        <v>5358661.8127363911</v>
      </c>
      <c r="V155" s="24">
        <f t="shared" si="380"/>
        <v>0</v>
      </c>
      <c r="W155" s="24"/>
      <c r="X155" s="24">
        <f t="shared" si="379"/>
        <v>1061830.7014943333</v>
      </c>
      <c r="Y155" s="24">
        <f t="shared" si="379"/>
        <v>62087061.419112906</v>
      </c>
      <c r="Z155" s="24">
        <f t="shared" si="379"/>
        <v>0</v>
      </c>
      <c r="AA155" s="24"/>
      <c r="AB155" s="24">
        <f t="shared" si="379"/>
        <v>803090.39518422878</v>
      </c>
      <c r="AC155" s="24">
        <f t="shared" si="379"/>
        <v>59931250.336425707</v>
      </c>
      <c r="AD155" s="24">
        <f t="shared" si="379"/>
        <v>0</v>
      </c>
      <c r="AE155" s="24"/>
      <c r="AF155" s="24">
        <f t="shared" si="379"/>
        <v>542423.41992656747</v>
      </c>
      <c r="AG155" s="24">
        <f t="shared" si="379"/>
        <v>26358579.682165194</v>
      </c>
      <c r="AH155" s="24">
        <f t="shared" si="379"/>
        <v>0</v>
      </c>
      <c r="AI155" s="24"/>
      <c r="AJ155" s="24">
        <f t="shared" si="379"/>
        <v>464468.88319552632</v>
      </c>
      <c r="AK155" s="24">
        <f t="shared" si="379"/>
        <v>36493542.490618788</v>
      </c>
      <c r="AL155" s="24">
        <f t="shared" si="379"/>
        <v>0</v>
      </c>
      <c r="AM155" s="24"/>
      <c r="AN155" s="24">
        <f t="shared" si="379"/>
        <v>50152.420484130293</v>
      </c>
      <c r="AO155" s="24">
        <f t="shared" si="379"/>
        <v>3561954.9167900574</v>
      </c>
      <c r="AP155" s="24">
        <f t="shared" si="379"/>
        <v>0</v>
      </c>
      <c r="AQ155" s="24"/>
      <c r="AR155" s="24">
        <f t="shared" si="379"/>
        <v>20300.857366534168</v>
      </c>
      <c r="AS155" s="24">
        <f t="shared" si="379"/>
        <v>1881767.4896577403</v>
      </c>
      <c r="AT155" s="24">
        <f t="shared" si="379"/>
        <v>0</v>
      </c>
      <c r="AU155" s="24"/>
      <c r="AV155" s="24">
        <f t="shared" si="379"/>
        <v>0</v>
      </c>
      <c r="AW155" s="24">
        <f t="shared" si="379"/>
        <v>3370852.1910830727</v>
      </c>
      <c r="AX155" s="24">
        <f t="shared" si="379"/>
        <v>0</v>
      </c>
      <c r="AY155" s="24"/>
      <c r="AZ155" s="24">
        <f t="shared" si="379"/>
        <v>0</v>
      </c>
      <c r="BA155" s="24">
        <f t="shared" si="379"/>
        <v>109878.30413061818</v>
      </c>
      <c r="BB155" s="24">
        <f t="shared" si="379"/>
        <v>0</v>
      </c>
      <c r="BC155" s="24"/>
      <c r="BD155" s="24">
        <f t="shared" si="379"/>
        <v>909.02885393296754</v>
      </c>
      <c r="BE155" s="24">
        <f t="shared" si="379"/>
        <v>102967.00049386428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140977271.19473886</v>
      </c>
      <c r="BO155" s="44">
        <f t="shared" si="348"/>
        <v>45904470.366486199</v>
      </c>
      <c r="BP155" s="44">
        <f t="shared" si="349"/>
        <v>5433886.9017917272</v>
      </c>
      <c r="BQ155" s="44">
        <f t="shared" si="350"/>
        <v>63148892.120607242</v>
      </c>
      <c r="BR155" s="44">
        <f t="shared" si="351"/>
        <v>60734340.731609933</v>
      </c>
      <c r="BS155" s="44">
        <f t="shared" si="352"/>
        <v>26901003.102091763</v>
      </c>
      <c r="BT155" s="44">
        <f t="shared" si="353"/>
        <v>36958011.373814315</v>
      </c>
      <c r="BU155" s="44">
        <f t="shared" si="354"/>
        <v>3612107.3372741877</v>
      </c>
      <c r="BV155" s="44">
        <f t="shared" si="355"/>
        <v>1902068.3470242745</v>
      </c>
      <c r="BW155" s="44">
        <f t="shared" si="356"/>
        <v>3370852.1910830727</v>
      </c>
      <c r="BX155" s="44">
        <f t="shared" si="357"/>
        <v>109878.30413061818</v>
      </c>
      <c r="BY155" s="44">
        <f t="shared" si="358"/>
        <v>103876.02934779724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19898.4434</v>
      </c>
      <c r="I158" s="21">
        <f>+'Function-Classif'!T158</f>
        <v>101507.55660000001</v>
      </c>
      <c r="J158" s="21">
        <f>+'Function-Classif'!U158</f>
        <v>0</v>
      </c>
      <c r="K158" s="24"/>
      <c r="L158" s="47">
        <f t="shared" ref="L158:N159" si="381">INDEX(Alloc,$E158,L$1)*$G158</f>
        <v>7781.2920710075623</v>
      </c>
      <c r="M158" s="47">
        <f t="shared" si="381"/>
        <v>36723.204031464738</v>
      </c>
      <c r="N158" s="47">
        <f t="shared" si="381"/>
        <v>0</v>
      </c>
      <c r="O158" s="47"/>
      <c r="P158" s="47">
        <f t="shared" ref="P158:V159" si="382">INDEX(Alloc,$E158,P$1)*$G158</f>
        <v>2811.965694146144</v>
      </c>
      <c r="Q158" s="47">
        <f t="shared" si="382"/>
        <v>11933.726601259934</v>
      </c>
      <c r="R158" s="47">
        <f t="shared" si="382"/>
        <v>0</v>
      </c>
      <c r="S158" s="47"/>
      <c r="T158" s="47">
        <f t="shared" si="382"/>
        <v>231.90539145340409</v>
      </c>
      <c r="U158" s="47">
        <f t="shared" si="382"/>
        <v>1421.3268270592541</v>
      </c>
      <c r="V158" s="47">
        <f t="shared" si="382"/>
        <v>0</v>
      </c>
      <c r="W158" s="24"/>
      <c r="X158" s="47">
        <f t="shared" ref="X158:Z159" si="383">INDEX(Alloc,$E158,X$1)*$G158</f>
        <v>3273.4326749171082</v>
      </c>
      <c r="Y158" s="47">
        <f t="shared" si="383"/>
        <v>16467.918501316679</v>
      </c>
      <c r="Z158" s="47">
        <f t="shared" si="383"/>
        <v>0</v>
      </c>
      <c r="AB158" s="47">
        <f t="shared" ref="AB158:AD159" si="384">INDEX(Alloc,$E158,AB$1)*$G158</f>
        <v>2475.7829443135356</v>
      </c>
      <c r="AC158" s="47">
        <f t="shared" si="384"/>
        <v>15896.113033277581</v>
      </c>
      <c r="AD158" s="47">
        <f t="shared" si="384"/>
        <v>0</v>
      </c>
      <c r="AF158" s="47">
        <f t="shared" ref="AF158:AH159" si="385">INDEX(Alloc,$E158,AF$1)*$G158</f>
        <v>1672.193640595525</v>
      </c>
      <c r="AG158" s="47">
        <f t="shared" si="385"/>
        <v>6991.3268899328759</v>
      </c>
      <c r="AH158" s="47">
        <f t="shared" si="385"/>
        <v>0</v>
      </c>
      <c r="AJ158" s="47">
        <f t="shared" ref="AJ158:AL159" si="386">INDEX(Alloc,$E158,AJ$1)*$G158</f>
        <v>1431.8738538966682</v>
      </c>
      <c r="AK158" s="47">
        <f t="shared" si="386"/>
        <v>9679.5156643513474</v>
      </c>
      <c r="AL158" s="47">
        <f t="shared" si="386"/>
        <v>0</v>
      </c>
      <c r="AN158" s="47">
        <f t="shared" ref="AN158:AP159" si="387">INDEX(Alloc,$E158,AN$1)*$G158</f>
        <v>154.61087319089</v>
      </c>
      <c r="AO158" s="47">
        <f t="shared" si="387"/>
        <v>944.76984309335694</v>
      </c>
      <c r="AP158" s="47">
        <f t="shared" si="387"/>
        <v>0</v>
      </c>
      <c r="AR158" s="47">
        <f t="shared" ref="AR158:AT159" si="388">INDEX(Alloc,$E158,AR$1)*$G158</f>
        <v>62.583884360212444</v>
      </c>
      <c r="AS158" s="47">
        <f t="shared" si="388"/>
        <v>499.11838231357086</v>
      </c>
      <c r="AT158" s="47">
        <f t="shared" si="388"/>
        <v>0</v>
      </c>
      <c r="AV158" s="47">
        <f t="shared" ref="AV158:AX159" si="389">INDEX(Alloc,$E158,AV$1)*$G158</f>
        <v>0</v>
      </c>
      <c r="AW158" s="47">
        <f t="shared" si="389"/>
        <v>894.08192132044269</v>
      </c>
      <c r="AX158" s="47">
        <f t="shared" si="389"/>
        <v>0</v>
      </c>
      <c r="AZ158" s="47">
        <f t="shared" ref="AZ158:BB159" si="390">INDEX(Alloc,$E158,AZ$1)*$G158</f>
        <v>0</v>
      </c>
      <c r="BA158" s="47">
        <f t="shared" si="390"/>
        <v>29.144026406263141</v>
      </c>
      <c r="BB158" s="47">
        <f t="shared" si="390"/>
        <v>0</v>
      </c>
      <c r="BD158" s="47">
        <f t="shared" ref="BD158:BF159" si="391">INDEX(Alloc,$E158,BD$1)*$G158</f>
        <v>2.8023721189441488</v>
      </c>
      <c r="BE158" s="47">
        <f t="shared" si="391"/>
        <v>27.310878203940916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44504.496102472302</v>
      </c>
      <c r="BO158" s="44">
        <f t="shared" si="348"/>
        <v>14745.692295406077</v>
      </c>
      <c r="BP158" s="44">
        <f t="shared" si="349"/>
        <v>1653.2322185126582</v>
      </c>
      <c r="BQ158" s="44">
        <f t="shared" si="350"/>
        <v>19741.351176233788</v>
      </c>
      <c r="BR158" s="44">
        <f t="shared" si="351"/>
        <v>18371.895977591117</v>
      </c>
      <c r="BS158" s="44">
        <f t="shared" si="352"/>
        <v>8663.5205305284017</v>
      </c>
      <c r="BT158" s="44">
        <f t="shared" si="353"/>
        <v>11111.389518248016</v>
      </c>
      <c r="BU158" s="44">
        <f t="shared" si="354"/>
        <v>1099.380716284247</v>
      </c>
      <c r="BV158" s="44">
        <f t="shared" si="355"/>
        <v>561.70226667378336</v>
      </c>
      <c r="BW158" s="44">
        <f t="shared" si="356"/>
        <v>894.08192132044269</v>
      </c>
      <c r="BX158" s="44">
        <f t="shared" si="357"/>
        <v>29.144026406263141</v>
      </c>
      <c r="BY158" s="44">
        <f t="shared" si="358"/>
        <v>30.113250322885065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6656.6345999999994</v>
      </c>
      <c r="I159" s="21">
        <f>+'Function-Classif'!T159</f>
        <v>33957.365400000002</v>
      </c>
      <c r="J159" s="21">
        <f>+'Function-Classif'!U159</f>
        <v>0</v>
      </c>
      <c r="K159" s="24"/>
      <c r="L159" s="47">
        <f t="shared" si="381"/>
        <v>2603.078893727667</v>
      </c>
      <c r="M159" s="47">
        <f t="shared" si="381"/>
        <v>12285.028816812257</v>
      </c>
      <c r="N159" s="47">
        <f t="shared" si="381"/>
        <v>0</v>
      </c>
      <c r="O159" s="47"/>
      <c r="P159" s="47">
        <f t="shared" si="382"/>
        <v>940.68806073877317</v>
      </c>
      <c r="Q159" s="47">
        <f t="shared" si="382"/>
        <v>3992.1945553232208</v>
      </c>
      <c r="R159" s="47">
        <f t="shared" si="382"/>
        <v>0</v>
      </c>
      <c r="S159" s="47"/>
      <c r="T159" s="47">
        <f t="shared" si="382"/>
        <v>77.57940767745049</v>
      </c>
      <c r="U159" s="47">
        <f t="shared" si="382"/>
        <v>475.47705841708444</v>
      </c>
      <c r="V159" s="47">
        <f t="shared" si="382"/>
        <v>0</v>
      </c>
      <c r="W159" s="24"/>
      <c r="X159" s="47">
        <f t="shared" si="383"/>
        <v>1095.0628029840655</v>
      </c>
      <c r="Y159" s="47">
        <f t="shared" si="383"/>
        <v>5509.0196696413323</v>
      </c>
      <c r="Z159" s="47">
        <f t="shared" si="383"/>
        <v>0</v>
      </c>
      <c r="AB159" s="47">
        <f t="shared" si="384"/>
        <v>828.22470471269901</v>
      </c>
      <c r="AC159" s="47">
        <f t="shared" si="384"/>
        <v>5317.7333470630419</v>
      </c>
      <c r="AD159" s="47">
        <f t="shared" si="384"/>
        <v>0</v>
      </c>
      <c r="AF159" s="47">
        <f t="shared" si="385"/>
        <v>559.39963856108147</v>
      </c>
      <c r="AG159" s="47">
        <f t="shared" si="385"/>
        <v>2338.8115110269164</v>
      </c>
      <c r="AH159" s="47">
        <f t="shared" si="385"/>
        <v>0</v>
      </c>
      <c r="AJ159" s="47">
        <f t="shared" si="386"/>
        <v>479.00535971994196</v>
      </c>
      <c r="AK159" s="47">
        <f t="shared" si="386"/>
        <v>3238.092426996735</v>
      </c>
      <c r="AL159" s="47">
        <f t="shared" si="386"/>
        <v>0</v>
      </c>
      <c r="AN159" s="47">
        <f t="shared" si="387"/>
        <v>51.722040127957492</v>
      </c>
      <c r="AO159" s="47">
        <f t="shared" si="387"/>
        <v>316.05425108638451</v>
      </c>
      <c r="AP159" s="47">
        <f t="shared" si="387"/>
        <v>0</v>
      </c>
      <c r="AR159" s="47">
        <f t="shared" si="388"/>
        <v>20.936213032351517</v>
      </c>
      <c r="AS159" s="47">
        <f t="shared" si="388"/>
        <v>166.97028136404597</v>
      </c>
      <c r="AT159" s="47">
        <f t="shared" si="388"/>
        <v>0</v>
      </c>
      <c r="AV159" s="47">
        <f t="shared" si="389"/>
        <v>0</v>
      </c>
      <c r="AW159" s="47">
        <f t="shared" si="389"/>
        <v>299.09759939795777</v>
      </c>
      <c r="AX159" s="47">
        <f t="shared" si="389"/>
        <v>0</v>
      </c>
      <c r="AZ159" s="47">
        <f t="shared" si="390"/>
        <v>0</v>
      </c>
      <c r="BA159" s="47">
        <f t="shared" si="390"/>
        <v>9.7495633532442483</v>
      </c>
      <c r="BB159" s="47">
        <f t="shared" si="390"/>
        <v>0</v>
      </c>
      <c r="BD159" s="47">
        <f t="shared" si="391"/>
        <v>0.93747871801062277</v>
      </c>
      <c r="BE159" s="47">
        <f t="shared" si="391"/>
        <v>9.1363195177738863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14888.107710539924</v>
      </c>
      <c r="BO159" s="44">
        <f t="shared" si="348"/>
        <v>4932.8826160619938</v>
      </c>
      <c r="BP159" s="44">
        <f t="shared" si="349"/>
        <v>553.05646609453493</v>
      </c>
      <c r="BQ159" s="44">
        <f t="shared" si="350"/>
        <v>6604.0824726253977</v>
      </c>
      <c r="BR159" s="44">
        <f t="shared" si="351"/>
        <v>6145.9580517757413</v>
      </c>
      <c r="BS159" s="44">
        <f t="shared" si="352"/>
        <v>2898.2111495879981</v>
      </c>
      <c r="BT159" s="44">
        <f t="shared" si="353"/>
        <v>3717.0977867166771</v>
      </c>
      <c r="BU159" s="44">
        <f t="shared" si="354"/>
        <v>367.776291214342</v>
      </c>
      <c r="BV159" s="44">
        <f t="shared" si="355"/>
        <v>187.90649439639748</v>
      </c>
      <c r="BW159" s="44">
        <f t="shared" si="356"/>
        <v>299.09759939795777</v>
      </c>
      <c r="BX159" s="44">
        <f t="shared" si="357"/>
        <v>9.7495633532442483</v>
      </c>
      <c r="BY159" s="44">
        <f t="shared" si="358"/>
        <v>10.073798235784508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29528.387899999998</v>
      </c>
      <c r="I161" s="21">
        <f>+'Function-Classif'!T161</f>
        <v>150632.6121</v>
      </c>
      <c r="J161" s="21">
        <f>+'Function-Classif'!U161</f>
        <v>0</v>
      </c>
      <c r="K161" s="24"/>
      <c r="L161" s="47">
        <f t="shared" ref="L161:N163" si="396">INDEX(Alloc,$E161,L$1)*$G161</f>
        <v>11547.08466471833</v>
      </c>
      <c r="M161" s="47">
        <f t="shared" si="396"/>
        <v>54495.569918395449</v>
      </c>
      <c r="N161" s="47">
        <f t="shared" si="396"/>
        <v>0</v>
      </c>
      <c r="O161" s="47"/>
      <c r="P161" s="47">
        <f t="shared" ref="P161:V163" si="397">INDEX(Alloc,$E161,P$1)*$G161</f>
        <v>4172.8296082818269</v>
      </c>
      <c r="Q161" s="47">
        <f t="shared" si="397"/>
        <v>17709.109254975792</v>
      </c>
      <c r="R161" s="47">
        <f t="shared" si="397"/>
        <v>0</v>
      </c>
      <c r="S161" s="47"/>
      <c r="T161" s="47">
        <f t="shared" si="397"/>
        <v>344.13708737324953</v>
      </c>
      <c r="U161" s="47">
        <f t="shared" si="397"/>
        <v>2109.1845748136197</v>
      </c>
      <c r="V161" s="47">
        <f t="shared" si="397"/>
        <v>0</v>
      </c>
      <c r="W161" s="24"/>
      <c r="X161" s="47">
        <f t="shared" ref="X161:Z163" si="398">INDEX(Alloc,$E161,X$1)*$G161</f>
        <v>4857.6256869161425</v>
      </c>
      <c r="Y161" s="47">
        <f t="shared" si="398"/>
        <v>24437.644474867091</v>
      </c>
      <c r="Z161" s="47">
        <f t="shared" si="398"/>
        <v>0</v>
      </c>
      <c r="AB161" s="47">
        <f t="shared" ref="AB161:AD163" si="399">INDEX(Alloc,$E161,AB$1)*$G161</f>
        <v>3673.9496485385471</v>
      </c>
      <c r="AC161" s="47">
        <f t="shared" si="399"/>
        <v>23589.111083375799</v>
      </c>
      <c r="AD161" s="47">
        <f t="shared" si="399"/>
        <v>0</v>
      </c>
      <c r="AF161" s="47">
        <f t="shared" ref="AF161:AH163" si="400">INDEX(Alloc,$E161,AF$1)*$G161</f>
        <v>2481.4595529325602</v>
      </c>
      <c r="AG161" s="47">
        <f t="shared" si="400"/>
        <v>10374.812149458814</v>
      </c>
      <c r="AH161" s="47">
        <f t="shared" si="400"/>
        <v>0</v>
      </c>
      <c r="AJ161" s="47">
        <f t="shared" ref="AJ161:AL163" si="401">INDEX(Alloc,$E161,AJ$1)*$G161</f>
        <v>2124.8358844857553</v>
      </c>
      <c r="AK161" s="47">
        <f t="shared" si="401"/>
        <v>14363.962420351572</v>
      </c>
      <c r="AL161" s="47">
        <f t="shared" si="401"/>
        <v>0</v>
      </c>
      <c r="AN161" s="47">
        <f t="shared" ref="AN161:AP163" si="402">INDEX(Alloc,$E161,AN$1)*$G161</f>
        <v>229.43552645622074</v>
      </c>
      <c r="AO161" s="47">
        <f t="shared" si="402"/>
        <v>1401.9956155506504</v>
      </c>
      <c r="AP161" s="47">
        <f t="shared" si="402"/>
        <v>0</v>
      </c>
      <c r="AR161" s="47">
        <f t="shared" ref="AR161:AT163" si="403">INDEX(Alloc,$E161,AR$1)*$G161</f>
        <v>92.8716471197489</v>
      </c>
      <c r="AS161" s="47">
        <f t="shared" si="403"/>
        <v>740.66905157896019</v>
      </c>
      <c r="AT161" s="47">
        <f t="shared" si="403"/>
        <v>0</v>
      </c>
      <c r="AV161" s="47">
        <f t="shared" ref="AV161:AX163" si="404">INDEX(Alloc,$E161,AV$1)*$G161</f>
        <v>0</v>
      </c>
      <c r="AW161" s="47">
        <f t="shared" si="404"/>
        <v>1326.7770376012081</v>
      </c>
      <c r="AX161" s="47">
        <f t="shared" si="404"/>
        <v>0</v>
      </c>
      <c r="AZ161" s="47">
        <f t="shared" ref="AZ161:BB163" si="405">INDEX(Alloc,$E161,AZ$1)*$G161</f>
        <v>0</v>
      </c>
      <c r="BA161" s="47">
        <f t="shared" si="405"/>
        <v>43.248413928296571</v>
      </c>
      <c r="BB161" s="47">
        <f t="shared" si="405"/>
        <v>0</v>
      </c>
      <c r="BD161" s="47">
        <f t="shared" ref="BD161:BF163" si="406">INDEX(Alloc,$E161,BD$1)*$G161</f>
        <v>4.1585931776114595</v>
      </c>
      <c r="BE161" s="47">
        <f t="shared" si="406"/>
        <v>40.528105102714854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66042.654583113777</v>
      </c>
      <c r="BO161" s="44">
        <f t="shared" si="348"/>
        <v>21881.938863257619</v>
      </c>
      <c r="BP161" s="44">
        <f t="shared" si="349"/>
        <v>2453.3216621868692</v>
      </c>
      <c r="BQ161" s="44">
        <f t="shared" si="350"/>
        <v>29295.270161783235</v>
      </c>
      <c r="BR161" s="44">
        <f t="shared" si="351"/>
        <v>27263.060731914346</v>
      </c>
      <c r="BS161" s="44">
        <f t="shared" si="352"/>
        <v>12856.271702391374</v>
      </c>
      <c r="BT161" s="44">
        <f t="shared" si="353"/>
        <v>16488.798304837328</v>
      </c>
      <c r="BU161" s="44">
        <f t="shared" si="354"/>
        <v>1631.4311420068711</v>
      </c>
      <c r="BV161" s="44">
        <f t="shared" si="355"/>
        <v>833.54069869870909</v>
      </c>
      <c r="BW161" s="44">
        <f t="shared" si="356"/>
        <v>1326.7770376012081</v>
      </c>
      <c r="BX161" s="44">
        <f t="shared" si="357"/>
        <v>43.248413928296571</v>
      </c>
      <c r="BY161" s="44">
        <f t="shared" si="358"/>
        <v>44.686698280326311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57167.008799999996</v>
      </c>
      <c r="I162" s="21">
        <f>+'Function-Classif'!T162</f>
        <v>291624.99120000005</v>
      </c>
      <c r="J162" s="21">
        <f>+'Function-Classif'!U162</f>
        <v>0</v>
      </c>
      <c r="K162" s="47"/>
      <c r="L162" s="47">
        <f t="shared" si="396"/>
        <v>22355.175395210037</v>
      </c>
      <c r="M162" s="47">
        <f t="shared" si="396"/>
        <v>105503.51531672775</v>
      </c>
      <c r="N162" s="47">
        <f t="shared" si="396"/>
        <v>0</v>
      </c>
      <c r="O162" s="47"/>
      <c r="P162" s="47">
        <f t="shared" si="397"/>
        <v>8078.6051627812612</v>
      </c>
      <c r="Q162" s="47">
        <f t="shared" si="397"/>
        <v>34284.865399623202</v>
      </c>
      <c r="R162" s="47">
        <f t="shared" si="397"/>
        <v>0</v>
      </c>
      <c r="S162" s="47"/>
      <c r="T162" s="47">
        <f t="shared" si="397"/>
        <v>666.24998184451943</v>
      </c>
      <c r="U162" s="47">
        <f t="shared" si="397"/>
        <v>4083.3848958342373</v>
      </c>
      <c r="V162" s="47">
        <f t="shared" si="397"/>
        <v>0</v>
      </c>
      <c r="W162" s="24"/>
      <c r="X162" s="47">
        <f t="shared" si="398"/>
        <v>9404.3715265282444</v>
      </c>
      <c r="Y162" s="47">
        <f t="shared" si="398"/>
        <v>47311.320938925972</v>
      </c>
      <c r="Z162" s="47">
        <f t="shared" si="398"/>
        <v>0</v>
      </c>
      <c r="AB162" s="47">
        <f t="shared" si="399"/>
        <v>7112.7727189183952</v>
      </c>
      <c r="AC162" s="47">
        <f t="shared" si="399"/>
        <v>45668.55886120088</v>
      </c>
      <c r="AD162" s="47">
        <f t="shared" si="399"/>
        <v>0</v>
      </c>
      <c r="AF162" s="47">
        <f t="shared" si="400"/>
        <v>4804.1098816417179</v>
      </c>
      <c r="AG162" s="47">
        <f t="shared" si="400"/>
        <v>20085.653827598864</v>
      </c>
      <c r="AH162" s="47">
        <f t="shared" si="400"/>
        <v>0</v>
      </c>
      <c r="AJ162" s="47">
        <f t="shared" si="401"/>
        <v>4113.6858577691928</v>
      </c>
      <c r="AK162" s="47">
        <f t="shared" si="401"/>
        <v>27808.655483258117</v>
      </c>
      <c r="AL162" s="47">
        <f t="shared" si="401"/>
        <v>0</v>
      </c>
      <c r="AN162" s="47">
        <f t="shared" si="402"/>
        <v>444.18756636407517</v>
      </c>
      <c r="AO162" s="47">
        <f t="shared" si="402"/>
        <v>2714.2658774048905</v>
      </c>
      <c r="AP162" s="47">
        <f t="shared" si="402"/>
        <v>0</v>
      </c>
      <c r="AR162" s="47">
        <f t="shared" si="403"/>
        <v>179.79966553355862</v>
      </c>
      <c r="AS162" s="47">
        <f t="shared" si="403"/>
        <v>1433.9365336467308</v>
      </c>
      <c r="AT162" s="47">
        <f t="shared" si="403"/>
        <v>0</v>
      </c>
      <c r="AV162" s="47">
        <f t="shared" si="404"/>
        <v>0</v>
      </c>
      <c r="AW162" s="47">
        <f t="shared" si="404"/>
        <v>2568.6425835724745</v>
      </c>
      <c r="AX162" s="47">
        <f t="shared" si="404"/>
        <v>0</v>
      </c>
      <c r="AZ162" s="47">
        <f t="shared" si="405"/>
        <v>0</v>
      </c>
      <c r="BA162" s="47">
        <f t="shared" si="405"/>
        <v>83.729002341674487</v>
      </c>
      <c r="BB162" s="47">
        <f t="shared" si="405"/>
        <v>0</v>
      </c>
      <c r="BD162" s="47">
        <f t="shared" si="406"/>
        <v>8.0510434089811671</v>
      </c>
      <c r="BE162" s="47">
        <f t="shared" si="406"/>
        <v>78.462479865154606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127858.69071193779</v>
      </c>
      <c r="BO162" s="44">
        <f t="shared" si="348"/>
        <v>42363.470562404465</v>
      </c>
      <c r="BP162" s="44">
        <f t="shared" si="349"/>
        <v>4749.6348776787563</v>
      </c>
      <c r="BQ162" s="44">
        <f t="shared" si="350"/>
        <v>56715.692465454216</v>
      </c>
      <c r="BR162" s="44">
        <f t="shared" si="351"/>
        <v>52781.331580119273</v>
      </c>
      <c r="BS162" s="44">
        <f t="shared" si="352"/>
        <v>24889.763709240582</v>
      </c>
      <c r="BT162" s="44">
        <f t="shared" si="353"/>
        <v>31922.34134102731</v>
      </c>
      <c r="BU162" s="44">
        <f t="shared" si="354"/>
        <v>3158.4534437689658</v>
      </c>
      <c r="BV162" s="44">
        <f t="shared" si="355"/>
        <v>1613.7361991802895</v>
      </c>
      <c r="BW162" s="44">
        <f t="shared" si="356"/>
        <v>2568.6425835724745</v>
      </c>
      <c r="BX162" s="44">
        <f t="shared" si="357"/>
        <v>83.729002341674487</v>
      </c>
      <c r="BY162" s="44">
        <f t="shared" si="358"/>
        <v>86.513523274135778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89391.06</v>
      </c>
      <c r="I163" s="31">
        <f>+'Function-Classif'!T163</f>
        <v>456008.94000000006</v>
      </c>
      <c r="J163" s="31">
        <f>+'Function-Classif'!U163</f>
        <v>0</v>
      </c>
      <c r="K163" s="41"/>
      <c r="L163" s="47">
        <f t="shared" si="396"/>
        <v>34956.399976339919</v>
      </c>
      <c r="M163" s="47">
        <f t="shared" si="396"/>
        <v>164974.01675996959</v>
      </c>
      <c r="N163" s="47">
        <f t="shared" si="396"/>
        <v>0</v>
      </c>
      <c r="O163" s="47"/>
      <c r="P163" s="47">
        <f t="shared" si="397"/>
        <v>12632.374755673582</v>
      </c>
      <c r="Q163" s="47">
        <f t="shared" si="397"/>
        <v>53610.649295151539</v>
      </c>
      <c r="R163" s="47">
        <f t="shared" si="397"/>
        <v>0</v>
      </c>
      <c r="S163" s="47"/>
      <c r="T163" s="47">
        <f t="shared" si="397"/>
        <v>1041.8035393529692</v>
      </c>
      <c r="U163" s="47">
        <f t="shared" si="397"/>
        <v>6385.118128248334</v>
      </c>
      <c r="V163" s="47">
        <f t="shared" si="397"/>
        <v>0</v>
      </c>
      <c r="W163" s="24"/>
      <c r="X163" s="47">
        <f t="shared" si="398"/>
        <v>14705.452620956055</v>
      </c>
      <c r="Y163" s="47">
        <f t="shared" si="398"/>
        <v>73979.891855576469</v>
      </c>
      <c r="Z163" s="47">
        <f t="shared" si="398"/>
        <v>0</v>
      </c>
      <c r="AB163" s="47">
        <f t="shared" si="399"/>
        <v>11122.119317238046</v>
      </c>
      <c r="AC163" s="47">
        <f t="shared" si="399"/>
        <v>71411.133291184888</v>
      </c>
      <c r="AD163" s="47">
        <f t="shared" si="399"/>
        <v>0</v>
      </c>
      <c r="AF163" s="47">
        <f t="shared" si="400"/>
        <v>7512.103286335102</v>
      </c>
      <c r="AG163" s="47">
        <f t="shared" si="400"/>
        <v>31407.588469839964</v>
      </c>
      <c r="AH163" s="47">
        <f t="shared" si="400"/>
        <v>0</v>
      </c>
      <c r="AJ163" s="47">
        <f t="shared" si="401"/>
        <v>6432.499216803476</v>
      </c>
      <c r="AK163" s="47">
        <f t="shared" si="401"/>
        <v>43483.912189984221</v>
      </c>
      <c r="AL163" s="47">
        <f t="shared" si="401"/>
        <v>0</v>
      </c>
      <c r="AN163" s="47">
        <f t="shared" si="402"/>
        <v>694.56839232254924</v>
      </c>
      <c r="AO163" s="47">
        <f t="shared" si="402"/>
        <v>4244.2504688657637</v>
      </c>
      <c r="AP163" s="47">
        <f t="shared" si="402"/>
        <v>0</v>
      </c>
      <c r="AR163" s="47">
        <f t="shared" si="403"/>
        <v>281.14961805890869</v>
      </c>
      <c r="AS163" s="47">
        <f t="shared" si="403"/>
        <v>2242.2216835561794</v>
      </c>
      <c r="AT163" s="47">
        <f t="shared" si="403"/>
        <v>0</v>
      </c>
      <c r="AV163" s="47">
        <f t="shared" si="404"/>
        <v>0</v>
      </c>
      <c r="AW163" s="47">
        <f t="shared" si="404"/>
        <v>4016.5418503877027</v>
      </c>
      <c r="AX163" s="47">
        <f t="shared" si="404"/>
        <v>0</v>
      </c>
      <c r="AZ163" s="47">
        <f t="shared" si="405"/>
        <v>0</v>
      </c>
      <c r="BA163" s="47">
        <f t="shared" si="405"/>
        <v>130.92558853743569</v>
      </c>
      <c r="BB163" s="47">
        <f t="shared" si="405"/>
        <v>0</v>
      </c>
      <c r="BD163" s="47">
        <f t="shared" si="406"/>
        <v>12.589276919362625</v>
      </c>
      <c r="BE163" s="47">
        <f t="shared" si="406"/>
        <v>122.69041869783516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199930.4167363095</v>
      </c>
      <c r="BO163" s="44">
        <f t="shared" si="348"/>
        <v>66243.024050825115</v>
      </c>
      <c r="BP163" s="44">
        <f t="shared" si="349"/>
        <v>7426.9216676013029</v>
      </c>
      <c r="BQ163" s="44">
        <f t="shared" si="350"/>
        <v>88685.344476532526</v>
      </c>
      <c r="BR163" s="44">
        <f t="shared" si="351"/>
        <v>82533.252608422932</v>
      </c>
      <c r="BS163" s="44">
        <f t="shared" si="352"/>
        <v>38919.691756175067</v>
      </c>
      <c r="BT163" s="44">
        <f t="shared" si="353"/>
        <v>49916.411406787694</v>
      </c>
      <c r="BU163" s="44">
        <f t="shared" si="354"/>
        <v>4938.8188611883124</v>
      </c>
      <c r="BV163" s="44">
        <f t="shared" si="355"/>
        <v>2523.3713016150882</v>
      </c>
      <c r="BW163" s="44">
        <f t="shared" si="356"/>
        <v>4016.5418503877027</v>
      </c>
      <c r="BX163" s="44">
        <f t="shared" si="357"/>
        <v>130.92558853743569</v>
      </c>
      <c r="BY163" s="44">
        <f t="shared" si="358"/>
        <v>135.27969561719777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202641.53469999999</v>
      </c>
      <c r="I164" s="24">
        <f t="shared" ref="I164:BF164" si="415">SUM(I158:I163)</f>
        <v>1033731.4653000002</v>
      </c>
      <c r="J164" s="24">
        <f t="shared" si="415"/>
        <v>0</v>
      </c>
      <c r="K164" s="24"/>
      <c r="L164" s="24">
        <f t="shared" si="415"/>
        <v>79243.031001003517</v>
      </c>
      <c r="M164" s="24">
        <f t="shared" si="415"/>
        <v>373981.33484336978</v>
      </c>
      <c r="N164" s="24">
        <f t="shared" si="415"/>
        <v>0</v>
      </c>
      <c r="O164" s="24"/>
      <c r="P164" s="24">
        <f t="shared" si="415"/>
        <v>28636.463281621589</v>
      </c>
      <c r="Q164" s="24">
        <f t="shared" si="415"/>
        <v>121530.5451063337</v>
      </c>
      <c r="R164" s="24">
        <f t="shared" si="415"/>
        <v>0</v>
      </c>
      <c r="S164" s="24"/>
      <c r="T164" s="24">
        <f t="shared" ref="T164:V164" si="416">SUM(T158:T163)</f>
        <v>2361.675407701593</v>
      </c>
      <c r="U164" s="24">
        <f t="shared" si="416"/>
        <v>14474.491484372529</v>
      </c>
      <c r="V164" s="24">
        <f t="shared" si="416"/>
        <v>0</v>
      </c>
      <c r="W164" s="24"/>
      <c r="X164" s="24">
        <f t="shared" si="415"/>
        <v>33335.945312301614</v>
      </c>
      <c r="Y164" s="24">
        <f t="shared" si="415"/>
        <v>167705.79544032755</v>
      </c>
      <c r="Z164" s="24">
        <f t="shared" si="415"/>
        <v>0</v>
      </c>
      <c r="AA164" s="24"/>
      <c r="AB164" s="24">
        <f t="shared" si="415"/>
        <v>25212.84933372122</v>
      </c>
      <c r="AC164" s="24">
        <f t="shared" si="415"/>
        <v>161882.64961610216</v>
      </c>
      <c r="AD164" s="24">
        <f t="shared" si="415"/>
        <v>0</v>
      </c>
      <c r="AE164" s="24"/>
      <c r="AF164" s="24">
        <f t="shared" si="415"/>
        <v>17029.266000065985</v>
      </c>
      <c r="AG164" s="24">
        <f t="shared" si="415"/>
        <v>71198.192847857441</v>
      </c>
      <c r="AH164" s="24">
        <f t="shared" si="415"/>
        <v>0</v>
      </c>
      <c r="AI164" s="24"/>
      <c r="AJ164" s="24">
        <f t="shared" si="415"/>
        <v>14581.900172675034</v>
      </c>
      <c r="AK164" s="24">
        <f t="shared" si="415"/>
        <v>98574.138184941985</v>
      </c>
      <c r="AL164" s="24">
        <f t="shared" si="415"/>
        <v>0</v>
      </c>
      <c r="AM164" s="24"/>
      <c r="AN164" s="24">
        <f t="shared" si="415"/>
        <v>1574.5243984616927</v>
      </c>
      <c r="AO164" s="24">
        <f t="shared" si="415"/>
        <v>9621.336056001046</v>
      </c>
      <c r="AP164" s="24">
        <f t="shared" si="415"/>
        <v>0</v>
      </c>
      <c r="AQ164" s="24"/>
      <c r="AR164" s="24">
        <f t="shared" si="415"/>
        <v>637.34102810478021</v>
      </c>
      <c r="AS164" s="24">
        <f t="shared" si="415"/>
        <v>5082.9159324594875</v>
      </c>
      <c r="AT164" s="24">
        <f t="shared" si="415"/>
        <v>0</v>
      </c>
      <c r="AU164" s="24"/>
      <c r="AV164" s="24">
        <f t="shared" si="415"/>
        <v>0</v>
      </c>
      <c r="AW164" s="24">
        <f t="shared" si="415"/>
        <v>9105.1409922797866</v>
      </c>
      <c r="AX164" s="24">
        <f t="shared" si="415"/>
        <v>0</v>
      </c>
      <c r="AY164" s="24"/>
      <c r="AZ164" s="24">
        <f t="shared" si="415"/>
        <v>0</v>
      </c>
      <c r="BA164" s="24">
        <f t="shared" si="415"/>
        <v>296.79659456691411</v>
      </c>
      <c r="BB164" s="24">
        <f t="shared" si="415"/>
        <v>0</v>
      </c>
      <c r="BC164" s="24"/>
      <c r="BD164" s="24">
        <f t="shared" si="415"/>
        <v>28.538764342910024</v>
      </c>
      <c r="BE164" s="24">
        <f t="shared" si="415"/>
        <v>278.12820138741938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453224.3658443733</v>
      </c>
      <c r="BO164" s="44">
        <f t="shared" si="348"/>
        <v>150167.00838795528</v>
      </c>
      <c r="BP164" s="44">
        <f t="shared" si="349"/>
        <v>16836.166892074121</v>
      </c>
      <c r="BQ164" s="44">
        <f t="shared" si="350"/>
        <v>201041.74075262918</v>
      </c>
      <c r="BR164" s="44">
        <f t="shared" si="351"/>
        <v>187095.49894982338</v>
      </c>
      <c r="BS164" s="44">
        <f t="shared" si="352"/>
        <v>88227.458847923423</v>
      </c>
      <c r="BT164" s="44">
        <f t="shared" si="353"/>
        <v>113156.03835761701</v>
      </c>
      <c r="BU164" s="44">
        <f t="shared" si="354"/>
        <v>11195.860454462738</v>
      </c>
      <c r="BV164" s="44">
        <f t="shared" si="355"/>
        <v>5720.2569605642675</v>
      </c>
      <c r="BW164" s="44">
        <f t="shared" si="356"/>
        <v>9105.1409922797866</v>
      </c>
      <c r="BX164" s="44">
        <f t="shared" si="357"/>
        <v>296.79659456691411</v>
      </c>
      <c r="BY164" s="44">
        <f t="shared" si="358"/>
        <v>306.66696573032942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40154.188799999996</v>
      </c>
      <c r="I168" s="21">
        <f>+'Function-Classif'!T168</f>
        <v>204837.81120000003</v>
      </c>
      <c r="J168" s="21">
        <f>+'Function-Classif'!U168</f>
        <v>0</v>
      </c>
      <c r="K168" s="47"/>
      <c r="L168" s="47">
        <f t="shared" si="417"/>
        <v>15702.307192892318</v>
      </c>
      <c r="M168" s="47">
        <f t="shared" si="417"/>
        <v>74105.82015778964</v>
      </c>
      <c r="N168" s="47">
        <f t="shared" si="417"/>
        <v>0</v>
      </c>
      <c r="O168" s="47"/>
      <c r="P168" s="47">
        <f t="shared" si="418"/>
        <v>5674.4238286431655</v>
      </c>
      <c r="Q168" s="47">
        <f t="shared" si="418"/>
        <v>24081.738526068511</v>
      </c>
      <c r="R168" s="47">
        <f t="shared" si="418"/>
        <v>0</v>
      </c>
      <c r="S168" s="47"/>
      <c r="T168" s="47">
        <f t="shared" si="418"/>
        <v>467.97494080154502</v>
      </c>
      <c r="U168" s="47">
        <f t="shared" si="418"/>
        <v>2868.1753950785037</v>
      </c>
      <c r="V168" s="47">
        <f t="shared" si="418"/>
        <v>0</v>
      </c>
      <c r="W168" s="24"/>
      <c r="X168" s="47">
        <f t="shared" si="419"/>
        <v>6605.6440200096549</v>
      </c>
      <c r="Y168" s="47">
        <f t="shared" si="419"/>
        <v>33231.539540669946</v>
      </c>
      <c r="Z168" s="47">
        <f t="shared" si="419"/>
        <v>0</v>
      </c>
      <c r="AB168" s="47">
        <f t="shared" si="420"/>
        <v>4996.0217377498784</v>
      </c>
      <c r="AC168" s="47">
        <f t="shared" si="420"/>
        <v>32077.661106112886</v>
      </c>
      <c r="AD168" s="47">
        <f t="shared" si="420"/>
        <v>0</v>
      </c>
      <c r="AF168" s="47">
        <f t="shared" si="421"/>
        <v>3374.4136566296465</v>
      </c>
      <c r="AG168" s="47">
        <f t="shared" si="421"/>
        <v>14108.191995605119</v>
      </c>
      <c r="AH168" s="47">
        <f t="shared" si="421"/>
        <v>0</v>
      </c>
      <c r="AJ168" s="47">
        <f t="shared" si="422"/>
        <v>2889.4588341091257</v>
      </c>
      <c r="AK168" s="47">
        <f t="shared" si="422"/>
        <v>19532.839411896985</v>
      </c>
      <c r="AL168" s="47">
        <f t="shared" si="422"/>
        <v>0</v>
      </c>
      <c r="AN168" s="47">
        <f t="shared" si="423"/>
        <v>311.99798234669231</v>
      </c>
      <c r="AO168" s="47">
        <f t="shared" si="423"/>
        <v>1906.5042370156968</v>
      </c>
      <c r="AP168" s="47">
        <f t="shared" si="423"/>
        <v>0</v>
      </c>
      <c r="AR168" s="47">
        <f t="shared" si="424"/>
        <v>126.29154240463542</v>
      </c>
      <c r="AS168" s="47">
        <f t="shared" si="424"/>
        <v>1007.1990735199772</v>
      </c>
      <c r="AT168" s="47">
        <f t="shared" si="424"/>
        <v>0</v>
      </c>
      <c r="AV168" s="47">
        <f t="shared" si="425"/>
        <v>0</v>
      </c>
      <c r="AW168" s="47">
        <f t="shared" si="425"/>
        <v>1804.2182270080382</v>
      </c>
      <c r="AX168" s="47">
        <f t="shared" si="425"/>
        <v>0</v>
      </c>
      <c r="AZ168" s="47">
        <f t="shared" si="426"/>
        <v>0</v>
      </c>
      <c r="BA168" s="47">
        <f t="shared" si="426"/>
        <v>58.811371079874299</v>
      </c>
      <c r="BB168" s="47">
        <f t="shared" si="426"/>
        <v>0</v>
      </c>
      <c r="BD168" s="47">
        <f t="shared" si="427"/>
        <v>5.6550644133268939</v>
      </c>
      <c r="BE168" s="47">
        <f t="shared" si="427"/>
        <v>55.112158154785533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89808.127350681956</v>
      </c>
      <c r="BO168" s="44">
        <f t="shared" si="348"/>
        <v>29756.162354711676</v>
      </c>
      <c r="BP168" s="44">
        <f t="shared" si="349"/>
        <v>3336.1503358800487</v>
      </c>
      <c r="BQ168" s="44">
        <f t="shared" si="350"/>
        <v>39837.183560679601</v>
      </c>
      <c r="BR168" s="44">
        <f t="shared" si="351"/>
        <v>37073.682843862764</v>
      </c>
      <c r="BS168" s="44">
        <f t="shared" si="352"/>
        <v>17482.605652234764</v>
      </c>
      <c r="BT168" s="44">
        <f t="shared" si="353"/>
        <v>22422.29824600611</v>
      </c>
      <c r="BU168" s="44">
        <f t="shared" si="354"/>
        <v>2218.502219362389</v>
      </c>
      <c r="BV168" s="44">
        <f t="shared" si="355"/>
        <v>1133.4906159246127</v>
      </c>
      <c r="BW168" s="44">
        <f t="shared" si="356"/>
        <v>1804.2182270080382</v>
      </c>
      <c r="BX168" s="44">
        <f t="shared" si="357"/>
        <v>58.811371079874299</v>
      </c>
      <c r="BY168" s="44">
        <f t="shared" si="358"/>
        <v>60.76722256811243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31269.661499999998</v>
      </c>
      <c r="I169" s="21">
        <f>+'Function-Classif'!T169</f>
        <v>159515.33850000001</v>
      </c>
      <c r="J169" s="21">
        <f>+'Function-Classif'!U169</f>
        <v>0</v>
      </c>
      <c r="K169" s="47"/>
      <c r="L169" s="47">
        <f t="shared" si="417"/>
        <v>12228.01021174553</v>
      </c>
      <c r="M169" s="47">
        <f t="shared" si="417"/>
        <v>57709.145191695628</v>
      </c>
      <c r="N169" s="47">
        <f t="shared" si="417"/>
        <v>0</v>
      </c>
      <c r="O169" s="47"/>
      <c r="P169" s="47">
        <f t="shared" si="418"/>
        <v>4418.8991891477526</v>
      </c>
      <c r="Q169" s="47">
        <f t="shared" si="418"/>
        <v>18753.406171205512</v>
      </c>
      <c r="R169" s="47">
        <f t="shared" si="418"/>
        <v>0</v>
      </c>
      <c r="S169" s="47"/>
      <c r="T169" s="47">
        <f t="shared" si="418"/>
        <v>364.43067153549003</v>
      </c>
      <c r="U169" s="47">
        <f t="shared" si="418"/>
        <v>2233.5620867214125</v>
      </c>
      <c r="V169" s="47">
        <f t="shared" si="418"/>
        <v>0</v>
      </c>
      <c r="W169" s="24"/>
      <c r="X169" s="47">
        <f t="shared" si="419"/>
        <v>5144.0773345968119</v>
      </c>
      <c r="Y169" s="47">
        <f t="shared" si="419"/>
        <v>25878.71959601422</v>
      </c>
      <c r="Z169" s="47">
        <f t="shared" si="419"/>
        <v>0</v>
      </c>
      <c r="AB169" s="47">
        <f t="shared" si="420"/>
        <v>3890.6005389425391</v>
      </c>
      <c r="AC169" s="47">
        <f t="shared" si="420"/>
        <v>24980.148633954363</v>
      </c>
      <c r="AD169" s="47">
        <f t="shared" si="420"/>
        <v>0</v>
      </c>
      <c r="AF169" s="47">
        <f t="shared" si="421"/>
        <v>2627.7899257122153</v>
      </c>
      <c r="AG169" s="47">
        <f t="shared" si="421"/>
        <v>10986.609399006999</v>
      </c>
      <c r="AH169" s="47">
        <f t="shared" si="421"/>
        <v>0</v>
      </c>
      <c r="AJ169" s="47">
        <f t="shared" si="422"/>
        <v>2250.1363459439881</v>
      </c>
      <c r="AK169" s="47">
        <f t="shared" si="422"/>
        <v>15210.997776248882</v>
      </c>
      <c r="AL169" s="47">
        <f t="shared" si="422"/>
        <v>0</v>
      </c>
      <c r="AN169" s="47">
        <f t="shared" si="423"/>
        <v>242.96521952559141</v>
      </c>
      <c r="AO169" s="47">
        <f t="shared" si="423"/>
        <v>1484.670564177768</v>
      </c>
      <c r="AP169" s="47">
        <f t="shared" si="423"/>
        <v>0</v>
      </c>
      <c r="AR169" s="47">
        <f t="shared" si="424"/>
        <v>98.348239606470287</v>
      </c>
      <c r="AS169" s="47">
        <f t="shared" si="424"/>
        <v>784.34591840349412</v>
      </c>
      <c r="AT169" s="47">
        <f t="shared" si="424"/>
        <v>0</v>
      </c>
      <c r="AV169" s="47">
        <f t="shared" si="425"/>
        <v>0</v>
      </c>
      <c r="AW169" s="47">
        <f t="shared" si="425"/>
        <v>1405.0163860033331</v>
      </c>
      <c r="AX169" s="47">
        <f t="shared" si="425"/>
        <v>0</v>
      </c>
      <c r="AZ169" s="47">
        <f t="shared" si="426"/>
        <v>0</v>
      </c>
      <c r="BA169" s="47">
        <f t="shared" si="426"/>
        <v>45.798750291739395</v>
      </c>
      <c r="BB169" s="47">
        <f t="shared" si="426"/>
        <v>0</v>
      </c>
      <c r="BD169" s="47">
        <f t="shared" si="427"/>
        <v>4.4038232436021243</v>
      </c>
      <c r="BE169" s="47">
        <f t="shared" si="427"/>
        <v>42.91802627661621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69937.155403441153</v>
      </c>
      <c r="BO169" s="44">
        <f t="shared" si="348"/>
        <v>23172.305360353264</v>
      </c>
      <c r="BP169" s="44">
        <f t="shared" si="349"/>
        <v>2597.9927582569026</v>
      </c>
      <c r="BQ169" s="44">
        <f t="shared" si="350"/>
        <v>31022.796930611032</v>
      </c>
      <c r="BR169" s="44">
        <f t="shared" si="351"/>
        <v>28870.749172896903</v>
      </c>
      <c r="BS169" s="44">
        <f t="shared" si="352"/>
        <v>13614.399324719214</v>
      </c>
      <c r="BT169" s="44">
        <f t="shared" si="353"/>
        <v>17461.134122192871</v>
      </c>
      <c r="BU169" s="44">
        <f t="shared" si="354"/>
        <v>1727.6357837033595</v>
      </c>
      <c r="BV169" s="44">
        <f t="shared" si="355"/>
        <v>882.69415800996444</v>
      </c>
      <c r="BW169" s="44">
        <f t="shared" si="356"/>
        <v>1405.0163860033331</v>
      </c>
      <c r="BX169" s="44">
        <f t="shared" si="357"/>
        <v>45.798750291739395</v>
      </c>
      <c r="BY169" s="44">
        <f t="shared" si="358"/>
        <v>47.321849520218336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71423.850299999991</v>
      </c>
      <c r="I172" s="24">
        <f t="shared" ref="I172:J172" si="432">SUM(I167:I171)</f>
        <v>794444.14970000007</v>
      </c>
      <c r="J172" s="24">
        <f t="shared" si="432"/>
        <v>0</v>
      </c>
      <c r="K172" s="24"/>
      <c r="L172" s="24">
        <f t="shared" ref="L172:BF172" si="433">SUM(L167:L171)</f>
        <v>27930.317404637848</v>
      </c>
      <c r="M172" s="24">
        <f t="shared" si="433"/>
        <v>287412.44079001521</v>
      </c>
      <c r="N172" s="24">
        <f t="shared" si="433"/>
        <v>0</v>
      </c>
      <c r="O172" s="24"/>
      <c r="P172" s="24">
        <f t="shared" si="433"/>
        <v>10093.323017790917</v>
      </c>
      <c r="Q172" s="24">
        <f t="shared" si="433"/>
        <v>93398.753748449701</v>
      </c>
      <c r="R172" s="24">
        <f t="shared" si="433"/>
        <v>0</v>
      </c>
      <c r="S172" s="24"/>
      <c r="T172" s="24">
        <f t="shared" ref="T172:V172" si="434">SUM(T167:T171)</f>
        <v>832.40561233703511</v>
      </c>
      <c r="U172" s="24">
        <f t="shared" si="434"/>
        <v>11123.948013234793</v>
      </c>
      <c r="V172" s="24">
        <f t="shared" si="434"/>
        <v>0</v>
      </c>
      <c r="W172" s="24"/>
      <c r="X172" s="24">
        <f t="shared" si="433"/>
        <v>11749.721354606467</v>
      </c>
      <c r="Y172" s="24">
        <f t="shared" si="433"/>
        <v>128885.39483480611</v>
      </c>
      <c r="Z172" s="24">
        <f t="shared" si="433"/>
        <v>0</v>
      </c>
      <c r="AA172" s="24"/>
      <c r="AB172" s="24">
        <f t="shared" si="433"/>
        <v>8886.6222766924184</v>
      </c>
      <c r="AC172" s="24">
        <f t="shared" si="433"/>
        <v>124410.18605167861</v>
      </c>
      <c r="AD172" s="24">
        <f t="shared" si="433"/>
        <v>0</v>
      </c>
      <c r="AE172" s="24"/>
      <c r="AF172" s="24">
        <f t="shared" si="433"/>
        <v>6002.2035823418619</v>
      </c>
      <c r="AG172" s="24">
        <f t="shared" si="433"/>
        <v>54717.293297033902</v>
      </c>
      <c r="AH172" s="24">
        <f t="shared" si="433"/>
        <v>0</v>
      </c>
      <c r="AI172" s="24"/>
      <c r="AJ172" s="24">
        <f t="shared" si="433"/>
        <v>5139.5951800531138</v>
      </c>
      <c r="AK172" s="24">
        <f t="shared" si="433"/>
        <v>75756.277158516867</v>
      </c>
      <c r="AL172" s="24">
        <f t="shared" si="433"/>
        <v>0</v>
      </c>
      <c r="AM172" s="24"/>
      <c r="AN172" s="24">
        <f t="shared" si="433"/>
        <v>554.96320187228366</v>
      </c>
      <c r="AO172" s="24">
        <f t="shared" si="433"/>
        <v>7394.1970410753083</v>
      </c>
      <c r="AP172" s="24">
        <f t="shared" si="433"/>
        <v>0</v>
      </c>
      <c r="AQ172" s="24"/>
      <c r="AR172" s="24">
        <f t="shared" si="433"/>
        <v>224.63978201110569</v>
      </c>
      <c r="AS172" s="24">
        <f t="shared" si="433"/>
        <v>3906.3267023486242</v>
      </c>
      <c r="AT172" s="24">
        <f t="shared" si="433"/>
        <v>0</v>
      </c>
      <c r="AU172" s="24"/>
      <c r="AV172" s="24">
        <f t="shared" si="433"/>
        <v>0</v>
      </c>
      <c r="AW172" s="24">
        <f t="shared" si="433"/>
        <v>6997.4903892579896</v>
      </c>
      <c r="AX172" s="24">
        <f t="shared" si="433"/>
        <v>0</v>
      </c>
      <c r="AY172" s="24"/>
      <c r="AZ172" s="24">
        <f t="shared" si="433"/>
        <v>0</v>
      </c>
      <c r="BA172" s="24">
        <f t="shared" si="433"/>
        <v>228.09436117545235</v>
      </c>
      <c r="BB172" s="24">
        <f t="shared" si="433"/>
        <v>0</v>
      </c>
      <c r="BC172" s="24"/>
      <c r="BD172" s="24">
        <f t="shared" si="433"/>
        <v>10.058887656929018</v>
      </c>
      <c r="BE172" s="24">
        <f t="shared" si="433"/>
        <v>213.74731240738095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315342.75819465308</v>
      </c>
      <c r="BO172" s="44">
        <f t="shared" si="348"/>
        <v>103492.07676624061</v>
      </c>
      <c r="BP172" s="44">
        <f t="shared" si="349"/>
        <v>11956.353625571828</v>
      </c>
      <c r="BQ172" s="44">
        <f t="shared" si="350"/>
        <v>140635.11618941257</v>
      </c>
      <c r="BR172" s="44">
        <f t="shared" si="351"/>
        <v>133296.80832837103</v>
      </c>
      <c r="BS172" s="44">
        <f t="shared" si="352"/>
        <v>60719.496879375765</v>
      </c>
      <c r="BT172" s="44">
        <f t="shared" si="353"/>
        <v>80895.872338569985</v>
      </c>
      <c r="BU172" s="44">
        <f t="shared" si="354"/>
        <v>7949.1602429475915</v>
      </c>
      <c r="BV172" s="44">
        <f t="shared" si="355"/>
        <v>4130.9664843597302</v>
      </c>
      <c r="BW172" s="44">
        <f t="shared" si="356"/>
        <v>6997.4903892579896</v>
      </c>
      <c r="BX172" s="44">
        <f t="shared" si="357"/>
        <v>228.09436117545235</v>
      </c>
      <c r="BY172" s="44">
        <f t="shared" si="358"/>
        <v>223.80620006430996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274065.38500000001</v>
      </c>
      <c r="I174" s="24">
        <f t="shared" ref="I174:J174" si="435">I172+I164</f>
        <v>1828175.6150000002</v>
      </c>
      <c r="J174" s="24">
        <f t="shared" si="435"/>
        <v>0</v>
      </c>
      <c r="K174" s="24"/>
      <c r="L174" s="24">
        <f t="shared" ref="L174:BF174" si="436">L172+L164</f>
        <v>107173.34840564136</v>
      </c>
      <c r="M174" s="24">
        <f t="shared" si="436"/>
        <v>661393.77563338494</v>
      </c>
      <c r="N174" s="24">
        <f t="shared" si="436"/>
        <v>0</v>
      </c>
      <c r="O174" s="24"/>
      <c r="P174" s="24">
        <f t="shared" si="436"/>
        <v>38729.786299412503</v>
      </c>
      <c r="Q174" s="24">
        <f t="shared" si="436"/>
        <v>214929.29885478341</v>
      </c>
      <c r="R174" s="24">
        <f t="shared" si="436"/>
        <v>0</v>
      </c>
      <c r="S174" s="24"/>
      <c r="T174" s="24">
        <f t="shared" ref="T174:V174" si="437">T172+T164</f>
        <v>3194.0810200386281</v>
      </c>
      <c r="U174" s="24">
        <f t="shared" si="437"/>
        <v>25598.439497607324</v>
      </c>
      <c r="V174" s="24">
        <f t="shared" si="437"/>
        <v>0</v>
      </c>
      <c r="W174" s="24"/>
      <c r="X174" s="24">
        <f t="shared" si="436"/>
        <v>45085.666666908081</v>
      </c>
      <c r="Y174" s="24">
        <f t="shared" si="436"/>
        <v>296591.19027513365</v>
      </c>
      <c r="Z174" s="24">
        <f t="shared" si="436"/>
        <v>0</v>
      </c>
      <c r="AA174" s="24"/>
      <c r="AB174" s="24">
        <f t="shared" si="436"/>
        <v>34099.471610413639</v>
      </c>
      <c r="AC174" s="24">
        <f t="shared" si="436"/>
        <v>286292.83566778078</v>
      </c>
      <c r="AD174" s="24">
        <f t="shared" si="436"/>
        <v>0</v>
      </c>
      <c r="AE174" s="24"/>
      <c r="AF174" s="24">
        <f t="shared" si="436"/>
        <v>23031.469582407848</v>
      </c>
      <c r="AG174" s="24">
        <f t="shared" si="436"/>
        <v>125915.48614489134</v>
      </c>
      <c r="AH174" s="24">
        <f t="shared" si="436"/>
        <v>0</v>
      </c>
      <c r="AI174" s="24"/>
      <c r="AJ174" s="24">
        <f t="shared" si="436"/>
        <v>19721.495352728147</v>
      </c>
      <c r="AK174" s="24">
        <f t="shared" si="436"/>
        <v>174330.41534345885</v>
      </c>
      <c r="AL174" s="24">
        <f t="shared" si="436"/>
        <v>0</v>
      </c>
      <c r="AM174" s="24"/>
      <c r="AN174" s="24">
        <f t="shared" si="436"/>
        <v>2129.4876003339764</v>
      </c>
      <c r="AO174" s="24">
        <f t="shared" si="436"/>
        <v>17015.533097076353</v>
      </c>
      <c r="AP174" s="24">
        <f t="shared" si="436"/>
        <v>0</v>
      </c>
      <c r="AQ174" s="24"/>
      <c r="AR174" s="24">
        <f t="shared" si="436"/>
        <v>861.9808101158859</v>
      </c>
      <c r="AS174" s="24">
        <f t="shared" si="436"/>
        <v>8989.2426348081117</v>
      </c>
      <c r="AT174" s="24">
        <f t="shared" si="436"/>
        <v>0</v>
      </c>
      <c r="AU174" s="24"/>
      <c r="AV174" s="24">
        <f t="shared" si="436"/>
        <v>0</v>
      </c>
      <c r="AW174" s="24">
        <f t="shared" si="436"/>
        <v>16102.631381537776</v>
      </c>
      <c r="AX174" s="24">
        <f t="shared" si="436"/>
        <v>0</v>
      </c>
      <c r="AY174" s="24"/>
      <c r="AZ174" s="24">
        <f t="shared" si="436"/>
        <v>0</v>
      </c>
      <c r="BA174" s="24">
        <f t="shared" si="436"/>
        <v>524.89095574236649</v>
      </c>
      <c r="BB174" s="24">
        <f t="shared" si="436"/>
        <v>0</v>
      </c>
      <c r="BC174" s="24"/>
      <c r="BD174" s="24">
        <f t="shared" si="436"/>
        <v>38.597651999839044</v>
      </c>
      <c r="BE174" s="24">
        <f t="shared" si="436"/>
        <v>491.87551379480033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768567.12403902633</v>
      </c>
      <c r="BO174" s="44">
        <f t="shared" si="348"/>
        <v>253659.0851541959</v>
      </c>
      <c r="BP174" s="44">
        <f t="shared" si="349"/>
        <v>28792.520517645953</v>
      </c>
      <c r="BQ174" s="44">
        <f t="shared" si="350"/>
        <v>341676.85694204172</v>
      </c>
      <c r="BR174" s="44">
        <f t="shared" si="351"/>
        <v>320392.30727819441</v>
      </c>
      <c r="BS174" s="44">
        <f t="shared" si="352"/>
        <v>148946.95572729918</v>
      </c>
      <c r="BT174" s="44">
        <f t="shared" si="353"/>
        <v>194051.910696187</v>
      </c>
      <c r="BU174" s="44">
        <f t="shared" si="354"/>
        <v>19145.020697410331</v>
      </c>
      <c r="BV174" s="44">
        <f t="shared" si="355"/>
        <v>9851.2234449239968</v>
      </c>
      <c r="BW174" s="44">
        <f t="shared" si="356"/>
        <v>16102.631381537776</v>
      </c>
      <c r="BX174" s="44">
        <f t="shared" si="357"/>
        <v>524.89095574236649</v>
      </c>
      <c r="BY174" s="44">
        <f t="shared" si="358"/>
        <v>530.47316579463939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99025.921499999997</v>
      </c>
      <c r="I177" s="21">
        <f>+'Function-Classif'!T177</f>
        <v>505159.07850000006</v>
      </c>
      <c r="J177" s="21">
        <f>+'Function-Classif'!U177</f>
        <v>0</v>
      </c>
      <c r="K177" s="47"/>
      <c r="L177" s="47">
        <f t="shared" ref="L177:N181" si="438">INDEX(Alloc,$E177,L$1)*$G177</f>
        <v>38724.115364328827</v>
      </c>
      <c r="M177" s="47">
        <f t="shared" si="438"/>
        <v>182755.45712526992</v>
      </c>
      <c r="N177" s="47">
        <f t="shared" si="438"/>
        <v>0</v>
      </c>
      <c r="O177" s="47"/>
      <c r="P177" s="47">
        <f t="shared" ref="P177:V181" si="439">INDEX(Alloc,$E177,P$1)*$G177</f>
        <v>13993.933519905839</v>
      </c>
      <c r="Q177" s="47">
        <f t="shared" si="439"/>
        <v>59388.980829466687</v>
      </c>
      <c r="R177" s="47">
        <f t="shared" si="439"/>
        <v>0</v>
      </c>
      <c r="S177" s="47"/>
      <c r="T177" s="47">
        <f t="shared" si="439"/>
        <v>1154.0925401979719</v>
      </c>
      <c r="U177" s="47">
        <f t="shared" si="439"/>
        <v>7073.3270926214163</v>
      </c>
      <c r="V177" s="47">
        <f t="shared" si="439"/>
        <v>0</v>
      </c>
      <c r="W177" s="24"/>
      <c r="X177" s="47">
        <f t="shared" ref="X177:Z181" si="440">INDEX(Alloc,$E177,X$1)*$G177</f>
        <v>16290.454513737321</v>
      </c>
      <c r="Y177" s="47">
        <f t="shared" si="440"/>
        <v>81953.687130109043</v>
      </c>
      <c r="Z177" s="47">
        <f t="shared" si="440"/>
        <v>0</v>
      </c>
      <c r="AB177" s="47">
        <f t="shared" ref="AB177:AD181" si="441">INDEX(Alloc,$E177,AB$1)*$G177</f>
        <v>12320.897799203283</v>
      </c>
      <c r="AC177" s="47">
        <f t="shared" si="441"/>
        <v>79108.059346414637</v>
      </c>
      <c r="AD177" s="47">
        <f t="shared" si="441"/>
        <v>0</v>
      </c>
      <c r="AF177" s="47">
        <f t="shared" ref="AF177:AH181" si="442">INDEX(Alloc,$E177,AF$1)*$G177</f>
        <v>8321.7824056735863</v>
      </c>
      <c r="AG177" s="47">
        <f t="shared" si="442"/>
        <v>34792.801319490754</v>
      </c>
      <c r="AH177" s="47">
        <f t="shared" si="442"/>
        <v>0</v>
      </c>
      <c r="AJ177" s="47">
        <f t="shared" ref="AJ177:AL181" si="443">INDEX(Alloc,$E177,AJ$1)*$G177</f>
        <v>7125.8150702317707</v>
      </c>
      <c r="AK177" s="47">
        <f t="shared" si="443"/>
        <v>48170.750800340335</v>
      </c>
      <c r="AL177" s="47">
        <f t="shared" si="443"/>
        <v>0</v>
      </c>
      <c r="AN177" s="47">
        <f t="shared" ref="AN177:AP181" si="444">INDEX(Alloc,$E177,AN$1)*$G177</f>
        <v>769.43125066996606</v>
      </c>
      <c r="AO177" s="47">
        <f t="shared" si="444"/>
        <v>4701.709698444557</v>
      </c>
      <c r="AP177" s="47">
        <f t="shared" si="444"/>
        <v>0</v>
      </c>
      <c r="AR177" s="47">
        <f t="shared" ref="AR177:AT181" si="445">INDEX(Alloc,$E177,AR$1)*$G177</f>
        <v>311.45284559391598</v>
      </c>
      <c r="AS177" s="47">
        <f t="shared" si="445"/>
        <v>2483.8956873476177</v>
      </c>
      <c r="AT177" s="47">
        <f t="shared" si="445"/>
        <v>0</v>
      </c>
      <c r="AV177" s="47">
        <f t="shared" ref="AV177:AX181" si="446">INDEX(Alloc,$E177,AV$1)*$G177</f>
        <v>0</v>
      </c>
      <c r="AW177" s="47">
        <f t="shared" si="446"/>
        <v>4449.4578985634298</v>
      </c>
      <c r="AX177" s="47">
        <f t="shared" si="446"/>
        <v>0</v>
      </c>
      <c r="AZ177" s="47">
        <f t="shared" ref="AZ177:BB181" si="447">INDEX(Alloc,$E177,AZ$1)*$G177</f>
        <v>0</v>
      </c>
      <c r="BA177" s="47">
        <f t="shared" si="447"/>
        <v>145.03717768700145</v>
      </c>
      <c r="BB177" s="47">
        <f t="shared" si="447"/>
        <v>0</v>
      </c>
      <c r="BD177" s="47">
        <f t="shared" ref="BD177:BF181" si="448">INDEX(Alloc,$E177,BD$1)*$G177</f>
        <v>13.94619045750845</v>
      </c>
      <c r="BE177" s="47">
        <f t="shared" si="448"/>
        <v>135.91439424450229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221479.57248959877</v>
      </c>
      <c r="BO177" s="44">
        <f t="shared" si="348"/>
        <v>73382.914349372528</v>
      </c>
      <c r="BP177" s="44">
        <f t="shared" si="349"/>
        <v>8227.4196328193884</v>
      </c>
      <c r="BQ177" s="44">
        <f t="shared" si="350"/>
        <v>98244.141643846364</v>
      </c>
      <c r="BR177" s="44">
        <f t="shared" si="351"/>
        <v>91428.957145617926</v>
      </c>
      <c r="BS177" s="44">
        <f t="shared" si="352"/>
        <v>43114.583725164339</v>
      </c>
      <c r="BT177" s="44">
        <f t="shared" si="353"/>
        <v>55296.565870572107</v>
      </c>
      <c r="BU177" s="44">
        <f t="shared" si="354"/>
        <v>5471.1409491145232</v>
      </c>
      <c r="BV177" s="44">
        <f t="shared" si="355"/>
        <v>2795.3485329415334</v>
      </c>
      <c r="BW177" s="44">
        <f t="shared" si="356"/>
        <v>4449.4578985634298</v>
      </c>
      <c r="BX177" s="44">
        <f t="shared" si="357"/>
        <v>145.03717768700145</v>
      </c>
      <c r="BY177" s="44">
        <f t="shared" si="358"/>
        <v>149.86058470201073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Energy</v>
      </c>
      <c r="E178" s="93">
        <v>2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20736271.664714087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6738545.9221947128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802572.10631714144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9298840.9045977686</v>
      </c>
      <c r="Z178" s="47">
        <f t="shared" si="440"/>
        <v>0</v>
      </c>
      <c r="AB178" s="47">
        <f t="shared" si="441"/>
        <v>0</v>
      </c>
      <c r="AC178" s="47">
        <f t="shared" si="441"/>
        <v>8975962.9358217195</v>
      </c>
      <c r="AD178" s="47">
        <f t="shared" si="441"/>
        <v>0</v>
      </c>
      <c r="AF178" s="47">
        <f t="shared" si="442"/>
        <v>0</v>
      </c>
      <c r="AG178" s="47">
        <f t="shared" si="442"/>
        <v>3947750.6799857067</v>
      </c>
      <c r="AH178" s="47">
        <f t="shared" si="442"/>
        <v>0</v>
      </c>
      <c r="AJ178" s="47">
        <f t="shared" si="443"/>
        <v>0</v>
      </c>
      <c r="AK178" s="47">
        <f t="shared" si="443"/>
        <v>5465674.1341760103</v>
      </c>
      <c r="AL178" s="47">
        <f t="shared" si="443"/>
        <v>0</v>
      </c>
      <c r="AN178" s="47">
        <f t="shared" si="444"/>
        <v>0</v>
      </c>
      <c r="AO178" s="47">
        <f t="shared" si="444"/>
        <v>533477.52854645858</v>
      </c>
      <c r="AP178" s="47">
        <f t="shared" si="444"/>
        <v>0</v>
      </c>
      <c r="AR178" s="47">
        <f t="shared" si="445"/>
        <v>0</v>
      </c>
      <c r="AS178" s="47">
        <f t="shared" si="445"/>
        <v>281834.18744287651</v>
      </c>
      <c r="AT178" s="47">
        <f t="shared" si="445"/>
        <v>0</v>
      </c>
      <c r="AV178" s="47">
        <f t="shared" si="446"/>
        <v>0</v>
      </c>
      <c r="AW178" s="47">
        <f t="shared" si="446"/>
        <v>504855.88335715665</v>
      </c>
      <c r="AX178" s="47">
        <f t="shared" si="446"/>
        <v>0</v>
      </c>
      <c r="AZ178" s="47">
        <f t="shared" si="447"/>
        <v>0</v>
      </c>
      <c r="BA178" s="47">
        <f t="shared" si="447"/>
        <v>16456.58283100983</v>
      </c>
      <c r="BB178" s="47">
        <f t="shared" si="447"/>
        <v>0</v>
      </c>
      <c r="BD178" s="47">
        <f t="shared" si="448"/>
        <v>0</v>
      </c>
      <c r="BE178" s="47">
        <f t="shared" si="448"/>
        <v>15421.470015350651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20736271.664714087</v>
      </c>
      <c r="BO178" s="44">
        <f t="shared" si="348"/>
        <v>6738545.9221947128</v>
      </c>
      <c r="BP178" s="44">
        <f t="shared" si="349"/>
        <v>802572.10631714144</v>
      </c>
      <c r="BQ178" s="44">
        <f t="shared" si="350"/>
        <v>9298840.9045977686</v>
      </c>
      <c r="BR178" s="44">
        <f t="shared" si="351"/>
        <v>8975962.9358217195</v>
      </c>
      <c r="BS178" s="44">
        <f t="shared" si="352"/>
        <v>3947750.6799857067</v>
      </c>
      <c r="BT178" s="44">
        <f t="shared" si="353"/>
        <v>5465674.1341760103</v>
      </c>
      <c r="BU178" s="44">
        <f t="shared" si="354"/>
        <v>533477.52854645858</v>
      </c>
      <c r="BV178" s="44">
        <f t="shared" si="355"/>
        <v>281834.18744287651</v>
      </c>
      <c r="BW178" s="44">
        <f t="shared" si="356"/>
        <v>504855.88335715665</v>
      </c>
      <c r="BX178" s="44">
        <f t="shared" si="357"/>
        <v>16456.58283100983</v>
      </c>
      <c r="BY178" s="44">
        <f t="shared" si="358"/>
        <v>15421.470015350651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46012.466499999995</v>
      </c>
      <c r="I179" s="21">
        <f>+'Function-Classif'!T179</f>
        <v>234722.53350000002</v>
      </c>
      <c r="J179" s="21">
        <f>+'Function-Classif'!U179</f>
        <v>0</v>
      </c>
      <c r="K179" s="47"/>
      <c r="L179" s="47">
        <f t="shared" si="438"/>
        <v>17993.188388994844</v>
      </c>
      <c r="M179" s="47">
        <f t="shared" si="438"/>
        <v>84917.456169985438</v>
      </c>
      <c r="N179" s="47">
        <f t="shared" si="438"/>
        <v>0</v>
      </c>
      <c r="O179" s="47"/>
      <c r="P179" s="47">
        <f t="shared" si="439"/>
        <v>6502.2913953685793</v>
      </c>
      <c r="Q179" s="47">
        <f t="shared" si="439"/>
        <v>27595.133168086482</v>
      </c>
      <c r="R179" s="47">
        <f t="shared" si="439"/>
        <v>0</v>
      </c>
      <c r="S179" s="47"/>
      <c r="T179" s="47">
        <f t="shared" si="439"/>
        <v>536.24993879768215</v>
      </c>
      <c r="U179" s="47">
        <f t="shared" si="439"/>
        <v>3286.6265818368097</v>
      </c>
      <c r="V179" s="47">
        <f t="shared" si="439"/>
        <v>0</v>
      </c>
      <c r="W179" s="24"/>
      <c r="X179" s="47">
        <f t="shared" si="440"/>
        <v>7569.3715466521789</v>
      </c>
      <c r="Y179" s="47">
        <f t="shared" si="440"/>
        <v>38079.840374175394</v>
      </c>
      <c r="Z179" s="47">
        <f t="shared" si="440"/>
        <v>0</v>
      </c>
      <c r="AB179" s="47">
        <f t="shared" si="441"/>
        <v>5724.914130041846</v>
      </c>
      <c r="AC179" s="47">
        <f t="shared" si="441"/>
        <v>36757.617353320114</v>
      </c>
      <c r="AD179" s="47">
        <f t="shared" si="441"/>
        <v>0</v>
      </c>
      <c r="AF179" s="47">
        <f t="shared" si="442"/>
        <v>3866.7222517221944</v>
      </c>
      <c r="AG179" s="47">
        <f t="shared" si="442"/>
        <v>16166.500456693293</v>
      </c>
      <c r="AH179" s="47">
        <f t="shared" si="442"/>
        <v>0</v>
      </c>
      <c r="AJ179" s="47">
        <f t="shared" si="443"/>
        <v>3311.0151588363105</v>
      </c>
      <c r="AK179" s="47">
        <f t="shared" si="443"/>
        <v>22382.574419976569</v>
      </c>
      <c r="AL179" s="47">
        <f t="shared" si="443"/>
        <v>0</v>
      </c>
      <c r="AN179" s="47">
        <f t="shared" si="444"/>
        <v>357.5167906466279</v>
      </c>
      <c r="AO179" s="47">
        <f t="shared" si="444"/>
        <v>2184.652833474569</v>
      </c>
      <c r="AP179" s="47">
        <f t="shared" si="444"/>
        <v>0</v>
      </c>
      <c r="AR179" s="47">
        <f t="shared" si="445"/>
        <v>144.7167913930468</v>
      </c>
      <c r="AS179" s="47">
        <f t="shared" si="445"/>
        <v>1154.1439390046646</v>
      </c>
      <c r="AT179" s="47">
        <f t="shared" si="445"/>
        <v>0</v>
      </c>
      <c r="AV179" s="47">
        <f t="shared" si="446"/>
        <v>0</v>
      </c>
      <c r="AW179" s="47">
        <f t="shared" si="446"/>
        <v>2067.4438510608575</v>
      </c>
      <c r="AX179" s="47">
        <f t="shared" si="446"/>
        <v>0</v>
      </c>
      <c r="AZ179" s="47">
        <f t="shared" si="447"/>
        <v>0</v>
      </c>
      <c r="BA179" s="47">
        <f t="shared" si="447"/>
        <v>67.391630176122121</v>
      </c>
      <c r="BB179" s="47">
        <f t="shared" si="447"/>
        <v>0</v>
      </c>
      <c r="BD179" s="47">
        <f t="shared" si="448"/>
        <v>6.4801075466763232</v>
      </c>
      <c r="BE179" s="47">
        <f t="shared" si="448"/>
        <v>63.152722209638348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102910.64455898028</v>
      </c>
      <c r="BO179" s="44">
        <f t="shared" si="348"/>
        <v>34097.424563455061</v>
      </c>
      <c r="BP179" s="44">
        <f t="shared" si="349"/>
        <v>3822.876520634492</v>
      </c>
      <c r="BQ179" s="44">
        <f t="shared" si="350"/>
        <v>45649.211920827569</v>
      </c>
      <c r="BR179" s="44">
        <f t="shared" si="351"/>
        <v>42482.531483361963</v>
      </c>
      <c r="BS179" s="44">
        <f t="shared" si="352"/>
        <v>20033.222708415487</v>
      </c>
      <c r="BT179" s="44">
        <f t="shared" si="353"/>
        <v>25693.58957881288</v>
      </c>
      <c r="BU179" s="44">
        <f t="shared" si="354"/>
        <v>2542.1696241211966</v>
      </c>
      <c r="BV179" s="44">
        <f t="shared" si="355"/>
        <v>1298.8607303977114</v>
      </c>
      <c r="BW179" s="44">
        <f t="shared" si="356"/>
        <v>2067.4438510608575</v>
      </c>
      <c r="BX179" s="44">
        <f t="shared" si="357"/>
        <v>67.391630176122121</v>
      </c>
      <c r="BY179" s="44">
        <f t="shared" si="358"/>
        <v>69.632829756314678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181197.67819999999</v>
      </c>
      <c r="I180" s="21">
        <f>+'Function-Classif'!T180</f>
        <v>924340.32180000003</v>
      </c>
      <c r="J180" s="21">
        <f>+'Function-Classif'!U180</f>
        <v>0</v>
      </c>
      <c r="K180" s="47"/>
      <c r="L180" s="47">
        <f t="shared" si="438"/>
        <v>70857.40468838079</v>
      </c>
      <c r="M180" s="47">
        <f t="shared" si="438"/>
        <v>334406.02226032864</v>
      </c>
      <c r="N180" s="47">
        <f t="shared" si="438"/>
        <v>0</v>
      </c>
      <c r="O180" s="47"/>
      <c r="P180" s="47">
        <f t="shared" si="439"/>
        <v>25606.106202122955</v>
      </c>
      <c r="Q180" s="47">
        <f t="shared" si="439"/>
        <v>108669.98533271588</v>
      </c>
      <c r="R180" s="47">
        <f t="shared" si="439"/>
        <v>0</v>
      </c>
      <c r="S180" s="47"/>
      <c r="T180" s="47">
        <f t="shared" si="439"/>
        <v>2111.759078271366</v>
      </c>
      <c r="U180" s="47">
        <f t="shared" si="439"/>
        <v>12942.777274050984</v>
      </c>
      <c r="V180" s="47">
        <f t="shared" si="439"/>
        <v>0</v>
      </c>
      <c r="W180" s="24"/>
      <c r="X180" s="47">
        <f t="shared" si="440"/>
        <v>29808.281407529365</v>
      </c>
      <c r="Y180" s="47">
        <f t="shared" si="440"/>
        <v>149958.89564031956</v>
      </c>
      <c r="Z180" s="47">
        <f t="shared" si="440"/>
        <v>0</v>
      </c>
      <c r="AB180" s="47">
        <f t="shared" si="441"/>
        <v>22544.784645655876</v>
      </c>
      <c r="AC180" s="47">
        <f t="shared" si="441"/>
        <v>144751.96456998526</v>
      </c>
      <c r="AD180" s="47">
        <f t="shared" si="441"/>
        <v>0</v>
      </c>
      <c r="AF180" s="47">
        <f t="shared" si="442"/>
        <v>15227.201398915173</v>
      </c>
      <c r="AG180" s="47">
        <f t="shared" si="442"/>
        <v>63663.884381683049</v>
      </c>
      <c r="AH180" s="47">
        <f t="shared" si="442"/>
        <v>0</v>
      </c>
      <c r="AJ180" s="47">
        <f t="shared" si="443"/>
        <v>13038.819800415256</v>
      </c>
      <c r="AK180" s="47">
        <f t="shared" si="443"/>
        <v>88142.862696536075</v>
      </c>
      <c r="AL180" s="47">
        <f t="shared" si="443"/>
        <v>0</v>
      </c>
      <c r="AN180" s="47">
        <f t="shared" si="444"/>
        <v>1407.9056679711889</v>
      </c>
      <c r="AO180" s="47">
        <f t="shared" si="444"/>
        <v>8603.1906396203121</v>
      </c>
      <c r="AP180" s="47">
        <f t="shared" si="444"/>
        <v>0</v>
      </c>
      <c r="AR180" s="47">
        <f t="shared" si="445"/>
        <v>569.89656481409941</v>
      </c>
      <c r="AS180" s="47">
        <f t="shared" si="445"/>
        <v>4545.033508608969</v>
      </c>
      <c r="AT180" s="47">
        <f t="shared" si="445"/>
        <v>0</v>
      </c>
      <c r="AV180" s="47">
        <f t="shared" si="446"/>
        <v>0</v>
      </c>
      <c r="AW180" s="47">
        <f t="shared" si="446"/>
        <v>8141.6201763731578</v>
      </c>
      <c r="AX180" s="47">
        <f t="shared" si="446"/>
        <v>0</v>
      </c>
      <c r="AZ180" s="47">
        <f t="shared" si="447"/>
        <v>0</v>
      </c>
      <c r="BA180" s="47">
        <f t="shared" si="447"/>
        <v>265.38909662724529</v>
      </c>
      <c r="BB180" s="47">
        <f t="shared" si="447"/>
        <v>0</v>
      </c>
      <c r="BD180" s="47">
        <f t="shared" si="448"/>
        <v>25.518745923869304</v>
      </c>
      <c r="BE180" s="47">
        <f t="shared" si="448"/>
        <v>248.6962231506551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405263.42694870941</v>
      </c>
      <c r="BO180" s="44">
        <f t="shared" si="348"/>
        <v>134276.09153483884</v>
      </c>
      <c r="BP180" s="44">
        <f t="shared" si="349"/>
        <v>15054.53635232235</v>
      </c>
      <c r="BQ180" s="44">
        <f t="shared" si="350"/>
        <v>179767.17704784893</v>
      </c>
      <c r="BR180" s="44">
        <f t="shared" si="351"/>
        <v>167296.74921564112</v>
      </c>
      <c r="BS180" s="44">
        <f t="shared" si="352"/>
        <v>78891.085780598223</v>
      </c>
      <c r="BT180" s="44">
        <f t="shared" si="353"/>
        <v>101181.68249695133</v>
      </c>
      <c r="BU180" s="44">
        <f t="shared" si="354"/>
        <v>10011.096307591501</v>
      </c>
      <c r="BV180" s="44">
        <f t="shared" si="355"/>
        <v>5114.9300734230683</v>
      </c>
      <c r="BW180" s="44">
        <f t="shared" si="356"/>
        <v>8141.6201763731578</v>
      </c>
      <c r="BX180" s="44">
        <f t="shared" si="357"/>
        <v>265.38909662724529</v>
      </c>
      <c r="BY180" s="44">
        <f t="shared" si="358"/>
        <v>274.21496907452439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935.21339999999998</v>
      </c>
      <c r="I181" s="31">
        <f>+'Function-Classif'!T181</f>
        <v>4770.7866000000004</v>
      </c>
      <c r="J181" s="31">
        <f>+'Function-Classif'!U181</f>
        <v>0</v>
      </c>
      <c r="K181" s="65"/>
      <c r="L181" s="47">
        <f t="shared" si="438"/>
        <v>365.71547169966192</v>
      </c>
      <c r="M181" s="47">
        <f t="shared" si="438"/>
        <v>1725.9657859046322</v>
      </c>
      <c r="N181" s="47">
        <f t="shared" si="438"/>
        <v>0</v>
      </c>
      <c r="O181" s="47"/>
      <c r="P181" s="47">
        <f t="shared" si="439"/>
        <v>132.16048836793814</v>
      </c>
      <c r="Q181" s="47">
        <f t="shared" si="439"/>
        <v>560.87708998557878</v>
      </c>
      <c r="R181" s="47">
        <f t="shared" si="439"/>
        <v>0</v>
      </c>
      <c r="S181" s="47"/>
      <c r="T181" s="47">
        <f t="shared" si="439"/>
        <v>10.899396764847896</v>
      </c>
      <c r="U181" s="47">
        <f t="shared" si="439"/>
        <v>66.801400879693787</v>
      </c>
      <c r="V181" s="47">
        <f t="shared" si="439"/>
        <v>0</v>
      </c>
      <c r="W181" s="24"/>
      <c r="X181" s="47">
        <f t="shared" si="440"/>
        <v>153.84912478029932</v>
      </c>
      <c r="Y181" s="47">
        <f t="shared" si="440"/>
        <v>773.98104680586596</v>
      </c>
      <c r="Z181" s="47">
        <f t="shared" si="440"/>
        <v>0</v>
      </c>
      <c r="AB181" s="47">
        <f t="shared" si="441"/>
        <v>116.36012619024623</v>
      </c>
      <c r="AC181" s="47">
        <f t="shared" si="441"/>
        <v>747.10657601668686</v>
      </c>
      <c r="AD181" s="47">
        <f t="shared" si="441"/>
        <v>0</v>
      </c>
      <c r="AF181" s="47">
        <f t="shared" si="442"/>
        <v>78.591971675519048</v>
      </c>
      <c r="AG181" s="47">
        <f t="shared" si="442"/>
        <v>328.58764174717055</v>
      </c>
      <c r="AH181" s="47">
        <f t="shared" si="442"/>
        <v>0</v>
      </c>
      <c r="AJ181" s="47">
        <f t="shared" si="443"/>
        <v>67.297104017382892</v>
      </c>
      <c r="AK181" s="47">
        <f t="shared" si="443"/>
        <v>454.93069848927388</v>
      </c>
      <c r="AL181" s="47">
        <f t="shared" si="443"/>
        <v>0</v>
      </c>
      <c r="AN181" s="47">
        <f t="shared" si="444"/>
        <v>7.266606612747462</v>
      </c>
      <c r="AO181" s="47">
        <f t="shared" si="444"/>
        <v>44.403544509255674</v>
      </c>
      <c r="AP181" s="47">
        <f t="shared" si="444"/>
        <v>0</v>
      </c>
      <c r="AR181" s="47">
        <f t="shared" si="445"/>
        <v>2.9414002945436981</v>
      </c>
      <c r="AS181" s="47">
        <f t="shared" si="445"/>
        <v>23.458226854366632</v>
      </c>
      <c r="AT181" s="47">
        <f t="shared" si="445"/>
        <v>0</v>
      </c>
      <c r="AV181" s="47">
        <f t="shared" si="446"/>
        <v>0</v>
      </c>
      <c r="AW181" s="47">
        <f t="shared" si="446"/>
        <v>42.021246421547914</v>
      </c>
      <c r="AX181" s="47">
        <f t="shared" si="446"/>
        <v>0</v>
      </c>
      <c r="AZ181" s="47">
        <f t="shared" si="447"/>
        <v>0</v>
      </c>
      <c r="BA181" s="47">
        <f t="shared" si="447"/>
        <v>1.3697495566457794</v>
      </c>
      <c r="BB181" s="47">
        <f t="shared" si="447"/>
        <v>0</v>
      </c>
      <c r="BD181" s="47">
        <f t="shared" si="448"/>
        <v>0.13170959681313374</v>
      </c>
      <c r="BE181" s="47">
        <f t="shared" si="448"/>
        <v>1.2835928292809817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2091.6812576042939</v>
      </c>
      <c r="BO181" s="44">
        <f t="shared" si="348"/>
        <v>693.03757835351689</v>
      </c>
      <c r="BP181" s="44">
        <f t="shared" si="349"/>
        <v>77.70079764454168</v>
      </c>
      <c r="BQ181" s="44">
        <f t="shared" si="350"/>
        <v>927.83017158616531</v>
      </c>
      <c r="BR181" s="44">
        <f t="shared" si="351"/>
        <v>863.46670220693306</v>
      </c>
      <c r="BS181" s="44">
        <f t="shared" si="352"/>
        <v>407.17961342268961</v>
      </c>
      <c r="BT181" s="44">
        <f t="shared" si="353"/>
        <v>522.22780250665676</v>
      </c>
      <c r="BU181" s="44">
        <f t="shared" si="354"/>
        <v>51.670151122003134</v>
      </c>
      <c r="BV181" s="44">
        <f t="shared" si="355"/>
        <v>26.39962714891033</v>
      </c>
      <c r="BW181" s="44">
        <f t="shared" si="356"/>
        <v>42.021246421547914</v>
      </c>
      <c r="BX181" s="44">
        <f t="shared" si="357"/>
        <v>1.3697495566457794</v>
      </c>
      <c r="BY181" s="44">
        <f t="shared" si="358"/>
        <v>1.4153024260941154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327171.27960000001</v>
      </c>
      <c r="I182" s="24">
        <f t="shared" ref="I182:BF182" si="453">SUM(I177:I181)</f>
        <v>58986656.720400006</v>
      </c>
      <c r="J182" s="24">
        <f t="shared" si="453"/>
        <v>0</v>
      </c>
      <c r="K182" s="24"/>
      <c r="L182" s="24">
        <f t="shared" si="453"/>
        <v>127940.42391340411</v>
      </c>
      <c r="M182" s="24">
        <f t="shared" si="453"/>
        <v>21340076.566055574</v>
      </c>
      <c r="N182" s="24">
        <f t="shared" si="453"/>
        <v>0</v>
      </c>
      <c r="O182" s="24"/>
      <c r="P182" s="24">
        <f t="shared" si="453"/>
        <v>46234.491605765317</v>
      </c>
      <c r="Q182" s="24">
        <f t="shared" si="453"/>
        <v>6934760.8986149682</v>
      </c>
      <c r="R182" s="24">
        <f t="shared" si="453"/>
        <v>0</v>
      </c>
      <c r="S182" s="24"/>
      <c r="T182" s="24">
        <f t="shared" ref="T182:V182" si="454">SUM(T177:T181)</f>
        <v>3813.0009540318679</v>
      </c>
      <c r="U182" s="24">
        <f t="shared" si="454"/>
        <v>825941.63866653037</v>
      </c>
      <c r="V182" s="24">
        <f t="shared" si="454"/>
        <v>0</v>
      </c>
      <c r="W182" s="24"/>
      <c r="X182" s="24">
        <f t="shared" si="453"/>
        <v>53821.956592699156</v>
      </c>
      <c r="Y182" s="24">
        <f t="shared" si="453"/>
        <v>9569607.3087891769</v>
      </c>
      <c r="Z182" s="24">
        <f t="shared" si="453"/>
        <v>0</v>
      </c>
      <c r="AA182" s="24"/>
      <c r="AB182" s="24">
        <f t="shared" si="453"/>
        <v>40706.956701091251</v>
      </c>
      <c r="AC182" s="24">
        <f t="shared" si="453"/>
        <v>9237327.6836674567</v>
      </c>
      <c r="AD182" s="24">
        <f t="shared" si="453"/>
        <v>0</v>
      </c>
      <c r="AE182" s="24"/>
      <c r="AF182" s="24">
        <f t="shared" si="453"/>
        <v>27494.298027986475</v>
      </c>
      <c r="AG182" s="24">
        <f t="shared" si="453"/>
        <v>4062702.4537853207</v>
      </c>
      <c r="AH182" s="24">
        <f t="shared" si="453"/>
        <v>0</v>
      </c>
      <c r="AI182" s="24"/>
      <c r="AJ182" s="24">
        <f t="shared" si="453"/>
        <v>23542.947133500722</v>
      </c>
      <c r="AK182" s="24">
        <f t="shared" si="453"/>
        <v>5624825.2527913516</v>
      </c>
      <c r="AL182" s="24">
        <f t="shared" si="453"/>
        <v>0</v>
      </c>
      <c r="AM182" s="24"/>
      <c r="AN182" s="24">
        <f t="shared" si="453"/>
        <v>2542.1203159005304</v>
      </c>
      <c r="AO182" s="24">
        <f t="shared" si="453"/>
        <v>549011.48526250722</v>
      </c>
      <c r="AP182" s="24">
        <f t="shared" si="453"/>
        <v>0</v>
      </c>
      <c r="AQ182" s="24"/>
      <c r="AR182" s="24">
        <f t="shared" si="453"/>
        <v>1029.0076020956058</v>
      </c>
      <c r="AS182" s="24">
        <f t="shared" si="453"/>
        <v>290040.71880469221</v>
      </c>
      <c r="AT182" s="24">
        <f t="shared" si="453"/>
        <v>0</v>
      </c>
      <c r="AU182" s="24"/>
      <c r="AV182" s="24">
        <f t="shared" si="453"/>
        <v>0</v>
      </c>
      <c r="AW182" s="24">
        <f t="shared" si="453"/>
        <v>519556.42652957566</v>
      </c>
      <c r="AX182" s="24">
        <f t="shared" si="453"/>
        <v>0</v>
      </c>
      <c r="AY182" s="24"/>
      <c r="AZ182" s="24">
        <f t="shared" si="453"/>
        <v>0</v>
      </c>
      <c r="BA182" s="24">
        <f t="shared" si="453"/>
        <v>16935.770485056844</v>
      </c>
      <c r="BB182" s="24">
        <f t="shared" si="453"/>
        <v>0</v>
      </c>
      <c r="BC182" s="24"/>
      <c r="BD182" s="24">
        <f t="shared" si="453"/>
        <v>46.076753524867208</v>
      </c>
      <c r="BE182" s="24">
        <f t="shared" si="453"/>
        <v>15870.516947784728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21468016.989968978</v>
      </c>
      <c r="BO182" s="44">
        <f t="shared" si="348"/>
        <v>6980995.3902207334</v>
      </c>
      <c r="BP182" s="44">
        <f t="shared" si="349"/>
        <v>829754.6396205622</v>
      </c>
      <c r="BQ182" s="44">
        <f t="shared" si="350"/>
        <v>9623429.2653818764</v>
      </c>
      <c r="BR182" s="44">
        <f t="shared" si="351"/>
        <v>9278034.6403685473</v>
      </c>
      <c r="BS182" s="44">
        <f t="shared" si="352"/>
        <v>4090196.7518133074</v>
      </c>
      <c r="BT182" s="44">
        <f t="shared" si="353"/>
        <v>5648368.1999248527</v>
      </c>
      <c r="BU182" s="44">
        <f t="shared" si="354"/>
        <v>551553.60557840776</v>
      </c>
      <c r="BV182" s="44">
        <f t="shared" si="355"/>
        <v>291069.72640678781</v>
      </c>
      <c r="BW182" s="44">
        <f t="shared" si="356"/>
        <v>519556.42652957566</v>
      </c>
      <c r="BX182" s="44">
        <f t="shared" si="357"/>
        <v>16935.770485056844</v>
      </c>
      <c r="BY182" s="44">
        <f t="shared" si="358"/>
        <v>15916.593701309595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42072.802199999998</v>
      </c>
      <c r="I185" s="21">
        <f>+'Function-Classif'!T185</f>
        <v>214625.19780000002</v>
      </c>
      <c r="J185" s="21">
        <f>+'Function-Classif'!U185</f>
        <v>0</v>
      </c>
      <c r="K185" s="47"/>
      <c r="L185" s="47">
        <f t="shared" ref="L185:N188" si="455">INDEX(Alloc,$E185,L$1)*$G185</f>
        <v>16452.581520217282</v>
      </c>
      <c r="M185" s="47">
        <f t="shared" si="455"/>
        <v>77646.681617621332</v>
      </c>
      <c r="N185" s="47">
        <f t="shared" si="455"/>
        <v>0</v>
      </c>
      <c r="O185" s="47"/>
      <c r="P185" s="47">
        <f t="shared" ref="P185:V188" si="456">INDEX(Alloc,$E185,P$1)*$G185</f>
        <v>5945.5543363254437</v>
      </c>
      <c r="Q185" s="47">
        <f t="shared" si="456"/>
        <v>25232.391735912744</v>
      </c>
      <c r="R185" s="47">
        <f t="shared" si="456"/>
        <v>0</v>
      </c>
      <c r="S185" s="47"/>
      <c r="T185" s="47">
        <f t="shared" si="456"/>
        <v>490.33532259777871</v>
      </c>
      <c r="U185" s="47">
        <f t="shared" si="456"/>
        <v>3005.2201197013032</v>
      </c>
      <c r="V185" s="47">
        <f t="shared" si="456"/>
        <v>0</v>
      </c>
      <c r="W185" s="24"/>
      <c r="X185" s="47">
        <f t="shared" ref="X185:Z188" si="457">INDEX(Alloc,$E185,X$1)*$G185</f>
        <v>6921.269301236116</v>
      </c>
      <c r="Y185" s="47">
        <f t="shared" si="457"/>
        <v>34819.380783906796</v>
      </c>
      <c r="Z185" s="47">
        <f t="shared" si="457"/>
        <v>0</v>
      </c>
      <c r="AB185" s="47">
        <f t="shared" ref="AB185:AD188" si="458">INDEX(Alloc,$E185,AB$1)*$G185</f>
        <v>5234.7374119845472</v>
      </c>
      <c r="AC185" s="47">
        <f t="shared" si="458"/>
        <v>33610.368708435235</v>
      </c>
      <c r="AD185" s="47">
        <f t="shared" si="458"/>
        <v>0</v>
      </c>
      <c r="AF185" s="47">
        <f t="shared" ref="AF185:AH188" si="459">INDEX(Alloc,$E185,AF$1)*$G185</f>
        <v>3535.6470285948808</v>
      </c>
      <c r="AG185" s="47">
        <f t="shared" si="459"/>
        <v>14782.297662323026</v>
      </c>
      <c r="AH185" s="47">
        <f t="shared" si="459"/>
        <v>0</v>
      </c>
      <c r="AJ185" s="47">
        <f t="shared" ref="AJ185:AL188" si="460">INDEX(Alloc,$E185,AJ$1)*$G185</f>
        <v>3027.5205059681307</v>
      </c>
      <c r="AK185" s="47">
        <f t="shared" si="460"/>
        <v>20466.140981563203</v>
      </c>
      <c r="AL185" s="47">
        <f t="shared" si="460"/>
        <v>0</v>
      </c>
      <c r="AN185" s="47">
        <f t="shared" ref="AN185:AP188" si="461">INDEX(Alloc,$E185,AN$1)*$G185</f>
        <v>326.90560537662952</v>
      </c>
      <c r="AO185" s="47">
        <f t="shared" si="461"/>
        <v>1997.599205824906</v>
      </c>
      <c r="AP185" s="47">
        <f t="shared" si="461"/>
        <v>0</v>
      </c>
      <c r="AR185" s="47">
        <f t="shared" ref="AR185:AT188" si="462">INDEX(Alloc,$E185,AR$1)*$G185</f>
        <v>132.32589779333654</v>
      </c>
      <c r="AS185" s="47">
        <f t="shared" si="462"/>
        <v>1055.3242055839828</v>
      </c>
      <c r="AT185" s="47">
        <f t="shared" si="462"/>
        <v>0</v>
      </c>
      <c r="AV185" s="47">
        <f t="shared" ref="AV185:AX188" si="463">INDEX(Alloc,$E185,AV$1)*$G185</f>
        <v>0</v>
      </c>
      <c r="AW185" s="47">
        <f t="shared" si="463"/>
        <v>1890.4258524217501</v>
      </c>
      <c r="AX185" s="47">
        <f t="shared" si="463"/>
        <v>0</v>
      </c>
      <c r="AZ185" s="47">
        <f t="shared" ref="AZ185:BB188" si="464">INDEX(Alloc,$E185,AZ$1)*$G185</f>
        <v>0</v>
      </c>
      <c r="BA185" s="47">
        <f t="shared" si="464"/>
        <v>61.621446142982521</v>
      </c>
      <c r="BB185" s="47">
        <f t="shared" si="464"/>
        <v>0</v>
      </c>
      <c r="BD185" s="47">
        <f t="shared" ref="BD185:BF188" si="465">INDEX(Alloc,$E185,BD$1)*$G185</f>
        <v>5.9252699058425868</v>
      </c>
      <c r="BE185" s="47">
        <f t="shared" si="465"/>
        <v>57.745480562700571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94099.263137838614</v>
      </c>
      <c r="BO185" s="44">
        <f t="shared" si="348"/>
        <v>31177.946072238188</v>
      </c>
      <c r="BP185" s="44">
        <f t="shared" si="349"/>
        <v>3495.5554422990817</v>
      </c>
      <c r="BQ185" s="44">
        <f t="shared" si="350"/>
        <v>41740.650085142915</v>
      </c>
      <c r="BR185" s="44">
        <f t="shared" si="351"/>
        <v>38845.106120419783</v>
      </c>
      <c r="BS185" s="44">
        <f t="shared" si="352"/>
        <v>18317.944690917906</v>
      </c>
      <c r="BT185" s="44">
        <f t="shared" si="353"/>
        <v>23493.661487531335</v>
      </c>
      <c r="BU185" s="44">
        <f t="shared" si="354"/>
        <v>2324.5048112015356</v>
      </c>
      <c r="BV185" s="44">
        <f t="shared" si="355"/>
        <v>1187.6501033773193</v>
      </c>
      <c r="BW185" s="44">
        <f t="shared" si="356"/>
        <v>1890.4258524217501</v>
      </c>
      <c r="BX185" s="44">
        <f t="shared" si="357"/>
        <v>61.621446142982521</v>
      </c>
      <c r="BY185" s="44">
        <f t="shared" si="358"/>
        <v>63.670750468543162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91894.304699999993</v>
      </c>
      <c r="I186" s="21">
        <f>+'Function-Classif'!T186</f>
        <v>468778.69530000002</v>
      </c>
      <c r="J186" s="21">
        <f>+'Function-Classif'!U186</f>
        <v>0</v>
      </c>
      <c r="K186" s="47"/>
      <c r="L186" s="47">
        <f t="shared" si="455"/>
        <v>35935.29454333413</v>
      </c>
      <c r="M186" s="47">
        <f t="shared" si="455"/>
        <v>169593.8336979509</v>
      </c>
      <c r="N186" s="47">
        <f t="shared" si="455"/>
        <v>0</v>
      </c>
      <c r="O186" s="47"/>
      <c r="P186" s="47">
        <f t="shared" si="456"/>
        <v>12986.122939838237</v>
      </c>
      <c r="Q186" s="47">
        <f t="shared" si="456"/>
        <v>55111.92440825174</v>
      </c>
      <c r="R186" s="47">
        <f t="shared" si="456"/>
        <v>0</v>
      </c>
      <c r="S186" s="47"/>
      <c r="T186" s="47">
        <f t="shared" si="456"/>
        <v>1070.9774767503618</v>
      </c>
      <c r="U186" s="47">
        <f t="shared" si="456"/>
        <v>6563.9225088364101</v>
      </c>
      <c r="V186" s="47">
        <f t="shared" si="456"/>
        <v>0</v>
      </c>
      <c r="W186" s="24"/>
      <c r="X186" s="47">
        <f t="shared" si="457"/>
        <v>15117.253827189759</v>
      </c>
      <c r="Y186" s="47">
        <f t="shared" si="457"/>
        <v>76051.572985591527</v>
      </c>
      <c r="Z186" s="47">
        <f t="shared" si="457"/>
        <v>0</v>
      </c>
      <c r="AB186" s="47">
        <f t="shared" si="458"/>
        <v>11433.575364785125</v>
      </c>
      <c r="AC186" s="47">
        <f t="shared" si="458"/>
        <v>73410.880703645962</v>
      </c>
      <c r="AD186" s="47">
        <f t="shared" si="458"/>
        <v>0</v>
      </c>
      <c r="AF186" s="47">
        <f t="shared" si="459"/>
        <v>7722.4669707725716</v>
      </c>
      <c r="AG186" s="47">
        <f t="shared" si="459"/>
        <v>32287.104602402975</v>
      </c>
      <c r="AH186" s="47">
        <f t="shared" si="459"/>
        <v>0</v>
      </c>
      <c r="AJ186" s="47">
        <f t="shared" si="460"/>
        <v>6612.6304242443257</v>
      </c>
      <c r="AK186" s="47">
        <f t="shared" si="460"/>
        <v>44701.605242565136</v>
      </c>
      <c r="AL186" s="47">
        <f t="shared" si="460"/>
        <v>0</v>
      </c>
      <c r="AN186" s="47">
        <f t="shared" si="461"/>
        <v>714.0185996125058</v>
      </c>
      <c r="AO186" s="47">
        <f t="shared" si="461"/>
        <v>4363.1034894212944</v>
      </c>
      <c r="AP186" s="47">
        <f t="shared" si="461"/>
        <v>0</v>
      </c>
      <c r="AR186" s="47">
        <f t="shared" si="462"/>
        <v>289.02273525108637</v>
      </c>
      <c r="AS186" s="47">
        <f t="shared" si="462"/>
        <v>2305.0112907673156</v>
      </c>
      <c r="AT186" s="47">
        <f t="shared" si="462"/>
        <v>0</v>
      </c>
      <c r="AV186" s="47">
        <f t="shared" si="463"/>
        <v>0</v>
      </c>
      <c r="AW186" s="47">
        <f t="shared" si="463"/>
        <v>4129.0182781122558</v>
      </c>
      <c r="AX186" s="47">
        <f t="shared" si="463"/>
        <v>0</v>
      </c>
      <c r="AZ186" s="47">
        <f t="shared" si="464"/>
        <v>0</v>
      </c>
      <c r="BA186" s="47">
        <f t="shared" si="464"/>
        <v>134.59193711413582</v>
      </c>
      <c r="BB186" s="47">
        <f t="shared" si="464"/>
        <v>0</v>
      </c>
      <c r="BD186" s="47">
        <f t="shared" si="465"/>
        <v>12.94181822187349</v>
      </c>
      <c r="BE186" s="47">
        <f t="shared" si="465"/>
        <v>126.12615534024813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205529.12824128504</v>
      </c>
      <c r="BO186" s="44">
        <f t="shared" si="348"/>
        <v>68098.047348089982</v>
      </c>
      <c r="BP186" s="44">
        <f t="shared" si="349"/>
        <v>7634.8999855867714</v>
      </c>
      <c r="BQ186" s="44">
        <f t="shared" si="350"/>
        <v>91168.826812781292</v>
      </c>
      <c r="BR186" s="44">
        <f t="shared" si="351"/>
        <v>84844.456068431085</v>
      </c>
      <c r="BS186" s="44">
        <f t="shared" si="352"/>
        <v>40009.571573175548</v>
      </c>
      <c r="BT186" s="44">
        <f t="shared" si="353"/>
        <v>51314.235666809458</v>
      </c>
      <c r="BU186" s="44">
        <f t="shared" si="354"/>
        <v>5077.1220890338</v>
      </c>
      <c r="BV186" s="44">
        <f t="shared" si="355"/>
        <v>2594.0340260184021</v>
      </c>
      <c r="BW186" s="44">
        <f t="shared" si="356"/>
        <v>4129.0182781122558</v>
      </c>
      <c r="BX186" s="44">
        <f t="shared" si="357"/>
        <v>134.59193711413582</v>
      </c>
      <c r="BY186" s="44">
        <f t="shared" si="358"/>
        <v>139.06797356212161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434745.24169999996</v>
      </c>
      <c r="I187" s="21">
        <f>+'Function-Classif'!T187</f>
        <v>2217757.7583000003</v>
      </c>
      <c r="J187" s="21">
        <f>+'Function-Classif'!U187</f>
        <v>0</v>
      </c>
      <c r="K187" s="47"/>
      <c r="L187" s="47">
        <f t="shared" si="455"/>
        <v>170007.25303711326</v>
      </c>
      <c r="M187" s="47">
        <f t="shared" si="455"/>
        <v>802336.03662975726</v>
      </c>
      <c r="N187" s="47">
        <f t="shared" si="455"/>
        <v>0</v>
      </c>
      <c r="O187" s="47"/>
      <c r="P187" s="47">
        <f t="shared" si="456"/>
        <v>61436.398856891166</v>
      </c>
      <c r="Q187" s="47">
        <f t="shared" si="456"/>
        <v>260730.4878755727</v>
      </c>
      <c r="R187" s="47">
        <f t="shared" si="456"/>
        <v>0</v>
      </c>
      <c r="S187" s="47"/>
      <c r="T187" s="47">
        <f t="shared" si="456"/>
        <v>5066.7161964509887</v>
      </c>
      <c r="U187" s="47">
        <f t="shared" si="456"/>
        <v>31053.437826426642</v>
      </c>
      <c r="V187" s="47">
        <f t="shared" si="456"/>
        <v>0</v>
      </c>
      <c r="W187" s="24"/>
      <c r="X187" s="47">
        <f t="shared" si="457"/>
        <v>71518.623383651997</v>
      </c>
      <c r="Y187" s="47">
        <f t="shared" si="457"/>
        <v>359794.43543562916</v>
      </c>
      <c r="Z187" s="47">
        <f t="shared" si="457"/>
        <v>0</v>
      </c>
      <c r="AB187" s="47">
        <f t="shared" si="458"/>
        <v>54091.409709079337</v>
      </c>
      <c r="AC187" s="47">
        <f t="shared" si="458"/>
        <v>347301.51317980891</v>
      </c>
      <c r="AD187" s="47">
        <f t="shared" si="458"/>
        <v>0</v>
      </c>
      <c r="AF187" s="47">
        <f t="shared" si="459"/>
        <v>36534.427032111693</v>
      </c>
      <c r="AG187" s="47">
        <f t="shared" si="459"/>
        <v>152747.93296482565</v>
      </c>
      <c r="AH187" s="47">
        <f t="shared" si="459"/>
        <v>0</v>
      </c>
      <c r="AJ187" s="47">
        <f t="shared" si="460"/>
        <v>31283.871415601156</v>
      </c>
      <c r="AK187" s="47">
        <f t="shared" si="460"/>
        <v>211480.02848490965</v>
      </c>
      <c r="AL187" s="47">
        <f t="shared" si="460"/>
        <v>0</v>
      </c>
      <c r="AN187" s="47">
        <f t="shared" si="461"/>
        <v>3377.969828274182</v>
      </c>
      <c r="AO187" s="47">
        <f t="shared" si="461"/>
        <v>20641.523838316545</v>
      </c>
      <c r="AP187" s="47">
        <f t="shared" si="461"/>
        <v>0</v>
      </c>
      <c r="AR187" s="47">
        <f t="shared" si="462"/>
        <v>1367.3454443529693</v>
      </c>
      <c r="AS187" s="47">
        <f t="shared" si="462"/>
        <v>10904.840011547152</v>
      </c>
      <c r="AT187" s="47">
        <f t="shared" si="462"/>
        <v>0</v>
      </c>
      <c r="AV187" s="47">
        <f t="shared" si="463"/>
        <v>0</v>
      </c>
      <c r="AW187" s="47">
        <f t="shared" si="463"/>
        <v>19534.083805975308</v>
      </c>
      <c r="AX187" s="47">
        <f t="shared" si="463"/>
        <v>0</v>
      </c>
      <c r="AZ187" s="47">
        <f t="shared" si="464"/>
        <v>0</v>
      </c>
      <c r="BA187" s="47">
        <f t="shared" si="464"/>
        <v>636.74462114468975</v>
      </c>
      <c r="BB187" s="47">
        <f t="shared" si="464"/>
        <v>0</v>
      </c>
      <c r="BD187" s="47">
        <f t="shared" si="465"/>
        <v>61.226796473120864</v>
      </c>
      <c r="BE187" s="47">
        <f t="shared" si="465"/>
        <v>596.69362608592564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972343.28966687049</v>
      </c>
      <c r="BO187" s="44">
        <f t="shared" si="348"/>
        <v>322166.88673246384</v>
      </c>
      <c r="BP187" s="44">
        <f t="shared" si="349"/>
        <v>36120.154022877628</v>
      </c>
      <c r="BQ187" s="44">
        <f t="shared" si="350"/>
        <v>431313.05881928117</v>
      </c>
      <c r="BR187" s="44">
        <f t="shared" si="351"/>
        <v>401392.92288888828</v>
      </c>
      <c r="BS187" s="44">
        <f t="shared" si="352"/>
        <v>189282.35999693733</v>
      </c>
      <c r="BT187" s="44">
        <f t="shared" si="353"/>
        <v>242763.89990051079</v>
      </c>
      <c r="BU187" s="44">
        <f t="shared" si="354"/>
        <v>24019.493666590726</v>
      </c>
      <c r="BV187" s="44">
        <f t="shared" si="355"/>
        <v>12272.185455900122</v>
      </c>
      <c r="BW187" s="44">
        <f t="shared" si="356"/>
        <v>19534.083805975308</v>
      </c>
      <c r="BX187" s="44">
        <f t="shared" si="357"/>
        <v>636.74462114468975</v>
      </c>
      <c r="BY187" s="44">
        <f t="shared" si="358"/>
        <v>657.92042255904653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182385.95319999999</v>
      </c>
      <c r="I188" s="31">
        <f>+'Function-Classif'!T188</f>
        <v>930402.04680000013</v>
      </c>
      <c r="J188" s="31">
        <f>+'Function-Classif'!U188</f>
        <v>0</v>
      </c>
      <c r="K188" s="65"/>
      <c r="L188" s="47">
        <f t="shared" si="455"/>
        <v>71322.079972261374</v>
      </c>
      <c r="M188" s="47">
        <f t="shared" si="455"/>
        <v>336599.02119965717</v>
      </c>
      <c r="N188" s="47">
        <f t="shared" si="455"/>
        <v>0</v>
      </c>
      <c r="O188" s="47"/>
      <c r="P188" s="47">
        <f t="shared" si="456"/>
        <v>25774.028308794452</v>
      </c>
      <c r="Q188" s="47">
        <f t="shared" si="456"/>
        <v>109382.63147754509</v>
      </c>
      <c r="R188" s="47">
        <f t="shared" si="456"/>
        <v>0</v>
      </c>
      <c r="S188" s="47"/>
      <c r="T188" s="47">
        <f t="shared" si="456"/>
        <v>2125.6077685176238</v>
      </c>
      <c r="U188" s="47">
        <f t="shared" si="456"/>
        <v>13027.654623573904</v>
      </c>
      <c r="V188" s="47">
        <f t="shared" si="456"/>
        <v>0</v>
      </c>
      <c r="W188" s="24"/>
      <c r="X188" s="47">
        <f t="shared" si="457"/>
        <v>30003.760929901811</v>
      </c>
      <c r="Y188" s="47">
        <f t="shared" si="457"/>
        <v>150942.31004434032</v>
      </c>
      <c r="Z188" s="47">
        <f t="shared" si="457"/>
        <v>0</v>
      </c>
      <c r="AB188" s="47">
        <f t="shared" si="458"/>
        <v>22692.630932876222</v>
      </c>
      <c r="AC188" s="47">
        <f t="shared" si="458"/>
        <v>145701.23247677129</v>
      </c>
      <c r="AD188" s="47">
        <f t="shared" si="458"/>
        <v>0</v>
      </c>
      <c r="AF188" s="47">
        <f t="shared" si="459"/>
        <v>15327.059757598579</v>
      </c>
      <c r="AG188" s="47">
        <f t="shared" si="459"/>
        <v>64081.385328522687</v>
      </c>
      <c r="AH188" s="47">
        <f t="shared" si="459"/>
        <v>0</v>
      </c>
      <c r="AJ188" s="47">
        <f t="shared" si="460"/>
        <v>13124.326986557217</v>
      </c>
      <c r="AK188" s="47">
        <f t="shared" si="460"/>
        <v>88720.894165874895</v>
      </c>
      <c r="AL188" s="47">
        <f t="shared" si="460"/>
        <v>0</v>
      </c>
      <c r="AN188" s="47">
        <f t="shared" si="461"/>
        <v>1417.1385628086266</v>
      </c>
      <c r="AO188" s="47">
        <f t="shared" si="461"/>
        <v>8659.6094439827557</v>
      </c>
      <c r="AP188" s="47">
        <f t="shared" si="461"/>
        <v>0</v>
      </c>
      <c r="AR188" s="47">
        <f t="shared" si="462"/>
        <v>573.63388555287293</v>
      </c>
      <c r="AS188" s="47">
        <f t="shared" si="462"/>
        <v>4574.8393524039493</v>
      </c>
      <c r="AT188" s="47">
        <f t="shared" si="462"/>
        <v>0</v>
      </c>
      <c r="AV188" s="47">
        <f t="shared" si="463"/>
        <v>0</v>
      </c>
      <c r="AW188" s="47">
        <f t="shared" si="463"/>
        <v>8195.0120509886892</v>
      </c>
      <c r="AX188" s="47">
        <f t="shared" si="463"/>
        <v>0</v>
      </c>
      <c r="AZ188" s="47">
        <f t="shared" si="464"/>
        <v>0</v>
      </c>
      <c r="BA188" s="47">
        <f t="shared" si="464"/>
        <v>267.12948994755408</v>
      </c>
      <c r="BB188" s="47">
        <f t="shared" si="464"/>
        <v>0</v>
      </c>
      <c r="BD188" s="47">
        <f t="shared" si="465"/>
        <v>25.686095131176561</v>
      </c>
      <c r="BE188" s="47">
        <f t="shared" si="465"/>
        <v>250.32714639150456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407921.10117191856</v>
      </c>
      <c r="BO188" s="44">
        <f t="shared" si="348"/>
        <v>135156.65978633953</v>
      </c>
      <c r="BP188" s="44">
        <f t="shared" si="349"/>
        <v>15153.262392091528</v>
      </c>
      <c r="BQ188" s="44">
        <f t="shared" si="350"/>
        <v>180946.07097424215</v>
      </c>
      <c r="BR188" s="44">
        <f t="shared" si="351"/>
        <v>168393.86340964751</v>
      </c>
      <c r="BS188" s="44">
        <f t="shared" si="352"/>
        <v>79408.445086121268</v>
      </c>
      <c r="BT188" s="44">
        <f t="shared" si="353"/>
        <v>101845.22115243212</v>
      </c>
      <c r="BU188" s="44">
        <f t="shared" si="354"/>
        <v>10076.748006791382</v>
      </c>
      <c r="BV188" s="44">
        <f t="shared" si="355"/>
        <v>5148.4732379568222</v>
      </c>
      <c r="BW188" s="44">
        <f t="shared" si="356"/>
        <v>8195.0120509886892</v>
      </c>
      <c r="BX188" s="44">
        <f t="shared" si="357"/>
        <v>267.12948994755408</v>
      </c>
      <c r="BY188" s="44">
        <f t="shared" si="358"/>
        <v>276.01324152268114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751098.3017999999</v>
      </c>
      <c r="I189" s="24">
        <f t="shared" ref="I189:BF189" si="466">SUM(I185:I188)</f>
        <v>3831563.6982000005</v>
      </c>
      <c r="J189" s="24">
        <f t="shared" si="466"/>
        <v>0</v>
      </c>
      <c r="K189" s="24"/>
      <c r="L189" s="24">
        <f t="shared" si="466"/>
        <v>293717.20907292602</v>
      </c>
      <c r="M189" s="24">
        <f t="shared" si="466"/>
        <v>1386175.5731449865</v>
      </c>
      <c r="N189" s="24">
        <f t="shared" si="466"/>
        <v>0</v>
      </c>
      <c r="O189" s="24"/>
      <c r="P189" s="24">
        <f t="shared" si="466"/>
        <v>106142.10444184931</v>
      </c>
      <c r="Q189" s="24">
        <f t="shared" si="466"/>
        <v>450457.43549728225</v>
      </c>
      <c r="R189" s="24">
        <f t="shared" si="466"/>
        <v>0</v>
      </c>
      <c r="S189" s="24"/>
      <c r="T189" s="24">
        <f t="shared" ref="T189:V189" si="467">SUM(T185:T188)</f>
        <v>8753.6367643167523</v>
      </c>
      <c r="U189" s="24">
        <f t="shared" si="467"/>
        <v>53650.235078538259</v>
      </c>
      <c r="V189" s="24">
        <f t="shared" si="467"/>
        <v>0</v>
      </c>
      <c r="W189" s="24"/>
      <c r="X189" s="24">
        <f t="shared" si="466"/>
        <v>123560.90744197968</v>
      </c>
      <c r="Y189" s="24">
        <f t="shared" si="466"/>
        <v>621607.69924946781</v>
      </c>
      <c r="Z189" s="24">
        <f t="shared" si="466"/>
        <v>0</v>
      </c>
      <c r="AA189" s="24"/>
      <c r="AB189" s="24">
        <f t="shared" si="466"/>
        <v>93452.353418725223</v>
      </c>
      <c r="AC189" s="24">
        <f t="shared" si="466"/>
        <v>600023.9950686614</v>
      </c>
      <c r="AD189" s="24">
        <f t="shared" si="466"/>
        <v>0</v>
      </c>
      <c r="AE189" s="24"/>
      <c r="AF189" s="24">
        <f t="shared" si="466"/>
        <v>63119.600789077725</v>
      </c>
      <c r="AG189" s="24">
        <f t="shared" si="466"/>
        <v>263898.72055807436</v>
      </c>
      <c r="AH189" s="24">
        <f t="shared" si="466"/>
        <v>0</v>
      </c>
      <c r="AI189" s="24"/>
      <c r="AJ189" s="24">
        <f t="shared" si="466"/>
        <v>54048.349332370824</v>
      </c>
      <c r="AK189" s="24">
        <f t="shared" si="466"/>
        <v>365368.6688749129</v>
      </c>
      <c r="AL189" s="24">
        <f t="shared" si="466"/>
        <v>0</v>
      </c>
      <c r="AM189" s="24"/>
      <c r="AN189" s="24">
        <f t="shared" si="466"/>
        <v>5836.0325960719438</v>
      </c>
      <c r="AO189" s="24">
        <f t="shared" si="466"/>
        <v>35661.835977545503</v>
      </c>
      <c r="AP189" s="24">
        <f t="shared" si="466"/>
        <v>0</v>
      </c>
      <c r="AQ189" s="24"/>
      <c r="AR189" s="24">
        <f t="shared" si="466"/>
        <v>2362.3279629502649</v>
      </c>
      <c r="AS189" s="24">
        <f t="shared" si="466"/>
        <v>18840.014860302399</v>
      </c>
      <c r="AT189" s="24">
        <f t="shared" si="466"/>
        <v>0</v>
      </c>
      <c r="AU189" s="24"/>
      <c r="AV189" s="24">
        <f t="shared" si="466"/>
        <v>0</v>
      </c>
      <c r="AW189" s="24">
        <f t="shared" si="466"/>
        <v>33748.539987498007</v>
      </c>
      <c r="AX189" s="24">
        <f t="shared" si="466"/>
        <v>0</v>
      </c>
      <c r="AY189" s="24"/>
      <c r="AZ189" s="24">
        <f t="shared" si="466"/>
        <v>0</v>
      </c>
      <c r="BA189" s="24">
        <f t="shared" si="466"/>
        <v>1100.087494349362</v>
      </c>
      <c r="BB189" s="24">
        <f t="shared" si="466"/>
        <v>0</v>
      </c>
      <c r="BC189" s="24"/>
      <c r="BD189" s="24">
        <f t="shared" si="466"/>
        <v>105.7799797320135</v>
      </c>
      <c r="BE189" s="24">
        <f t="shared" si="466"/>
        <v>1030.8924083803788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1679892.7822179126</v>
      </c>
      <c r="BO189" s="44">
        <f t="shared" si="348"/>
        <v>556599.53993913159</v>
      </c>
      <c r="BP189" s="44">
        <f t="shared" si="349"/>
        <v>62403.871842855013</v>
      </c>
      <c r="BQ189" s="44">
        <f t="shared" si="350"/>
        <v>745168.60669144755</v>
      </c>
      <c r="BR189" s="44">
        <f t="shared" si="351"/>
        <v>693476.3484873866</v>
      </c>
      <c r="BS189" s="44">
        <f t="shared" si="352"/>
        <v>327018.32134715212</v>
      </c>
      <c r="BT189" s="44">
        <f t="shared" si="353"/>
        <v>419417.01820728369</v>
      </c>
      <c r="BU189" s="44">
        <f t="shared" si="354"/>
        <v>41497.868573617445</v>
      </c>
      <c r="BV189" s="44">
        <f t="shared" si="355"/>
        <v>21202.342823252664</v>
      </c>
      <c r="BW189" s="44">
        <f t="shared" si="356"/>
        <v>33748.539987498007</v>
      </c>
      <c r="BX189" s="44">
        <f t="shared" si="357"/>
        <v>1100.087494349362</v>
      </c>
      <c r="BY189" s="44">
        <f t="shared" si="358"/>
        <v>1136.6723881123924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1078269.5814</v>
      </c>
      <c r="I191" s="24">
        <f t="shared" ref="I191:J191" si="468">I189+I182</f>
        <v>62818220.418600008</v>
      </c>
      <c r="J191" s="24">
        <f t="shared" si="468"/>
        <v>0</v>
      </c>
      <c r="K191" s="24"/>
      <c r="L191" s="24">
        <f t="shared" ref="L191:BF191" si="469">L189+L182</f>
        <v>421657.63298633014</v>
      </c>
      <c r="M191" s="24">
        <f t="shared" si="469"/>
        <v>22726252.139200561</v>
      </c>
      <c r="N191" s="24">
        <f t="shared" si="469"/>
        <v>0</v>
      </c>
      <c r="O191" s="24"/>
      <c r="P191" s="24">
        <f t="shared" si="469"/>
        <v>152376.59604761464</v>
      </c>
      <c r="Q191" s="24">
        <f t="shared" si="469"/>
        <v>7385218.3341122502</v>
      </c>
      <c r="R191" s="24">
        <f t="shared" si="469"/>
        <v>0</v>
      </c>
      <c r="S191" s="24"/>
      <c r="T191" s="24">
        <f t="shared" ref="T191:V191" si="470">T189+T182</f>
        <v>12566.63771834862</v>
      </c>
      <c r="U191" s="24">
        <f t="shared" si="470"/>
        <v>879591.87374506867</v>
      </c>
      <c r="V191" s="24">
        <f t="shared" si="470"/>
        <v>0</v>
      </c>
      <c r="W191" s="24"/>
      <c r="X191" s="24">
        <f t="shared" si="469"/>
        <v>177382.86403467885</v>
      </c>
      <c r="Y191" s="24">
        <f t="shared" si="469"/>
        <v>10191215.008038644</v>
      </c>
      <c r="Z191" s="24">
        <f t="shared" si="469"/>
        <v>0</v>
      </c>
      <c r="AA191" s="24"/>
      <c r="AB191" s="24">
        <f t="shared" si="469"/>
        <v>134159.31011981648</v>
      </c>
      <c r="AC191" s="24">
        <f t="shared" si="469"/>
        <v>9837351.6787361186</v>
      </c>
      <c r="AD191" s="24">
        <f t="shared" si="469"/>
        <v>0</v>
      </c>
      <c r="AE191" s="24"/>
      <c r="AF191" s="24">
        <f t="shared" si="469"/>
        <v>90613.898817064197</v>
      </c>
      <c r="AG191" s="24">
        <f t="shared" si="469"/>
        <v>4326601.174343395</v>
      </c>
      <c r="AH191" s="24">
        <f t="shared" si="469"/>
        <v>0</v>
      </c>
      <c r="AI191" s="24"/>
      <c r="AJ191" s="24">
        <f t="shared" si="469"/>
        <v>77591.29646587155</v>
      </c>
      <c r="AK191" s="24">
        <f t="shared" si="469"/>
        <v>5990193.9216662645</v>
      </c>
      <c r="AL191" s="24">
        <f t="shared" si="469"/>
        <v>0</v>
      </c>
      <c r="AM191" s="24"/>
      <c r="AN191" s="24">
        <f t="shared" si="469"/>
        <v>8378.1529119724746</v>
      </c>
      <c r="AO191" s="24">
        <f t="shared" si="469"/>
        <v>584673.3212400527</v>
      </c>
      <c r="AP191" s="24">
        <f t="shared" si="469"/>
        <v>0</v>
      </c>
      <c r="AQ191" s="24"/>
      <c r="AR191" s="24">
        <f t="shared" si="469"/>
        <v>3391.3355650458707</v>
      </c>
      <c r="AS191" s="24">
        <f t="shared" si="469"/>
        <v>308880.73366499459</v>
      </c>
      <c r="AT191" s="24">
        <f t="shared" si="469"/>
        <v>0</v>
      </c>
      <c r="AU191" s="24"/>
      <c r="AV191" s="24">
        <f t="shared" si="469"/>
        <v>0</v>
      </c>
      <c r="AW191" s="24">
        <f t="shared" si="469"/>
        <v>553304.96651707368</v>
      </c>
      <c r="AX191" s="24">
        <f t="shared" si="469"/>
        <v>0</v>
      </c>
      <c r="AY191" s="24"/>
      <c r="AZ191" s="24">
        <f t="shared" si="469"/>
        <v>0</v>
      </c>
      <c r="BA191" s="24">
        <f t="shared" si="469"/>
        <v>18035.857979406206</v>
      </c>
      <c r="BB191" s="24">
        <f t="shared" si="469"/>
        <v>0</v>
      </c>
      <c r="BC191" s="24"/>
      <c r="BD191" s="24">
        <f t="shared" si="469"/>
        <v>151.85673325688072</v>
      </c>
      <c r="BE191" s="24">
        <f t="shared" si="469"/>
        <v>16901.409356165106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23147909.77218689</v>
      </c>
      <c r="BO191" s="44">
        <f t="shared" si="348"/>
        <v>7537594.9301598649</v>
      </c>
      <c r="BP191" s="44">
        <f t="shared" si="349"/>
        <v>892158.51146341732</v>
      </c>
      <c r="BQ191" s="44">
        <f t="shared" si="350"/>
        <v>10368597.872073323</v>
      </c>
      <c r="BR191" s="44">
        <f t="shared" si="351"/>
        <v>9971510.9888559356</v>
      </c>
      <c r="BS191" s="44">
        <f t="shared" si="352"/>
        <v>4417215.0731604593</v>
      </c>
      <c r="BT191" s="44">
        <f t="shared" si="353"/>
        <v>6067785.2181321364</v>
      </c>
      <c r="BU191" s="44">
        <f t="shared" si="354"/>
        <v>593051.47415202518</v>
      </c>
      <c r="BV191" s="44">
        <f t="shared" si="355"/>
        <v>312272.06923004048</v>
      </c>
      <c r="BW191" s="44">
        <f t="shared" si="356"/>
        <v>553304.96651707368</v>
      </c>
      <c r="BX191" s="44">
        <f t="shared" si="357"/>
        <v>18035.857979406206</v>
      </c>
      <c r="BY191" s="44">
        <f t="shared" si="358"/>
        <v>17053.266089421988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7806959.2743834602</v>
      </c>
      <c r="I193" s="24">
        <f t="shared" ref="I193:J193" si="471">I191+I174+I155</f>
        <v>447348429.72561651</v>
      </c>
      <c r="J193" s="24">
        <f t="shared" si="471"/>
        <v>0</v>
      </c>
      <c r="K193" s="24"/>
      <c r="L193" s="24">
        <f t="shared" ref="L193:BF193" si="472">L191+L174+L155</f>
        <v>3052913.6917533451</v>
      </c>
      <c r="M193" s="24">
        <f t="shared" si="472"/>
        <v>161840834.39921144</v>
      </c>
      <c r="N193" s="24">
        <f t="shared" si="472"/>
        <v>0</v>
      </c>
      <c r="O193" s="24"/>
      <c r="P193" s="24">
        <f t="shared" si="472"/>
        <v>1103247.1844085234</v>
      </c>
      <c r="Q193" s="24">
        <f t="shared" si="472"/>
        <v>52592477.197391734</v>
      </c>
      <c r="R193" s="24">
        <f t="shared" si="472"/>
        <v>0</v>
      </c>
      <c r="S193" s="24"/>
      <c r="T193" s="24">
        <f t="shared" ref="T193:V193" si="473">T191+T174+T155</f>
        <v>90985.807793723201</v>
      </c>
      <c r="U193" s="24">
        <f t="shared" si="473"/>
        <v>6263852.1259790668</v>
      </c>
      <c r="V193" s="24">
        <f t="shared" si="473"/>
        <v>0</v>
      </c>
      <c r="W193" s="24"/>
      <c r="X193" s="24">
        <f t="shared" si="472"/>
        <v>1284299.2321959203</v>
      </c>
      <c r="Y193" s="24">
        <f t="shared" si="472"/>
        <v>72574867.617426679</v>
      </c>
      <c r="Z193" s="24">
        <f t="shared" si="472"/>
        <v>0</v>
      </c>
      <c r="AA193" s="24"/>
      <c r="AB193" s="24">
        <f t="shared" si="472"/>
        <v>971349.17691445886</v>
      </c>
      <c r="AC193" s="24">
        <f t="shared" si="472"/>
        <v>70054894.850829601</v>
      </c>
      <c r="AD193" s="24">
        <f t="shared" si="472"/>
        <v>0</v>
      </c>
      <c r="AE193" s="24"/>
      <c r="AF193" s="24">
        <f t="shared" si="472"/>
        <v>656068.78832603956</v>
      </c>
      <c r="AG193" s="24">
        <f t="shared" si="472"/>
        <v>30811096.342653479</v>
      </c>
      <c r="AH193" s="24">
        <f t="shared" si="472"/>
        <v>0</v>
      </c>
      <c r="AI193" s="24"/>
      <c r="AJ193" s="24">
        <f t="shared" si="472"/>
        <v>561781.675014126</v>
      </c>
      <c r="AK193" s="24">
        <f t="shared" si="472"/>
        <v>42658066.827628508</v>
      </c>
      <c r="AL193" s="24">
        <f t="shared" si="472"/>
        <v>0</v>
      </c>
      <c r="AM193" s="24"/>
      <c r="AN193" s="24">
        <f t="shared" si="472"/>
        <v>60660.060996436747</v>
      </c>
      <c r="AO193" s="24">
        <f t="shared" si="472"/>
        <v>4163643.7711271867</v>
      </c>
      <c r="AP193" s="24">
        <f t="shared" si="472"/>
        <v>0</v>
      </c>
      <c r="AQ193" s="24"/>
      <c r="AR193" s="24">
        <f t="shared" si="472"/>
        <v>24554.173741695926</v>
      </c>
      <c r="AS193" s="24">
        <f t="shared" si="472"/>
        <v>2199637.4659575429</v>
      </c>
      <c r="AT193" s="24">
        <f t="shared" si="472"/>
        <v>0</v>
      </c>
      <c r="AU193" s="24"/>
      <c r="AV193" s="24">
        <f t="shared" si="472"/>
        <v>0</v>
      </c>
      <c r="AW193" s="24">
        <f t="shared" si="472"/>
        <v>3940259.788981684</v>
      </c>
      <c r="AX193" s="24">
        <f t="shared" si="472"/>
        <v>0</v>
      </c>
      <c r="AY193" s="24"/>
      <c r="AZ193" s="24">
        <f t="shared" si="472"/>
        <v>0</v>
      </c>
      <c r="BA193" s="24">
        <f t="shared" si="472"/>
        <v>128439.05306576676</v>
      </c>
      <c r="BB193" s="24">
        <f t="shared" si="472"/>
        <v>0</v>
      </c>
      <c r="BC193" s="24"/>
      <c r="BD193" s="24">
        <f t="shared" si="472"/>
        <v>1099.4832391896873</v>
      </c>
      <c r="BE193" s="24">
        <f t="shared" si="472"/>
        <v>120360.28536382419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164893748.09096479</v>
      </c>
      <c r="BO193" s="44">
        <f t="shared" si="348"/>
        <v>53695724.381800257</v>
      </c>
      <c r="BP193" s="44">
        <f t="shared" si="349"/>
        <v>6354837.9337727902</v>
      </c>
      <c r="BQ193" s="44">
        <f t="shared" si="350"/>
        <v>73859166.849622592</v>
      </c>
      <c r="BR193" s="44">
        <f t="shared" si="351"/>
        <v>71026244.027744055</v>
      </c>
      <c r="BS193" s="44">
        <f t="shared" si="352"/>
        <v>31467165.130979519</v>
      </c>
      <c r="BT193" s="44">
        <f t="shared" si="353"/>
        <v>43219848.502642632</v>
      </c>
      <c r="BU193" s="44">
        <f t="shared" si="354"/>
        <v>4224303.8321236232</v>
      </c>
      <c r="BV193" s="44">
        <f t="shared" si="355"/>
        <v>2224191.6396992388</v>
      </c>
      <c r="BW193" s="44">
        <f t="shared" si="356"/>
        <v>3940259.788981684</v>
      </c>
      <c r="BX193" s="44">
        <f t="shared" si="357"/>
        <v>128439.05306576676</v>
      </c>
      <c r="BY193" s="44">
        <f t="shared" si="358"/>
        <v>121459.76860301389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6341579.6280841902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2291689.3747389931</v>
      </c>
      <c r="Q196" s="47">
        <f t="shared" si="475"/>
        <v>4434652.9893152546</v>
      </c>
      <c r="R196" s="47">
        <f t="shared" si="475"/>
        <v>0</v>
      </c>
      <c r="S196" s="47"/>
      <c r="T196" s="47">
        <f t="shared" si="475"/>
        <v>188997.72591280844</v>
      </c>
      <c r="U196" s="47">
        <f t="shared" si="475"/>
        <v>528174.59901811578</v>
      </c>
      <c r="V196" s="47">
        <f t="shared" si="475"/>
        <v>0</v>
      </c>
      <c r="W196" s="24"/>
      <c r="X196" s="47">
        <f t="shared" ref="X196:Z196" si="476">INDEX(Alloc,$E196,X$1)*$G196</f>
        <v>2667774.6800566404</v>
      </c>
      <c r="Y196" s="47">
        <f t="shared" si="476"/>
        <v>6119589.1652112864</v>
      </c>
      <c r="Z196" s="47">
        <f t="shared" si="476"/>
        <v>0</v>
      </c>
      <c r="AB196" s="47">
        <f t="shared" ref="AB196:AD196" si="477">INDEX(Alloc,$E196,AB$1)*$G196</f>
        <v>2017707.9256175566</v>
      </c>
      <c r="AC196" s="47">
        <f t="shared" si="477"/>
        <v>5907102.4112514062</v>
      </c>
      <c r="AD196" s="47">
        <f t="shared" si="477"/>
        <v>0</v>
      </c>
      <c r="AF196" s="47">
        <f t="shared" ref="AF196:AH196" si="478">INDEX(Alloc,$E196,AF$1)*$G196</f>
        <v>1362800.5514564125</v>
      </c>
      <c r="AG196" s="47">
        <f t="shared" si="478"/>
        <v>2598024.0479489123</v>
      </c>
      <c r="AH196" s="47">
        <f t="shared" si="478"/>
        <v>0</v>
      </c>
      <c r="AJ196" s="47">
        <f t="shared" ref="AJ196:AL196" si="479">INDEX(Alloc,$E196,AJ$1)*$G196</f>
        <v>1166945.2809373518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126004.41607388463</v>
      </c>
      <c r="AO196" s="47">
        <f t="shared" si="480"/>
        <v>351082.82172699663</v>
      </c>
      <c r="AP196" s="47">
        <f t="shared" si="480"/>
        <v>0</v>
      </c>
      <c r="AR196" s="47">
        <f t="shared" ref="AR196:AT196" si="481">INDEX(Alloc,$E196,AR$1)*$G196</f>
        <v>51004.471042006495</v>
      </c>
      <c r="AS196" s="47">
        <f t="shared" si="481"/>
        <v>185475.74451013346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332246.84941733273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2283.8708247467439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19988168.994240381</v>
      </c>
      <c r="BO196" s="44">
        <f t="shared" si="348"/>
        <v>6726342.3640542477</v>
      </c>
      <c r="BP196" s="44">
        <f t="shared" si="349"/>
        <v>717172.32493092422</v>
      </c>
      <c r="BQ196" s="44">
        <f t="shared" si="350"/>
        <v>8787363.8452679273</v>
      </c>
      <c r="BR196" s="44">
        <f t="shared" si="351"/>
        <v>7924810.3368689623</v>
      </c>
      <c r="BS196" s="44">
        <f t="shared" si="352"/>
        <v>3960824.599405325</v>
      </c>
      <c r="BT196" s="44">
        <f t="shared" si="353"/>
        <v>4763918.3397560101</v>
      </c>
      <c r="BU196" s="44">
        <f t="shared" si="354"/>
        <v>477087.23780088127</v>
      </c>
      <c r="BV196" s="44">
        <f t="shared" si="355"/>
        <v>236480.21555213997</v>
      </c>
      <c r="BW196" s="44">
        <f t="shared" si="356"/>
        <v>332246.84941733273</v>
      </c>
      <c r="BX196" s="44">
        <f t="shared" si="357"/>
        <v>10830.116035134601</v>
      </c>
      <c r="BY196" s="44">
        <f t="shared" si="358"/>
        <v>12432.776670733232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204610.79319999999</v>
      </c>
      <c r="I200" s="21">
        <f>+'Function-Classif'!T200</f>
        <v>1043777.2068</v>
      </c>
      <c r="J200" s="21">
        <f>+'Function-Classif'!U200</f>
        <v>0</v>
      </c>
      <c r="K200" s="47"/>
      <c r="L200" s="47">
        <f t="shared" ref="L200:N201" si="485">INDEX(Alloc,$E200,L$1)*$G200</f>
        <v>80013.110109393179</v>
      </c>
      <c r="M200" s="47">
        <f t="shared" si="485"/>
        <v>377615.66343040869</v>
      </c>
      <c r="N200" s="47">
        <f t="shared" si="485"/>
        <v>0</v>
      </c>
      <c r="O200" s="47"/>
      <c r="P200" s="47">
        <f t="shared" ref="P200:V201" si="486">INDEX(Alloc,$E200,P$1)*$G200</f>
        <v>28914.750745298556</v>
      </c>
      <c r="Q200" s="47">
        <f t="shared" si="486"/>
        <v>122711.57178635064</v>
      </c>
      <c r="R200" s="47">
        <f t="shared" si="486"/>
        <v>0</v>
      </c>
      <c r="S200" s="47"/>
      <c r="T200" s="47">
        <f t="shared" si="486"/>
        <v>2384.6260302269429</v>
      </c>
      <c r="U200" s="47">
        <f t="shared" si="486"/>
        <v>14615.1537401681</v>
      </c>
      <c r="V200" s="47">
        <f t="shared" si="486"/>
        <v>0</v>
      </c>
      <c r="W200" s="24"/>
      <c r="X200" s="47">
        <f t="shared" ref="X200:Z201" si="487">INDEX(Alloc,$E200,X$1)*$G200</f>
        <v>33659.902065585055</v>
      </c>
      <c r="Y200" s="47">
        <f t="shared" si="487"/>
        <v>169335.55048368059</v>
      </c>
      <c r="Z200" s="47">
        <f t="shared" si="487"/>
        <v>0</v>
      </c>
      <c r="AB200" s="47">
        <f t="shared" ref="AB200:AD201" si="488">INDEX(Alloc,$E200,AB$1)*$G200</f>
        <v>25457.866318680179</v>
      </c>
      <c r="AC200" s="47">
        <f t="shared" si="488"/>
        <v>163455.8156712793</v>
      </c>
      <c r="AD200" s="47">
        <f t="shared" si="488"/>
        <v>0</v>
      </c>
      <c r="AF200" s="47">
        <f t="shared" ref="AF200:AH201" si="489">INDEX(Alloc,$E200,AF$1)*$G200</f>
        <v>17194.755404146141</v>
      </c>
      <c r="AG200" s="47">
        <f t="shared" si="489"/>
        <v>71890.092692861333</v>
      </c>
      <c r="AH200" s="47">
        <f t="shared" si="489"/>
        <v>0</v>
      </c>
      <c r="AJ200" s="47">
        <f t="shared" ref="AJ200:AL201" si="490">INDEX(Alloc,$E200,AJ$1)*$G200</f>
        <v>14723.606219777883</v>
      </c>
      <c r="AK200" s="47">
        <f t="shared" si="490"/>
        <v>99532.07585447382</v>
      </c>
      <c r="AL200" s="47">
        <f t="shared" si="490"/>
        <v>0</v>
      </c>
      <c r="AN200" s="47">
        <f t="shared" ref="AN200:AP201" si="491">INDEX(Alloc,$E200,AN$1)*$G200</f>
        <v>1589.8255338371152</v>
      </c>
      <c r="AO200" s="47">
        <f t="shared" si="491"/>
        <v>9714.8356331617015</v>
      </c>
      <c r="AP200" s="47">
        <f t="shared" si="491"/>
        <v>0</v>
      </c>
      <c r="AR200" s="47">
        <f t="shared" ref="AR200:AT201" si="492">INDEX(Alloc,$E200,AR$1)*$G200</f>
        <v>643.53467068083046</v>
      </c>
      <c r="AS200" s="47">
        <f t="shared" si="492"/>
        <v>5132.3114101417896</v>
      </c>
      <c r="AT200" s="47">
        <f t="shared" si="492"/>
        <v>0</v>
      </c>
      <c r="AV200" s="47">
        <f t="shared" ref="AV200:AX201" si="493">INDEX(Alloc,$E200,AV$1)*$G200</f>
        <v>0</v>
      </c>
      <c r="AW200" s="47">
        <f t="shared" si="493"/>
        <v>9193.6242162115941</v>
      </c>
      <c r="AX200" s="47">
        <f t="shared" si="493"/>
        <v>0</v>
      </c>
      <c r="AZ200" s="47">
        <f t="shared" ref="AZ200:BB201" si="494">INDEX(Alloc,$E200,AZ$1)*$G200</f>
        <v>0</v>
      </c>
      <c r="BA200" s="47">
        <f t="shared" si="494"/>
        <v>299.68084639360518</v>
      </c>
      <c r="BB200" s="47">
        <f t="shared" si="494"/>
        <v>0</v>
      </c>
      <c r="BD200" s="47">
        <f t="shared" ref="BD200:BF201" si="495">INDEX(Alloc,$E200,BD$1)*$G200</f>
        <v>28.816102374054399</v>
      </c>
      <c r="BE200" s="47">
        <f t="shared" si="495"/>
        <v>280.83103486863411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457628.77353980188</v>
      </c>
      <c r="BO200" s="44">
        <f t="shared" si="348"/>
        <v>151626.3225316492</v>
      </c>
      <c r="BP200" s="44">
        <f t="shared" si="349"/>
        <v>16999.779770395042</v>
      </c>
      <c r="BQ200" s="44">
        <f t="shared" si="350"/>
        <v>202995.45254926564</v>
      </c>
      <c r="BR200" s="44">
        <f t="shared" si="351"/>
        <v>188913.68198995947</v>
      </c>
      <c r="BS200" s="44">
        <f t="shared" si="352"/>
        <v>89084.848097007474</v>
      </c>
      <c r="BT200" s="44">
        <f t="shared" si="353"/>
        <v>114255.6820742517</v>
      </c>
      <c r="BU200" s="44">
        <f t="shared" si="354"/>
        <v>11304.661166998816</v>
      </c>
      <c r="BV200" s="44">
        <f t="shared" si="355"/>
        <v>5775.84608082262</v>
      </c>
      <c r="BW200" s="44">
        <f t="shared" si="356"/>
        <v>9193.6242162115941</v>
      </c>
      <c r="BX200" s="44">
        <f t="shared" si="357"/>
        <v>299.68084639360518</v>
      </c>
      <c r="BY200" s="44">
        <f t="shared" si="358"/>
        <v>309.64713724268853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623.96729999999991</v>
      </c>
      <c r="I201" s="31">
        <f>+'Function-Classif'!T201</f>
        <v>3183.0327000000002</v>
      </c>
      <c r="J201" s="31">
        <f>+'Function-Classif'!U201</f>
        <v>0</v>
      </c>
      <c r="K201" s="65"/>
      <c r="L201" s="47">
        <f t="shared" si="485"/>
        <v>244.00259389425392</v>
      </c>
      <c r="M201" s="47">
        <f t="shared" si="485"/>
        <v>1151.5513051067182</v>
      </c>
      <c r="N201" s="47">
        <f t="shared" si="485"/>
        <v>0</v>
      </c>
      <c r="O201" s="47"/>
      <c r="P201" s="47">
        <f t="shared" si="486"/>
        <v>88.176477254949262</v>
      </c>
      <c r="Q201" s="47">
        <f t="shared" si="486"/>
        <v>374.21294805031522</v>
      </c>
      <c r="R201" s="47">
        <f t="shared" si="486"/>
        <v>0</v>
      </c>
      <c r="S201" s="47"/>
      <c r="T201" s="47">
        <f t="shared" si="486"/>
        <v>7.2719950024142905</v>
      </c>
      <c r="U201" s="47">
        <f t="shared" si="486"/>
        <v>44.569388915000751</v>
      </c>
      <c r="V201" s="47">
        <f t="shared" si="486"/>
        <v>0</v>
      </c>
      <c r="W201" s="24"/>
      <c r="X201" s="47">
        <f t="shared" si="487"/>
        <v>102.64697126508931</v>
      </c>
      <c r="Y201" s="47">
        <f t="shared" si="487"/>
        <v>516.39429463545946</v>
      </c>
      <c r="Z201" s="47">
        <f t="shared" si="487"/>
        <v>0</v>
      </c>
      <c r="AB201" s="47">
        <f t="shared" si="488"/>
        <v>77.634595234186364</v>
      </c>
      <c r="AC201" s="47">
        <f t="shared" si="488"/>
        <v>498.46385119094401</v>
      </c>
      <c r="AD201" s="47">
        <f t="shared" si="488"/>
        <v>0</v>
      </c>
      <c r="AF201" s="47">
        <f t="shared" si="489"/>
        <v>52.435968483824226</v>
      </c>
      <c r="AG201" s="47">
        <f t="shared" si="489"/>
        <v>219.23118684393242</v>
      </c>
      <c r="AH201" s="47">
        <f t="shared" si="489"/>
        <v>0</v>
      </c>
      <c r="AJ201" s="47">
        <f t="shared" si="490"/>
        <v>44.900118295509408</v>
      </c>
      <c r="AK201" s="47">
        <f t="shared" si="490"/>
        <v>303.52631776177105</v>
      </c>
      <c r="AL201" s="47">
        <f t="shared" si="490"/>
        <v>0</v>
      </c>
      <c r="AN201" s="47">
        <f t="shared" si="491"/>
        <v>4.8482249167069034</v>
      </c>
      <c r="AO201" s="47">
        <f t="shared" si="491"/>
        <v>29.625708718320425</v>
      </c>
      <c r="AP201" s="47">
        <f t="shared" si="491"/>
        <v>0</v>
      </c>
      <c r="AR201" s="47">
        <f t="shared" si="492"/>
        <v>1.9624800072428774</v>
      </c>
      <c r="AS201" s="47">
        <f t="shared" si="492"/>
        <v>15.651151355515907</v>
      </c>
      <c r="AT201" s="47">
        <f t="shared" si="492"/>
        <v>0</v>
      </c>
      <c r="AV201" s="47">
        <f t="shared" si="493"/>
        <v>0</v>
      </c>
      <c r="AW201" s="47">
        <f t="shared" si="493"/>
        <v>28.036257470528025</v>
      </c>
      <c r="AX201" s="47">
        <f t="shared" si="493"/>
        <v>0</v>
      </c>
      <c r="AZ201" s="47">
        <f t="shared" si="494"/>
        <v>0</v>
      </c>
      <c r="BA201" s="47">
        <f t="shared" si="494"/>
        <v>0.9138865338504174</v>
      </c>
      <c r="BB201" s="47">
        <f t="shared" si="494"/>
        <v>0</v>
      </c>
      <c r="BD201" s="47">
        <f t="shared" si="495"/>
        <v>8.7875645823273771E-2</v>
      </c>
      <c r="BE201" s="47">
        <f t="shared" si="495"/>
        <v>0.85640341764330485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1395.5538990009723</v>
      </c>
      <c r="BO201" s="44">
        <f t="shared" si="348"/>
        <v>462.38942530526447</v>
      </c>
      <c r="BP201" s="44">
        <f t="shared" si="349"/>
        <v>51.841383917415044</v>
      </c>
      <c r="BQ201" s="44">
        <f t="shared" si="350"/>
        <v>619.04126590054875</v>
      </c>
      <c r="BR201" s="44">
        <f t="shared" si="351"/>
        <v>576.09844642513042</v>
      </c>
      <c r="BS201" s="44">
        <f t="shared" si="352"/>
        <v>271.66715532775663</v>
      </c>
      <c r="BT201" s="44">
        <f t="shared" si="353"/>
        <v>348.42643605728045</v>
      </c>
      <c r="BU201" s="44">
        <f t="shared" si="354"/>
        <v>34.473933635027329</v>
      </c>
      <c r="BV201" s="44">
        <f t="shared" si="355"/>
        <v>17.613631362758785</v>
      </c>
      <c r="BW201" s="44">
        <f t="shared" si="356"/>
        <v>28.036257470528025</v>
      </c>
      <c r="BX201" s="44">
        <f t="shared" si="357"/>
        <v>0.9138865338504174</v>
      </c>
      <c r="BY201" s="44">
        <f t="shared" si="358"/>
        <v>0.94427906346657864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16422022.68524459</v>
      </c>
      <c r="I202" s="24">
        <f t="shared" ref="I202:BF202" si="500">SUM(I196:I201)</f>
        <v>38767850.31475541</v>
      </c>
      <c r="J202" s="24">
        <f t="shared" si="500"/>
        <v>0</v>
      </c>
      <c r="K202" s="24"/>
      <c r="L202" s="24">
        <f t="shared" si="500"/>
        <v>6421836.7407874782</v>
      </c>
      <c r="M202" s="24">
        <f t="shared" si="500"/>
        <v>14025356.580891704</v>
      </c>
      <c r="N202" s="24">
        <f t="shared" si="500"/>
        <v>0</v>
      </c>
      <c r="O202" s="24"/>
      <c r="P202" s="24">
        <f t="shared" si="500"/>
        <v>2320692.3019615463</v>
      </c>
      <c r="Q202" s="24">
        <f t="shared" si="500"/>
        <v>4557738.7740496555</v>
      </c>
      <c r="R202" s="24">
        <f t="shared" si="500"/>
        <v>0</v>
      </c>
      <c r="S202" s="24"/>
      <c r="T202" s="24">
        <f t="shared" ref="T202:V202" si="501">SUM(T196:T201)</f>
        <v>191389.62393803778</v>
      </c>
      <c r="U202" s="24">
        <f t="shared" si="501"/>
        <v>542834.32214719884</v>
      </c>
      <c r="V202" s="24">
        <f t="shared" si="501"/>
        <v>0</v>
      </c>
      <c r="W202" s="24"/>
      <c r="X202" s="24">
        <f t="shared" si="500"/>
        <v>2701537.2290934906</v>
      </c>
      <c r="Y202" s="24">
        <f t="shared" si="500"/>
        <v>6289441.1099896021</v>
      </c>
      <c r="Z202" s="24">
        <f t="shared" si="500"/>
        <v>0</v>
      </c>
      <c r="AA202" s="24"/>
      <c r="AB202" s="24">
        <f t="shared" si="500"/>
        <v>2043243.4265314708</v>
      </c>
      <c r="AC202" s="24">
        <f t="shared" si="500"/>
        <v>6071056.6907738764</v>
      </c>
      <c r="AD202" s="24">
        <f t="shared" si="500"/>
        <v>0</v>
      </c>
      <c r="AE202" s="24"/>
      <c r="AF202" s="24">
        <f t="shared" si="500"/>
        <v>1380047.7428290425</v>
      </c>
      <c r="AG202" s="24">
        <f t="shared" si="500"/>
        <v>2670133.3718286175</v>
      </c>
      <c r="AH202" s="24">
        <f t="shared" si="500"/>
        <v>0</v>
      </c>
      <c r="AI202" s="24"/>
      <c r="AJ202" s="24">
        <f t="shared" si="500"/>
        <v>1181713.7872754252</v>
      </c>
      <c r="AK202" s="24">
        <f t="shared" si="500"/>
        <v>3696808.6609908934</v>
      </c>
      <c r="AL202" s="24">
        <f t="shared" si="500"/>
        <v>0</v>
      </c>
      <c r="AM202" s="24"/>
      <c r="AN202" s="24">
        <f t="shared" si="500"/>
        <v>127599.08983263845</v>
      </c>
      <c r="AO202" s="24">
        <f t="shared" si="500"/>
        <v>360827.28306887666</v>
      </c>
      <c r="AP202" s="24">
        <f t="shared" si="500"/>
        <v>0</v>
      </c>
      <c r="AQ202" s="24"/>
      <c r="AR202" s="24">
        <f t="shared" si="500"/>
        <v>51649.96819269457</v>
      </c>
      <c r="AS202" s="24">
        <f t="shared" si="500"/>
        <v>190623.70707163075</v>
      </c>
      <c r="AT202" s="24">
        <f t="shared" si="500"/>
        <v>0</v>
      </c>
      <c r="AU202" s="24"/>
      <c r="AV202" s="24">
        <f t="shared" si="500"/>
        <v>0</v>
      </c>
      <c r="AW202" s="24">
        <f t="shared" si="500"/>
        <v>341468.5098910149</v>
      </c>
      <c r="AX202" s="24">
        <f t="shared" si="500"/>
        <v>0</v>
      </c>
      <c r="AY202" s="24"/>
      <c r="AZ202" s="24">
        <f t="shared" si="500"/>
        <v>0</v>
      </c>
      <c r="BA202" s="24">
        <f t="shared" si="500"/>
        <v>11130.710768062056</v>
      </c>
      <c r="BB202" s="24">
        <f t="shared" si="500"/>
        <v>0</v>
      </c>
      <c r="BC202" s="24"/>
      <c r="BD202" s="24">
        <f t="shared" si="500"/>
        <v>2312.7748027666216</v>
      </c>
      <c r="BE202" s="24">
        <f t="shared" si="500"/>
        <v>10430.593284272765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20447193.321679182</v>
      </c>
      <c r="BO202" s="44">
        <f t="shared" si="348"/>
        <v>6878431.0760112014</v>
      </c>
      <c r="BP202" s="44">
        <f t="shared" si="349"/>
        <v>734223.94608523662</v>
      </c>
      <c r="BQ202" s="44">
        <f t="shared" si="350"/>
        <v>8990978.3390830923</v>
      </c>
      <c r="BR202" s="44">
        <f t="shared" si="351"/>
        <v>8114300.1173053477</v>
      </c>
      <c r="BS202" s="44">
        <f t="shared" si="352"/>
        <v>4050181.11465766</v>
      </c>
      <c r="BT202" s="44">
        <f t="shared" si="353"/>
        <v>4878522.4482663181</v>
      </c>
      <c r="BU202" s="44">
        <f t="shared" si="354"/>
        <v>488426.3729015151</v>
      </c>
      <c r="BV202" s="44">
        <f t="shared" si="355"/>
        <v>242273.67526432531</v>
      </c>
      <c r="BW202" s="44">
        <f t="shared" si="356"/>
        <v>341468.5098910149</v>
      </c>
      <c r="BX202" s="44">
        <f t="shared" si="357"/>
        <v>11130.710768062056</v>
      </c>
      <c r="BY202" s="44">
        <f t="shared" si="358"/>
        <v>12743.368087039387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24228981.959628049</v>
      </c>
      <c r="I204" s="24">
        <f t="shared" ref="I204:BF204" si="502">I193+I202</f>
        <v>486116280.04037189</v>
      </c>
      <c r="J204" s="24">
        <f t="shared" si="502"/>
        <v>0</v>
      </c>
      <c r="K204" s="24"/>
      <c r="L204" s="24">
        <f t="shared" si="502"/>
        <v>9474750.4325408228</v>
      </c>
      <c r="M204" s="24">
        <f t="shared" si="502"/>
        <v>175866190.98010314</v>
      </c>
      <c r="N204" s="24">
        <f t="shared" si="502"/>
        <v>0</v>
      </c>
      <c r="O204" s="24"/>
      <c r="P204" s="24">
        <f t="shared" si="502"/>
        <v>3423939.4863700699</v>
      </c>
      <c r="Q204" s="24">
        <f t="shared" si="502"/>
        <v>57150215.971441388</v>
      </c>
      <c r="R204" s="24">
        <f t="shared" si="502"/>
        <v>0</v>
      </c>
      <c r="S204" s="24"/>
      <c r="T204" s="24">
        <f t="shared" ref="T204:V204" si="503">T193+T202</f>
        <v>282375.43173176097</v>
      </c>
      <c r="U204" s="24">
        <f t="shared" si="503"/>
        <v>6806686.4481262658</v>
      </c>
      <c r="V204" s="24">
        <f t="shared" si="503"/>
        <v>0</v>
      </c>
      <c r="W204" s="24"/>
      <c r="X204" s="24">
        <f t="shared" si="502"/>
        <v>3985836.4612894109</v>
      </c>
      <c r="Y204" s="24">
        <f t="shared" si="502"/>
        <v>78864308.727416277</v>
      </c>
      <c r="Z204" s="24">
        <f t="shared" si="502"/>
        <v>0</v>
      </c>
      <c r="AA204" s="24"/>
      <c r="AB204" s="24">
        <f t="shared" si="502"/>
        <v>3014592.6034459295</v>
      </c>
      <c r="AC204" s="24">
        <f t="shared" si="502"/>
        <v>76125951.541603476</v>
      </c>
      <c r="AD204" s="24">
        <f t="shared" si="502"/>
        <v>0</v>
      </c>
      <c r="AE204" s="24"/>
      <c r="AF204" s="24">
        <f t="shared" si="502"/>
        <v>2036116.5311550819</v>
      </c>
      <c r="AG204" s="24">
        <f t="shared" si="502"/>
        <v>33481229.714482099</v>
      </c>
      <c r="AH204" s="24">
        <f t="shared" si="502"/>
        <v>0</v>
      </c>
      <c r="AI204" s="24"/>
      <c r="AJ204" s="24">
        <f t="shared" si="502"/>
        <v>1743495.4622895513</v>
      </c>
      <c r="AK204" s="24">
        <f t="shared" si="502"/>
        <v>46354875.488619402</v>
      </c>
      <c r="AL204" s="24">
        <f t="shared" si="502"/>
        <v>0</v>
      </c>
      <c r="AM204" s="24"/>
      <c r="AN204" s="24">
        <f t="shared" si="502"/>
        <v>188259.1508290752</v>
      </c>
      <c r="AO204" s="24">
        <f t="shared" si="502"/>
        <v>4524471.0541960634</v>
      </c>
      <c r="AP204" s="24">
        <f t="shared" si="502"/>
        <v>0</v>
      </c>
      <c r="AQ204" s="24"/>
      <c r="AR204" s="24">
        <f t="shared" si="502"/>
        <v>76204.1419343905</v>
      </c>
      <c r="AS204" s="24">
        <f t="shared" si="502"/>
        <v>2390261.1730291736</v>
      </c>
      <c r="AT204" s="24">
        <f t="shared" si="502"/>
        <v>0</v>
      </c>
      <c r="AU204" s="24"/>
      <c r="AV204" s="24">
        <f t="shared" si="502"/>
        <v>0</v>
      </c>
      <c r="AW204" s="24">
        <f t="shared" si="502"/>
        <v>4281728.298872699</v>
      </c>
      <c r="AX204" s="24">
        <f t="shared" si="502"/>
        <v>0</v>
      </c>
      <c r="AY204" s="24"/>
      <c r="AZ204" s="24">
        <f t="shared" si="502"/>
        <v>0</v>
      </c>
      <c r="BA204" s="24">
        <f t="shared" si="502"/>
        <v>139569.76383382882</v>
      </c>
      <c r="BB204" s="24">
        <f t="shared" si="502"/>
        <v>0</v>
      </c>
      <c r="BC204" s="24"/>
      <c r="BD204" s="24">
        <f t="shared" si="502"/>
        <v>3412.2580419563092</v>
      </c>
      <c r="BE204" s="24">
        <f t="shared" si="502"/>
        <v>130790.87864809696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185340941.41264397</v>
      </c>
      <c r="BO204" s="44">
        <f t="shared" si="348"/>
        <v>60574155.45781146</v>
      </c>
      <c r="BP204" s="44">
        <f t="shared" si="349"/>
        <v>7089061.8798580263</v>
      </c>
      <c r="BQ204" s="44">
        <f t="shared" si="350"/>
        <v>82850145.188705683</v>
      </c>
      <c r="BR204" s="44">
        <f t="shared" si="351"/>
        <v>79140544.145049408</v>
      </c>
      <c r="BS204" s="44">
        <f t="shared" si="352"/>
        <v>35517346.245637178</v>
      </c>
      <c r="BT204" s="44">
        <f t="shared" si="353"/>
        <v>48098370.950908951</v>
      </c>
      <c r="BU204" s="44">
        <f t="shared" si="354"/>
        <v>4712730.2050251383</v>
      </c>
      <c r="BV204" s="44">
        <f t="shared" si="355"/>
        <v>2466465.3149635643</v>
      </c>
      <c r="BW204" s="44">
        <f t="shared" si="356"/>
        <v>4281728.298872699</v>
      </c>
      <c r="BX204" s="44">
        <f t="shared" si="357"/>
        <v>139569.76383382882</v>
      </c>
      <c r="BY204" s="44">
        <f t="shared" si="358"/>
        <v>134203.13669005327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7022183.1891713403</v>
      </c>
      <c r="I274" s="21">
        <f>+'Function-Classif'!T274</f>
        <v>14639102.08449831</v>
      </c>
      <c r="J274" s="21">
        <f>+'Function-Classif'!U274</f>
        <v>5669549.7263303511</v>
      </c>
      <c r="K274" s="47"/>
      <c r="L274" s="47">
        <f t="shared" ref="L274:N277" si="717">INDEX(Alloc,$E274,L$1)*$G274</f>
        <v>3309822.7669043746</v>
      </c>
      <c r="M274" s="47">
        <f t="shared" si="717"/>
        <v>5296105.5382794254</v>
      </c>
      <c r="N274" s="47">
        <f t="shared" si="717"/>
        <v>4138192.7346876967</v>
      </c>
      <c r="O274" s="47"/>
      <c r="P274" s="47">
        <f t="shared" ref="P274:V277" si="718">INDEX(Alloc,$E274,P$1)*$G274</f>
        <v>961910.70619263174</v>
      </c>
      <c r="Q274" s="47">
        <f t="shared" si="718"/>
        <v>1721044.6967288863</v>
      </c>
      <c r="R274" s="47">
        <f t="shared" si="718"/>
        <v>1040619.9527939471</v>
      </c>
      <c r="S274" s="47"/>
      <c r="T274" s="47">
        <f t="shared" si="718"/>
        <v>78767.420257635997</v>
      </c>
      <c r="U274" s="47">
        <f t="shared" si="718"/>
        <v>204979.30610967442</v>
      </c>
      <c r="V274" s="47">
        <f t="shared" si="718"/>
        <v>19588.923320108031</v>
      </c>
      <c r="W274" s="24"/>
      <c r="X274" s="47">
        <f t="shared" ref="X274:Z277" si="719">INDEX(Alloc,$E274,X$1)*$G274</f>
        <v>968435.61559279193</v>
      </c>
      <c r="Y274" s="47">
        <f t="shared" si="719"/>
        <v>2374951.6601010696</v>
      </c>
      <c r="Z274" s="47">
        <f t="shared" si="719"/>
        <v>204688.79236522465</v>
      </c>
      <c r="AB274" s="47">
        <f t="shared" ref="AB274:AD277" si="720">INDEX(Alloc,$E274,AB$1)*$G274</f>
        <v>833729.24467898987</v>
      </c>
      <c r="AC274" s="47">
        <f t="shared" si="720"/>
        <v>2292487.6653062366</v>
      </c>
      <c r="AD274" s="47">
        <f t="shared" si="720"/>
        <v>42825.603157442369</v>
      </c>
      <c r="AF274" s="47">
        <f t="shared" ref="AF274:AH277" si="721">INDEX(Alloc,$E274,AF$1)*$G274</f>
        <v>515870.33900497225</v>
      </c>
      <c r="AG274" s="47">
        <f t="shared" si="721"/>
        <v>1008267.2805447615</v>
      </c>
      <c r="AH274" s="47">
        <f t="shared" si="721"/>
        <v>53284.122924451549</v>
      </c>
      <c r="AJ274" s="47">
        <f t="shared" ref="AJ274:AL277" si="722">INDEX(Alloc,$E274,AJ$1)*$G274</f>
        <v>229976.34837293639</v>
      </c>
      <c r="AK274" s="47">
        <f t="shared" si="722"/>
        <v>1395949.4513036073</v>
      </c>
      <c r="AL274" s="47">
        <f t="shared" si="722"/>
        <v>24293.33100967684</v>
      </c>
      <c r="AN274" s="47">
        <f t="shared" ref="AN274:AP277" si="723">INDEX(Alloc,$E274,AN$1)*$G274</f>
        <v>51774.172274589007</v>
      </c>
      <c r="AO274" s="47">
        <f t="shared" si="723"/>
        <v>136251.74955101919</v>
      </c>
      <c r="AP274" s="47">
        <f t="shared" si="723"/>
        <v>288.94842500118256</v>
      </c>
      <c r="AR274" s="47">
        <f t="shared" ref="AR274:AT277" si="724">INDEX(Alloc,$E274,AR$1)*$G274</f>
        <v>25701.122566791011</v>
      </c>
      <c r="AS274" s="47">
        <f t="shared" si="724"/>
        <v>71981.290809023558</v>
      </c>
      <c r="AT274" s="47">
        <f t="shared" si="724"/>
        <v>288.94842500118256</v>
      </c>
      <c r="AV274" s="47">
        <f t="shared" ref="AV274:AX277" si="725">INDEX(Alloc,$E274,AV$1)*$G274</f>
        <v>43936.645016563802</v>
      </c>
      <c r="AW274" s="47">
        <f t="shared" si="725"/>
        <v>128941.69613096911</v>
      </c>
      <c r="AX274" s="47">
        <f t="shared" si="725"/>
        <v>139781.03957355797</v>
      </c>
      <c r="AZ274" s="47">
        <f t="shared" ref="AZ274:BB277" si="726">INDEX(Alloc,$E274,AZ$1)*$G274</f>
        <v>1405.4633437086279</v>
      </c>
      <c r="BA274" s="47">
        <f t="shared" si="726"/>
        <v>4203.0602647231945</v>
      </c>
      <c r="BB274" s="47">
        <f t="shared" si="726"/>
        <v>878.39988650708835</v>
      </c>
      <c r="BD274" s="47">
        <f t="shared" ref="BD274:BF277" si="727">INDEX(Alloc,$E274,BD$1)*$G274</f>
        <v>853.34496535624453</v>
      </c>
      <c r="BE274" s="47">
        <f t="shared" si="727"/>
        <v>3938.6893689133585</v>
      </c>
      <c r="BF274" s="47">
        <f t="shared" si="727"/>
        <v>4818.9297617369793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12744121.039871497</v>
      </c>
      <c r="BO274" s="44">
        <f t="shared" si="704"/>
        <v>3723575.3557154653</v>
      </c>
      <c r="BP274" s="44">
        <f t="shared" si="705"/>
        <v>303335.64968741842</v>
      </c>
      <c r="BQ274" s="44">
        <f t="shared" si="706"/>
        <v>3548076.0680590863</v>
      </c>
      <c r="BR274" s="44">
        <f t="shared" si="707"/>
        <v>3169042.5131426691</v>
      </c>
      <c r="BS274" s="44">
        <f t="shared" si="708"/>
        <v>1577421.7424741851</v>
      </c>
      <c r="BT274" s="44">
        <f t="shared" si="709"/>
        <v>1650219.1306862207</v>
      </c>
      <c r="BU274" s="44">
        <f t="shared" si="710"/>
        <v>188314.87025060938</v>
      </c>
      <c r="BV274" s="44">
        <f t="shared" si="711"/>
        <v>97971.36180081575</v>
      </c>
      <c r="BW274" s="44">
        <f t="shared" si="712"/>
        <v>312659.38072109089</v>
      </c>
      <c r="BX274" s="44">
        <f t="shared" si="713"/>
        <v>6486.9234949389102</v>
      </c>
      <c r="BY274" s="44">
        <f t="shared" si="714"/>
        <v>9610.9640960065826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1518562.5129517047</v>
      </c>
      <c r="I275" s="21">
        <f>+'Function-Classif'!T275</f>
        <v>3165737.9265002641</v>
      </c>
      <c r="J275" s="21">
        <f>+'Function-Classif'!U275</f>
        <v>1226052.5605480319</v>
      </c>
      <c r="K275" s="47"/>
      <c r="L275" s="47">
        <f t="shared" si="717"/>
        <v>715756.43114605057</v>
      </c>
      <c r="M275" s="47">
        <f t="shared" si="717"/>
        <v>1145294.4359909389</v>
      </c>
      <c r="N275" s="47">
        <f t="shared" si="717"/>
        <v>894893.25313476997</v>
      </c>
      <c r="O275" s="47"/>
      <c r="P275" s="47">
        <f t="shared" si="718"/>
        <v>208015.2994988166</v>
      </c>
      <c r="Q275" s="47">
        <f t="shared" si="718"/>
        <v>372179.68958671275</v>
      </c>
      <c r="R275" s="47">
        <f t="shared" si="718"/>
        <v>225036.34667054861</v>
      </c>
      <c r="S275" s="47"/>
      <c r="T275" s="47">
        <f t="shared" si="718"/>
        <v>17033.627352474949</v>
      </c>
      <c r="U275" s="47">
        <f t="shared" si="718"/>
        <v>44327.224426302106</v>
      </c>
      <c r="V275" s="47">
        <f t="shared" si="718"/>
        <v>4236.1476227041903</v>
      </c>
      <c r="W275" s="24"/>
      <c r="X275" s="47">
        <f t="shared" si="719"/>
        <v>209426.32546446915</v>
      </c>
      <c r="Y275" s="47">
        <f t="shared" si="719"/>
        <v>513588.50430780242</v>
      </c>
      <c r="Z275" s="47">
        <f t="shared" si="719"/>
        <v>44264.40019202423</v>
      </c>
      <c r="AB275" s="47">
        <f t="shared" si="720"/>
        <v>180295.77736926815</v>
      </c>
      <c r="AC275" s="47">
        <f t="shared" si="720"/>
        <v>495755.48460578354</v>
      </c>
      <c r="AD275" s="47">
        <f t="shared" si="720"/>
        <v>9261.1305910850861</v>
      </c>
      <c r="AF275" s="47">
        <f t="shared" si="721"/>
        <v>111558.09201398547</v>
      </c>
      <c r="AG275" s="47">
        <f t="shared" si="721"/>
        <v>218040.01035349167</v>
      </c>
      <c r="AH275" s="47">
        <f t="shared" si="721"/>
        <v>11522.808424217592</v>
      </c>
      <c r="AJ275" s="47">
        <f t="shared" si="722"/>
        <v>49732.889629425146</v>
      </c>
      <c r="AK275" s="47">
        <f t="shared" si="722"/>
        <v>301877.12989232235</v>
      </c>
      <c r="AL275" s="47">
        <f t="shared" si="722"/>
        <v>5253.4861014321932</v>
      </c>
      <c r="AN275" s="47">
        <f t="shared" si="723"/>
        <v>11196.278285154258</v>
      </c>
      <c r="AO275" s="47">
        <f t="shared" si="723"/>
        <v>29464.739614216505</v>
      </c>
      <c r="AP275" s="47">
        <f t="shared" si="723"/>
        <v>62.48573051467379</v>
      </c>
      <c r="AR275" s="47">
        <f t="shared" si="724"/>
        <v>5557.9241126735042</v>
      </c>
      <c r="AS275" s="47">
        <f t="shared" si="724"/>
        <v>15566.111978539433</v>
      </c>
      <c r="AT275" s="47">
        <f t="shared" si="724"/>
        <v>62.48573051467379</v>
      </c>
      <c r="AV275" s="47">
        <f t="shared" si="725"/>
        <v>9501.3958294206132</v>
      </c>
      <c r="AW275" s="47">
        <f t="shared" si="725"/>
        <v>27883.924532593373</v>
      </c>
      <c r="AX275" s="47">
        <f t="shared" si="725"/>
        <v>30227.956320642861</v>
      </c>
      <c r="AZ275" s="47">
        <f t="shared" si="726"/>
        <v>303.93452998703918</v>
      </c>
      <c r="BA275" s="47">
        <f t="shared" si="726"/>
        <v>908.92099874692906</v>
      </c>
      <c r="BB275" s="47">
        <f t="shared" si="726"/>
        <v>189.95590161869657</v>
      </c>
      <c r="BD275" s="47">
        <f t="shared" si="727"/>
        <v>184.53771997921672</v>
      </c>
      <c r="BE275" s="47">
        <f t="shared" si="727"/>
        <v>851.75021281366537</v>
      </c>
      <c r="BF275" s="47">
        <f t="shared" si="727"/>
        <v>1042.1041279591875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2755944.1202717596</v>
      </c>
      <c r="BO275" s="44">
        <f t="shared" si="704"/>
        <v>805231.3357560779</v>
      </c>
      <c r="BP275" s="44">
        <f t="shared" si="705"/>
        <v>65596.99940148124</v>
      </c>
      <c r="BQ275" s="44">
        <f t="shared" si="706"/>
        <v>767279.22996429575</v>
      </c>
      <c r="BR275" s="44">
        <f t="shared" si="707"/>
        <v>685312.39256613678</v>
      </c>
      <c r="BS275" s="44">
        <f t="shared" si="708"/>
        <v>341120.91079169471</v>
      </c>
      <c r="BT275" s="44">
        <f t="shared" si="709"/>
        <v>356863.50562317966</v>
      </c>
      <c r="BU275" s="44">
        <f t="shared" si="710"/>
        <v>40723.503629885439</v>
      </c>
      <c r="BV275" s="44">
        <f t="shared" si="711"/>
        <v>21186.521821727609</v>
      </c>
      <c r="BW275" s="44">
        <f t="shared" si="712"/>
        <v>67613.27668265684</v>
      </c>
      <c r="BX275" s="44">
        <f t="shared" si="713"/>
        <v>1402.8114303526647</v>
      </c>
      <c r="BY275" s="44">
        <f t="shared" si="714"/>
        <v>2078.3920607520695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-1110161.4247320888</v>
      </c>
      <c r="I276" s="21">
        <f>+'Function-Classif'!T276</f>
        <v>-2314346.6909246123</v>
      </c>
      <c r="J276" s="21">
        <f>+'Function-Classif'!U276</f>
        <v>-896318.88434329908</v>
      </c>
      <c r="K276" s="47"/>
      <c r="L276" s="47">
        <f t="shared" si="717"/>
        <v>-523261.4216307379</v>
      </c>
      <c r="M276" s="47">
        <f t="shared" si="717"/>
        <v>-837279.79056063504</v>
      </c>
      <c r="N276" s="47">
        <f t="shared" si="717"/>
        <v>-654221.31812813017</v>
      </c>
      <c r="O276" s="47"/>
      <c r="P276" s="47">
        <f t="shared" si="718"/>
        <v>-152071.81745110205</v>
      </c>
      <c r="Q276" s="47">
        <f t="shared" si="718"/>
        <v>-272085.95689934038</v>
      </c>
      <c r="R276" s="47">
        <f t="shared" si="718"/>
        <v>-164515.23668306557</v>
      </c>
      <c r="S276" s="47"/>
      <c r="T276" s="47">
        <f t="shared" si="718"/>
        <v>-12452.616108126245</v>
      </c>
      <c r="U276" s="47">
        <f t="shared" si="718"/>
        <v>-32405.893207432051</v>
      </c>
      <c r="V276" s="47">
        <f t="shared" si="718"/>
        <v>-3096.8811886812982</v>
      </c>
      <c r="W276" s="24"/>
      <c r="X276" s="47">
        <f t="shared" si="719"/>
        <v>-153103.36312867707</v>
      </c>
      <c r="Y276" s="47">
        <f t="shared" si="719"/>
        <v>-375464.38872648875</v>
      </c>
      <c r="Z276" s="47">
        <f t="shared" si="719"/>
        <v>-32359.96487663317</v>
      </c>
      <c r="AB276" s="47">
        <f t="shared" si="720"/>
        <v>-131807.16326810306</v>
      </c>
      <c r="AC276" s="47">
        <f t="shared" si="720"/>
        <v>-362427.36826087272</v>
      </c>
      <c r="AD276" s="47">
        <f t="shared" si="720"/>
        <v>-6770.448923860622</v>
      </c>
      <c r="AF276" s="47">
        <f t="shared" si="721"/>
        <v>-81555.740586478132</v>
      </c>
      <c r="AG276" s="47">
        <f t="shared" si="721"/>
        <v>-159400.4899226233</v>
      </c>
      <c r="AH276" s="47">
        <f t="shared" si="721"/>
        <v>-8423.8727797116044</v>
      </c>
      <c r="AJ276" s="47">
        <f t="shared" si="722"/>
        <v>-36357.762776409487</v>
      </c>
      <c r="AK276" s="47">
        <f t="shared" si="722"/>
        <v>-220690.51603537952</v>
      </c>
      <c r="AL276" s="47">
        <f t="shared" si="722"/>
        <v>-3840.6174032571253</v>
      </c>
      <c r="AN276" s="47">
        <f t="shared" si="723"/>
        <v>-8185.1594167062804</v>
      </c>
      <c r="AO276" s="47">
        <f t="shared" si="723"/>
        <v>-21540.514157627516</v>
      </c>
      <c r="AP276" s="47">
        <f t="shared" si="723"/>
        <v>-45.68086398943116</v>
      </c>
      <c r="AR276" s="47">
        <f t="shared" si="724"/>
        <v>-4063.1800790901525</v>
      </c>
      <c r="AS276" s="47">
        <f t="shared" si="724"/>
        <v>-11379.773242291383</v>
      </c>
      <c r="AT276" s="47">
        <f t="shared" si="724"/>
        <v>-45.68086398943116</v>
      </c>
      <c r="AV276" s="47">
        <f t="shared" si="725"/>
        <v>-6946.0974052561633</v>
      </c>
      <c r="AW276" s="47">
        <f t="shared" si="725"/>
        <v>-20384.842324374167</v>
      </c>
      <c r="AX276" s="47">
        <f t="shared" si="725"/>
        <v>-22098.47192292141</v>
      </c>
      <c r="AZ276" s="47">
        <f t="shared" si="726"/>
        <v>-222.19460045792673</v>
      </c>
      <c r="BA276" s="47">
        <f t="shared" si="726"/>
        <v>-664.47645212607392</v>
      </c>
      <c r="BB276" s="47">
        <f t="shared" si="726"/>
        <v>-138.86930078853291</v>
      </c>
      <c r="BD276" s="47">
        <f t="shared" si="727"/>
        <v>-134.90828094441045</v>
      </c>
      <c r="BE276" s="47">
        <f t="shared" si="727"/>
        <v>-622.68113542135836</v>
      </c>
      <c r="BF276" s="47">
        <f t="shared" si="727"/>
        <v>-761.84140827079409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-2014762.530319503</v>
      </c>
      <c r="BO276" s="44">
        <f t="shared" si="704"/>
        <v>-588673.011033508</v>
      </c>
      <c r="BP276" s="44">
        <f t="shared" si="705"/>
        <v>-47955.390504239593</v>
      </c>
      <c r="BQ276" s="44">
        <f t="shared" si="706"/>
        <v>-560927.71673179895</v>
      </c>
      <c r="BR276" s="44">
        <f t="shared" si="707"/>
        <v>-501004.98045283643</v>
      </c>
      <c r="BS276" s="44">
        <f t="shared" si="708"/>
        <v>-249380.10328881303</v>
      </c>
      <c r="BT276" s="44">
        <f t="shared" si="709"/>
        <v>-260888.89621504612</v>
      </c>
      <c r="BU276" s="44">
        <f t="shared" si="710"/>
        <v>-29771.354438323226</v>
      </c>
      <c r="BV276" s="44">
        <f t="shared" si="711"/>
        <v>-15488.634185370967</v>
      </c>
      <c r="BW276" s="44">
        <f t="shared" si="712"/>
        <v>-49429.411652551738</v>
      </c>
      <c r="BX276" s="44">
        <f t="shared" si="713"/>
        <v>-1025.5403533725337</v>
      </c>
      <c r="BY276" s="44">
        <f t="shared" si="714"/>
        <v>-1519.4308246365629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4078428.507045486</v>
      </c>
      <c r="I277" s="21">
        <f>+'Function-Classif'!T277</f>
        <v>8502274.8126302306</v>
      </c>
      <c r="J277" s="21">
        <f>+'Function-Classif'!U277</f>
        <v>3292829.6803242853</v>
      </c>
      <c r="K277" s="47"/>
      <c r="L277" s="47">
        <f t="shared" si="717"/>
        <v>1922318.9088298215</v>
      </c>
      <c r="M277" s="47">
        <f t="shared" si="717"/>
        <v>3075936.2468567542</v>
      </c>
      <c r="N277" s="47">
        <f t="shared" si="717"/>
        <v>2403429.6403467143</v>
      </c>
      <c r="O277" s="47"/>
      <c r="P277" s="47">
        <f t="shared" si="718"/>
        <v>558670.13714736642</v>
      </c>
      <c r="Q277" s="47">
        <f t="shared" si="718"/>
        <v>999569.16018120083</v>
      </c>
      <c r="R277" s="47">
        <f t="shared" si="718"/>
        <v>604383.8456136873</v>
      </c>
      <c r="S277" s="47"/>
      <c r="T277" s="47">
        <f t="shared" si="718"/>
        <v>45747.495266224156</v>
      </c>
      <c r="U277" s="47">
        <f t="shared" si="718"/>
        <v>119050.36124395828</v>
      </c>
      <c r="V277" s="47">
        <f t="shared" si="718"/>
        <v>11377.091872831708</v>
      </c>
      <c r="W277" s="24"/>
      <c r="X277" s="47">
        <f t="shared" si="719"/>
        <v>562459.75296720711</v>
      </c>
      <c r="Y277" s="47">
        <f t="shared" si="719"/>
        <v>1379353.157341117</v>
      </c>
      <c r="Z277" s="47">
        <f t="shared" si="719"/>
        <v>118881.63315681872</v>
      </c>
      <c r="AB277" s="47">
        <f t="shared" si="720"/>
        <v>484223.35718894133</v>
      </c>
      <c r="AC277" s="47">
        <f t="shared" si="720"/>
        <v>1331458.720793986</v>
      </c>
      <c r="AD277" s="47">
        <f t="shared" si="720"/>
        <v>24872.771906330912</v>
      </c>
      <c r="AF277" s="47">
        <f t="shared" si="721"/>
        <v>299613.41649154201</v>
      </c>
      <c r="AG277" s="47">
        <f t="shared" si="721"/>
        <v>585593.66922187083</v>
      </c>
      <c r="AH277" s="47">
        <f t="shared" si="721"/>
        <v>30946.997543885442</v>
      </c>
      <c r="AJ277" s="47">
        <f t="shared" si="722"/>
        <v>133568.44586406898</v>
      </c>
      <c r="AK277" s="47">
        <f t="shared" si="722"/>
        <v>810756.41053775721</v>
      </c>
      <c r="AL277" s="47">
        <f t="shared" si="722"/>
        <v>14109.374684748147</v>
      </c>
      <c r="AN277" s="47">
        <f t="shared" si="723"/>
        <v>30070.030138061047</v>
      </c>
      <c r="AO277" s="47">
        <f t="shared" si="723"/>
        <v>79133.939479194043</v>
      </c>
      <c r="AP277" s="47">
        <f t="shared" si="723"/>
        <v>167.81896197296192</v>
      </c>
      <c r="AR277" s="47">
        <f t="shared" si="724"/>
        <v>14927.008896764472</v>
      </c>
      <c r="AS277" s="47">
        <f t="shared" si="724"/>
        <v>41806.164906400852</v>
      </c>
      <c r="AT277" s="47">
        <f t="shared" si="724"/>
        <v>167.81896197296192</v>
      </c>
      <c r="AV277" s="47">
        <f t="shared" si="725"/>
        <v>25518.056238666366</v>
      </c>
      <c r="AW277" s="47">
        <f t="shared" si="725"/>
        <v>74888.318216802028</v>
      </c>
      <c r="AX277" s="47">
        <f t="shared" si="725"/>
        <v>81183.72323586815</v>
      </c>
      <c r="AZ277" s="47">
        <f t="shared" si="726"/>
        <v>816.28200406790529</v>
      </c>
      <c r="BA277" s="47">
        <f t="shared" si="726"/>
        <v>2441.1041892087219</v>
      </c>
      <c r="BB277" s="47">
        <f t="shared" si="726"/>
        <v>510.1677129757112</v>
      </c>
      <c r="BD277" s="47">
        <f t="shared" si="727"/>
        <v>495.61601275505132</v>
      </c>
      <c r="BE277" s="47">
        <f t="shared" si="727"/>
        <v>2287.5596619786907</v>
      </c>
      <c r="BF277" s="47">
        <f t="shared" si="727"/>
        <v>2798.7963264793807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7401684.7960332902</v>
      </c>
      <c r="BO277" s="44">
        <f t="shared" si="704"/>
        <v>2162623.1429422544</v>
      </c>
      <c r="BP277" s="44">
        <f t="shared" si="705"/>
        <v>176174.94838301415</v>
      </c>
      <c r="BQ277" s="44">
        <f t="shared" si="706"/>
        <v>2060694.5434651431</v>
      </c>
      <c r="BR277" s="44">
        <f t="shared" si="707"/>
        <v>1840554.8498892582</v>
      </c>
      <c r="BS277" s="44">
        <f t="shared" si="708"/>
        <v>916154.08325729833</v>
      </c>
      <c r="BT277" s="44">
        <f t="shared" si="709"/>
        <v>958434.23108657438</v>
      </c>
      <c r="BU277" s="44">
        <f t="shared" si="710"/>
        <v>109371.78857922806</v>
      </c>
      <c r="BV277" s="44">
        <f t="shared" si="711"/>
        <v>56900.992765138282</v>
      </c>
      <c r="BW277" s="44">
        <f t="shared" si="712"/>
        <v>181590.09769133653</v>
      </c>
      <c r="BX277" s="44">
        <f t="shared" si="713"/>
        <v>3767.5539062523385</v>
      </c>
      <c r="BY277" s="44">
        <f t="shared" si="714"/>
        <v>5581.9720012131229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2036562.5601102849</v>
      </c>
      <c r="I278" s="21">
        <f>+'Function-Classif'!T278</f>
        <v>2168029.7598678498</v>
      </c>
      <c r="J278" s="21">
        <f>+'Function-Classif'!U278</f>
        <v>405965.68002186553</v>
      </c>
      <c r="K278" s="47"/>
      <c r="L278" s="47">
        <f t="shared" ref="L278:N280" si="732">INDEX(Alloc,$E278,L$1)*$G278</f>
        <v>974711.94444054866</v>
      </c>
      <c r="M278" s="47">
        <f t="shared" si="732"/>
        <v>784345.53923559387</v>
      </c>
      <c r="N278" s="47">
        <f t="shared" si="732"/>
        <v>234201.69176752915</v>
      </c>
      <c r="O278" s="47"/>
      <c r="P278" s="47">
        <f t="shared" ref="P278:V280" si="733">INDEX(Alloc,$E278,P$1)*$G278</f>
        <v>277628.57531029335</v>
      </c>
      <c r="Q278" s="47">
        <f t="shared" si="733"/>
        <v>254884.22029122268</v>
      </c>
      <c r="R278" s="47">
        <f t="shared" si="733"/>
        <v>38198.009294403339</v>
      </c>
      <c r="S278" s="47"/>
      <c r="T278" s="47">
        <f t="shared" si="733"/>
        <v>21933.771072831474</v>
      </c>
      <c r="U278" s="47">
        <f t="shared" si="733"/>
        <v>30357.137564702341</v>
      </c>
      <c r="V278" s="47">
        <f t="shared" si="733"/>
        <v>358.68799049289458</v>
      </c>
      <c r="W278" s="24"/>
      <c r="X278" s="47">
        <f t="shared" ref="X278:Z280" si="734">INDEX(Alloc,$E278,X$1)*$G278</f>
        <v>279428.08838886273</v>
      </c>
      <c r="Y278" s="47">
        <f t="shared" si="734"/>
        <v>351726.89196552808</v>
      </c>
      <c r="Z278" s="47">
        <f t="shared" si="734"/>
        <v>4301.0862342387545</v>
      </c>
      <c r="AB278" s="47">
        <f t="shared" ref="AB278:AD280" si="735">INDEX(Alloc,$E278,AB$1)*$G278</f>
        <v>232166.3324070505</v>
      </c>
      <c r="AC278" s="47">
        <f t="shared" si="735"/>
        <v>339514.09409030149</v>
      </c>
      <c r="AD278" s="47">
        <f t="shared" si="735"/>
        <v>561.65049965583194</v>
      </c>
      <c r="AF278" s="47">
        <f t="shared" ref="AF278:AH280" si="736">INDEX(Alloc,$E278,AF$1)*$G278</f>
        <v>148996.63456481567</v>
      </c>
      <c r="AG278" s="47">
        <f t="shared" si="736"/>
        <v>149322.92004690829</v>
      </c>
      <c r="AH278" s="47">
        <f t="shared" si="736"/>
        <v>474.09567670471006</v>
      </c>
      <c r="AJ278" s="47">
        <f t="shared" ref="AJ278:AL280" si="737">INDEX(Alloc,$E278,AJ$1)*$G278</f>
        <v>66827.304004334379</v>
      </c>
      <c r="AK278" s="47">
        <f t="shared" si="737"/>
        <v>206738.08654577297</v>
      </c>
      <c r="AL278" s="47">
        <f t="shared" si="737"/>
        <v>459.43046691394215</v>
      </c>
      <c r="AN278" s="47">
        <f t="shared" ref="AN278:AP280" si="738">INDEX(Alloc,$E278,AN$1)*$G278</f>
        <v>14417.578744574994</v>
      </c>
      <c r="AO278" s="47">
        <f t="shared" si="738"/>
        <v>20178.686244252254</v>
      </c>
      <c r="AP278" s="47">
        <f t="shared" si="738"/>
        <v>5.3281576418242977</v>
      </c>
      <c r="AR278" s="47">
        <f t="shared" ref="AR278:AT280" si="739">INDEX(Alloc,$E278,AR$1)*$G278</f>
        <v>7154.3091376056955</v>
      </c>
      <c r="AS278" s="47">
        <f t="shared" si="739"/>
        <v>10660.324637869582</v>
      </c>
      <c r="AT278" s="47">
        <f t="shared" si="739"/>
        <v>5.3281576418242977</v>
      </c>
      <c r="AV278" s="47">
        <f t="shared" ref="AV278:AX280" si="740">INDEX(Alloc,$E278,AV$1)*$G278</f>
        <v>12649.314240514661</v>
      </c>
      <c r="AW278" s="47">
        <f t="shared" si="740"/>
        <v>19096.077948373611</v>
      </c>
      <c r="AX278" s="47">
        <f t="shared" si="740"/>
        <v>127251.66631403255</v>
      </c>
      <c r="AZ278" s="47">
        <f t="shared" ref="AZ278:BB280" si="741">INDEX(Alloc,$E278,AZ$1)*$G278</f>
        <v>404.63142967317293</v>
      </c>
      <c r="BA278" s="47">
        <f t="shared" si="741"/>
        <v>622.4671215379542</v>
      </c>
      <c r="BB278" s="47">
        <f t="shared" si="741"/>
        <v>22.755513508121393</v>
      </c>
      <c r="BD278" s="47">
        <f t="shared" ref="BD278:BF280" si="742">INDEX(Alloc,$E278,BD$1)*$G278</f>
        <v>244.07636918008632</v>
      </c>
      <c r="BE278" s="47">
        <f t="shared" si="742"/>
        <v>583.31417578689047</v>
      </c>
      <c r="BF278" s="47">
        <f t="shared" si="742"/>
        <v>125.9499491025955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1993259.1754436716</v>
      </c>
      <c r="BO278" s="44">
        <f t="shared" si="704"/>
        <v>570710.8048959194</v>
      </c>
      <c r="BP278" s="44">
        <f t="shared" si="705"/>
        <v>52649.596628026709</v>
      </c>
      <c r="BQ278" s="44">
        <f t="shared" si="706"/>
        <v>635456.0665886295</v>
      </c>
      <c r="BR278" s="44">
        <f t="shared" si="707"/>
        <v>572242.07699700783</v>
      </c>
      <c r="BS278" s="44">
        <f t="shared" si="708"/>
        <v>298793.6502884287</v>
      </c>
      <c r="BT278" s="44">
        <f t="shared" si="709"/>
        <v>274024.82101702131</v>
      </c>
      <c r="BU278" s="44">
        <f t="shared" si="710"/>
        <v>34601.593146469073</v>
      </c>
      <c r="BV278" s="44">
        <f t="shared" si="711"/>
        <v>17819.961933117102</v>
      </c>
      <c r="BW278" s="44">
        <f t="shared" si="712"/>
        <v>158997.05850292082</v>
      </c>
      <c r="BX278" s="44">
        <f t="shared" si="713"/>
        <v>1049.8540647192485</v>
      </c>
      <c r="BY278" s="44">
        <f t="shared" si="714"/>
        <v>953.34049406957229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728418.38105419558</v>
      </c>
      <c r="I279" s="21">
        <f>+'Function-Classif'!T279</f>
        <v>1518529.3167687501</v>
      </c>
      <c r="J279" s="21">
        <f>+'Function-Classif'!U279</f>
        <v>588108.30217705457</v>
      </c>
      <c r="K279" s="47"/>
      <c r="L279" s="47">
        <f t="shared" si="732"/>
        <v>343331.36526011181</v>
      </c>
      <c r="M279" s="47">
        <f t="shared" si="732"/>
        <v>549370.54732986807</v>
      </c>
      <c r="N279" s="47">
        <f t="shared" si="732"/>
        <v>429259.04538345651</v>
      </c>
      <c r="O279" s="47"/>
      <c r="P279" s="47">
        <f t="shared" si="733"/>
        <v>99780.000100825957</v>
      </c>
      <c r="Q279" s="47">
        <f t="shared" si="733"/>
        <v>178525.76014342078</v>
      </c>
      <c r="R279" s="47">
        <f t="shared" si="733"/>
        <v>107944.59228516789</v>
      </c>
      <c r="S279" s="47"/>
      <c r="T279" s="47">
        <f t="shared" si="733"/>
        <v>8170.6265983433177</v>
      </c>
      <c r="U279" s="47">
        <f t="shared" si="733"/>
        <v>21262.717061592488</v>
      </c>
      <c r="V279" s="47">
        <f t="shared" si="733"/>
        <v>2031.9794324693044</v>
      </c>
      <c r="W279" s="24"/>
      <c r="X279" s="47">
        <f t="shared" si="734"/>
        <v>100456.83575346447</v>
      </c>
      <c r="Y279" s="47">
        <f t="shared" si="734"/>
        <v>246356.21098585162</v>
      </c>
      <c r="Z279" s="47">
        <f t="shared" si="734"/>
        <v>21232.581768093962</v>
      </c>
      <c r="AB279" s="47">
        <f t="shared" si="735"/>
        <v>86483.603501416554</v>
      </c>
      <c r="AC279" s="47">
        <f t="shared" si="735"/>
        <v>237802.1348580253</v>
      </c>
      <c r="AD279" s="47">
        <f t="shared" si="735"/>
        <v>4442.3444503296705</v>
      </c>
      <c r="AF279" s="47">
        <f t="shared" si="736"/>
        <v>53511.767928717898</v>
      </c>
      <c r="AG279" s="47">
        <f t="shared" si="736"/>
        <v>104588.61587332071</v>
      </c>
      <c r="AH279" s="47">
        <f t="shared" si="736"/>
        <v>5527.2176061106047</v>
      </c>
      <c r="AJ279" s="47">
        <f t="shared" si="737"/>
        <v>23855.686308624801</v>
      </c>
      <c r="AK279" s="47">
        <f t="shared" si="737"/>
        <v>144803.29150627853</v>
      </c>
      <c r="AL279" s="47">
        <f t="shared" si="737"/>
        <v>2519.9725452577786</v>
      </c>
      <c r="AN279" s="47">
        <f t="shared" si="738"/>
        <v>5370.5888514605285</v>
      </c>
      <c r="AO279" s="47">
        <f t="shared" si="738"/>
        <v>14133.535988750957</v>
      </c>
      <c r="AP279" s="47">
        <f t="shared" si="738"/>
        <v>29.972921280676299</v>
      </c>
      <c r="AR279" s="47">
        <f t="shared" si="739"/>
        <v>2666.0042307421731</v>
      </c>
      <c r="AS279" s="47">
        <f t="shared" si="739"/>
        <v>7466.6943178233332</v>
      </c>
      <c r="AT279" s="47">
        <f t="shared" si="739"/>
        <v>29.972921280676299</v>
      </c>
      <c r="AV279" s="47">
        <f t="shared" si="740"/>
        <v>4557.59398035513</v>
      </c>
      <c r="AW279" s="47">
        <f t="shared" si="740"/>
        <v>13375.25652861615</v>
      </c>
      <c r="AX279" s="47">
        <f t="shared" si="740"/>
        <v>14499.632921176868</v>
      </c>
      <c r="AZ279" s="47">
        <f t="shared" si="741"/>
        <v>145.7901774812664</v>
      </c>
      <c r="BA279" s="47">
        <f t="shared" si="741"/>
        <v>435.98782188195423</v>
      </c>
      <c r="BB279" s="47">
        <f t="shared" si="741"/>
        <v>91.117335736037333</v>
      </c>
      <c r="BD279" s="47">
        <f t="shared" si="742"/>
        <v>88.51836265167212</v>
      </c>
      <c r="BE279" s="47">
        <f t="shared" si="742"/>
        <v>408.56435332012472</v>
      </c>
      <c r="BF279" s="47">
        <f t="shared" si="742"/>
        <v>499.87260669463609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1321960.9579734365</v>
      </c>
      <c r="BO279" s="44">
        <f t="shared" si="704"/>
        <v>386250.35252941464</v>
      </c>
      <c r="BP279" s="44">
        <f t="shared" si="705"/>
        <v>31465.323092405109</v>
      </c>
      <c r="BQ279" s="44">
        <f t="shared" si="706"/>
        <v>368045.62850741006</v>
      </c>
      <c r="BR279" s="44">
        <f t="shared" si="707"/>
        <v>328728.08280977153</v>
      </c>
      <c r="BS279" s="44">
        <f t="shared" si="708"/>
        <v>163627.60140814923</v>
      </c>
      <c r="BT279" s="44">
        <f t="shared" si="709"/>
        <v>171178.95036016111</v>
      </c>
      <c r="BU279" s="44">
        <f t="shared" si="710"/>
        <v>19534.097761492165</v>
      </c>
      <c r="BV279" s="44">
        <f t="shared" si="711"/>
        <v>10162.671469846182</v>
      </c>
      <c r="BW279" s="44">
        <f t="shared" si="712"/>
        <v>32432.483430148146</v>
      </c>
      <c r="BX279" s="44">
        <f t="shared" si="713"/>
        <v>672.89533509925798</v>
      </c>
      <c r="BY279" s="44">
        <f t="shared" si="714"/>
        <v>996.95532266643295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7501686.5274632778</v>
      </c>
      <c r="I280" s="21">
        <f>+'Function-Classif'!T280</f>
        <v>15638719.743282534</v>
      </c>
      <c r="J280" s="21">
        <f>+'Function-Classif'!U280</f>
        <v>6056689.7292541917</v>
      </c>
      <c r="K280" s="47"/>
      <c r="L280" s="47">
        <f t="shared" si="732"/>
        <v>3535830.9787568748</v>
      </c>
      <c r="M280" s="47">
        <f t="shared" si="732"/>
        <v>5657745.2473470364</v>
      </c>
      <c r="N280" s="47">
        <f t="shared" si="732"/>
        <v>4420765.430005311</v>
      </c>
      <c r="O280" s="47"/>
      <c r="P280" s="47">
        <f t="shared" si="733"/>
        <v>1027593.89649581</v>
      </c>
      <c r="Q280" s="47">
        <f t="shared" si="733"/>
        <v>1838564.6552944388</v>
      </c>
      <c r="R280" s="47">
        <f t="shared" si="733"/>
        <v>1111677.7318087919</v>
      </c>
      <c r="S280" s="47"/>
      <c r="T280" s="47">
        <f t="shared" si="733"/>
        <v>84145.981304067114</v>
      </c>
      <c r="U280" s="47">
        <f t="shared" si="733"/>
        <v>218976.13001935545</v>
      </c>
      <c r="V280" s="47">
        <f t="shared" si="733"/>
        <v>20926.534981965717</v>
      </c>
      <c r="W280" s="24"/>
      <c r="X280" s="47">
        <f t="shared" si="734"/>
        <v>1034564.3533496815</v>
      </c>
      <c r="Y280" s="47">
        <f t="shared" si="734"/>
        <v>2537123.0558938393</v>
      </c>
      <c r="Z280" s="47">
        <f t="shared" si="734"/>
        <v>218665.77881032656</v>
      </c>
      <c r="AB280" s="47">
        <f t="shared" si="735"/>
        <v>890659.68145137012</v>
      </c>
      <c r="AC280" s="47">
        <f t="shared" si="735"/>
        <v>2449028.0828508185</v>
      </c>
      <c r="AD280" s="47">
        <f t="shared" si="735"/>
        <v>45749.910189196482</v>
      </c>
      <c r="AF280" s="47">
        <f t="shared" si="736"/>
        <v>551096.07194513886</v>
      </c>
      <c r="AG280" s="47">
        <f t="shared" si="736"/>
        <v>1077115.8870090991</v>
      </c>
      <c r="AH280" s="47">
        <f t="shared" si="736"/>
        <v>56922.580385890615</v>
      </c>
      <c r="AJ280" s="47">
        <f t="shared" si="737"/>
        <v>245680.07238615534</v>
      </c>
      <c r="AK280" s="47">
        <f t="shared" si="737"/>
        <v>1491270.5792142374</v>
      </c>
      <c r="AL280" s="47">
        <f t="shared" si="737"/>
        <v>25952.178835711078</v>
      </c>
      <c r="AN280" s="47">
        <f t="shared" si="738"/>
        <v>55309.5241408363</v>
      </c>
      <c r="AO280" s="47">
        <f t="shared" si="738"/>
        <v>145555.57529834213</v>
      </c>
      <c r="AP280" s="47">
        <f t="shared" si="738"/>
        <v>308.67900317748536</v>
      </c>
      <c r="AR280" s="47">
        <f t="shared" si="739"/>
        <v>27456.100148069519</v>
      </c>
      <c r="AS280" s="47">
        <f t="shared" si="739"/>
        <v>76896.467230327151</v>
      </c>
      <c r="AT280" s="47">
        <f t="shared" si="739"/>
        <v>308.67900317748536</v>
      </c>
      <c r="AV280" s="47">
        <f t="shared" si="740"/>
        <v>46936.818522615024</v>
      </c>
      <c r="AW280" s="47">
        <f t="shared" si="740"/>
        <v>137746.36158532053</v>
      </c>
      <c r="AX280" s="47">
        <f t="shared" si="740"/>
        <v>149325.85965298797</v>
      </c>
      <c r="AZ280" s="47">
        <f t="shared" si="741"/>
        <v>1501.4341190359462</v>
      </c>
      <c r="BA280" s="47">
        <f t="shared" si="741"/>
        <v>4490.0623798324687</v>
      </c>
      <c r="BB280" s="47">
        <f t="shared" si="741"/>
        <v>938.38061708456996</v>
      </c>
      <c r="BD280" s="47">
        <f t="shared" si="742"/>
        <v>911.61484362343651</v>
      </c>
      <c r="BE280" s="47">
        <f t="shared" si="742"/>
        <v>4207.6391598845312</v>
      </c>
      <c r="BF280" s="47">
        <f t="shared" si="742"/>
        <v>5147.9859605713373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13614341.656109221</v>
      </c>
      <c r="BO280" s="44">
        <f t="shared" si="704"/>
        <v>3977836.2835990405</v>
      </c>
      <c r="BP280" s="44">
        <f t="shared" si="705"/>
        <v>324048.64630538831</v>
      </c>
      <c r="BQ280" s="44">
        <f t="shared" si="706"/>
        <v>3790353.1880538473</v>
      </c>
      <c r="BR280" s="44">
        <f t="shared" si="707"/>
        <v>3385437.674491385</v>
      </c>
      <c r="BS280" s="44">
        <f t="shared" si="708"/>
        <v>1685134.5393401284</v>
      </c>
      <c r="BT280" s="44">
        <f t="shared" si="709"/>
        <v>1762902.8304361037</v>
      </c>
      <c r="BU280" s="44">
        <f t="shared" si="710"/>
        <v>201173.77844235589</v>
      </c>
      <c r="BV280" s="44">
        <f t="shared" si="711"/>
        <v>104661.24638157415</v>
      </c>
      <c r="BW280" s="44">
        <f t="shared" si="712"/>
        <v>334009.03976092354</v>
      </c>
      <c r="BX280" s="44">
        <f t="shared" si="713"/>
        <v>6929.8771159529852</v>
      </c>
      <c r="BY280" s="44">
        <f t="shared" si="714"/>
        <v>10267.239964079305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620206.22219689004</v>
      </c>
      <c r="I281" s="21">
        <f>+'Function-Classif'!T281</f>
        <v>660242.69193343853</v>
      </c>
      <c r="J281" s="21">
        <f>+'Function-Classif'!U281</f>
        <v>123631.0858696715</v>
      </c>
      <c r="K281" s="47"/>
      <c r="L281" s="47">
        <f t="shared" ref="L281:N282" si="747">INDEX(Alloc,$E281,L$1)*$G281</f>
        <v>296834.68832841609</v>
      </c>
      <c r="M281" s="47">
        <f t="shared" si="747"/>
        <v>238861.30154526039</v>
      </c>
      <c r="N281" s="47">
        <f t="shared" si="747"/>
        <v>71322.80113967818</v>
      </c>
      <c r="O281" s="47"/>
      <c r="P281" s="47">
        <f t="shared" ref="P281:V282" si="748">INDEX(Alloc,$E281,P$1)*$G281</f>
        <v>84547.84215309225</v>
      </c>
      <c r="Q281" s="47">
        <f t="shared" si="748"/>
        <v>77621.371648832952</v>
      </c>
      <c r="R281" s="47">
        <f t="shared" si="748"/>
        <v>11632.661575905962</v>
      </c>
      <c r="S281" s="47"/>
      <c r="T281" s="47">
        <f t="shared" si="748"/>
        <v>6679.6186682699181</v>
      </c>
      <c r="U281" s="47">
        <f t="shared" si="748"/>
        <v>9244.8353782442955</v>
      </c>
      <c r="V281" s="47">
        <f t="shared" si="748"/>
        <v>109.23333654869181</v>
      </c>
      <c r="W281" s="24"/>
      <c r="X281" s="47">
        <f t="shared" ref="X281:Z282" si="749">INDEX(Alloc,$E281,X$1)*$G281</f>
        <v>85095.858320193423</v>
      </c>
      <c r="Y281" s="47">
        <f t="shared" si="749"/>
        <v>107113.43279294149</v>
      </c>
      <c r="Z281" s="47">
        <f t="shared" si="749"/>
        <v>1309.8347661541077</v>
      </c>
      <c r="AB281" s="47">
        <f t="shared" ref="AB281:AD282" si="750">INDEX(Alloc,$E281,AB$1)*$G281</f>
        <v>70702.96133485176</v>
      </c>
      <c r="AC281" s="47">
        <f t="shared" si="750"/>
        <v>103394.19853959337</v>
      </c>
      <c r="AD281" s="47">
        <f t="shared" si="750"/>
        <v>171.04268801233181</v>
      </c>
      <c r="AF281" s="47">
        <f t="shared" ref="AF281:AH282" si="751">INDEX(Alloc,$E281,AF$1)*$G281</f>
        <v>45374.81030707484</v>
      </c>
      <c r="AG281" s="47">
        <f t="shared" si="751"/>
        <v>45474.175919587818</v>
      </c>
      <c r="AH281" s="47">
        <f t="shared" si="751"/>
        <v>144.37910937191319</v>
      </c>
      <c r="AJ281" s="47">
        <f t="shared" ref="AJ281:AL282" si="752">INDEX(Alloc,$E281,AJ$1)*$G281</f>
        <v>20351.306936471858</v>
      </c>
      <c r="AK281" s="47">
        <f t="shared" si="752"/>
        <v>62959.149967788915</v>
      </c>
      <c r="AL281" s="47">
        <f t="shared" si="752"/>
        <v>139.91302787743433</v>
      </c>
      <c r="AN281" s="47">
        <f t="shared" ref="AN281:AP282" si="753">INDEX(Alloc,$E281,AN$1)*$G281</f>
        <v>4390.6689740553875</v>
      </c>
      <c r="AO281" s="47">
        <f t="shared" si="753"/>
        <v>6145.1324941210378</v>
      </c>
      <c r="AP281" s="47">
        <f t="shared" si="753"/>
        <v>1.6226147858312725</v>
      </c>
      <c r="AR281" s="47">
        <f t="shared" ref="AR281:AT282" si="754">INDEX(Alloc,$E281,AR$1)*$G281</f>
        <v>2178.7433048080957</v>
      </c>
      <c r="AS281" s="47">
        <f t="shared" si="754"/>
        <v>3246.4505635846949</v>
      </c>
      <c r="AT281" s="47">
        <f t="shared" si="754"/>
        <v>1.6226147858312725</v>
      </c>
      <c r="AV281" s="47">
        <f t="shared" ref="AV281:AX282" si="755">INDEX(Alloc,$E281,AV$1)*$G281</f>
        <v>3852.1691168014422</v>
      </c>
      <c r="AW281" s="47">
        <f t="shared" si="755"/>
        <v>5815.4395033643259</v>
      </c>
      <c r="AX281" s="47">
        <f t="shared" si="755"/>
        <v>38752.688858530106</v>
      </c>
      <c r="AZ281" s="47">
        <f t="shared" ref="AZ281:BB282" si="756">INDEX(Alloc,$E281,AZ$1)*$G281</f>
        <v>123.22475886335421</v>
      </c>
      <c r="BA281" s="47">
        <f t="shared" si="756"/>
        <v>189.56352701972534</v>
      </c>
      <c r="BB281" s="47">
        <f t="shared" si="756"/>
        <v>6.9298686637242355</v>
      </c>
      <c r="BD281" s="47">
        <f t="shared" ref="BD281:BF282" si="757">INDEX(Alloc,$E281,BD$1)*$G281</f>
        <v>74.329993991698089</v>
      </c>
      <c r="BE281" s="47">
        <f t="shared" si="757"/>
        <v>177.64005309961553</v>
      </c>
      <c r="BF281" s="47">
        <f t="shared" si="757"/>
        <v>38.35626935741233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607018.79101335467</v>
      </c>
      <c r="BO281" s="44">
        <f t="shared" si="704"/>
        <v>173801.87537783114</v>
      </c>
      <c r="BP281" s="44">
        <f t="shared" si="705"/>
        <v>16033.687383062905</v>
      </c>
      <c r="BQ281" s="44">
        <f t="shared" si="706"/>
        <v>193519.12587928903</v>
      </c>
      <c r="BR281" s="44">
        <f t="shared" si="707"/>
        <v>174268.20256245745</v>
      </c>
      <c r="BS281" s="44">
        <f t="shared" si="708"/>
        <v>90993.365336034578</v>
      </c>
      <c r="BT281" s="44">
        <f t="shared" si="709"/>
        <v>83450.369932138216</v>
      </c>
      <c r="BU281" s="44">
        <f t="shared" si="710"/>
        <v>10537.424082962256</v>
      </c>
      <c r="BV281" s="44">
        <f t="shared" si="711"/>
        <v>5426.8164831786225</v>
      </c>
      <c r="BW281" s="44">
        <f t="shared" si="712"/>
        <v>48420.297478695873</v>
      </c>
      <c r="BX281" s="44">
        <f t="shared" si="713"/>
        <v>319.71815454680376</v>
      </c>
      <c r="BY281" s="44">
        <f t="shared" si="714"/>
        <v>290.32631644872595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-58947.538365556793</v>
      </c>
      <c r="I282" s="21">
        <f>+'Function-Classif'!T282</f>
        <v>-122887.57050570459</v>
      </c>
      <c r="J282" s="21">
        <f>+'Function-Classif'!U282</f>
        <v>-47592.891128738651</v>
      </c>
      <c r="K282" s="24"/>
      <c r="L282" s="47">
        <f t="shared" si="747"/>
        <v>-27784.223122540414</v>
      </c>
      <c r="M282" s="47">
        <f t="shared" si="747"/>
        <v>-44458.023380418927</v>
      </c>
      <c r="N282" s="47">
        <f t="shared" si="747"/>
        <v>-34737.953770308472</v>
      </c>
      <c r="O282" s="47"/>
      <c r="P282" s="47">
        <f t="shared" si="748"/>
        <v>-8074.7349834120732</v>
      </c>
      <c r="Q282" s="47">
        <f t="shared" si="748"/>
        <v>-14447.265979290971</v>
      </c>
      <c r="R282" s="47">
        <f t="shared" si="748"/>
        <v>-8735.4577542036204</v>
      </c>
      <c r="S282" s="47"/>
      <c r="T282" s="47">
        <f t="shared" si="748"/>
        <v>-661.21110807148455</v>
      </c>
      <c r="U282" s="47">
        <f t="shared" si="748"/>
        <v>-1720.6935771311187</v>
      </c>
      <c r="V282" s="47">
        <f t="shared" si="748"/>
        <v>-164.43871910557237</v>
      </c>
      <c r="W282" s="24"/>
      <c r="X282" s="47">
        <f t="shared" si="749"/>
        <v>-8129.5081695902472</v>
      </c>
      <c r="Y282" s="47">
        <f t="shared" si="749"/>
        <v>-19936.471369194107</v>
      </c>
      <c r="Z282" s="47">
        <f t="shared" si="749"/>
        <v>-1718.2548668845559</v>
      </c>
      <c r="AB282" s="47">
        <f t="shared" si="750"/>
        <v>-6998.7189615030529</v>
      </c>
      <c r="AC282" s="47">
        <f t="shared" si="750"/>
        <v>-19244.229460090744</v>
      </c>
      <c r="AD282" s="47">
        <f t="shared" si="750"/>
        <v>-359.49843761471931</v>
      </c>
      <c r="AF282" s="47">
        <f t="shared" si="751"/>
        <v>-4330.4604538146295</v>
      </c>
      <c r="AG282" s="47">
        <f t="shared" si="751"/>
        <v>-8463.8740690075338</v>
      </c>
      <c r="AH282" s="47">
        <f t="shared" si="751"/>
        <v>-447.29221607430111</v>
      </c>
      <c r="AJ282" s="47">
        <f t="shared" si="752"/>
        <v>-1930.5306132983515</v>
      </c>
      <c r="AK282" s="47">
        <f t="shared" si="752"/>
        <v>-11718.262201417703</v>
      </c>
      <c r="AL282" s="47">
        <f t="shared" si="752"/>
        <v>-203.92974992853814</v>
      </c>
      <c r="AN282" s="47">
        <f t="shared" si="753"/>
        <v>-434.61697370806297</v>
      </c>
      <c r="AO282" s="47">
        <f t="shared" si="753"/>
        <v>-1143.7618497931451</v>
      </c>
      <c r="AP282" s="47">
        <f t="shared" si="753"/>
        <v>-2.4255702122226164</v>
      </c>
      <c r="AR282" s="47">
        <f t="shared" si="754"/>
        <v>-215.74742038630464</v>
      </c>
      <c r="AS282" s="47">
        <f t="shared" si="754"/>
        <v>-604.24511683352</v>
      </c>
      <c r="AT282" s="47">
        <f t="shared" si="754"/>
        <v>-2.4255702122226164</v>
      </c>
      <c r="AV282" s="47">
        <f t="shared" si="755"/>
        <v>-368.82505027234623</v>
      </c>
      <c r="AW282" s="47">
        <f t="shared" si="755"/>
        <v>-1082.3977920885322</v>
      </c>
      <c r="AX282" s="47">
        <f t="shared" si="755"/>
        <v>-1173.3883852169997</v>
      </c>
      <c r="AZ282" s="47">
        <f t="shared" si="756"/>
        <v>-11.798126329487667</v>
      </c>
      <c r="BA282" s="47">
        <f t="shared" si="756"/>
        <v>-35.28248260307133</v>
      </c>
      <c r="BB282" s="47">
        <f t="shared" si="756"/>
        <v>-7.3737055293608211</v>
      </c>
      <c r="BD282" s="47">
        <f t="shared" si="757"/>
        <v>-7.1633826303423387</v>
      </c>
      <c r="BE282" s="47">
        <f t="shared" si="757"/>
        <v>-33.063227835192521</v>
      </c>
      <c r="BF282" s="47">
        <f t="shared" si="757"/>
        <v>-40.452383448064857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-106980.20027326781</v>
      </c>
      <c r="BO282" s="44">
        <f t="shared" si="704"/>
        <v>-31257.458716906665</v>
      </c>
      <c r="BP282" s="44">
        <f t="shared" si="705"/>
        <v>-2546.3434043081756</v>
      </c>
      <c r="BQ282" s="44">
        <f t="shared" si="706"/>
        <v>-29784.234405668911</v>
      </c>
      <c r="BR282" s="44">
        <f t="shared" si="707"/>
        <v>-26602.446859208518</v>
      </c>
      <c r="BS282" s="44">
        <f t="shared" si="708"/>
        <v>-13241.626738896464</v>
      </c>
      <c r="BT282" s="44">
        <f t="shared" si="709"/>
        <v>-13852.722564644593</v>
      </c>
      <c r="BU282" s="44">
        <f t="shared" si="710"/>
        <v>-1580.8043937134305</v>
      </c>
      <c r="BV282" s="44">
        <f t="shared" si="711"/>
        <v>-822.41810743204724</v>
      </c>
      <c r="BW282" s="44">
        <f t="shared" si="712"/>
        <v>-2624.6112275778783</v>
      </c>
      <c r="BX282" s="44">
        <f t="shared" si="713"/>
        <v>-54.454314461919815</v>
      </c>
      <c r="BY282" s="44">
        <f t="shared" si="714"/>
        <v>-80.678993913599726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954937.63459642883</v>
      </c>
      <c r="I283" s="21">
        <f>+'Function-Classif'!T283</f>
        <v>1990752.6107754705</v>
      </c>
      <c r="J283" s="21">
        <f>+'Function-Classif'!U283</f>
        <v>770994.75462810125</v>
      </c>
      <c r="K283" s="47"/>
      <c r="L283" s="47">
        <f t="shared" ref="L283:N283" si="766">INDEX(Alloc,$E283,L$1)*$G283</f>
        <v>450098.52902086545</v>
      </c>
      <c r="M283" s="47">
        <f t="shared" si="766"/>
        <v>720210.56116800185</v>
      </c>
      <c r="N283" s="47">
        <f t="shared" si="766"/>
        <v>562747.49249785964</v>
      </c>
      <c r="O283" s="47"/>
      <c r="P283" s="47">
        <f t="shared" ref="P283:V283" si="767">INDEX(Alloc,$E283,P$1)*$G283</f>
        <v>130808.99625077541</v>
      </c>
      <c r="Q283" s="47">
        <f t="shared" si="767"/>
        <v>234042.64848336324</v>
      </c>
      <c r="R283" s="47">
        <f t="shared" si="767"/>
        <v>141512.5651759257</v>
      </c>
      <c r="S283" s="47"/>
      <c r="T283" s="47">
        <f t="shared" si="767"/>
        <v>10711.479885640225</v>
      </c>
      <c r="U283" s="47">
        <f t="shared" si="767"/>
        <v>27874.871453003001</v>
      </c>
      <c r="V283" s="47">
        <f t="shared" si="767"/>
        <v>2663.8724162652084</v>
      </c>
      <c r="W283" s="24"/>
      <c r="X283" s="47">
        <f t="shared" ref="X283:Z283" si="768">INDEX(Alloc,$E283,X$1)*$G283</f>
        <v>131696.31026419412</v>
      </c>
      <c r="Y283" s="47">
        <f t="shared" si="768"/>
        <v>322966.61301503389</v>
      </c>
      <c r="Z283" s="47">
        <f t="shared" si="768"/>
        <v>27835.364863603507</v>
      </c>
      <c r="AB283" s="47">
        <f t="shared" ref="AB283:AD283" si="769">INDEX(Alloc,$E283,AB$1)*$G283</f>
        <v>113377.7646295743</v>
      </c>
      <c r="AC283" s="47">
        <f t="shared" si="769"/>
        <v>311752.44072596793</v>
      </c>
      <c r="AD283" s="47">
        <f t="shared" si="769"/>
        <v>5823.7985363864182</v>
      </c>
      <c r="AF283" s="47">
        <f t="shared" ref="AF283:AH283" si="770">INDEX(Alloc,$E283,AF$1)*$G283</f>
        <v>70152.542025323972</v>
      </c>
      <c r="AG283" s="47">
        <f t="shared" si="770"/>
        <v>137112.96700563692</v>
      </c>
      <c r="AH283" s="47">
        <f t="shared" si="770"/>
        <v>7246.0391499734724</v>
      </c>
      <c r="AJ283" s="47">
        <f t="shared" ref="AJ283:AL283" si="771">INDEX(Alloc,$E283,AJ$1)*$G283</f>
        <v>31274.186988888818</v>
      </c>
      <c r="AK283" s="47">
        <f t="shared" si="771"/>
        <v>189833.36536985965</v>
      </c>
      <c r="AL283" s="47">
        <f t="shared" si="771"/>
        <v>3303.618750166278</v>
      </c>
      <c r="AN283" s="47">
        <f t="shared" ref="AN283:AP283" si="772">INDEX(Alloc,$E283,AN$1)*$G283</f>
        <v>7040.7029086517423</v>
      </c>
      <c r="AO283" s="47">
        <f t="shared" si="772"/>
        <v>18528.699682246435</v>
      </c>
      <c r="AP283" s="47">
        <f t="shared" si="772"/>
        <v>39.293723626648081</v>
      </c>
      <c r="AR283" s="47">
        <f t="shared" ref="AR283:AT283" si="773">INDEX(Alloc,$E283,AR$1)*$G283</f>
        <v>3495.0625082312213</v>
      </c>
      <c r="AS283" s="47">
        <f t="shared" si="773"/>
        <v>9788.6428947573586</v>
      </c>
      <c r="AT283" s="47">
        <f t="shared" si="773"/>
        <v>39.293723626648081</v>
      </c>
      <c r="AV283" s="47">
        <f t="shared" ref="AV283:AX283" si="774">INDEX(Alloc,$E283,AV$1)*$G283</f>
        <v>5974.887685772771</v>
      </c>
      <c r="AW283" s="47">
        <f t="shared" si="774"/>
        <v>17534.6149462514</v>
      </c>
      <c r="AX283" s="47">
        <f t="shared" si="774"/>
        <v>19008.643280289434</v>
      </c>
      <c r="AZ283" s="47">
        <f t="shared" ref="AZ283:BB283" si="775">INDEX(Alloc,$E283,AZ$1)*$G283</f>
        <v>191.12714732688195</v>
      </c>
      <c r="BA283" s="47">
        <f t="shared" si="775"/>
        <v>571.56874424044224</v>
      </c>
      <c r="BB283" s="47">
        <f t="shared" si="775"/>
        <v>119.45246759502949</v>
      </c>
      <c r="BD283" s="47">
        <f t="shared" ref="BD283:BF283" si="776">INDEX(Alloc,$E283,BD$1)*$G283</f>
        <v>116.04528118387431</v>
      </c>
      <c r="BE283" s="47">
        <f t="shared" si="776"/>
        <v>535.61728710812338</v>
      </c>
      <c r="BF283" s="47">
        <f t="shared" si="776"/>
        <v>655.32004278323018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1733056.5826867269</v>
      </c>
      <c r="BO283" s="44">
        <f t="shared" si="704"/>
        <v>506364.20991006435</v>
      </c>
      <c r="BP283" s="44">
        <f t="shared" si="705"/>
        <v>41250.223754908431</v>
      </c>
      <c r="BQ283" s="44">
        <f t="shared" si="706"/>
        <v>482498.28814283153</v>
      </c>
      <c r="BR283" s="44">
        <f t="shared" si="707"/>
        <v>430954.00389192865</v>
      </c>
      <c r="BS283" s="44">
        <f t="shared" si="708"/>
        <v>214511.54818093439</v>
      </c>
      <c r="BT283" s="44">
        <f t="shared" si="709"/>
        <v>224411.17110891471</v>
      </c>
      <c r="BU283" s="44">
        <f t="shared" si="710"/>
        <v>25608.696314524826</v>
      </c>
      <c r="BV283" s="44">
        <f t="shared" si="711"/>
        <v>13322.999126615228</v>
      </c>
      <c r="BW283" s="44">
        <f t="shared" si="712"/>
        <v>42518.145912313601</v>
      </c>
      <c r="BX283" s="44">
        <f t="shared" si="713"/>
        <v>882.1483591623537</v>
      </c>
      <c r="BY283" s="44">
        <f t="shared" si="714"/>
        <v>1306.9826110752279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497698.21520380909</v>
      </c>
      <c r="I284" s="21">
        <f>+'Function-Classif'!T284</f>
        <v>527041.0078240463</v>
      </c>
      <c r="J284" s="21">
        <f>+'Function-Classif'!U284</f>
        <v>99085.77697214458</v>
      </c>
      <c r="K284" s="47"/>
      <c r="L284" s="47">
        <f t="shared" ref="L284:N285" si="781">INDEX(Alloc,$E284,L$1)*$G284</f>
        <v>238202.31609626967</v>
      </c>
      <c r="M284" s="47">
        <f t="shared" si="781"/>
        <v>190671.85844636173</v>
      </c>
      <c r="N284" s="47">
        <f t="shared" si="781"/>
        <v>57162.606936937249</v>
      </c>
      <c r="O284" s="47"/>
      <c r="P284" s="47">
        <f t="shared" ref="P284:V285" si="782">INDEX(Alloc,$E284,P$1)*$G284</f>
        <v>67836.461225145627</v>
      </c>
      <c r="Q284" s="47">
        <f t="shared" si="782"/>
        <v>61961.527847717553</v>
      </c>
      <c r="R284" s="47">
        <f t="shared" si="782"/>
        <v>9323.1512317033757</v>
      </c>
      <c r="S284" s="47"/>
      <c r="T284" s="47">
        <f t="shared" si="782"/>
        <v>5360.4605183803969</v>
      </c>
      <c r="U284" s="47">
        <f t="shared" si="782"/>
        <v>7379.7217514805516</v>
      </c>
      <c r="V284" s="47">
        <f t="shared" si="782"/>
        <v>87.54650941589793</v>
      </c>
      <c r="W284" s="24"/>
      <c r="X284" s="47">
        <f t="shared" ref="X284:Z285" si="783">INDEX(Alloc,$E284,X$1)*$G284</f>
        <v>68270.204505697911</v>
      </c>
      <c r="Y284" s="47">
        <f t="shared" si="783"/>
        <v>85503.667455021758</v>
      </c>
      <c r="Z284" s="47">
        <f t="shared" si="783"/>
        <v>1049.7844825719949</v>
      </c>
      <c r="AB284" s="47">
        <f t="shared" ref="AB284:AD285" si="784">INDEX(Alloc,$E284,AB$1)*$G284</f>
        <v>56739.076465583435</v>
      </c>
      <c r="AC284" s="47">
        <f t="shared" si="784"/>
        <v>82534.775874445331</v>
      </c>
      <c r="AD284" s="47">
        <f t="shared" si="784"/>
        <v>137.08443566508845</v>
      </c>
      <c r="AF284" s="47">
        <f t="shared" ref="AF284:AH285" si="785">INDEX(Alloc,$E284,AF$1)*$G284</f>
        <v>36405.51439584278</v>
      </c>
      <c r="AG284" s="47">
        <f t="shared" si="785"/>
        <v>36299.917892985497</v>
      </c>
      <c r="AH284" s="47">
        <f t="shared" si="785"/>
        <v>115.71455617354327</v>
      </c>
      <c r="AJ284" s="47">
        <f t="shared" ref="AJ284:AL285" si="786">INDEX(Alloc,$E284,AJ$1)*$G284</f>
        <v>16357.76922411432</v>
      </c>
      <c r="AK284" s="47">
        <f t="shared" si="786"/>
        <v>50257.358780601135</v>
      </c>
      <c r="AL284" s="47">
        <f t="shared" si="786"/>
        <v>112.13515580034058</v>
      </c>
      <c r="AN284" s="47">
        <f t="shared" ref="AN284:AP285" si="787">INDEX(Alloc,$E284,AN$1)*$G284</f>
        <v>3523.477840231606</v>
      </c>
      <c r="AO284" s="47">
        <f t="shared" si="787"/>
        <v>4905.3732248510141</v>
      </c>
      <c r="AP284" s="47">
        <f t="shared" si="787"/>
        <v>1.3004661865549685</v>
      </c>
      <c r="AR284" s="47">
        <f t="shared" ref="AR284:AT285" si="788">INDEX(Alloc,$E284,AR$1)*$G284</f>
        <v>1748.9301986463954</v>
      </c>
      <c r="AS284" s="47">
        <f t="shared" si="788"/>
        <v>2591.4903682949257</v>
      </c>
      <c r="AT284" s="47">
        <f t="shared" si="788"/>
        <v>1.3004661865549685</v>
      </c>
      <c r="AV284" s="47">
        <f t="shared" ref="AV284:AX285" si="789">INDEX(Alloc,$E284,AV$1)*$G284</f>
        <v>3095.3585729767656</v>
      </c>
      <c r="AW284" s="47">
        <f t="shared" si="789"/>
        <v>4642.1946569639495</v>
      </c>
      <c r="AX284" s="47">
        <f t="shared" si="789"/>
        <v>31058.85755428112</v>
      </c>
      <c r="AZ284" s="47">
        <f t="shared" ref="AZ284:BB285" si="790">INDEX(Alloc,$E284,AZ$1)*$G284</f>
        <v>99.015594119965655</v>
      </c>
      <c r="BA284" s="47">
        <f t="shared" si="790"/>
        <v>151.31973976809863</v>
      </c>
      <c r="BB284" s="47">
        <f t="shared" si="790"/>
        <v>5.5540353466108199</v>
      </c>
      <c r="BD284" s="47">
        <f t="shared" ref="BD284:BF285" si="791">INDEX(Alloc,$E284,BD$1)*$G284</f>
        <v>59.630566800019878</v>
      </c>
      <c r="BE284" s="47">
        <f t="shared" si="791"/>
        <v>141.80178555460171</v>
      </c>
      <c r="BF284" s="47">
        <f t="shared" si="791"/>
        <v>30.74114187623092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486036.78147956863</v>
      </c>
      <c r="BO284" s="44">
        <f t="shared" si="704"/>
        <v>139121.14030456656</v>
      </c>
      <c r="BP284" s="44">
        <f t="shared" si="705"/>
        <v>12827.728779276846</v>
      </c>
      <c r="BQ284" s="44">
        <f t="shared" si="706"/>
        <v>154823.65644329166</v>
      </c>
      <c r="BR284" s="44">
        <f t="shared" si="707"/>
        <v>139410.93677569384</v>
      </c>
      <c r="BS284" s="44">
        <f t="shared" si="708"/>
        <v>72821.146845001815</v>
      </c>
      <c r="BT284" s="44">
        <f t="shared" si="709"/>
        <v>66727.263160515795</v>
      </c>
      <c r="BU284" s="44">
        <f t="shared" si="710"/>
        <v>8430.1515312691754</v>
      </c>
      <c r="BV284" s="44">
        <f t="shared" si="711"/>
        <v>4341.7210331278766</v>
      </c>
      <c r="BW284" s="44">
        <f t="shared" si="712"/>
        <v>38796.410784221836</v>
      </c>
      <c r="BX284" s="44">
        <f t="shared" si="713"/>
        <v>255.88936923467509</v>
      </c>
      <c r="BY284" s="44">
        <f t="shared" si="714"/>
        <v>232.1734942308525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273448.48375995265</v>
      </c>
      <c r="I285" s="31">
        <f>+'Function-Classif'!T285</f>
        <v>289570.18543814903</v>
      </c>
      <c r="J285" s="31">
        <f>+'Function-Classif'!U285</f>
        <v>54440.330801898359</v>
      </c>
      <c r="K285" s="65"/>
      <c r="L285" s="47">
        <f t="shared" si="781"/>
        <v>130874.61472603526</v>
      </c>
      <c r="M285" s="47">
        <f t="shared" si="781"/>
        <v>104760.13173263815</v>
      </c>
      <c r="N285" s="47">
        <f t="shared" si="781"/>
        <v>31406.639037816687</v>
      </c>
      <c r="O285" s="47"/>
      <c r="P285" s="47">
        <f t="shared" si="782"/>
        <v>37271.135195975519</v>
      </c>
      <c r="Q285" s="47">
        <f t="shared" si="782"/>
        <v>34043.292348296076</v>
      </c>
      <c r="R285" s="47">
        <f t="shared" si="782"/>
        <v>5122.3843893634103</v>
      </c>
      <c r="S285" s="47"/>
      <c r="T285" s="47">
        <f t="shared" si="782"/>
        <v>2945.1779335916549</v>
      </c>
      <c r="U285" s="47">
        <f t="shared" si="782"/>
        <v>4054.6131407892062</v>
      </c>
      <c r="V285" s="47">
        <f t="shared" si="782"/>
        <v>48.100353842841116</v>
      </c>
      <c r="W285" s="24"/>
      <c r="X285" s="47">
        <f t="shared" si="783"/>
        <v>37509.445157283146</v>
      </c>
      <c r="Y285" s="47">
        <f t="shared" si="783"/>
        <v>46977.962763873627</v>
      </c>
      <c r="Z285" s="47">
        <f t="shared" si="783"/>
        <v>576.77919322351909</v>
      </c>
      <c r="AB285" s="47">
        <f t="shared" si="784"/>
        <v>31173.940262374195</v>
      </c>
      <c r="AC285" s="47">
        <f t="shared" si="784"/>
        <v>45346.77567829434</v>
      </c>
      <c r="AD285" s="47">
        <f t="shared" si="784"/>
        <v>75.317792860391833</v>
      </c>
      <c r="AF285" s="47">
        <f t="shared" si="785"/>
        <v>20002.146698411841</v>
      </c>
      <c r="AG285" s="47">
        <f t="shared" si="785"/>
        <v>19944.129203643744</v>
      </c>
      <c r="AH285" s="47">
        <f t="shared" si="785"/>
        <v>63.576619260436324</v>
      </c>
      <c r="AJ285" s="47">
        <f t="shared" si="786"/>
        <v>8987.3884522522676</v>
      </c>
      <c r="AK285" s="47">
        <f t="shared" si="786"/>
        <v>27612.714163958975</v>
      </c>
      <c r="AL285" s="47">
        <f t="shared" si="786"/>
        <v>61.610002594107172</v>
      </c>
      <c r="AN285" s="47">
        <f t="shared" si="787"/>
        <v>1935.8913565293237</v>
      </c>
      <c r="AO285" s="47">
        <f t="shared" si="787"/>
        <v>2695.1410104271417</v>
      </c>
      <c r="AP285" s="47">
        <f t="shared" si="787"/>
        <v>0.71451031173362789</v>
      </c>
      <c r="AR285" s="47">
        <f t="shared" si="788"/>
        <v>960.9082299521765</v>
      </c>
      <c r="AS285" s="47">
        <f t="shared" si="788"/>
        <v>1423.8329377946002</v>
      </c>
      <c r="AT285" s="47">
        <f t="shared" si="788"/>
        <v>0.71451031173362789</v>
      </c>
      <c r="AV285" s="47">
        <f t="shared" si="789"/>
        <v>1700.671375980834</v>
      </c>
      <c r="AW285" s="47">
        <f t="shared" si="789"/>
        <v>2550.5437863495681</v>
      </c>
      <c r="AX285" s="47">
        <f t="shared" si="789"/>
        <v>17064.552867758652</v>
      </c>
      <c r="AZ285" s="47">
        <f t="shared" si="790"/>
        <v>54.401770497826504</v>
      </c>
      <c r="BA285" s="47">
        <f t="shared" si="790"/>
        <v>83.139043176179939</v>
      </c>
      <c r="BB285" s="47">
        <f t="shared" si="790"/>
        <v>3.0515330332418036</v>
      </c>
      <c r="BD285" s="47">
        <f t="shared" si="791"/>
        <v>32.762601068470154</v>
      </c>
      <c r="BE285" s="47">
        <f t="shared" si="791"/>
        <v>77.909628907311031</v>
      </c>
      <c r="BF285" s="47">
        <f t="shared" si="791"/>
        <v>16.889991521594258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267041.38549649011</v>
      </c>
      <c r="BO285" s="44">
        <f t="shared" si="704"/>
        <v>76436.811933635006</v>
      </c>
      <c r="BP285" s="44">
        <f t="shared" si="705"/>
        <v>7047.891428223702</v>
      </c>
      <c r="BQ285" s="44">
        <f t="shared" si="706"/>
        <v>85064.187114380285</v>
      </c>
      <c r="BR285" s="44">
        <f t="shared" si="707"/>
        <v>76596.033733528937</v>
      </c>
      <c r="BS285" s="44">
        <f t="shared" si="708"/>
        <v>40009.852521316017</v>
      </c>
      <c r="BT285" s="44">
        <f t="shared" si="709"/>
        <v>36661.712618805344</v>
      </c>
      <c r="BU285" s="44">
        <f t="shared" si="710"/>
        <v>4631.7468772681996</v>
      </c>
      <c r="BV285" s="44">
        <f t="shared" si="711"/>
        <v>2385.4556780585103</v>
      </c>
      <c r="BW285" s="44">
        <f t="shared" si="712"/>
        <v>21315.768030089053</v>
      </c>
      <c r="BX285" s="44">
        <f t="shared" si="713"/>
        <v>140.59234670724825</v>
      </c>
      <c r="BY285" s="44">
        <f t="shared" si="714"/>
        <v>127.56222149737545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24063023.270455725</v>
      </c>
      <c r="I286" s="24">
        <f t="shared" ref="I286:J286" si="792">SUM(I274:I285)</f>
        <v>46662765.878088728</v>
      </c>
      <c r="J286" s="24">
        <f t="shared" si="792"/>
        <v>17343435.851455554</v>
      </c>
      <c r="K286" s="24"/>
      <c r="L286" s="24">
        <f t="shared" ref="L286:BF286" si="793">SUM(L274:L285)</f>
        <v>11366736.898756091</v>
      </c>
      <c r="M286" s="24">
        <f t="shared" si="793"/>
        <v>16881563.593990825</v>
      </c>
      <c r="N286" s="24">
        <f t="shared" si="793"/>
        <v>12554422.063039331</v>
      </c>
      <c r="O286" s="24"/>
      <c r="P286" s="24">
        <f t="shared" si="793"/>
        <v>3293916.4971362189</v>
      </c>
      <c r="Q286" s="24">
        <f t="shared" si="793"/>
        <v>5485903.7996754609</v>
      </c>
      <c r="R286" s="24">
        <f t="shared" si="793"/>
        <v>3122200.546402175</v>
      </c>
      <c r="S286" s="24"/>
      <c r="T286" s="24">
        <f t="shared" ref="T286:V286" si="794">SUM(T274:T285)</f>
        <v>268381.83164126147</v>
      </c>
      <c r="U286" s="24">
        <f t="shared" si="794"/>
        <v>653380.33136453899</v>
      </c>
      <c r="V286" s="24">
        <f t="shared" si="794"/>
        <v>58166.797928857617</v>
      </c>
      <c r="W286" s="24"/>
      <c r="X286" s="24">
        <f t="shared" si="793"/>
        <v>3316109.918465578</v>
      </c>
      <c r="Y286" s="24">
        <f t="shared" si="793"/>
        <v>7570260.2965263966</v>
      </c>
      <c r="Z286" s="24">
        <f t="shared" si="793"/>
        <v>608727.81608876225</v>
      </c>
      <c r="AA286" s="24"/>
      <c r="AB286" s="24">
        <f t="shared" si="793"/>
        <v>2840745.857059814</v>
      </c>
      <c r="AC286" s="24">
        <f t="shared" si="793"/>
        <v>7307402.7756024897</v>
      </c>
      <c r="AD286" s="24">
        <f t="shared" si="793"/>
        <v>126790.70688548924</v>
      </c>
      <c r="AE286" s="24"/>
      <c r="AF286" s="24">
        <f t="shared" si="793"/>
        <v>1766695.1343355328</v>
      </c>
      <c r="AG286" s="24">
        <f t="shared" si="793"/>
        <v>3213895.2090796749</v>
      </c>
      <c r="AH286" s="24">
        <f t="shared" si="793"/>
        <v>157376.36700025402</v>
      </c>
      <c r="AI286" s="24"/>
      <c r="AJ286" s="24">
        <f t="shared" si="793"/>
        <v>788323.10477756453</v>
      </c>
      <c r="AK286" s="24">
        <f t="shared" si="793"/>
        <v>4449648.7590453867</v>
      </c>
      <c r="AL286" s="24">
        <f t="shared" si="793"/>
        <v>72160.503426992494</v>
      </c>
      <c r="AM286" s="24"/>
      <c r="AN286" s="24">
        <f t="shared" si="793"/>
        <v>176409.13712372983</v>
      </c>
      <c r="AO286" s="24">
        <f t="shared" si="793"/>
        <v>434308.29658000008</v>
      </c>
      <c r="AP286" s="24">
        <f t="shared" si="793"/>
        <v>858.05808029791842</v>
      </c>
      <c r="AQ286" s="24"/>
      <c r="AR286" s="24">
        <f t="shared" si="793"/>
        <v>87567.185834807824</v>
      </c>
      <c r="AS286" s="24">
        <f t="shared" si="793"/>
        <v>229443.45228529055</v>
      </c>
      <c r="AT286" s="24">
        <f t="shared" si="793"/>
        <v>858.05808029791842</v>
      </c>
      <c r="AU286" s="24"/>
      <c r="AV286" s="24">
        <f t="shared" si="793"/>
        <v>150407.98812413891</v>
      </c>
      <c r="AW286" s="24">
        <f t="shared" si="793"/>
        <v>411007.18771914137</v>
      </c>
      <c r="AX286" s="24">
        <f t="shared" si="793"/>
        <v>624882.76027098729</v>
      </c>
      <c r="AY286" s="24"/>
      <c r="AZ286" s="24">
        <f t="shared" si="793"/>
        <v>4811.3121479745714</v>
      </c>
      <c r="BA286" s="24">
        <f t="shared" si="793"/>
        <v>13397.434895406519</v>
      </c>
      <c r="BB286" s="24">
        <f t="shared" si="793"/>
        <v>2619.5218657509381</v>
      </c>
      <c r="BC286" s="24"/>
      <c r="BD286" s="24">
        <f t="shared" si="793"/>
        <v>2918.4050530150175</v>
      </c>
      <c r="BE286" s="24">
        <f t="shared" si="793"/>
        <v>12554.741324110364</v>
      </c>
      <c r="BF286" s="24">
        <f t="shared" si="793"/>
        <v>14372.652386363727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40802722.555786245</v>
      </c>
      <c r="BO286" s="44">
        <f t="shared" si="704"/>
        <v>11902020.843213854</v>
      </c>
      <c r="BP286" s="44">
        <f t="shared" si="705"/>
        <v>979928.96093465807</v>
      </c>
      <c r="BQ286" s="44">
        <f t="shared" si="706"/>
        <v>11495098.031080738</v>
      </c>
      <c r="BR286" s="44">
        <f t="shared" si="707"/>
        <v>10274939.339547792</v>
      </c>
      <c r="BS286" s="44">
        <f t="shared" si="708"/>
        <v>5137966.710415462</v>
      </c>
      <c r="BT286" s="44">
        <f t="shared" si="709"/>
        <v>5310132.3672499433</v>
      </c>
      <c r="BU286" s="44">
        <f t="shared" si="710"/>
        <v>611575.49178402778</v>
      </c>
      <c r="BV286" s="44">
        <f t="shared" si="711"/>
        <v>317868.69620039628</v>
      </c>
      <c r="BW286" s="44">
        <f t="shared" si="712"/>
        <v>1186297.9361142674</v>
      </c>
      <c r="BX286" s="44">
        <f t="shared" si="713"/>
        <v>20828.268909132028</v>
      </c>
      <c r="BY286" s="44">
        <f t="shared" si="714"/>
        <v>29845.798763489111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101174729.07811697</v>
      </c>
      <c r="I288" s="24">
        <f t="shared" ref="I288:J288" si="799">I286+I271+I258+I248+I236+I221+I204</f>
        <v>532779045.91846061</v>
      </c>
      <c r="J288" s="24">
        <f t="shared" si="799"/>
        <v>51668127.003422365</v>
      </c>
      <c r="K288" s="24"/>
      <c r="L288" s="24">
        <f t="shared" ref="L288:BF288" si="800">L286+L271+L258+L248+L236+L221+L204</f>
        <v>47109729.994281918</v>
      </c>
      <c r="M288" s="24">
        <f t="shared" si="800"/>
        <v>192747754.57409397</v>
      </c>
      <c r="N288" s="24">
        <f t="shared" si="800"/>
        <v>37759531.583750762</v>
      </c>
      <c r="O288" s="24"/>
      <c r="P288" s="24">
        <f t="shared" si="800"/>
        <v>13903110.067391964</v>
      </c>
      <c r="Q288" s="24">
        <f t="shared" si="800"/>
        <v>62636119.771116853</v>
      </c>
      <c r="R288" s="24">
        <f t="shared" si="800"/>
        <v>9087551.0488618277</v>
      </c>
      <c r="S288" s="24"/>
      <c r="T288" s="24">
        <f t="shared" ref="T288:V288" si="801">T286+T271+T258+T248+T236+T221+T204</f>
        <v>1130875.6668763275</v>
      </c>
      <c r="U288" s="24">
        <f t="shared" si="801"/>
        <v>7460066.7794908043</v>
      </c>
      <c r="V288" s="24">
        <f t="shared" si="801"/>
        <v>156077.11179348163</v>
      </c>
      <c r="W288" s="24"/>
      <c r="X288" s="24">
        <f t="shared" si="800"/>
        <v>14110307.265888045</v>
      </c>
      <c r="Y288" s="24">
        <f t="shared" si="800"/>
        <v>86434569.023942679</v>
      </c>
      <c r="Z288" s="24">
        <f t="shared" si="800"/>
        <v>1692159.0035193267</v>
      </c>
      <c r="AA288" s="24"/>
      <c r="AB288" s="24">
        <f t="shared" si="800"/>
        <v>11980431.635228064</v>
      </c>
      <c r="AC288" s="24">
        <f t="shared" si="800"/>
        <v>83433354.317205966</v>
      </c>
      <c r="AD288" s="24">
        <f t="shared" si="800"/>
        <v>351095.52805458457</v>
      </c>
      <c r="AE288" s="24"/>
      <c r="AF288" s="24">
        <f t="shared" si="800"/>
        <v>7480916.167346742</v>
      </c>
      <c r="AG288" s="24">
        <f t="shared" si="800"/>
        <v>36695124.923561774</v>
      </c>
      <c r="AH288" s="24">
        <f t="shared" si="800"/>
        <v>456836.31427806785</v>
      </c>
      <c r="AI288" s="24"/>
      <c r="AJ288" s="24">
        <f t="shared" si="800"/>
        <v>3750263.2549038893</v>
      </c>
      <c r="AK288" s="24">
        <f t="shared" si="800"/>
        <v>50804524.247664787</v>
      </c>
      <c r="AL288" s="24">
        <f t="shared" si="800"/>
        <v>192911.91580498236</v>
      </c>
      <c r="AM288" s="24"/>
      <c r="AN288" s="24">
        <f t="shared" si="800"/>
        <v>744407.27800931898</v>
      </c>
      <c r="AO288" s="24">
        <f t="shared" si="800"/>
        <v>4958779.3507760633</v>
      </c>
      <c r="AP288" s="24">
        <f t="shared" si="800"/>
        <v>2300.5760419196417</v>
      </c>
      <c r="AQ288" s="24"/>
      <c r="AR288" s="24">
        <f t="shared" si="800"/>
        <v>362521.52202861803</v>
      </c>
      <c r="AS288" s="24">
        <f t="shared" si="800"/>
        <v>2619704.6253144643</v>
      </c>
      <c r="AT288" s="24">
        <f t="shared" si="800"/>
        <v>2300.5760419196417</v>
      </c>
      <c r="AU288" s="24"/>
      <c r="AV288" s="24">
        <f t="shared" si="800"/>
        <v>571424.96882597462</v>
      </c>
      <c r="AW288" s="24">
        <f t="shared" si="800"/>
        <v>4692735.4865918402</v>
      </c>
      <c r="AX288" s="24">
        <f t="shared" si="800"/>
        <v>1917464.6555439075</v>
      </c>
      <c r="AY288" s="24"/>
      <c r="AZ288" s="24">
        <f t="shared" si="800"/>
        <v>18278.97526226646</v>
      </c>
      <c r="BA288" s="24">
        <f t="shared" si="800"/>
        <v>152967.19872923533</v>
      </c>
      <c r="BB288" s="24">
        <f t="shared" si="800"/>
        <v>7714.5628960141385</v>
      </c>
      <c r="BC288" s="24"/>
      <c r="BD288" s="24">
        <f t="shared" si="800"/>
        <v>12462.282073835928</v>
      </c>
      <c r="BE288" s="24">
        <f t="shared" si="800"/>
        <v>143345.61997220732</v>
      </c>
      <c r="BF288" s="24">
        <f t="shared" si="800"/>
        <v>42184.126835575393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277617016.15212667</v>
      </c>
      <c r="BO288" s="44">
        <f t="shared" si="704"/>
        <v>85626780.887370646</v>
      </c>
      <c r="BP288" s="44">
        <f t="shared" si="705"/>
        <v>8747019.5581606124</v>
      </c>
      <c r="BQ288" s="44">
        <f t="shared" si="706"/>
        <v>102237035.29335006</v>
      </c>
      <c r="BR288" s="44">
        <f t="shared" si="707"/>
        <v>95764881.480488613</v>
      </c>
      <c r="BS288" s="44">
        <f t="shared" si="708"/>
        <v>44632877.405186579</v>
      </c>
      <c r="BT288" s="44">
        <f t="shared" si="709"/>
        <v>54747699.418373659</v>
      </c>
      <c r="BU288" s="44">
        <f t="shared" si="710"/>
        <v>5705487.2048273012</v>
      </c>
      <c r="BV288" s="44">
        <f t="shared" si="711"/>
        <v>2984526.723385002</v>
      </c>
      <c r="BW288" s="44">
        <f t="shared" si="712"/>
        <v>7181625.1109617222</v>
      </c>
      <c r="BX288" s="44">
        <f t="shared" si="713"/>
        <v>178960.73688751593</v>
      </c>
      <c r="BY288" s="44">
        <f t="shared" si="714"/>
        <v>197992.02888161864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84957941.153372377</v>
      </c>
      <c r="I290" s="24">
        <f t="shared" ref="I290:J290" si="802">I288-SUM(I196:I199)</f>
        <v>495058155.84320521</v>
      </c>
      <c r="J290" s="24">
        <f t="shared" si="802"/>
        <v>51668127.003422365</v>
      </c>
      <c r="K290" s="24"/>
      <c r="L290" s="24">
        <f t="shared" ref="L290:BF290" si="803">L288-SUM(L196:L199)</f>
        <v>40768150.366197728</v>
      </c>
      <c r="M290" s="24">
        <f t="shared" si="803"/>
        <v>179101165.20793778</v>
      </c>
      <c r="N290" s="24">
        <f t="shared" si="803"/>
        <v>37759531.583750762</v>
      </c>
      <c r="O290" s="24"/>
      <c r="P290" s="24">
        <f t="shared" si="803"/>
        <v>11611420.692652971</v>
      </c>
      <c r="Q290" s="24">
        <f t="shared" si="803"/>
        <v>58201466.781801596</v>
      </c>
      <c r="R290" s="24">
        <f t="shared" si="803"/>
        <v>9087551.0488618277</v>
      </c>
      <c r="S290" s="24"/>
      <c r="T290" s="24">
        <f t="shared" ref="T290:V290" si="804">T288-SUM(T196:T199)</f>
        <v>941877.94096351904</v>
      </c>
      <c r="U290" s="24">
        <f t="shared" si="804"/>
        <v>6931892.1804726887</v>
      </c>
      <c r="V290" s="24">
        <f t="shared" si="804"/>
        <v>156077.11179348163</v>
      </c>
      <c r="W290" s="24"/>
      <c r="X290" s="24">
        <f t="shared" si="803"/>
        <v>11442532.585831404</v>
      </c>
      <c r="Y290" s="24">
        <f t="shared" si="803"/>
        <v>80314979.858731389</v>
      </c>
      <c r="Z290" s="24">
        <f t="shared" si="803"/>
        <v>1692159.0035193267</v>
      </c>
      <c r="AA290" s="24"/>
      <c r="AB290" s="24">
        <f t="shared" si="803"/>
        <v>9962723.7096105069</v>
      </c>
      <c r="AC290" s="24">
        <f t="shared" si="803"/>
        <v>77526251.905954555</v>
      </c>
      <c r="AD290" s="24">
        <f t="shared" si="803"/>
        <v>351095.52805458457</v>
      </c>
      <c r="AE290" s="24"/>
      <c r="AF290" s="24">
        <f t="shared" si="803"/>
        <v>6118115.6158903297</v>
      </c>
      <c r="AG290" s="24">
        <f t="shared" si="803"/>
        <v>34097100.875612862</v>
      </c>
      <c r="AH290" s="24">
        <f t="shared" si="803"/>
        <v>456836.31427806785</v>
      </c>
      <c r="AI290" s="24"/>
      <c r="AJ290" s="24">
        <f t="shared" si="803"/>
        <v>2583317.9739665375</v>
      </c>
      <c r="AK290" s="24">
        <f t="shared" si="803"/>
        <v>47207551.188846126</v>
      </c>
      <c r="AL290" s="24">
        <f t="shared" si="803"/>
        <v>192911.91580498236</v>
      </c>
      <c r="AM290" s="24"/>
      <c r="AN290" s="24">
        <f t="shared" si="803"/>
        <v>618402.8619354344</v>
      </c>
      <c r="AO290" s="24">
        <f t="shared" si="803"/>
        <v>4607696.5290490668</v>
      </c>
      <c r="AP290" s="24">
        <f t="shared" si="803"/>
        <v>2300.5760419196417</v>
      </c>
      <c r="AQ290" s="24"/>
      <c r="AR290" s="24">
        <f t="shared" si="803"/>
        <v>311517.05098661152</v>
      </c>
      <c r="AS290" s="24">
        <f t="shared" si="803"/>
        <v>2434228.880804331</v>
      </c>
      <c r="AT290" s="24">
        <f t="shared" si="803"/>
        <v>2300.5760419196417</v>
      </c>
      <c r="AU290" s="24"/>
      <c r="AV290" s="24">
        <f t="shared" si="803"/>
        <v>571424.96882597462</v>
      </c>
      <c r="AW290" s="24">
        <f t="shared" si="803"/>
        <v>4360488.6371745076</v>
      </c>
      <c r="AX290" s="24">
        <f t="shared" si="803"/>
        <v>1917464.6555439075</v>
      </c>
      <c r="AY290" s="24"/>
      <c r="AZ290" s="24">
        <f t="shared" si="803"/>
        <v>18278.97526226646</v>
      </c>
      <c r="BA290" s="24">
        <f t="shared" si="803"/>
        <v>142137.08269410074</v>
      </c>
      <c r="BB290" s="24">
        <f t="shared" si="803"/>
        <v>7714.5628960141385</v>
      </c>
      <c r="BC290" s="24"/>
      <c r="BD290" s="24">
        <f t="shared" si="803"/>
        <v>10178.411249089184</v>
      </c>
      <c r="BE290" s="24">
        <f t="shared" si="803"/>
        <v>133196.71412622085</v>
      </c>
      <c r="BF290" s="24">
        <f t="shared" si="803"/>
        <v>42184.126835575393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257628847.15788627</v>
      </c>
      <c r="BO290" s="44">
        <f t="shared" si="704"/>
        <v>78900438.523316398</v>
      </c>
      <c r="BP290" s="44">
        <f t="shared" si="705"/>
        <v>8029847.2332296893</v>
      </c>
      <c r="BQ290" s="44">
        <f t="shared" si="706"/>
        <v>93449671.448082119</v>
      </c>
      <c r="BR290" s="44">
        <f t="shared" si="707"/>
        <v>87840071.143619642</v>
      </c>
      <c r="BS290" s="44">
        <f t="shared" si="708"/>
        <v>40672052.80578126</v>
      </c>
      <c r="BT290" s="44">
        <f t="shared" si="709"/>
        <v>49983781.078617647</v>
      </c>
      <c r="BU290" s="44">
        <f t="shared" si="710"/>
        <v>5228399.9670264209</v>
      </c>
      <c r="BV290" s="44">
        <f t="shared" si="711"/>
        <v>2748046.507832862</v>
      </c>
      <c r="BW290" s="44">
        <f t="shared" si="712"/>
        <v>6849378.2615443897</v>
      </c>
      <c r="BX290" s="44">
        <f t="shared" si="713"/>
        <v>168130.62085238134</v>
      </c>
      <c r="BY290" s="44">
        <f t="shared" si="714"/>
        <v>185559.2522108854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435001.65214490565</v>
      </c>
      <c r="I295" s="21">
        <f>+'Function-Classif'!T295</f>
        <v>2703066.3478550948</v>
      </c>
      <c r="J295" s="21">
        <f>+'Function-Classif'!U295</f>
        <v>0</v>
      </c>
      <c r="K295" s="47"/>
      <c r="L295" s="47">
        <f t="shared" ref="L295:N299" si="805">INDEX(Alloc,$E295,L$1)*$G295</f>
        <v>170107.52241606719</v>
      </c>
      <c r="M295" s="47">
        <f t="shared" si="805"/>
        <v>977910.02293585753</v>
      </c>
      <c r="N295" s="47">
        <f t="shared" si="805"/>
        <v>0</v>
      </c>
      <c r="O295" s="47"/>
      <c r="P295" s="47">
        <f t="shared" ref="P295:V299" si="806">INDEX(Alloc,$E295,P$1)*$G295</f>
        <v>61472.633720101396</v>
      </c>
      <c r="Q295" s="47">
        <f t="shared" si="806"/>
        <v>317785.74778903584</v>
      </c>
      <c r="R295" s="47">
        <f t="shared" si="806"/>
        <v>0</v>
      </c>
      <c r="S295" s="47"/>
      <c r="T295" s="47">
        <f t="shared" si="806"/>
        <v>5069.7045188741677</v>
      </c>
      <c r="U295" s="47">
        <f t="shared" si="806"/>
        <v>37848.814848997441</v>
      </c>
      <c r="V295" s="47">
        <f t="shared" si="806"/>
        <v>0</v>
      </c>
      <c r="W295" s="24"/>
      <c r="X295" s="47">
        <f t="shared" ref="X295:Z299" si="807">INDEX(Alloc,$E295,X$1)*$G295</f>
        <v>71560.804689579891</v>
      </c>
      <c r="Y295" s="47">
        <f t="shared" si="807"/>
        <v>438527.70976983017</v>
      </c>
      <c r="Z295" s="47">
        <f t="shared" si="807"/>
        <v>0</v>
      </c>
      <c r="AB295" s="47">
        <f t="shared" ref="AB295:AD299" si="808">INDEX(Alloc,$E295,AB$1)*$G295</f>
        <v>54123.312536525693</v>
      </c>
      <c r="AC295" s="47">
        <f t="shared" si="808"/>
        <v>423300.98015533754</v>
      </c>
      <c r="AD295" s="47">
        <f t="shared" si="808"/>
        <v>0</v>
      </c>
      <c r="AF295" s="47">
        <f t="shared" ref="AF295:AH299" si="809">INDEX(Alloc,$E295,AF$1)*$G295</f>
        <v>36555.974844005024</v>
      </c>
      <c r="AG295" s="47">
        <f t="shared" si="809"/>
        <v>186173.53304544001</v>
      </c>
      <c r="AH295" s="47">
        <f t="shared" si="809"/>
        <v>0</v>
      </c>
      <c r="AJ295" s="47">
        <f t="shared" ref="AJ295:AL299" si="810">INDEX(Alloc,$E295,AJ$1)*$G295</f>
        <v>31302.322477553385</v>
      </c>
      <c r="AK295" s="47">
        <f t="shared" si="810"/>
        <v>257757.88455777266</v>
      </c>
      <c r="AL295" s="47">
        <f t="shared" si="810"/>
        <v>0</v>
      </c>
      <c r="AN295" s="47">
        <f t="shared" ref="AN295:AP299" si="811">INDEX(Alloc,$E295,AN$1)*$G295</f>
        <v>3379.9621370183986</v>
      </c>
      <c r="AO295" s="47">
        <f t="shared" si="811"/>
        <v>25158.477406735165</v>
      </c>
      <c r="AP295" s="47">
        <f t="shared" si="811"/>
        <v>0</v>
      </c>
      <c r="AR295" s="47">
        <f t="shared" ref="AR295:AT299" si="812">INDEX(Alloc,$E295,AR$1)*$G295</f>
        <v>1368.1518974664186</v>
      </c>
      <c r="AS295" s="47">
        <f t="shared" si="812"/>
        <v>13291.129724894658</v>
      </c>
      <c r="AT295" s="47">
        <f t="shared" si="812"/>
        <v>0</v>
      </c>
      <c r="AV295" s="47">
        <f t="shared" ref="AV295:AX299" si="813">INDEX(Alloc,$E295,AV$1)*$G295</f>
        <v>0</v>
      </c>
      <c r="AW295" s="47">
        <f t="shared" si="813"/>
        <v>23808.697940296152</v>
      </c>
      <c r="AX295" s="47">
        <f t="shared" si="813"/>
        <v>0</v>
      </c>
      <c r="AZ295" s="47">
        <f t="shared" ref="AZ295:BB299" si="814">INDEX(Alloc,$E295,AZ$1)*$G295</f>
        <v>0</v>
      </c>
      <c r="BA295" s="47">
        <f t="shared" si="814"/>
        <v>776.0824874369024</v>
      </c>
      <c r="BB295" s="47">
        <f t="shared" si="814"/>
        <v>0</v>
      </c>
      <c r="BD295" s="47">
        <f t="shared" ref="BD295:BF299" si="815">INDEX(Alloc,$E295,BD$1)*$G295</f>
        <v>61.262907713953382</v>
      </c>
      <c r="BE295" s="47">
        <f t="shared" si="815"/>
        <v>727.26719345978108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1148017.5453519248</v>
      </c>
      <c r="BO295" s="44">
        <f t="shared" si="704"/>
        <v>379258.38150913722</v>
      </c>
      <c r="BP295" s="44">
        <f t="shared" si="705"/>
        <v>42918.51936787161</v>
      </c>
      <c r="BQ295" s="44">
        <f t="shared" si="706"/>
        <v>510088.51445941004</v>
      </c>
      <c r="BR295" s="44">
        <f t="shared" si="707"/>
        <v>477424.29269186326</v>
      </c>
      <c r="BS295" s="44">
        <f t="shared" si="708"/>
        <v>222729.50788944503</v>
      </c>
      <c r="BT295" s="44">
        <f t="shared" si="709"/>
        <v>289060.20703532605</v>
      </c>
      <c r="BU295" s="44">
        <f t="shared" si="710"/>
        <v>28538.439543753564</v>
      </c>
      <c r="BV295" s="44">
        <f t="shared" si="711"/>
        <v>14659.281622361075</v>
      </c>
      <c r="BW295" s="44">
        <f t="shared" si="712"/>
        <v>23808.697940296152</v>
      </c>
      <c r="BX295" s="44">
        <f t="shared" si="713"/>
        <v>776.0824874369024</v>
      </c>
      <c r="BY295" s="44">
        <f t="shared" si="714"/>
        <v>788.53010117373447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Energy</v>
      </c>
      <c r="E296" s="93">
        <v>2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791470.48266682611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257199.57182985521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30632.899811139581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354921.95598149719</v>
      </c>
      <c r="Z296" s="47">
        <f t="shared" si="807"/>
        <v>0</v>
      </c>
      <c r="AB296" s="47">
        <f t="shared" si="808"/>
        <v>0</v>
      </c>
      <c r="AC296" s="47">
        <f t="shared" si="808"/>
        <v>342598.21785143996</v>
      </c>
      <c r="AD296" s="47">
        <f t="shared" si="808"/>
        <v>0</v>
      </c>
      <c r="AF296" s="47">
        <f t="shared" si="809"/>
        <v>0</v>
      </c>
      <c r="AG296" s="47">
        <f t="shared" si="809"/>
        <v>150679.35965815093</v>
      </c>
      <c r="AH296" s="47">
        <f t="shared" si="809"/>
        <v>0</v>
      </c>
      <c r="AJ296" s="47">
        <f t="shared" si="810"/>
        <v>0</v>
      </c>
      <c r="AK296" s="47">
        <f t="shared" si="810"/>
        <v>208616.08176348705</v>
      </c>
      <c r="AL296" s="47">
        <f t="shared" si="810"/>
        <v>0</v>
      </c>
      <c r="AN296" s="47">
        <f t="shared" si="811"/>
        <v>0</v>
      </c>
      <c r="AO296" s="47">
        <f t="shared" si="811"/>
        <v>20361.988106524586</v>
      </c>
      <c r="AP296" s="47">
        <f t="shared" si="811"/>
        <v>0</v>
      </c>
      <c r="AR296" s="47">
        <f t="shared" si="812"/>
        <v>0</v>
      </c>
      <c r="AS296" s="47">
        <f t="shared" si="812"/>
        <v>10757.162327642654</v>
      </c>
      <c r="AT296" s="47">
        <f t="shared" si="812"/>
        <v>0</v>
      </c>
      <c r="AV296" s="47">
        <f t="shared" si="813"/>
        <v>0</v>
      </c>
      <c r="AW296" s="47">
        <f t="shared" si="813"/>
        <v>19269.545467897162</v>
      </c>
      <c r="AX296" s="47">
        <f t="shared" si="813"/>
        <v>0</v>
      </c>
      <c r="AZ296" s="47">
        <f t="shared" si="814"/>
        <v>0</v>
      </c>
      <c r="BA296" s="47">
        <f t="shared" si="814"/>
        <v>628.1215720408311</v>
      </c>
      <c r="BB296" s="47">
        <f t="shared" si="814"/>
        <v>0</v>
      </c>
      <c r="BD296" s="47">
        <f t="shared" si="815"/>
        <v>0</v>
      </c>
      <c r="BE296" s="47">
        <f t="shared" si="815"/>
        <v>588.61296349870406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791470.48266682611</v>
      </c>
      <c r="BO296" s="44">
        <f t="shared" si="704"/>
        <v>257199.57182985521</v>
      </c>
      <c r="BP296" s="44">
        <f t="shared" si="705"/>
        <v>30632.899811139581</v>
      </c>
      <c r="BQ296" s="44">
        <f t="shared" si="706"/>
        <v>354921.95598149719</v>
      </c>
      <c r="BR296" s="44">
        <f t="shared" si="707"/>
        <v>342598.21785143996</v>
      </c>
      <c r="BS296" s="44">
        <f t="shared" si="708"/>
        <v>150679.35965815093</v>
      </c>
      <c r="BT296" s="44">
        <f t="shared" si="709"/>
        <v>208616.08176348705</v>
      </c>
      <c r="BU296" s="44">
        <f t="shared" si="710"/>
        <v>20361.988106524586</v>
      </c>
      <c r="BV296" s="44">
        <f t="shared" si="711"/>
        <v>10757.162327642654</v>
      </c>
      <c r="BW296" s="44">
        <f t="shared" si="712"/>
        <v>19269.545467897162</v>
      </c>
      <c r="BX296" s="44">
        <f t="shared" si="713"/>
        <v>628.1215720408311</v>
      </c>
      <c r="BY296" s="44">
        <f t="shared" si="714"/>
        <v>588.61296349870406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1372642.3402999998</v>
      </c>
      <c r="I297" s="21">
        <f>+'Function-Classif'!T297</f>
        <v>7002234.6597000007</v>
      </c>
      <c r="J297" s="21">
        <f>+'Function-Classif'!U297</f>
        <v>0</v>
      </c>
      <c r="K297" s="47"/>
      <c r="L297" s="47">
        <f t="shared" si="805"/>
        <v>536772.18585377664</v>
      </c>
      <c r="M297" s="47">
        <f t="shared" si="805"/>
        <v>2533254.6728285365</v>
      </c>
      <c r="N297" s="47">
        <f t="shared" si="805"/>
        <v>0</v>
      </c>
      <c r="O297" s="47"/>
      <c r="P297" s="47">
        <f t="shared" si="806"/>
        <v>193976.13640753814</v>
      </c>
      <c r="Q297" s="47">
        <f t="shared" si="806"/>
        <v>823217.07689224579</v>
      </c>
      <c r="R297" s="47">
        <f t="shared" si="806"/>
        <v>0</v>
      </c>
      <c r="S297" s="47"/>
      <c r="T297" s="47">
        <f t="shared" si="806"/>
        <v>15997.389989449537</v>
      </c>
      <c r="U297" s="47">
        <f t="shared" si="806"/>
        <v>98046.532736615365</v>
      </c>
      <c r="V297" s="47">
        <f t="shared" si="806"/>
        <v>0</v>
      </c>
      <c r="W297" s="24"/>
      <c r="X297" s="47">
        <f t="shared" si="807"/>
        <v>225809.23529489292</v>
      </c>
      <c r="Y297" s="47">
        <f t="shared" si="807"/>
        <v>1135996.5067175552</v>
      </c>
      <c r="Z297" s="47">
        <f t="shared" si="807"/>
        <v>0</v>
      </c>
      <c r="AB297" s="47">
        <f t="shared" si="808"/>
        <v>170785.4441899388</v>
      </c>
      <c r="AC297" s="47">
        <f t="shared" si="808"/>
        <v>1096551.994397284</v>
      </c>
      <c r="AD297" s="47">
        <f t="shared" si="808"/>
        <v>0</v>
      </c>
      <c r="AF297" s="47">
        <f t="shared" si="809"/>
        <v>115351.92708902137</v>
      </c>
      <c r="AG297" s="47">
        <f t="shared" si="809"/>
        <v>482278.49340214138</v>
      </c>
      <c r="AH297" s="47">
        <f t="shared" si="809"/>
        <v>0</v>
      </c>
      <c r="AJ297" s="47">
        <f t="shared" si="810"/>
        <v>98774.091938623838</v>
      </c>
      <c r="AK297" s="47">
        <f t="shared" si="810"/>
        <v>667716.20108162542</v>
      </c>
      <c r="AL297" s="47">
        <f t="shared" si="810"/>
        <v>0</v>
      </c>
      <c r="AN297" s="47">
        <f t="shared" si="811"/>
        <v>10665.428774824155</v>
      </c>
      <c r="AO297" s="47">
        <f t="shared" si="811"/>
        <v>65172.489244486795</v>
      </c>
      <c r="AP297" s="47">
        <f t="shared" si="811"/>
        <v>0</v>
      </c>
      <c r="AR297" s="47">
        <f t="shared" si="812"/>
        <v>4317.1864133486233</v>
      </c>
      <c r="AS297" s="47">
        <f t="shared" si="812"/>
        <v>34430.38285023089</v>
      </c>
      <c r="AT297" s="47">
        <f t="shared" si="812"/>
        <v>0</v>
      </c>
      <c r="AV297" s="47">
        <f t="shared" si="813"/>
        <v>0</v>
      </c>
      <c r="AW297" s="47">
        <f t="shared" si="813"/>
        <v>61675.914855792835</v>
      </c>
      <c r="AX297" s="47">
        <f t="shared" si="813"/>
        <v>0</v>
      </c>
      <c r="AZ297" s="47">
        <f t="shared" si="814"/>
        <v>0</v>
      </c>
      <c r="BA297" s="47">
        <f t="shared" si="814"/>
        <v>2010.4248260976051</v>
      </c>
      <c r="BB297" s="47">
        <f t="shared" si="814"/>
        <v>0</v>
      </c>
      <c r="BD297" s="47">
        <f t="shared" si="815"/>
        <v>193.31434858562687</v>
      </c>
      <c r="BE297" s="47">
        <f t="shared" si="815"/>
        <v>1883.9698673869998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3070026.858682313</v>
      </c>
      <c r="BO297" s="44">
        <f t="shared" si="704"/>
        <v>1017193.2132997839</v>
      </c>
      <c r="BP297" s="44">
        <f t="shared" si="705"/>
        <v>114043.92272606491</v>
      </c>
      <c r="BQ297" s="44">
        <f t="shared" si="706"/>
        <v>1361805.7420124481</v>
      </c>
      <c r="BR297" s="44">
        <f t="shared" si="707"/>
        <v>1267337.4385872227</v>
      </c>
      <c r="BS297" s="44">
        <f t="shared" si="708"/>
        <v>597630.42049116269</v>
      </c>
      <c r="BT297" s="44">
        <f t="shared" si="709"/>
        <v>766490.29302024923</v>
      </c>
      <c r="BU297" s="44">
        <f t="shared" si="710"/>
        <v>75837.91801931095</v>
      </c>
      <c r="BV297" s="44">
        <f t="shared" si="711"/>
        <v>38747.569263579513</v>
      </c>
      <c r="BW297" s="44">
        <f t="shared" si="712"/>
        <v>61675.914855792835</v>
      </c>
      <c r="BX297" s="44">
        <f t="shared" si="713"/>
        <v>2010.4248260976051</v>
      </c>
      <c r="BY297" s="44">
        <f t="shared" si="714"/>
        <v>2077.2842159726265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349107.16389999999</v>
      </c>
      <c r="I298" s="21">
        <f>+'Function-Classif'!T298</f>
        <v>1780893.8361000002</v>
      </c>
      <c r="J298" s="21">
        <f>+'Function-Classif'!U298</f>
        <v>0</v>
      </c>
      <c r="K298" s="47"/>
      <c r="L298" s="47">
        <f t="shared" si="805"/>
        <v>136518.4578401247</v>
      </c>
      <c r="M298" s="47">
        <f t="shared" si="805"/>
        <v>644288.26672671793</v>
      </c>
      <c r="N298" s="47">
        <f t="shared" si="805"/>
        <v>0</v>
      </c>
      <c r="O298" s="47"/>
      <c r="P298" s="47">
        <f t="shared" si="806"/>
        <v>49334.380018260883</v>
      </c>
      <c r="Q298" s="47">
        <f t="shared" si="806"/>
        <v>209370.62084584171</v>
      </c>
      <c r="R298" s="47">
        <f t="shared" si="806"/>
        <v>0</v>
      </c>
      <c r="S298" s="47"/>
      <c r="T298" s="47">
        <f t="shared" si="806"/>
        <v>4068.6515963061311</v>
      </c>
      <c r="U298" s="47">
        <f t="shared" si="806"/>
        <v>24936.391636023251</v>
      </c>
      <c r="V298" s="47">
        <f t="shared" si="806"/>
        <v>0</v>
      </c>
      <c r="W298" s="24"/>
      <c r="X298" s="47">
        <f t="shared" si="807"/>
        <v>57430.562501079978</v>
      </c>
      <c r="Y298" s="47">
        <f t="shared" si="807"/>
        <v>288920.50537636544</v>
      </c>
      <c r="Z298" s="47">
        <f t="shared" si="807"/>
        <v>0</v>
      </c>
      <c r="AB298" s="47">
        <f t="shared" si="808"/>
        <v>43436.239948361486</v>
      </c>
      <c r="AC298" s="47">
        <f t="shared" si="808"/>
        <v>278888.49527201522</v>
      </c>
      <c r="AD298" s="47">
        <f t="shared" si="808"/>
        <v>0</v>
      </c>
      <c r="AF298" s="47">
        <f t="shared" si="809"/>
        <v>29337.710876415571</v>
      </c>
      <c r="AG298" s="47">
        <f t="shared" si="809"/>
        <v>122658.95645094902</v>
      </c>
      <c r="AH298" s="47">
        <f t="shared" si="809"/>
        <v>0</v>
      </c>
      <c r="AJ298" s="47">
        <f t="shared" si="810"/>
        <v>25121.433377870591</v>
      </c>
      <c r="AK298" s="47">
        <f t="shared" si="810"/>
        <v>169821.73899629372</v>
      </c>
      <c r="AL298" s="47">
        <f t="shared" si="810"/>
        <v>0</v>
      </c>
      <c r="AN298" s="47">
        <f t="shared" si="811"/>
        <v>2712.5621016051014</v>
      </c>
      <c r="AO298" s="47">
        <f t="shared" si="811"/>
        <v>16575.463408387503</v>
      </c>
      <c r="AP298" s="47">
        <f t="shared" si="811"/>
        <v>0</v>
      </c>
      <c r="AR298" s="47">
        <f t="shared" si="812"/>
        <v>1097.9995739183967</v>
      </c>
      <c r="AS298" s="47">
        <f t="shared" si="812"/>
        <v>8756.7554605726909</v>
      </c>
      <c r="AT298" s="47">
        <f t="shared" si="812"/>
        <v>0</v>
      </c>
      <c r="AV298" s="47">
        <f t="shared" si="813"/>
        <v>0</v>
      </c>
      <c r="AW298" s="47">
        <f t="shared" si="813"/>
        <v>15686.1719066147</v>
      </c>
      <c r="AX298" s="47">
        <f t="shared" si="813"/>
        <v>0</v>
      </c>
      <c r="AZ298" s="47">
        <f t="shared" si="814"/>
        <v>0</v>
      </c>
      <c r="BA298" s="47">
        <f t="shared" si="814"/>
        <v>511.31579484841683</v>
      </c>
      <c r="BB298" s="47">
        <f t="shared" si="814"/>
        <v>0</v>
      </c>
      <c r="BD298" s="47">
        <f t="shared" si="815"/>
        <v>49.166066057057776</v>
      </c>
      <c r="BE298" s="47">
        <f t="shared" si="815"/>
        <v>479.15422537001757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780806.72456684266</v>
      </c>
      <c r="BO298" s="44">
        <f t="shared" si="704"/>
        <v>258705.00086410259</v>
      </c>
      <c r="BP298" s="44">
        <f t="shared" si="705"/>
        <v>29005.043232329383</v>
      </c>
      <c r="BQ298" s="44">
        <f t="shared" si="706"/>
        <v>346351.06787744543</v>
      </c>
      <c r="BR298" s="44">
        <f t="shared" si="707"/>
        <v>322324.73522037669</v>
      </c>
      <c r="BS298" s="44">
        <f t="shared" si="708"/>
        <v>151996.66732736459</v>
      </c>
      <c r="BT298" s="44">
        <f t="shared" si="709"/>
        <v>194943.17237416431</v>
      </c>
      <c r="BU298" s="44">
        <f t="shared" si="710"/>
        <v>19288.025509992603</v>
      </c>
      <c r="BV298" s="44">
        <f t="shared" si="711"/>
        <v>9854.7550344910869</v>
      </c>
      <c r="BW298" s="44">
        <f t="shared" si="712"/>
        <v>15686.1719066147</v>
      </c>
      <c r="BX298" s="44">
        <f t="shared" si="713"/>
        <v>511.31579484841683</v>
      </c>
      <c r="BY298" s="44">
        <f t="shared" si="714"/>
        <v>528.32029142707529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244495.20259999999</v>
      </c>
      <c r="I299" s="21">
        <f>+'Function-Classif'!T299</f>
        <v>1247238.7974</v>
      </c>
      <c r="J299" s="21">
        <f>+'Function-Classif'!U299</f>
        <v>0</v>
      </c>
      <c r="K299" s="47"/>
      <c r="L299" s="47">
        <f t="shared" si="805"/>
        <v>95609.919989558955</v>
      </c>
      <c r="M299" s="47">
        <f t="shared" si="805"/>
        <v>451223.59720831766</v>
      </c>
      <c r="N299" s="47">
        <f t="shared" si="805"/>
        <v>0</v>
      </c>
      <c r="O299" s="47"/>
      <c r="P299" s="47">
        <f t="shared" si="806"/>
        <v>34551.050465309818</v>
      </c>
      <c r="Q299" s="47">
        <f t="shared" si="806"/>
        <v>146631.51506353793</v>
      </c>
      <c r="R299" s="47">
        <f t="shared" si="806"/>
        <v>0</v>
      </c>
      <c r="S299" s="47"/>
      <c r="T299" s="47">
        <f t="shared" si="806"/>
        <v>2849.4568408015443</v>
      </c>
      <c r="U299" s="47">
        <f t="shared" si="806"/>
        <v>17464.059050099746</v>
      </c>
      <c r="V299" s="47">
        <f t="shared" si="806"/>
        <v>0</v>
      </c>
      <c r="W299" s="24"/>
      <c r="X299" s="47">
        <f t="shared" si="807"/>
        <v>40221.165493342982</v>
      </c>
      <c r="Y299" s="47">
        <f t="shared" si="807"/>
        <v>202343.82104379628</v>
      </c>
      <c r="Z299" s="47">
        <f t="shared" si="807"/>
        <v>0</v>
      </c>
      <c r="AB299" s="47">
        <f t="shared" si="808"/>
        <v>30420.321851083205</v>
      </c>
      <c r="AC299" s="47">
        <f t="shared" si="808"/>
        <v>195317.96022917566</v>
      </c>
      <c r="AD299" s="47">
        <f t="shared" si="808"/>
        <v>0</v>
      </c>
      <c r="AF299" s="47">
        <f t="shared" si="809"/>
        <v>20546.497769962974</v>
      </c>
      <c r="AG299" s="47">
        <f t="shared" si="809"/>
        <v>85903.497576949478</v>
      </c>
      <c r="AH299" s="47">
        <f t="shared" si="809"/>
        <v>0</v>
      </c>
      <c r="AJ299" s="47">
        <f t="shared" si="810"/>
        <v>17593.651974109122</v>
      </c>
      <c r="AK299" s="47">
        <f t="shared" si="810"/>
        <v>118933.68219071128</v>
      </c>
      <c r="AL299" s="47">
        <f t="shared" si="810"/>
        <v>0</v>
      </c>
      <c r="AN299" s="47">
        <f t="shared" si="811"/>
        <v>1899.727330680025</v>
      </c>
      <c r="AO299" s="47">
        <f t="shared" si="811"/>
        <v>11608.530856111112</v>
      </c>
      <c r="AP299" s="47">
        <f t="shared" si="811"/>
        <v>0</v>
      </c>
      <c r="AR299" s="47">
        <f t="shared" si="812"/>
        <v>768.97771240463533</v>
      </c>
      <c r="AS299" s="47">
        <f t="shared" si="812"/>
        <v>6132.7435293325889</v>
      </c>
      <c r="AT299" s="47">
        <f t="shared" si="812"/>
        <v>0</v>
      </c>
      <c r="AV299" s="47">
        <f t="shared" si="813"/>
        <v>0</v>
      </c>
      <c r="AW299" s="47">
        <f t="shared" si="813"/>
        <v>10985.720646582782</v>
      </c>
      <c r="AX299" s="47">
        <f t="shared" si="813"/>
        <v>0</v>
      </c>
      <c r="AZ299" s="47">
        <f t="shared" si="814"/>
        <v>0</v>
      </c>
      <c r="BA299" s="47">
        <f t="shared" si="814"/>
        <v>358.09708817620663</v>
      </c>
      <c r="BB299" s="47">
        <f t="shared" si="814"/>
        <v>0</v>
      </c>
      <c r="BD299" s="47">
        <f t="shared" si="815"/>
        <v>34.433172746660226</v>
      </c>
      <c r="BE299" s="47">
        <f t="shared" si="815"/>
        <v>335.57291720901435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546833.51719787659</v>
      </c>
      <c r="BO299" s="44">
        <f t="shared" si="704"/>
        <v>181182.56552884774</v>
      </c>
      <c r="BP299" s="44">
        <f t="shared" si="705"/>
        <v>20313.51589090129</v>
      </c>
      <c r="BQ299" s="44">
        <f t="shared" si="706"/>
        <v>242564.98653713928</v>
      </c>
      <c r="BR299" s="44">
        <f t="shared" si="707"/>
        <v>225738.28208025885</v>
      </c>
      <c r="BS299" s="44">
        <f t="shared" si="708"/>
        <v>106449.99534691244</v>
      </c>
      <c r="BT299" s="44">
        <f t="shared" si="709"/>
        <v>136527.33416482041</v>
      </c>
      <c r="BU299" s="44">
        <f t="shared" si="710"/>
        <v>13508.258186791138</v>
      </c>
      <c r="BV299" s="44">
        <f t="shared" si="711"/>
        <v>6901.7212417372239</v>
      </c>
      <c r="BW299" s="44">
        <f t="shared" si="712"/>
        <v>10985.720646582782</v>
      </c>
      <c r="BX299" s="44">
        <f t="shared" si="713"/>
        <v>358.09708817620663</v>
      </c>
      <c r="BY299" s="44">
        <f t="shared" si="714"/>
        <v>370.00608995567455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2401246.3589449055</v>
      </c>
      <c r="I301" s="24">
        <f t="shared" ref="I301:BF301" si="820">SUM(I295:I300)</f>
        <v>14921157.641055096</v>
      </c>
      <c r="J301" s="24">
        <f t="shared" si="820"/>
        <v>0</v>
      </c>
      <c r="K301" s="24"/>
      <c r="L301" s="24">
        <f t="shared" si="820"/>
        <v>939008.08609952754</v>
      </c>
      <c r="M301" s="24">
        <f t="shared" si="820"/>
        <v>5398147.042366256</v>
      </c>
      <c r="N301" s="24">
        <f t="shared" si="820"/>
        <v>0</v>
      </c>
      <c r="O301" s="24"/>
      <c r="P301" s="24">
        <f t="shared" si="820"/>
        <v>339334.20061121025</v>
      </c>
      <c r="Q301" s="24">
        <f t="shared" si="820"/>
        <v>1754204.5324205165</v>
      </c>
      <c r="R301" s="24">
        <f t="shared" si="820"/>
        <v>0</v>
      </c>
      <c r="S301" s="24"/>
      <c r="T301" s="24">
        <f t="shared" ref="T301:V301" si="821">SUM(T295:T300)</f>
        <v>27985.202945431382</v>
      </c>
      <c r="U301" s="24">
        <f t="shared" si="821"/>
        <v>208928.69808287537</v>
      </c>
      <c r="V301" s="24">
        <f t="shared" si="821"/>
        <v>0</v>
      </c>
      <c r="W301" s="24"/>
      <c r="X301" s="24">
        <f t="shared" si="820"/>
        <v>395021.76797889575</v>
      </c>
      <c r="Y301" s="24">
        <f t="shared" si="820"/>
        <v>2420710.4988890444</v>
      </c>
      <c r="Z301" s="24">
        <f t="shared" si="820"/>
        <v>0</v>
      </c>
      <c r="AA301" s="24"/>
      <c r="AB301" s="24">
        <f t="shared" si="820"/>
        <v>298765.31852590916</v>
      </c>
      <c r="AC301" s="24">
        <f t="shared" si="820"/>
        <v>2336657.6479052524</v>
      </c>
      <c r="AD301" s="24">
        <f t="shared" si="820"/>
        <v>0</v>
      </c>
      <c r="AE301" s="24"/>
      <c r="AF301" s="24">
        <f t="shared" si="820"/>
        <v>201792.11057940492</v>
      </c>
      <c r="AG301" s="24">
        <f t="shared" si="820"/>
        <v>1027693.8401336307</v>
      </c>
      <c r="AH301" s="24">
        <f t="shared" si="820"/>
        <v>0</v>
      </c>
      <c r="AI301" s="24"/>
      <c r="AJ301" s="24">
        <f t="shared" si="820"/>
        <v>172791.49976815694</v>
      </c>
      <c r="AK301" s="24">
        <f t="shared" si="820"/>
        <v>1422845.5885898902</v>
      </c>
      <c r="AL301" s="24">
        <f t="shared" si="820"/>
        <v>0</v>
      </c>
      <c r="AM301" s="24"/>
      <c r="AN301" s="24">
        <f t="shared" si="820"/>
        <v>18657.680344127679</v>
      </c>
      <c r="AO301" s="24">
        <f t="shared" si="820"/>
        <v>138876.94902224516</v>
      </c>
      <c r="AP301" s="24">
        <f t="shared" si="820"/>
        <v>0</v>
      </c>
      <c r="AQ301" s="24"/>
      <c r="AR301" s="24">
        <f t="shared" si="820"/>
        <v>7552.3155971380738</v>
      </c>
      <c r="AS301" s="24">
        <f t="shared" si="820"/>
        <v>73368.173892673469</v>
      </c>
      <c r="AT301" s="24">
        <f t="shared" si="820"/>
        <v>0</v>
      </c>
      <c r="AU301" s="24"/>
      <c r="AV301" s="24">
        <f t="shared" si="820"/>
        <v>0</v>
      </c>
      <c r="AW301" s="24">
        <f t="shared" si="820"/>
        <v>131426.05081718363</v>
      </c>
      <c r="AX301" s="24">
        <f t="shared" si="820"/>
        <v>0</v>
      </c>
      <c r="AY301" s="24"/>
      <c r="AZ301" s="24">
        <f t="shared" si="820"/>
        <v>0</v>
      </c>
      <c r="BA301" s="24">
        <f t="shared" si="820"/>
        <v>4284.0417685999619</v>
      </c>
      <c r="BB301" s="24">
        <f t="shared" si="820"/>
        <v>0</v>
      </c>
      <c r="BC301" s="24"/>
      <c r="BD301" s="24">
        <f t="shared" si="820"/>
        <v>338.17649510329824</v>
      </c>
      <c r="BE301" s="24">
        <f t="shared" si="820"/>
        <v>4014.5771669245169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6337155.1284657838</v>
      </c>
      <c r="BO301" s="44">
        <f t="shared" si="704"/>
        <v>2093538.7330317267</v>
      </c>
      <c r="BP301" s="44">
        <f t="shared" si="705"/>
        <v>236913.90102830675</v>
      </c>
      <c r="BQ301" s="44">
        <f t="shared" si="706"/>
        <v>2815732.2668679403</v>
      </c>
      <c r="BR301" s="44">
        <f t="shared" si="707"/>
        <v>2635422.9664311614</v>
      </c>
      <c r="BS301" s="44">
        <f t="shared" si="708"/>
        <v>1229485.9507130357</v>
      </c>
      <c r="BT301" s="44">
        <f t="shared" si="709"/>
        <v>1595637.0883580472</v>
      </c>
      <c r="BU301" s="44">
        <f t="shared" si="710"/>
        <v>157534.62936637283</v>
      </c>
      <c r="BV301" s="44">
        <f t="shared" si="711"/>
        <v>80920.489489811545</v>
      </c>
      <c r="BW301" s="44">
        <f t="shared" si="712"/>
        <v>131426.05081718363</v>
      </c>
      <c r="BX301" s="44">
        <f t="shared" si="713"/>
        <v>4284.0417685999619</v>
      </c>
      <c r="BY301" s="44">
        <f t="shared" si="714"/>
        <v>4352.7536620278152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2401246.3589449055</v>
      </c>
      <c r="I311" s="24">
        <f t="shared" ref="I311:J311" si="840">I309+I301</f>
        <v>25317686.641055096</v>
      </c>
      <c r="J311" s="24">
        <f t="shared" si="840"/>
        <v>0</v>
      </c>
      <c r="K311" s="24"/>
      <c r="L311" s="24">
        <f t="shared" ref="L311:BF311" si="841">L309+L301</f>
        <v>939008.08609952754</v>
      </c>
      <c r="M311" s="24">
        <f t="shared" si="841"/>
        <v>9159382.8407072052</v>
      </c>
      <c r="N311" s="24">
        <f t="shared" si="841"/>
        <v>0</v>
      </c>
      <c r="O311" s="24"/>
      <c r="P311" s="24">
        <f t="shared" si="841"/>
        <v>339334.20061121025</v>
      </c>
      <c r="Q311" s="24">
        <f t="shared" si="841"/>
        <v>2976471.5127693508</v>
      </c>
      <c r="R311" s="24">
        <f t="shared" si="841"/>
        <v>0</v>
      </c>
      <c r="S311" s="24"/>
      <c r="T311" s="24">
        <f t="shared" ref="T311:V311" si="842">T309+T301</f>
        <v>27985.202945431382</v>
      </c>
      <c r="U311" s="24">
        <f t="shared" si="842"/>
        <v>354502.74272498162</v>
      </c>
      <c r="V311" s="24">
        <f t="shared" si="842"/>
        <v>0</v>
      </c>
      <c r="W311" s="24"/>
      <c r="X311" s="24">
        <f t="shared" si="841"/>
        <v>395021.76797889575</v>
      </c>
      <c r="Y311" s="24">
        <f t="shared" si="841"/>
        <v>4107374.9995748522</v>
      </c>
      <c r="Z311" s="24">
        <f t="shared" si="841"/>
        <v>0</v>
      </c>
      <c r="AA311" s="24"/>
      <c r="AB311" s="24">
        <f t="shared" si="841"/>
        <v>298765.31852590916</v>
      </c>
      <c r="AC311" s="24">
        <f t="shared" si="841"/>
        <v>3964757.1281142794</v>
      </c>
      <c r="AD311" s="24">
        <f t="shared" si="841"/>
        <v>0</v>
      </c>
      <c r="AE311" s="24"/>
      <c r="AF311" s="24">
        <f t="shared" si="841"/>
        <v>201792.11057940492</v>
      </c>
      <c r="AG311" s="24">
        <f t="shared" si="841"/>
        <v>1743754.1532203804</v>
      </c>
      <c r="AH311" s="24">
        <f t="shared" si="841"/>
        <v>0</v>
      </c>
      <c r="AI311" s="24"/>
      <c r="AJ311" s="24">
        <f t="shared" si="841"/>
        <v>172791.49976815694</v>
      </c>
      <c r="AK311" s="24">
        <f t="shared" si="841"/>
        <v>2414233.5076877582</v>
      </c>
      <c r="AL311" s="24">
        <f t="shared" si="841"/>
        <v>0</v>
      </c>
      <c r="AM311" s="24"/>
      <c r="AN311" s="24">
        <f t="shared" si="841"/>
        <v>18657.680344127679</v>
      </c>
      <c r="AO311" s="24">
        <f t="shared" si="841"/>
        <v>235641.44026846177</v>
      </c>
      <c r="AP311" s="24">
        <f t="shared" si="841"/>
        <v>0</v>
      </c>
      <c r="AQ311" s="24"/>
      <c r="AR311" s="24">
        <f t="shared" si="841"/>
        <v>7552.3155971380738</v>
      </c>
      <c r="AS311" s="24">
        <f t="shared" si="841"/>
        <v>124488.4935020229</v>
      </c>
      <c r="AT311" s="24">
        <f t="shared" si="841"/>
        <v>0</v>
      </c>
      <c r="AU311" s="24"/>
      <c r="AV311" s="24">
        <f t="shared" si="841"/>
        <v>0</v>
      </c>
      <c r="AW311" s="24">
        <f t="shared" si="841"/>
        <v>222999.02267003682</v>
      </c>
      <c r="AX311" s="24">
        <f t="shared" si="841"/>
        <v>0</v>
      </c>
      <c r="AY311" s="24"/>
      <c r="AZ311" s="24">
        <f t="shared" si="841"/>
        <v>0</v>
      </c>
      <c r="BA311" s="24">
        <f t="shared" si="841"/>
        <v>7269.0088573406301</v>
      </c>
      <c r="BB311" s="24">
        <f t="shared" si="841"/>
        <v>0</v>
      </c>
      <c r="BC311" s="24"/>
      <c r="BD311" s="24">
        <f t="shared" si="841"/>
        <v>338.17649510329824</v>
      </c>
      <c r="BE311" s="24">
        <f t="shared" si="841"/>
        <v>6811.7909584220815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10098390.926806733</v>
      </c>
      <c r="BO311" s="44">
        <f t="shared" si="704"/>
        <v>3315805.7133805612</v>
      </c>
      <c r="BP311" s="44">
        <f t="shared" si="705"/>
        <v>382487.94567041303</v>
      </c>
      <c r="BQ311" s="44">
        <f t="shared" si="706"/>
        <v>4502396.7675537476</v>
      </c>
      <c r="BR311" s="44">
        <f t="shared" si="707"/>
        <v>4263522.4466401888</v>
      </c>
      <c r="BS311" s="44">
        <f t="shared" si="708"/>
        <v>1945546.2637997854</v>
      </c>
      <c r="BT311" s="44">
        <f t="shared" si="709"/>
        <v>2587025.0074559152</v>
      </c>
      <c r="BU311" s="44">
        <f t="shared" si="710"/>
        <v>254299.12061258944</v>
      </c>
      <c r="BV311" s="44">
        <f t="shared" si="711"/>
        <v>132040.80909916098</v>
      </c>
      <c r="BW311" s="44">
        <f t="shared" si="712"/>
        <v>222999.02267003682</v>
      </c>
      <c r="BX311" s="44">
        <f t="shared" si="713"/>
        <v>7269.0088573406301</v>
      </c>
      <c r="BY311" s="44">
        <f t="shared" si="714"/>
        <v>7149.9674535253798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15713.092999999999</v>
      </c>
      <c r="I314" s="21">
        <f>+'Function-Classif'!T314</f>
        <v>80156.907000000007</v>
      </c>
      <c r="J314" s="21">
        <f>+'Function-Classif'!U314</f>
        <v>0</v>
      </c>
      <c r="K314" s="24"/>
      <c r="L314" s="47">
        <f t="shared" ref="L314:N314" si="843">INDEX(Alloc,$E314,L$1)*$G314</f>
        <v>6144.6095814662785</v>
      </c>
      <c r="M314" s="47">
        <f t="shared" si="843"/>
        <v>28999.008043231177</v>
      </c>
      <c r="N314" s="47">
        <f t="shared" si="843"/>
        <v>0</v>
      </c>
      <c r="O314" s="47"/>
      <c r="P314" s="47">
        <f t="shared" ref="P314:V314" si="844">INDEX(Alloc,$E314,P$1)*$G314</f>
        <v>2220.5092919443096</v>
      </c>
      <c r="Q314" s="47">
        <f t="shared" si="844"/>
        <v>9423.6394351415074</v>
      </c>
      <c r="R314" s="47">
        <f t="shared" si="844"/>
        <v>0</v>
      </c>
      <c r="S314" s="47"/>
      <c r="T314" s="47">
        <f t="shared" si="844"/>
        <v>183.12743915982611</v>
      </c>
      <c r="U314" s="47">
        <f t="shared" si="844"/>
        <v>1122.3712412085952</v>
      </c>
      <c r="V314" s="47">
        <f t="shared" si="844"/>
        <v>0</v>
      </c>
      <c r="W314" s="24"/>
      <c r="X314" s="47">
        <f t="shared" ref="X314:Z314" si="845">INDEX(Alloc,$E314,X$1)*$G314</f>
        <v>2584.913353082246</v>
      </c>
      <c r="Y314" s="47">
        <f t="shared" si="845"/>
        <v>13004.12950530641</v>
      </c>
      <c r="Z314" s="47">
        <f t="shared" si="845"/>
        <v>0</v>
      </c>
      <c r="AB314" s="47">
        <f t="shared" ref="AB314:AD314" si="846">INDEX(Alloc,$E314,AB$1)*$G314</f>
        <v>1955.0377318364715</v>
      </c>
      <c r="AC314" s="47">
        <f t="shared" si="846"/>
        <v>12552.595065320675</v>
      </c>
      <c r="AD314" s="47">
        <f t="shared" si="846"/>
        <v>0</v>
      </c>
      <c r="AF314" s="47">
        <f t="shared" ref="AF314:AH314" si="847">INDEX(Alloc,$E314,AF$1)*$G314</f>
        <v>1320.4718409624977</v>
      </c>
      <c r="AG314" s="47">
        <f t="shared" si="847"/>
        <v>5520.8021756574208</v>
      </c>
      <c r="AH314" s="47">
        <f t="shared" si="847"/>
        <v>0</v>
      </c>
      <c r="AJ314" s="47">
        <f t="shared" ref="AJ314:AL314" si="848">INDEX(Alloc,$E314,AJ$1)*$G314</f>
        <v>1130.6998531627232</v>
      </c>
      <c r="AK314" s="47">
        <f t="shared" si="848"/>
        <v>7643.5692366222729</v>
      </c>
      <c r="AL314" s="47">
        <f t="shared" si="848"/>
        <v>0</v>
      </c>
      <c r="AN314" s="47">
        <f t="shared" ref="AN314:AP314" si="849">INDEX(Alloc,$E314,AN$1)*$G314</f>
        <v>122.09070731933039</v>
      </c>
      <c r="AO314" s="47">
        <f t="shared" si="849"/>
        <v>746.05114127275522</v>
      </c>
      <c r="AP314" s="47">
        <f t="shared" si="849"/>
        <v>0</v>
      </c>
      <c r="AR314" s="47">
        <f t="shared" ref="AR314:AT314" si="850">INDEX(Alloc,$E314,AR$1)*$G314</f>
        <v>49.420267479478504</v>
      </c>
      <c r="AS314" s="47">
        <f t="shared" si="850"/>
        <v>394.13603374134755</v>
      </c>
      <c r="AT314" s="47">
        <f t="shared" si="850"/>
        <v>0</v>
      </c>
      <c r="AV314" s="47">
        <f t="shared" ref="AV314:AX314" si="851">INDEX(Alloc,$E314,AV$1)*$G314</f>
        <v>0</v>
      </c>
      <c r="AW314" s="47">
        <f t="shared" si="851"/>
        <v>706.02469232979297</v>
      </c>
      <c r="AX314" s="47">
        <f t="shared" si="851"/>
        <v>0</v>
      </c>
      <c r="AZ314" s="47">
        <f t="shared" ref="AZ314:BB314" si="852">INDEX(Alloc,$E314,AZ$1)*$G314</f>
        <v>0</v>
      </c>
      <c r="BA314" s="47">
        <f t="shared" si="852"/>
        <v>23.014001050758999</v>
      </c>
      <c r="BB314" s="47">
        <f t="shared" si="852"/>
        <v>0</v>
      </c>
      <c r="BD314" s="47">
        <f t="shared" ref="BD314:BF314" si="853">INDEX(Alloc,$E314,BD$1)*$G314</f>
        <v>2.2129335868340574</v>
      </c>
      <c r="BE314" s="47">
        <f t="shared" si="853"/>
        <v>21.566429117274399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35143.617624697457</v>
      </c>
      <c r="BO314" s="44">
        <f t="shared" si="704"/>
        <v>11644.148727085816</v>
      </c>
      <c r="BP314" s="44">
        <f t="shared" si="705"/>
        <v>1305.4986803684212</v>
      </c>
      <c r="BQ314" s="44">
        <f t="shared" si="706"/>
        <v>15589.042858388655</v>
      </c>
      <c r="BR314" s="44">
        <f t="shared" si="707"/>
        <v>14507.632797157146</v>
      </c>
      <c r="BS314" s="44">
        <f t="shared" si="708"/>
        <v>6841.2740166199183</v>
      </c>
      <c r="BT314" s="44">
        <f t="shared" si="709"/>
        <v>8774.269089784997</v>
      </c>
      <c r="BU314" s="44">
        <f t="shared" si="710"/>
        <v>868.14184859208558</v>
      </c>
      <c r="BV314" s="44">
        <f t="shared" si="711"/>
        <v>443.55630122082607</v>
      </c>
      <c r="BW314" s="44">
        <f t="shared" si="712"/>
        <v>706.02469232979297</v>
      </c>
      <c r="BX314" s="44">
        <f t="shared" si="713"/>
        <v>23.014001050758999</v>
      </c>
      <c r="BY314" s="44">
        <f t="shared" si="714"/>
        <v>23.779362704108458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29528.387899999998</v>
      </c>
      <c r="I317" s="21">
        <f>+'Function-Classif'!T317</f>
        <v>150632.6121</v>
      </c>
      <c r="J317" s="21">
        <f>+'Function-Classif'!U317</f>
        <v>0</v>
      </c>
      <c r="K317" s="24"/>
      <c r="L317" s="47">
        <f t="shared" ref="L317:N318" si="854">INDEX(Alloc,$E317,L$1)*$G317</f>
        <v>11547.08466471833</v>
      </c>
      <c r="M317" s="47">
        <f t="shared" si="854"/>
        <v>54495.569918395449</v>
      </c>
      <c r="N317" s="47">
        <f t="shared" si="854"/>
        <v>0</v>
      </c>
      <c r="O317" s="47"/>
      <c r="P317" s="47">
        <f t="shared" ref="P317:V318" si="855">INDEX(Alloc,$E317,P$1)*$G317</f>
        <v>4172.8296082818269</v>
      </c>
      <c r="Q317" s="47">
        <f t="shared" si="855"/>
        <v>17709.109254975792</v>
      </c>
      <c r="R317" s="47">
        <f t="shared" si="855"/>
        <v>0</v>
      </c>
      <c r="S317" s="47"/>
      <c r="T317" s="47">
        <f t="shared" si="855"/>
        <v>344.13708737324953</v>
      </c>
      <c r="U317" s="47">
        <f t="shared" si="855"/>
        <v>2109.1845748136197</v>
      </c>
      <c r="V317" s="47">
        <f t="shared" si="855"/>
        <v>0</v>
      </c>
      <c r="W317" s="24"/>
      <c r="X317" s="47">
        <f t="shared" ref="X317:Z318" si="856">INDEX(Alloc,$E317,X$1)*$G317</f>
        <v>4857.6256869161425</v>
      </c>
      <c r="Y317" s="47">
        <f t="shared" si="856"/>
        <v>24437.644474867091</v>
      </c>
      <c r="Z317" s="47">
        <f t="shared" si="856"/>
        <v>0</v>
      </c>
      <c r="AB317" s="47">
        <f t="shared" ref="AB317:AD318" si="857">INDEX(Alloc,$E317,AB$1)*$G317</f>
        <v>3673.9496485385471</v>
      </c>
      <c r="AC317" s="47">
        <f t="shared" si="857"/>
        <v>23589.111083375799</v>
      </c>
      <c r="AD317" s="47">
        <f t="shared" si="857"/>
        <v>0</v>
      </c>
      <c r="AF317" s="47">
        <f t="shared" ref="AF317:AH318" si="858">INDEX(Alloc,$E317,AF$1)*$G317</f>
        <v>2481.4595529325602</v>
      </c>
      <c r="AG317" s="47">
        <f t="shared" si="858"/>
        <v>10374.812149458814</v>
      </c>
      <c r="AH317" s="47">
        <f t="shared" si="858"/>
        <v>0</v>
      </c>
      <c r="AJ317" s="47">
        <f t="shared" ref="AJ317:AL318" si="859">INDEX(Alloc,$E317,AJ$1)*$G317</f>
        <v>2124.8358844857553</v>
      </c>
      <c r="AK317" s="47">
        <f t="shared" si="859"/>
        <v>14363.962420351572</v>
      </c>
      <c r="AL317" s="47">
        <f t="shared" si="859"/>
        <v>0</v>
      </c>
      <c r="AN317" s="47">
        <f t="shared" ref="AN317:AP318" si="860">INDEX(Alloc,$E317,AN$1)*$G317</f>
        <v>229.43552645622074</v>
      </c>
      <c r="AO317" s="47">
        <f t="shared" si="860"/>
        <v>1401.9956155506504</v>
      </c>
      <c r="AP317" s="47">
        <f t="shared" si="860"/>
        <v>0</v>
      </c>
      <c r="AR317" s="47">
        <f t="shared" ref="AR317:AT318" si="861">INDEX(Alloc,$E317,AR$1)*$G317</f>
        <v>92.8716471197489</v>
      </c>
      <c r="AS317" s="47">
        <f t="shared" si="861"/>
        <v>740.66905157896019</v>
      </c>
      <c r="AT317" s="47">
        <f t="shared" si="861"/>
        <v>0</v>
      </c>
      <c r="AV317" s="47">
        <f t="shared" ref="AV317:AX318" si="862">INDEX(Alloc,$E317,AV$1)*$G317</f>
        <v>0</v>
      </c>
      <c r="AW317" s="47">
        <f t="shared" si="862"/>
        <v>1326.7770376012081</v>
      </c>
      <c r="AX317" s="47">
        <f t="shared" si="862"/>
        <v>0</v>
      </c>
      <c r="AZ317" s="47">
        <f t="shared" ref="AZ317:BB318" si="863">INDEX(Alloc,$E317,AZ$1)*$G317</f>
        <v>0</v>
      </c>
      <c r="BA317" s="47">
        <f t="shared" si="863"/>
        <v>43.248413928296571</v>
      </c>
      <c r="BB317" s="47">
        <f t="shared" si="863"/>
        <v>0</v>
      </c>
      <c r="BD317" s="47">
        <f t="shared" ref="BD317:BF318" si="864">INDEX(Alloc,$E317,BD$1)*$G317</f>
        <v>4.1585931776114595</v>
      </c>
      <c r="BE317" s="47">
        <f t="shared" si="864"/>
        <v>40.528105102714854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66042.654583113777</v>
      </c>
      <c r="BO317" s="44">
        <f t="shared" si="704"/>
        <v>21881.938863257619</v>
      </c>
      <c r="BP317" s="44">
        <f t="shared" si="705"/>
        <v>2453.3216621868692</v>
      </c>
      <c r="BQ317" s="44">
        <f t="shared" si="706"/>
        <v>29295.270161783235</v>
      </c>
      <c r="BR317" s="44">
        <f t="shared" si="707"/>
        <v>27263.060731914346</v>
      </c>
      <c r="BS317" s="44">
        <f t="shared" si="708"/>
        <v>12856.271702391374</v>
      </c>
      <c r="BT317" s="44">
        <f t="shared" si="709"/>
        <v>16488.798304837328</v>
      </c>
      <c r="BU317" s="44">
        <f t="shared" si="710"/>
        <v>1631.4311420068711</v>
      </c>
      <c r="BV317" s="44">
        <f t="shared" si="711"/>
        <v>833.54069869870909</v>
      </c>
      <c r="BW317" s="44">
        <f t="shared" si="712"/>
        <v>1326.7770376012081</v>
      </c>
      <c r="BX317" s="44">
        <f t="shared" si="713"/>
        <v>43.248413928296571</v>
      </c>
      <c r="BY317" s="44">
        <f t="shared" si="714"/>
        <v>44.686698280326311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9903.9853000000003</v>
      </c>
      <c r="I318" s="21">
        <f>+'Function-Classif'!T318</f>
        <v>50523.014700000007</v>
      </c>
      <c r="J318" s="21">
        <f>+'Function-Classif'!U318</f>
        <v>0</v>
      </c>
      <c r="K318" s="24"/>
      <c r="L318" s="47">
        <f t="shared" si="854"/>
        <v>3872.9563281450173</v>
      </c>
      <c r="M318" s="47">
        <f t="shared" si="854"/>
        <v>18278.116814731722</v>
      </c>
      <c r="N318" s="47">
        <f t="shared" si="854"/>
        <v>0</v>
      </c>
      <c r="O318" s="47"/>
      <c r="P318" s="47">
        <f t="shared" si="855"/>
        <v>1399.5902261846122</v>
      </c>
      <c r="Q318" s="47">
        <f t="shared" si="855"/>
        <v>5939.7335991164691</v>
      </c>
      <c r="R318" s="47">
        <f t="shared" si="855"/>
        <v>0</v>
      </c>
      <c r="S318" s="47"/>
      <c r="T318" s="47">
        <f t="shared" si="855"/>
        <v>115.4254904152583</v>
      </c>
      <c r="U318" s="47">
        <f t="shared" si="855"/>
        <v>707.43222063744429</v>
      </c>
      <c r="V318" s="47">
        <f t="shared" si="855"/>
        <v>0</v>
      </c>
      <c r="W318" s="24"/>
      <c r="X318" s="47">
        <f t="shared" si="856"/>
        <v>1629.2746342620308</v>
      </c>
      <c r="Y318" s="47">
        <f t="shared" si="856"/>
        <v>8196.5216816225129</v>
      </c>
      <c r="Z318" s="47">
        <f t="shared" si="856"/>
        <v>0</v>
      </c>
      <c r="AB318" s="47">
        <f t="shared" si="857"/>
        <v>1232.2631169467243</v>
      </c>
      <c r="AC318" s="47">
        <f t="shared" si="857"/>
        <v>7911.9188694287304</v>
      </c>
      <c r="AD318" s="47">
        <f t="shared" si="857"/>
        <v>0</v>
      </c>
      <c r="AF318" s="47">
        <f t="shared" si="858"/>
        <v>832.29531588443558</v>
      </c>
      <c r="AG318" s="47">
        <f t="shared" si="858"/>
        <v>3479.7696158177841</v>
      </c>
      <c r="AH318" s="47">
        <f t="shared" si="858"/>
        <v>0</v>
      </c>
      <c r="AJ318" s="47">
        <f t="shared" si="859"/>
        <v>712.68175682761944</v>
      </c>
      <c r="AK318" s="47">
        <f t="shared" si="859"/>
        <v>4817.752772101534</v>
      </c>
      <c r="AL318" s="47">
        <f t="shared" si="859"/>
        <v>0</v>
      </c>
      <c r="AN318" s="47">
        <f t="shared" si="860"/>
        <v>76.953949840254282</v>
      </c>
      <c r="AO318" s="47">
        <f t="shared" si="860"/>
        <v>470.23711602888056</v>
      </c>
      <c r="AP318" s="47">
        <f t="shared" si="860"/>
        <v>0</v>
      </c>
      <c r="AR318" s="47">
        <f t="shared" si="861"/>
        <v>31.149666245774984</v>
      </c>
      <c r="AS318" s="47">
        <f t="shared" si="861"/>
        <v>248.42451351714203</v>
      </c>
      <c r="AT318" s="47">
        <f t="shared" si="861"/>
        <v>0</v>
      </c>
      <c r="AV318" s="47">
        <f t="shared" si="862"/>
        <v>0</v>
      </c>
      <c r="AW318" s="47">
        <f t="shared" si="862"/>
        <v>445.00838722658182</v>
      </c>
      <c r="AX318" s="47">
        <f t="shared" si="862"/>
        <v>0</v>
      </c>
      <c r="AZ318" s="47">
        <f t="shared" si="863"/>
        <v>0</v>
      </c>
      <c r="BA318" s="47">
        <f t="shared" si="863"/>
        <v>14.505758229834298</v>
      </c>
      <c r="BB318" s="47">
        <f t="shared" si="863"/>
        <v>0</v>
      </c>
      <c r="BD318" s="47">
        <f t="shared" si="864"/>
        <v>1.3948152482697567</v>
      </c>
      <c r="BE318" s="47">
        <f t="shared" si="864"/>
        <v>13.593351541353291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22151.073142876739</v>
      </c>
      <c r="BO318" s="44">
        <f t="shared" si="704"/>
        <v>7339.3238253010813</v>
      </c>
      <c r="BP318" s="44">
        <f t="shared" si="705"/>
        <v>822.8577110527026</v>
      </c>
      <c r="BQ318" s="44">
        <f t="shared" si="706"/>
        <v>9825.7963158845432</v>
      </c>
      <c r="BR318" s="44">
        <f t="shared" si="707"/>
        <v>9144.1819863754554</v>
      </c>
      <c r="BS318" s="44">
        <f t="shared" si="708"/>
        <v>4312.0649317022198</v>
      </c>
      <c r="BT318" s="44">
        <f t="shared" si="709"/>
        <v>5530.4345289291532</v>
      </c>
      <c r="BU318" s="44">
        <f t="shared" si="710"/>
        <v>547.19106586913483</v>
      </c>
      <c r="BV318" s="44">
        <f t="shared" si="711"/>
        <v>279.57417976291703</v>
      </c>
      <c r="BW318" s="44">
        <f t="shared" si="712"/>
        <v>445.00838722658182</v>
      </c>
      <c r="BX318" s="44">
        <f t="shared" si="713"/>
        <v>14.505758229834298</v>
      </c>
      <c r="BY318" s="44">
        <f t="shared" si="714"/>
        <v>14.988166789623047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55145.466199999995</v>
      </c>
      <c r="I320" s="24">
        <f t="shared" ref="I320:BF320" si="865">SUM(I314:I319)</f>
        <v>281312.53380000003</v>
      </c>
      <c r="J320" s="24">
        <f t="shared" si="865"/>
        <v>0</v>
      </c>
      <c r="K320" s="24"/>
      <c r="L320" s="24">
        <f t="shared" si="865"/>
        <v>21564.650574329626</v>
      </c>
      <c r="M320" s="24">
        <f t="shared" si="865"/>
        <v>101772.69477635834</v>
      </c>
      <c r="N320" s="24">
        <f t="shared" si="865"/>
        <v>0</v>
      </c>
      <c r="O320" s="24"/>
      <c r="P320" s="24">
        <f t="shared" si="865"/>
        <v>7792.9291264107487</v>
      </c>
      <c r="Q320" s="24">
        <f t="shared" si="865"/>
        <v>33072.482289233769</v>
      </c>
      <c r="R320" s="24">
        <f t="shared" si="865"/>
        <v>0</v>
      </c>
      <c r="S320" s="24"/>
      <c r="T320" s="24">
        <f t="shared" ref="T320:V320" si="866">SUM(T314:T319)</f>
        <v>642.69001694833401</v>
      </c>
      <c r="U320" s="24">
        <f t="shared" si="866"/>
        <v>3938.988036659659</v>
      </c>
      <c r="V320" s="24">
        <f t="shared" si="866"/>
        <v>0</v>
      </c>
      <c r="W320" s="24"/>
      <c r="X320" s="24">
        <f t="shared" si="865"/>
        <v>9071.8136742604183</v>
      </c>
      <c r="Y320" s="24">
        <f t="shared" si="865"/>
        <v>45638.295661796015</v>
      </c>
      <c r="Z320" s="24">
        <f t="shared" si="865"/>
        <v>0</v>
      </c>
      <c r="AA320" s="24"/>
      <c r="AB320" s="24">
        <f t="shared" si="865"/>
        <v>6861.2504973217428</v>
      </c>
      <c r="AC320" s="24">
        <f t="shared" si="865"/>
        <v>44053.625018125203</v>
      </c>
      <c r="AD320" s="24">
        <f t="shared" si="865"/>
        <v>0</v>
      </c>
      <c r="AE320" s="24"/>
      <c r="AF320" s="24">
        <f t="shared" si="865"/>
        <v>4634.2267097794938</v>
      </c>
      <c r="AG320" s="24">
        <f t="shared" si="865"/>
        <v>19375.383940934022</v>
      </c>
      <c r="AH320" s="24">
        <f t="shared" si="865"/>
        <v>0</v>
      </c>
      <c r="AI320" s="24"/>
      <c r="AJ320" s="24">
        <f t="shared" si="865"/>
        <v>3968.2174944760982</v>
      </c>
      <c r="AK320" s="24">
        <f t="shared" si="865"/>
        <v>26825.284429075378</v>
      </c>
      <c r="AL320" s="24">
        <f t="shared" si="865"/>
        <v>0</v>
      </c>
      <c r="AM320" s="24"/>
      <c r="AN320" s="24">
        <f t="shared" si="865"/>
        <v>428.4801836158054</v>
      </c>
      <c r="AO320" s="24">
        <f t="shared" si="865"/>
        <v>2618.2838728522865</v>
      </c>
      <c r="AP320" s="24">
        <f t="shared" si="865"/>
        <v>0</v>
      </c>
      <c r="AQ320" s="24"/>
      <c r="AR320" s="24">
        <f t="shared" si="865"/>
        <v>173.44158084500239</v>
      </c>
      <c r="AS320" s="24">
        <f t="shared" si="865"/>
        <v>1383.2295988374497</v>
      </c>
      <c r="AT320" s="24">
        <f t="shared" si="865"/>
        <v>0</v>
      </c>
      <c r="AU320" s="24"/>
      <c r="AV320" s="24">
        <f t="shared" si="865"/>
        <v>0</v>
      </c>
      <c r="AW320" s="24">
        <f t="shared" si="865"/>
        <v>2477.8101171575827</v>
      </c>
      <c r="AX320" s="24">
        <f t="shared" si="865"/>
        <v>0</v>
      </c>
      <c r="AY320" s="24"/>
      <c r="AZ320" s="24">
        <f t="shared" si="865"/>
        <v>0</v>
      </c>
      <c r="BA320" s="24">
        <f t="shared" si="865"/>
        <v>80.768173208889863</v>
      </c>
      <c r="BB320" s="24">
        <f t="shared" si="865"/>
        <v>0</v>
      </c>
      <c r="BC320" s="24"/>
      <c r="BD320" s="24">
        <f t="shared" si="865"/>
        <v>7.766342012715274</v>
      </c>
      <c r="BE320" s="24">
        <f t="shared" si="865"/>
        <v>75.687885761342542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123337.34535068797</v>
      </c>
      <c r="BO320" s="44">
        <f t="shared" si="704"/>
        <v>40865.411415644514</v>
      </c>
      <c r="BP320" s="44">
        <f t="shared" si="705"/>
        <v>4581.6780536079932</v>
      </c>
      <c r="BQ320" s="44">
        <f t="shared" si="706"/>
        <v>54710.109336056434</v>
      </c>
      <c r="BR320" s="44">
        <f t="shared" si="707"/>
        <v>50914.875515446947</v>
      </c>
      <c r="BS320" s="44">
        <f t="shared" si="708"/>
        <v>24009.610650713515</v>
      </c>
      <c r="BT320" s="44">
        <f t="shared" si="709"/>
        <v>30793.501923551477</v>
      </c>
      <c r="BU320" s="44">
        <f t="shared" si="710"/>
        <v>3046.7640564680919</v>
      </c>
      <c r="BV320" s="44">
        <f t="shared" si="711"/>
        <v>1556.671179682452</v>
      </c>
      <c r="BW320" s="44">
        <f t="shared" si="712"/>
        <v>2477.8101171575827</v>
      </c>
      <c r="BX320" s="44">
        <f t="shared" si="713"/>
        <v>80.768173208889863</v>
      </c>
      <c r="BY320" s="44">
        <f t="shared" si="714"/>
        <v>83.454227774057813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7682.4847</v>
      </c>
      <c r="I324" s="21">
        <f>+'Function-Classif'!T324</f>
        <v>39190.515300000006</v>
      </c>
      <c r="J324" s="21">
        <f>+'Function-Classif'!U324</f>
        <v>0</v>
      </c>
      <c r="K324" s="47"/>
      <c r="L324" s="47">
        <f t="shared" si="867"/>
        <v>3004.2378732874608</v>
      </c>
      <c r="M324" s="47">
        <f t="shared" si="867"/>
        <v>14178.267487330499</v>
      </c>
      <c r="N324" s="47">
        <f t="shared" si="867"/>
        <v>0</v>
      </c>
      <c r="O324" s="47"/>
      <c r="P324" s="47">
        <f t="shared" si="868"/>
        <v>1085.6569525535162</v>
      </c>
      <c r="Q324" s="47">
        <f t="shared" si="868"/>
        <v>4607.4293443557717</v>
      </c>
      <c r="R324" s="47">
        <f t="shared" si="868"/>
        <v>0</v>
      </c>
      <c r="S324" s="47"/>
      <c r="T324" s="47">
        <f t="shared" si="868"/>
        <v>89.535125229357774</v>
      </c>
      <c r="U324" s="47">
        <f t="shared" si="868"/>
        <v>548.75255230176776</v>
      </c>
      <c r="V324" s="47">
        <f t="shared" si="868"/>
        <v>0</v>
      </c>
      <c r="W324" s="24"/>
      <c r="X324" s="47">
        <f t="shared" si="869"/>
        <v>1263.8222968501525</v>
      </c>
      <c r="Y324" s="47">
        <f t="shared" si="869"/>
        <v>6358.0114978849206</v>
      </c>
      <c r="Z324" s="47">
        <f t="shared" si="869"/>
        <v>0</v>
      </c>
      <c r="AB324" s="47">
        <f t="shared" si="870"/>
        <v>955.8619339143728</v>
      </c>
      <c r="AC324" s="47">
        <f t="shared" si="870"/>
        <v>6137.246151004234</v>
      </c>
      <c r="AD324" s="47">
        <f t="shared" si="870"/>
        <v>0</v>
      </c>
      <c r="AF324" s="47">
        <f t="shared" si="871"/>
        <v>645.60839262996922</v>
      </c>
      <c r="AG324" s="47">
        <f t="shared" si="871"/>
        <v>2699.2443974088901</v>
      </c>
      <c r="AH324" s="47">
        <f t="shared" si="871"/>
        <v>0</v>
      </c>
      <c r="AJ324" s="47">
        <f t="shared" si="872"/>
        <v>552.82459807339444</v>
      </c>
      <c r="AK324" s="47">
        <f t="shared" si="872"/>
        <v>3737.112974112817</v>
      </c>
      <c r="AL324" s="47">
        <f t="shared" si="872"/>
        <v>0</v>
      </c>
      <c r="AN324" s="47">
        <f t="shared" si="873"/>
        <v>59.692893753822609</v>
      </c>
      <c r="AO324" s="47">
        <f t="shared" si="873"/>
        <v>364.7611885352859</v>
      </c>
      <c r="AP324" s="47">
        <f t="shared" si="873"/>
        <v>0</v>
      </c>
      <c r="AR324" s="47">
        <f t="shared" si="874"/>
        <v>24.16268068807339</v>
      </c>
      <c r="AS324" s="47">
        <f t="shared" si="874"/>
        <v>192.70197464856767</v>
      </c>
      <c r="AT324" s="47">
        <f t="shared" si="874"/>
        <v>0</v>
      </c>
      <c r="AV324" s="47">
        <f t="shared" si="875"/>
        <v>0</v>
      </c>
      <c r="AW324" s="47">
        <f t="shared" si="875"/>
        <v>345.19135708328344</v>
      </c>
      <c r="AX324" s="47">
        <f t="shared" si="875"/>
        <v>0</v>
      </c>
      <c r="AZ324" s="47">
        <f t="shared" si="876"/>
        <v>0</v>
      </c>
      <c r="BA324" s="47">
        <f t="shared" si="876"/>
        <v>11.252062910735649</v>
      </c>
      <c r="BB324" s="47">
        <f t="shared" si="876"/>
        <v>0</v>
      </c>
      <c r="BD324" s="47">
        <f t="shared" si="877"/>
        <v>1.0819530198776757</v>
      </c>
      <c r="BE324" s="47">
        <f t="shared" si="877"/>
        <v>10.544312423218972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17182.505360617961</v>
      </c>
      <c r="BO324" s="44">
        <f t="shared" si="704"/>
        <v>5693.0862969092877</v>
      </c>
      <c r="BP324" s="44">
        <f t="shared" si="705"/>
        <v>638.2876775311255</v>
      </c>
      <c r="BQ324" s="44">
        <f t="shared" si="706"/>
        <v>7621.8337947350728</v>
      </c>
      <c r="BR324" s="44">
        <f t="shared" si="707"/>
        <v>7093.1080849186064</v>
      </c>
      <c r="BS324" s="44">
        <f t="shared" si="708"/>
        <v>3344.8527900388594</v>
      </c>
      <c r="BT324" s="44">
        <f t="shared" si="709"/>
        <v>4289.9375721862116</v>
      </c>
      <c r="BU324" s="44">
        <f t="shared" si="710"/>
        <v>424.4540822891085</v>
      </c>
      <c r="BV324" s="44">
        <f t="shared" si="711"/>
        <v>216.86465533664105</v>
      </c>
      <c r="BW324" s="44">
        <f t="shared" si="712"/>
        <v>345.19135708328344</v>
      </c>
      <c r="BX324" s="44">
        <f t="shared" si="713"/>
        <v>11.252062910735649</v>
      </c>
      <c r="BY324" s="44">
        <f t="shared" si="714"/>
        <v>11.626265443096647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7682.4847</v>
      </c>
      <c r="I325" s="21">
        <f>+'Function-Classif'!T325</f>
        <v>39190.515300000006</v>
      </c>
      <c r="J325" s="21">
        <f>+'Function-Classif'!U325</f>
        <v>0</v>
      </c>
      <c r="K325" s="24"/>
      <c r="L325" s="47">
        <f t="shared" si="867"/>
        <v>3004.2378732874608</v>
      </c>
      <c r="M325" s="47">
        <f t="shared" si="867"/>
        <v>14178.267487330499</v>
      </c>
      <c r="N325" s="47">
        <f t="shared" si="867"/>
        <v>0</v>
      </c>
      <c r="O325" s="47"/>
      <c r="P325" s="47">
        <f t="shared" si="868"/>
        <v>1085.6569525535162</v>
      </c>
      <c r="Q325" s="47">
        <f t="shared" si="868"/>
        <v>4607.4293443557717</v>
      </c>
      <c r="R325" s="47">
        <f t="shared" si="868"/>
        <v>0</v>
      </c>
      <c r="S325" s="47"/>
      <c r="T325" s="47">
        <f t="shared" si="868"/>
        <v>89.535125229357774</v>
      </c>
      <c r="U325" s="47">
        <f t="shared" si="868"/>
        <v>548.75255230176776</v>
      </c>
      <c r="V325" s="47">
        <f t="shared" si="868"/>
        <v>0</v>
      </c>
      <c r="W325" s="24"/>
      <c r="X325" s="47">
        <f t="shared" si="869"/>
        <v>1263.8222968501525</v>
      </c>
      <c r="Y325" s="47">
        <f t="shared" si="869"/>
        <v>6358.0114978849206</v>
      </c>
      <c r="Z325" s="47">
        <f t="shared" si="869"/>
        <v>0</v>
      </c>
      <c r="AB325" s="47">
        <f t="shared" si="870"/>
        <v>955.8619339143728</v>
      </c>
      <c r="AC325" s="47">
        <f t="shared" si="870"/>
        <v>6137.246151004234</v>
      </c>
      <c r="AD325" s="47">
        <f t="shared" si="870"/>
        <v>0</v>
      </c>
      <c r="AF325" s="47">
        <f t="shared" si="871"/>
        <v>645.60839262996922</v>
      </c>
      <c r="AG325" s="47">
        <f t="shared" si="871"/>
        <v>2699.2443974088901</v>
      </c>
      <c r="AH325" s="47">
        <f t="shared" si="871"/>
        <v>0</v>
      </c>
      <c r="AJ325" s="47">
        <f t="shared" si="872"/>
        <v>552.82459807339444</v>
      </c>
      <c r="AK325" s="47">
        <f t="shared" si="872"/>
        <v>3737.112974112817</v>
      </c>
      <c r="AL325" s="47">
        <f t="shared" si="872"/>
        <v>0</v>
      </c>
      <c r="AN325" s="47">
        <f t="shared" si="873"/>
        <v>59.692893753822609</v>
      </c>
      <c r="AO325" s="47">
        <f t="shared" si="873"/>
        <v>364.7611885352859</v>
      </c>
      <c r="AP325" s="47">
        <f t="shared" si="873"/>
        <v>0</v>
      </c>
      <c r="AR325" s="47">
        <f t="shared" si="874"/>
        <v>24.16268068807339</v>
      </c>
      <c r="AS325" s="47">
        <f t="shared" si="874"/>
        <v>192.70197464856767</v>
      </c>
      <c r="AT325" s="47">
        <f t="shared" si="874"/>
        <v>0</v>
      </c>
      <c r="AV325" s="47">
        <f t="shared" si="875"/>
        <v>0</v>
      </c>
      <c r="AW325" s="47">
        <f t="shared" si="875"/>
        <v>345.19135708328344</v>
      </c>
      <c r="AX325" s="47">
        <f t="shared" si="875"/>
        <v>0</v>
      </c>
      <c r="AZ325" s="47">
        <f t="shared" si="876"/>
        <v>0</v>
      </c>
      <c r="BA325" s="47">
        <f t="shared" si="876"/>
        <v>11.252062910735649</v>
      </c>
      <c r="BB325" s="47">
        <f t="shared" si="876"/>
        <v>0</v>
      </c>
      <c r="BD325" s="47">
        <f t="shared" si="877"/>
        <v>1.0819530198776757</v>
      </c>
      <c r="BE325" s="47">
        <f t="shared" si="877"/>
        <v>10.544312423218972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17182.505360617961</v>
      </c>
      <c r="BO325" s="44">
        <f t="shared" si="704"/>
        <v>5693.0862969092877</v>
      </c>
      <c r="BP325" s="44">
        <f t="shared" si="705"/>
        <v>638.2876775311255</v>
      </c>
      <c r="BQ325" s="44">
        <f t="shared" si="706"/>
        <v>7621.8337947350728</v>
      </c>
      <c r="BR325" s="44">
        <f t="shared" si="707"/>
        <v>7093.1080849186064</v>
      </c>
      <c r="BS325" s="44">
        <f t="shared" si="708"/>
        <v>3344.8527900388594</v>
      </c>
      <c r="BT325" s="44">
        <f t="shared" si="709"/>
        <v>4289.9375721862116</v>
      </c>
      <c r="BU325" s="44">
        <f t="shared" si="710"/>
        <v>424.4540822891085</v>
      </c>
      <c r="BV325" s="44">
        <f t="shared" si="711"/>
        <v>216.86465533664105</v>
      </c>
      <c r="BW325" s="44">
        <f t="shared" si="712"/>
        <v>345.19135708328344</v>
      </c>
      <c r="BX325" s="44">
        <f t="shared" si="713"/>
        <v>11.252062910735649</v>
      </c>
      <c r="BY325" s="44">
        <f t="shared" si="714"/>
        <v>11.626265443096647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15364.9694</v>
      </c>
      <c r="I328" s="24">
        <f t="shared" ref="I328:J328" si="890">SUM(I323:I327)</f>
        <v>229421.0306</v>
      </c>
      <c r="J328" s="24">
        <f t="shared" si="890"/>
        <v>0</v>
      </c>
      <c r="K328" s="24"/>
      <c r="L328" s="24">
        <f t="shared" ref="L328:BF328" si="891">SUM(L323:L327)</f>
        <v>6008.4757465749217</v>
      </c>
      <c r="M328" s="24">
        <f t="shared" si="891"/>
        <v>82999.488885665036</v>
      </c>
      <c r="N328" s="24">
        <f t="shared" si="891"/>
        <v>0</v>
      </c>
      <c r="O328" s="24"/>
      <c r="P328" s="24">
        <f t="shared" si="891"/>
        <v>2171.3139051070325</v>
      </c>
      <c r="Q328" s="24">
        <f t="shared" si="891"/>
        <v>26971.862464864898</v>
      </c>
      <c r="R328" s="24">
        <f t="shared" si="891"/>
        <v>0</v>
      </c>
      <c r="S328" s="24"/>
      <c r="T328" s="24">
        <f t="shared" ref="T328:V328" si="892">SUM(T323:T327)</f>
        <v>179.07025045871555</v>
      </c>
      <c r="U328" s="24">
        <f t="shared" si="892"/>
        <v>3212.3939971121526</v>
      </c>
      <c r="V328" s="24">
        <f t="shared" si="892"/>
        <v>0</v>
      </c>
      <c r="W328" s="24"/>
      <c r="X328" s="24">
        <f t="shared" si="891"/>
        <v>2527.644593700305</v>
      </c>
      <c r="Y328" s="24">
        <f t="shared" si="891"/>
        <v>37219.75940467944</v>
      </c>
      <c r="Z328" s="24">
        <f t="shared" si="891"/>
        <v>0</v>
      </c>
      <c r="AA328" s="24"/>
      <c r="AB328" s="24">
        <f t="shared" si="891"/>
        <v>1911.7238678287456</v>
      </c>
      <c r="AC328" s="24">
        <f t="shared" si="891"/>
        <v>35927.400449599983</v>
      </c>
      <c r="AD328" s="24">
        <f t="shared" si="891"/>
        <v>0</v>
      </c>
      <c r="AE328" s="24"/>
      <c r="AF328" s="24">
        <f t="shared" si="891"/>
        <v>1291.2167852599384</v>
      </c>
      <c r="AG328" s="24">
        <f t="shared" si="891"/>
        <v>15801.359761524329</v>
      </c>
      <c r="AH328" s="24">
        <f t="shared" si="891"/>
        <v>0</v>
      </c>
      <c r="AI328" s="24"/>
      <c r="AJ328" s="24">
        <f t="shared" si="891"/>
        <v>1105.6491961467889</v>
      </c>
      <c r="AK328" s="24">
        <f t="shared" si="891"/>
        <v>21877.035895713107</v>
      </c>
      <c r="AL328" s="24">
        <f t="shared" si="891"/>
        <v>0</v>
      </c>
      <c r="AM328" s="24"/>
      <c r="AN328" s="24">
        <f t="shared" si="891"/>
        <v>119.38578750764522</v>
      </c>
      <c r="AO328" s="24">
        <f t="shared" si="891"/>
        <v>2135.3097083836046</v>
      </c>
      <c r="AP328" s="24">
        <f t="shared" si="891"/>
        <v>0</v>
      </c>
      <c r="AQ328" s="24"/>
      <c r="AR328" s="24">
        <f t="shared" si="891"/>
        <v>48.32536137614678</v>
      </c>
      <c r="AS328" s="24">
        <f t="shared" si="891"/>
        <v>1128.0761501630336</v>
      </c>
      <c r="AT328" s="24">
        <f t="shared" si="891"/>
        <v>0</v>
      </c>
      <c r="AU328" s="24"/>
      <c r="AV328" s="24">
        <f t="shared" si="891"/>
        <v>0</v>
      </c>
      <c r="AW328" s="24">
        <f t="shared" si="891"/>
        <v>2020.7480378871032</v>
      </c>
      <c r="AX328" s="24">
        <f t="shared" si="891"/>
        <v>0</v>
      </c>
      <c r="AY328" s="24"/>
      <c r="AZ328" s="24">
        <f t="shared" si="891"/>
        <v>0</v>
      </c>
      <c r="BA328" s="24">
        <f t="shared" si="891"/>
        <v>65.869505659625986</v>
      </c>
      <c r="BB328" s="24">
        <f t="shared" si="891"/>
        <v>0</v>
      </c>
      <c r="BC328" s="24"/>
      <c r="BD328" s="24">
        <f t="shared" si="891"/>
        <v>2.1639060397553513</v>
      </c>
      <c r="BE328" s="24">
        <f t="shared" si="891"/>
        <v>61.72633874766327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89007.964632239964</v>
      </c>
      <c r="BO328" s="44">
        <f t="shared" si="704"/>
        <v>29143.17636997193</v>
      </c>
      <c r="BP328" s="44">
        <f t="shared" si="705"/>
        <v>3391.4642475708683</v>
      </c>
      <c r="BQ328" s="44">
        <f t="shared" si="706"/>
        <v>39747.403998379748</v>
      </c>
      <c r="BR328" s="44">
        <f t="shared" si="707"/>
        <v>37839.12431742873</v>
      </c>
      <c r="BS328" s="44">
        <f t="shared" si="708"/>
        <v>17092.576546784268</v>
      </c>
      <c r="BT328" s="44">
        <f t="shared" si="709"/>
        <v>22982.685091859894</v>
      </c>
      <c r="BU328" s="44">
        <f t="shared" si="710"/>
        <v>2254.6954958912497</v>
      </c>
      <c r="BV328" s="44">
        <f t="shared" si="711"/>
        <v>1176.4015115391803</v>
      </c>
      <c r="BW328" s="44">
        <f t="shared" si="712"/>
        <v>2020.7480378871032</v>
      </c>
      <c r="BX328" s="44">
        <f t="shared" si="713"/>
        <v>65.869505659625986</v>
      </c>
      <c r="BY328" s="44">
        <f t="shared" si="714"/>
        <v>63.890244787418624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70510.435599999997</v>
      </c>
      <c r="I330" s="24">
        <f t="shared" ref="I330:J330" si="893">I328+I320</f>
        <v>510733.56440000003</v>
      </c>
      <c r="J330" s="24">
        <f t="shared" si="893"/>
        <v>0</v>
      </c>
      <c r="K330" s="24"/>
      <c r="L330" s="24">
        <f t="shared" ref="L330:BF330" si="894">L328+L320</f>
        <v>27573.126320904546</v>
      </c>
      <c r="M330" s="24">
        <f t="shared" si="894"/>
        <v>184772.1836620234</v>
      </c>
      <c r="N330" s="24">
        <f t="shared" si="894"/>
        <v>0</v>
      </c>
      <c r="O330" s="24"/>
      <c r="P330" s="24">
        <f t="shared" si="894"/>
        <v>9964.2430315177808</v>
      </c>
      <c r="Q330" s="24">
        <f t="shared" si="894"/>
        <v>60044.344754098667</v>
      </c>
      <c r="R330" s="24">
        <f t="shared" si="894"/>
        <v>0</v>
      </c>
      <c r="S330" s="24"/>
      <c r="T330" s="24">
        <f t="shared" ref="T330:V330" si="895">T328+T320</f>
        <v>821.76026740704958</v>
      </c>
      <c r="U330" s="24">
        <f t="shared" si="895"/>
        <v>7151.3820337718116</v>
      </c>
      <c r="V330" s="24">
        <f t="shared" si="895"/>
        <v>0</v>
      </c>
      <c r="W330" s="24"/>
      <c r="X330" s="24">
        <f t="shared" si="894"/>
        <v>11599.458267960723</v>
      </c>
      <c r="Y330" s="24">
        <f t="shared" si="894"/>
        <v>82858.055066475456</v>
      </c>
      <c r="Z330" s="24">
        <f t="shared" si="894"/>
        <v>0</v>
      </c>
      <c r="AA330" s="24"/>
      <c r="AB330" s="24">
        <f t="shared" si="894"/>
        <v>8772.9743651504887</v>
      </c>
      <c r="AC330" s="24">
        <f t="shared" si="894"/>
        <v>79981.02546772518</v>
      </c>
      <c r="AD330" s="24">
        <f t="shared" si="894"/>
        <v>0</v>
      </c>
      <c r="AE330" s="24"/>
      <c r="AF330" s="24">
        <f t="shared" si="894"/>
        <v>5925.4434950394325</v>
      </c>
      <c r="AG330" s="24">
        <f t="shared" si="894"/>
        <v>35176.743702458349</v>
      </c>
      <c r="AH330" s="24">
        <f t="shared" si="894"/>
        <v>0</v>
      </c>
      <c r="AI330" s="24"/>
      <c r="AJ330" s="24">
        <f t="shared" si="894"/>
        <v>5073.8666906228873</v>
      </c>
      <c r="AK330" s="24">
        <f t="shared" si="894"/>
        <v>48702.320324788481</v>
      </c>
      <c r="AL330" s="24">
        <f t="shared" si="894"/>
        <v>0</v>
      </c>
      <c r="AM330" s="24"/>
      <c r="AN330" s="24">
        <f t="shared" si="894"/>
        <v>547.86597112345066</v>
      </c>
      <c r="AO330" s="24">
        <f t="shared" si="894"/>
        <v>4753.5935812358912</v>
      </c>
      <c r="AP330" s="24">
        <f t="shared" si="894"/>
        <v>0</v>
      </c>
      <c r="AQ330" s="24"/>
      <c r="AR330" s="24">
        <f t="shared" si="894"/>
        <v>221.76694222114918</v>
      </c>
      <c r="AS330" s="24">
        <f t="shared" si="894"/>
        <v>2511.305749000483</v>
      </c>
      <c r="AT330" s="24">
        <f t="shared" si="894"/>
        <v>0</v>
      </c>
      <c r="AU330" s="24"/>
      <c r="AV330" s="24">
        <f t="shared" si="894"/>
        <v>0</v>
      </c>
      <c r="AW330" s="24">
        <f t="shared" si="894"/>
        <v>4498.5581550446859</v>
      </c>
      <c r="AX330" s="24">
        <f t="shared" si="894"/>
        <v>0</v>
      </c>
      <c r="AY330" s="24"/>
      <c r="AZ330" s="24">
        <f t="shared" si="894"/>
        <v>0</v>
      </c>
      <c r="BA330" s="24">
        <f t="shared" si="894"/>
        <v>146.63767886851585</v>
      </c>
      <c r="BB330" s="24">
        <f t="shared" si="894"/>
        <v>0</v>
      </c>
      <c r="BC330" s="24"/>
      <c r="BD330" s="24">
        <f t="shared" si="894"/>
        <v>9.9302480524706258</v>
      </c>
      <c r="BE330" s="24">
        <f t="shared" si="894"/>
        <v>137.41422450900581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212345.30998292795</v>
      </c>
      <c r="BO330" s="44">
        <f t="shared" si="704"/>
        <v>70008.587785616444</v>
      </c>
      <c r="BP330" s="44">
        <f t="shared" si="705"/>
        <v>7973.1423011788611</v>
      </c>
      <c r="BQ330" s="44">
        <f t="shared" si="706"/>
        <v>94457.513334436182</v>
      </c>
      <c r="BR330" s="44">
        <f t="shared" si="707"/>
        <v>88753.999832875663</v>
      </c>
      <c r="BS330" s="44">
        <f t="shared" si="708"/>
        <v>41102.187197497784</v>
      </c>
      <c r="BT330" s="44">
        <f t="shared" si="709"/>
        <v>53776.187015411371</v>
      </c>
      <c r="BU330" s="44">
        <f t="shared" si="710"/>
        <v>5301.4595523593416</v>
      </c>
      <c r="BV330" s="44">
        <f t="shared" si="711"/>
        <v>2733.0726912216323</v>
      </c>
      <c r="BW330" s="44">
        <f t="shared" si="712"/>
        <v>4498.5581550446859</v>
      </c>
      <c r="BX330" s="44">
        <f t="shared" si="713"/>
        <v>146.63767886851585</v>
      </c>
      <c r="BY330" s="44">
        <f t="shared" si="714"/>
        <v>147.34447256147644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76848.448599999989</v>
      </c>
      <c r="I333" s="21">
        <f>+'Function-Classif'!T333</f>
        <v>392025.55140000005</v>
      </c>
      <c r="J333" s="21">
        <f>+'Function-Classif'!U333</f>
        <v>0</v>
      </c>
      <c r="K333" s="47"/>
      <c r="L333" s="47">
        <f t="shared" ref="L333:N333" si="896">INDEX(Alloc,$E333,L$1)*$G333</f>
        <v>30051.608145409617</v>
      </c>
      <c r="M333" s="47">
        <f t="shared" si="896"/>
        <v>141826.23236947923</v>
      </c>
      <c r="N333" s="47">
        <f t="shared" si="896"/>
        <v>0</v>
      </c>
      <c r="O333" s="47"/>
      <c r="P333" s="47">
        <f t="shared" ref="P333:V333" si="897">INDEX(Alloc,$E333,P$1)*$G333</f>
        <v>10859.904805998707</v>
      </c>
      <c r="Q333" s="47">
        <f t="shared" si="897"/>
        <v>46088.44807043433</v>
      </c>
      <c r="R333" s="47">
        <f t="shared" si="897"/>
        <v>0</v>
      </c>
      <c r="S333" s="47"/>
      <c r="T333" s="47">
        <f t="shared" si="897"/>
        <v>895.62631593433105</v>
      </c>
      <c r="U333" s="47">
        <f t="shared" si="897"/>
        <v>5489.2113627875124</v>
      </c>
      <c r="V333" s="47">
        <f t="shared" si="897"/>
        <v>0</v>
      </c>
      <c r="W333" s="24"/>
      <c r="X333" s="47">
        <f t="shared" ref="X333:Z333" si="898">INDEX(Alloc,$E333,X$1)*$G333</f>
        <v>12642.105596256233</v>
      </c>
      <c r="Y333" s="47">
        <f t="shared" si="898"/>
        <v>63599.647623563549</v>
      </c>
      <c r="Z333" s="47">
        <f t="shared" si="898"/>
        <v>0</v>
      </c>
      <c r="AB333" s="47">
        <f t="shared" ref="AB333:AD333" si="899">INDEX(Alloc,$E333,AB$1)*$G333</f>
        <v>9561.5558722967944</v>
      </c>
      <c r="AC333" s="47">
        <f t="shared" si="899"/>
        <v>61391.315934673679</v>
      </c>
      <c r="AD333" s="47">
        <f t="shared" si="899"/>
        <v>0</v>
      </c>
      <c r="AF333" s="47">
        <f t="shared" ref="AF333:AH333" si="900">INDEX(Alloc,$E333,AF$1)*$G333</f>
        <v>6458.067319906645</v>
      </c>
      <c r="AG333" s="47">
        <f t="shared" si="900"/>
        <v>27000.736406688196</v>
      </c>
      <c r="AH333" s="47">
        <f t="shared" si="900"/>
        <v>0</v>
      </c>
      <c r="AJ333" s="47">
        <f t="shared" ref="AJ333:AL333" si="901">INDEX(Alloc,$E333,AJ$1)*$G333</f>
        <v>5529.9443303621429</v>
      </c>
      <c r="AK333" s="47">
        <f t="shared" si="901"/>
        <v>37382.610642036416</v>
      </c>
      <c r="AL333" s="47">
        <f t="shared" si="901"/>
        <v>0</v>
      </c>
      <c r="AN333" s="47">
        <f t="shared" ref="AN333:AP333" si="902">INDEX(Alloc,$E333,AN$1)*$G333</f>
        <v>597.11232193223861</v>
      </c>
      <c r="AO333" s="47">
        <f t="shared" si="902"/>
        <v>3648.7324795360578</v>
      </c>
      <c r="AP333" s="47">
        <f t="shared" si="902"/>
        <v>0</v>
      </c>
      <c r="AR333" s="47">
        <f t="shared" ref="AR333:AT333" si="903">INDEX(Alloc,$E333,AR$1)*$G333</f>
        <v>241.70103780299368</v>
      </c>
      <c r="AS333" s="47">
        <f t="shared" si="903"/>
        <v>1927.6117522107079</v>
      </c>
      <c r="AT333" s="47">
        <f t="shared" si="903"/>
        <v>0</v>
      </c>
      <c r="AV333" s="47">
        <f t="shared" ref="AV333:AX333" si="904">INDEX(Alloc,$E333,AV$1)*$G333</f>
        <v>0</v>
      </c>
      <c r="AW333" s="47">
        <f t="shared" si="904"/>
        <v>3452.9740439286466</v>
      </c>
      <c r="AX333" s="47">
        <f t="shared" si="904"/>
        <v>0</v>
      </c>
      <c r="AZ333" s="47">
        <f t="shared" ref="AZ333:BB333" si="905">INDEX(Alloc,$E333,AZ$1)*$G333</f>
        <v>0</v>
      </c>
      <c r="BA333" s="47">
        <f t="shared" si="905"/>
        <v>112.55519691951159</v>
      </c>
      <c r="BB333" s="47">
        <f t="shared" si="905"/>
        <v>0</v>
      </c>
      <c r="BD333" s="47">
        <f t="shared" ref="BD333:BF333" si="906">INDEX(Alloc,$E333,BD$1)*$G333</f>
        <v>10.822854100273618</v>
      </c>
      <c r="BE333" s="47">
        <f t="shared" si="906"/>
        <v>105.47551774207695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171877.84051488884</v>
      </c>
      <c r="BO333" s="44">
        <f t="shared" si="704"/>
        <v>56948.35287643304</v>
      </c>
      <c r="BP333" s="44">
        <f t="shared" si="705"/>
        <v>6384.8376787218431</v>
      </c>
      <c r="BQ333" s="44">
        <f t="shared" si="706"/>
        <v>76241.753219819788</v>
      </c>
      <c r="BR333" s="44">
        <f t="shared" si="707"/>
        <v>70952.871806970477</v>
      </c>
      <c r="BS333" s="44">
        <f t="shared" si="708"/>
        <v>33458.803726594844</v>
      </c>
      <c r="BT333" s="44">
        <f t="shared" si="709"/>
        <v>42912.55497239856</v>
      </c>
      <c r="BU333" s="44">
        <f t="shared" si="710"/>
        <v>4245.8448014682963</v>
      </c>
      <c r="BV333" s="44">
        <f t="shared" si="711"/>
        <v>2169.3127900137015</v>
      </c>
      <c r="BW333" s="44">
        <f t="shared" si="712"/>
        <v>3452.9740439286466</v>
      </c>
      <c r="BX333" s="44">
        <f t="shared" si="713"/>
        <v>112.55519691951159</v>
      </c>
      <c r="BY333" s="44">
        <f t="shared" si="714"/>
        <v>116.29837184235056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26437.233899999999</v>
      </c>
      <c r="I335" s="21">
        <f>+'Function-Classif'!T335</f>
        <v>134863.76610000001</v>
      </c>
      <c r="J335" s="21">
        <f>+'Function-Classif'!U335</f>
        <v>0</v>
      </c>
      <c r="K335" s="47"/>
      <c r="L335" s="47">
        <f t="shared" ref="L335:N336" si="911">INDEX(Alloc,$E335,L$1)*$G335</f>
        <v>10338.287995202798</v>
      </c>
      <c r="M335" s="47">
        <f t="shared" si="911"/>
        <v>48790.747850018066</v>
      </c>
      <c r="N335" s="47">
        <f t="shared" si="911"/>
        <v>0</v>
      </c>
      <c r="O335" s="47"/>
      <c r="P335" s="47">
        <f t="shared" ref="P335:V336" si="912">INDEX(Alloc,$E335,P$1)*$G335</f>
        <v>3736.0005142370819</v>
      </c>
      <c r="Q335" s="47">
        <f t="shared" si="912"/>
        <v>15855.246318220092</v>
      </c>
      <c r="R335" s="47">
        <f t="shared" si="912"/>
        <v>0</v>
      </c>
      <c r="S335" s="47"/>
      <c r="T335" s="47">
        <f t="shared" si="912"/>
        <v>308.1113910912602</v>
      </c>
      <c r="U335" s="47">
        <f t="shared" si="912"/>
        <v>1888.3863938477898</v>
      </c>
      <c r="V335" s="47">
        <f t="shared" si="912"/>
        <v>0</v>
      </c>
      <c r="W335" s="24"/>
      <c r="X335" s="47">
        <f t="shared" ref="X335:Z336" si="913">INDEX(Alloc,$E335,X$1)*$G335</f>
        <v>4349.1093018203755</v>
      </c>
      <c r="Y335" s="47">
        <f t="shared" si="913"/>
        <v>21879.410590752363</v>
      </c>
      <c r="Z335" s="47">
        <f t="shared" si="913"/>
        <v>0</v>
      </c>
      <c r="AB335" s="47">
        <f t="shared" ref="AB335:AD336" si="914">INDEX(Alloc,$E335,AB$1)*$G335</f>
        <v>3289.3453758522446</v>
      </c>
      <c r="AC335" s="47">
        <f t="shared" si="914"/>
        <v>21119.705190688328</v>
      </c>
      <c r="AD335" s="47">
        <f t="shared" si="914"/>
        <v>0</v>
      </c>
      <c r="AF335" s="47">
        <f t="shared" ref="AF335:AH336" si="915">INDEX(Alloc,$E335,AF$1)*$G335</f>
        <v>2221.6900846885555</v>
      </c>
      <c r="AG335" s="47">
        <f t="shared" si="915"/>
        <v>9288.7338243007998</v>
      </c>
      <c r="AH335" s="47">
        <f t="shared" si="915"/>
        <v>0</v>
      </c>
      <c r="AJ335" s="47">
        <f t="shared" ref="AJ335:AL336" si="916">INDEX(Alloc,$E335,AJ$1)*$G335</f>
        <v>1902.3992595702557</v>
      </c>
      <c r="AK335" s="47">
        <f t="shared" si="916"/>
        <v>12860.283315285378</v>
      </c>
      <c r="AL335" s="47">
        <f t="shared" si="916"/>
        <v>0</v>
      </c>
      <c r="AN335" s="47">
        <f t="shared" ref="AN335:AP336" si="917">INDEX(Alloc,$E335,AN$1)*$G335</f>
        <v>205.41726485152094</v>
      </c>
      <c r="AO335" s="47">
        <f t="shared" si="917"/>
        <v>1255.2289051677969</v>
      </c>
      <c r="AP335" s="47">
        <f t="shared" si="917"/>
        <v>0</v>
      </c>
      <c r="AR335" s="47">
        <f t="shared" ref="AR335:AT336" si="918">INDEX(Alloc,$E335,AR$1)*$G335</f>
        <v>83.149458273780766</v>
      </c>
      <c r="AS335" s="47">
        <f t="shared" si="918"/>
        <v>663.13274620332845</v>
      </c>
      <c r="AT335" s="47">
        <f t="shared" si="918"/>
        <v>0</v>
      </c>
      <c r="AV335" s="47">
        <f t="shared" ref="AV335:AX336" si="919">INDEX(Alloc,$E335,AV$1)*$G335</f>
        <v>0</v>
      </c>
      <c r="AW335" s="47">
        <f t="shared" si="919"/>
        <v>1187.8845196358395</v>
      </c>
      <c r="AX335" s="47">
        <f t="shared" si="919"/>
        <v>0</v>
      </c>
      <c r="AZ335" s="47">
        <f t="shared" ref="AZ335:BB336" si="920">INDEX(Alloc,$E335,AZ$1)*$G335</f>
        <v>0</v>
      </c>
      <c r="BA335" s="47">
        <f t="shared" si="920"/>
        <v>38.720990752982971</v>
      </c>
      <c r="BB335" s="47">
        <f t="shared" si="920"/>
        <v>0</v>
      </c>
      <c r="BD335" s="47">
        <f t="shared" ref="BD335:BF336" si="921">INDEX(Alloc,$E335,BD$1)*$G335</f>
        <v>3.7232544121197484</v>
      </c>
      <c r="BE335" s="47">
        <f t="shared" si="921"/>
        <v>36.285455127208486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59129.03584522086</v>
      </c>
      <c r="BO335" s="44">
        <f t="shared" si="704"/>
        <v>19591.246832457175</v>
      </c>
      <c r="BP335" s="44">
        <f t="shared" si="705"/>
        <v>2196.4977849390498</v>
      </c>
      <c r="BQ335" s="44">
        <f t="shared" si="706"/>
        <v>26228.519892572738</v>
      </c>
      <c r="BR335" s="44">
        <f t="shared" si="707"/>
        <v>24409.050566540573</v>
      </c>
      <c r="BS335" s="44">
        <f t="shared" si="708"/>
        <v>11510.423908989356</v>
      </c>
      <c r="BT335" s="44">
        <f t="shared" si="709"/>
        <v>14762.682574855633</v>
      </c>
      <c r="BU335" s="44">
        <f t="shared" si="710"/>
        <v>1460.6461700193179</v>
      </c>
      <c r="BV335" s="44">
        <f t="shared" si="711"/>
        <v>746.28220447710919</v>
      </c>
      <c r="BW335" s="44">
        <f t="shared" si="712"/>
        <v>1187.8845196358395</v>
      </c>
      <c r="BX335" s="44">
        <f t="shared" si="713"/>
        <v>38.720990752982971</v>
      </c>
      <c r="BY335" s="44">
        <f t="shared" si="714"/>
        <v>40.008709539328237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58069.77</v>
      </c>
      <c r="I336" s="21">
        <f>+'Function-Classif'!T336</f>
        <v>296230.23000000004</v>
      </c>
      <c r="J336" s="21">
        <f>+'Function-Classif'!U336</f>
        <v>0</v>
      </c>
      <c r="K336" s="47"/>
      <c r="L336" s="47">
        <f t="shared" si="911"/>
        <v>22708.200424674065</v>
      </c>
      <c r="M336" s="47">
        <f t="shared" si="911"/>
        <v>107169.58954539278</v>
      </c>
      <c r="N336" s="47">
        <f t="shared" si="911"/>
        <v>0</v>
      </c>
      <c r="O336" s="47"/>
      <c r="P336" s="47">
        <f t="shared" si="912"/>
        <v>8206.1796405118257</v>
      </c>
      <c r="Q336" s="47">
        <f t="shared" si="912"/>
        <v>34826.279877653447</v>
      </c>
      <c r="R336" s="47">
        <f t="shared" si="912"/>
        <v>0</v>
      </c>
      <c r="S336" s="47"/>
      <c r="T336" s="47">
        <f t="shared" si="912"/>
        <v>676.77116610333155</v>
      </c>
      <c r="U336" s="47">
        <f t="shared" si="912"/>
        <v>4147.8682670304088</v>
      </c>
      <c r="V336" s="47">
        <f t="shared" si="912"/>
        <v>0</v>
      </c>
      <c r="W336" s="24"/>
      <c r="X336" s="47">
        <f t="shared" si="913"/>
        <v>9552.8820381458208</v>
      </c>
      <c r="Y336" s="47">
        <f t="shared" si="913"/>
        <v>48058.444599249618</v>
      </c>
      <c r="Z336" s="47">
        <f t="shared" si="913"/>
        <v>0</v>
      </c>
      <c r="AB336" s="47">
        <f t="shared" si="914"/>
        <v>7225.0951120231757</v>
      </c>
      <c r="AC336" s="47">
        <f t="shared" si="914"/>
        <v>46389.740603349477</v>
      </c>
      <c r="AD336" s="47">
        <f t="shared" si="914"/>
        <v>0</v>
      </c>
      <c r="AF336" s="47">
        <f t="shared" si="915"/>
        <v>4879.9746871076759</v>
      </c>
      <c r="AG336" s="47">
        <f t="shared" si="915"/>
        <v>20402.839374521998</v>
      </c>
      <c r="AH336" s="47">
        <f t="shared" si="915"/>
        <v>0</v>
      </c>
      <c r="AJ336" s="47">
        <f t="shared" si="916"/>
        <v>4178.6477310478022</v>
      </c>
      <c r="AK336" s="47">
        <f t="shared" si="916"/>
        <v>28247.799942998554</v>
      </c>
      <c r="AL336" s="47">
        <f t="shared" si="916"/>
        <v>0</v>
      </c>
      <c r="AN336" s="47">
        <f t="shared" si="917"/>
        <v>451.20201943505538</v>
      </c>
      <c r="AO336" s="47">
        <f t="shared" si="917"/>
        <v>2757.1286049122477</v>
      </c>
      <c r="AP336" s="47">
        <f t="shared" si="917"/>
        <v>0</v>
      </c>
      <c r="AR336" s="47">
        <f t="shared" si="918"/>
        <v>182.63899830999515</v>
      </c>
      <c r="AS336" s="47">
        <f t="shared" si="918"/>
        <v>1456.5807526291794</v>
      </c>
      <c r="AT336" s="47">
        <f t="shared" si="918"/>
        <v>0</v>
      </c>
      <c r="AV336" s="47">
        <f t="shared" si="919"/>
        <v>0</v>
      </c>
      <c r="AW336" s="47">
        <f t="shared" si="919"/>
        <v>2609.205679487281</v>
      </c>
      <c r="AX336" s="47">
        <f t="shared" si="919"/>
        <v>0</v>
      </c>
      <c r="AZ336" s="47">
        <f t="shared" si="920"/>
        <v>0</v>
      </c>
      <c r="BA336" s="47">
        <f t="shared" si="920"/>
        <v>85.051221156607014</v>
      </c>
      <c r="BB336" s="47">
        <f t="shared" si="920"/>
        <v>0</v>
      </c>
      <c r="BD336" s="47">
        <f t="shared" si="921"/>
        <v>8.1781826412361163</v>
      </c>
      <c r="BE336" s="47">
        <f t="shared" si="921"/>
        <v>79.701531618340667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129877.78997006685</v>
      </c>
      <c r="BO336" s="44">
        <f t="shared" si="704"/>
        <v>43032.459518165269</v>
      </c>
      <c r="BP336" s="44">
        <f t="shared" si="705"/>
        <v>4824.6394331337406</v>
      </c>
      <c r="BQ336" s="44">
        <f t="shared" si="706"/>
        <v>57611.326637395439</v>
      </c>
      <c r="BR336" s="44">
        <f t="shared" si="707"/>
        <v>53614.835715372654</v>
      </c>
      <c r="BS336" s="44">
        <f t="shared" si="708"/>
        <v>25282.814061629673</v>
      </c>
      <c r="BT336" s="44">
        <f t="shared" si="709"/>
        <v>32426.447674046358</v>
      </c>
      <c r="BU336" s="44">
        <f t="shared" si="710"/>
        <v>3208.330624347303</v>
      </c>
      <c r="BV336" s="44">
        <f t="shared" si="711"/>
        <v>1639.2197509391744</v>
      </c>
      <c r="BW336" s="44">
        <f t="shared" si="712"/>
        <v>2609.205679487281</v>
      </c>
      <c r="BX336" s="44">
        <f t="shared" si="713"/>
        <v>85.051221156607014</v>
      </c>
      <c r="BY336" s="44">
        <f t="shared" si="714"/>
        <v>87.879714259576787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161355.45249999998</v>
      </c>
      <c r="I338" s="24">
        <f t="shared" ref="I338:BF338" si="940">SUM(I333:I337)</f>
        <v>823119.5475000001</v>
      </c>
      <c r="J338" s="24">
        <f t="shared" si="940"/>
        <v>0</v>
      </c>
      <c r="K338" s="24"/>
      <c r="L338" s="24">
        <f t="shared" si="940"/>
        <v>63098.096565286483</v>
      </c>
      <c r="M338" s="24">
        <f t="shared" si="940"/>
        <v>297786.56976489007</v>
      </c>
      <c r="N338" s="24">
        <f t="shared" si="940"/>
        <v>0</v>
      </c>
      <c r="O338" s="24"/>
      <c r="P338" s="24">
        <f t="shared" si="940"/>
        <v>22802.084960747616</v>
      </c>
      <c r="Q338" s="24">
        <f t="shared" si="940"/>
        <v>96769.974266307865</v>
      </c>
      <c r="R338" s="24">
        <f t="shared" si="940"/>
        <v>0</v>
      </c>
      <c r="S338" s="24"/>
      <c r="T338" s="24">
        <f t="shared" ref="T338:V338" si="941">SUM(T333:T337)</f>
        <v>1880.5088731289227</v>
      </c>
      <c r="U338" s="24">
        <f t="shared" si="941"/>
        <v>11525.466023665711</v>
      </c>
      <c r="V338" s="24">
        <f t="shared" si="941"/>
        <v>0</v>
      </c>
      <c r="W338" s="24"/>
      <c r="X338" s="24">
        <f t="shared" si="940"/>
        <v>26544.096936222428</v>
      </c>
      <c r="Y338" s="24">
        <f t="shared" si="940"/>
        <v>133537.50281356554</v>
      </c>
      <c r="Z338" s="24">
        <f t="shared" si="940"/>
        <v>0</v>
      </c>
      <c r="AA338" s="24"/>
      <c r="AB338" s="24">
        <f t="shared" si="940"/>
        <v>20075.996360172216</v>
      </c>
      <c r="AC338" s="24">
        <f t="shared" si="940"/>
        <v>128900.76172871148</v>
      </c>
      <c r="AD338" s="24">
        <f t="shared" si="940"/>
        <v>0</v>
      </c>
      <c r="AE338" s="24"/>
      <c r="AF338" s="24">
        <f t="shared" si="940"/>
        <v>13559.732091702877</v>
      </c>
      <c r="AG338" s="24">
        <f t="shared" si="940"/>
        <v>56692.309605510993</v>
      </c>
      <c r="AH338" s="24">
        <f t="shared" si="940"/>
        <v>0</v>
      </c>
      <c r="AI338" s="24"/>
      <c r="AJ338" s="24">
        <f t="shared" si="940"/>
        <v>11610.9913209802</v>
      </c>
      <c r="AK338" s="24">
        <f t="shared" si="940"/>
        <v>78490.693900320344</v>
      </c>
      <c r="AL338" s="24">
        <f t="shared" si="940"/>
        <v>0</v>
      </c>
      <c r="AM338" s="24"/>
      <c r="AN338" s="24">
        <f t="shared" si="940"/>
        <v>1253.7316062188149</v>
      </c>
      <c r="AO338" s="24">
        <f t="shared" si="940"/>
        <v>7661.0899896161027</v>
      </c>
      <c r="AP338" s="24">
        <f t="shared" si="940"/>
        <v>0</v>
      </c>
      <c r="AQ338" s="24"/>
      <c r="AR338" s="24">
        <f t="shared" si="940"/>
        <v>507.48949438676959</v>
      </c>
      <c r="AS338" s="24">
        <f t="shared" si="940"/>
        <v>4047.3252510432158</v>
      </c>
      <c r="AT338" s="24">
        <f t="shared" si="940"/>
        <v>0</v>
      </c>
      <c r="AU338" s="24"/>
      <c r="AV338" s="24">
        <f t="shared" si="940"/>
        <v>0</v>
      </c>
      <c r="AW338" s="24">
        <f t="shared" si="940"/>
        <v>7250.0642430517673</v>
      </c>
      <c r="AX338" s="24">
        <f t="shared" si="940"/>
        <v>0</v>
      </c>
      <c r="AY338" s="24"/>
      <c r="AZ338" s="24">
        <f t="shared" si="940"/>
        <v>0</v>
      </c>
      <c r="BA338" s="24">
        <f t="shared" si="940"/>
        <v>236.32740882910156</v>
      </c>
      <c r="BB338" s="24">
        <f t="shared" si="940"/>
        <v>0</v>
      </c>
      <c r="BC338" s="24"/>
      <c r="BD338" s="24">
        <f t="shared" si="940"/>
        <v>22.724291153629483</v>
      </c>
      <c r="BE338" s="24">
        <f t="shared" si="940"/>
        <v>221.46250448762612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360884.66633017652</v>
      </c>
      <c r="BO338" s="44">
        <f t="shared" si="928"/>
        <v>119572.05922705548</v>
      </c>
      <c r="BP338" s="44">
        <f t="shared" si="929"/>
        <v>13405.974896794634</v>
      </c>
      <c r="BQ338" s="44">
        <f t="shared" si="930"/>
        <v>160081.59974978797</v>
      </c>
      <c r="BR338" s="44">
        <f t="shared" si="931"/>
        <v>148976.75808888371</v>
      </c>
      <c r="BS338" s="44">
        <f t="shared" si="932"/>
        <v>70252.041697213863</v>
      </c>
      <c r="BT338" s="44">
        <f t="shared" si="933"/>
        <v>90101.685221300548</v>
      </c>
      <c r="BU338" s="44">
        <f t="shared" si="934"/>
        <v>8914.8215958349174</v>
      </c>
      <c r="BV338" s="44">
        <f t="shared" si="935"/>
        <v>4554.8147454299851</v>
      </c>
      <c r="BW338" s="44">
        <f t="shared" si="936"/>
        <v>7250.0642430517673</v>
      </c>
      <c r="BX338" s="44">
        <f t="shared" si="937"/>
        <v>236.32740882910156</v>
      </c>
      <c r="BY338" s="44">
        <f t="shared" si="938"/>
        <v>244.1867956412556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37797.470699999998</v>
      </c>
      <c r="I341" s="21">
        <f>+'Function-Classif'!T341</f>
        <v>192815.52930000002</v>
      </c>
      <c r="J341" s="21">
        <f>+'Function-Classif'!U341</f>
        <v>0</v>
      </c>
      <c r="K341" s="47"/>
      <c r="L341" s="47">
        <f t="shared" ref="L341:N344" si="942">INDEX(Alloc,$E341,L$1)*$G341</f>
        <v>14780.711895386283</v>
      </c>
      <c r="M341" s="47">
        <f t="shared" si="942"/>
        <v>69756.422675223439</v>
      </c>
      <c r="N341" s="47">
        <f t="shared" si="942"/>
        <v>0</v>
      </c>
      <c r="O341" s="47"/>
      <c r="P341" s="47">
        <f t="shared" ref="P341:V344" si="943">INDEX(Alloc,$E341,P$1)*$G341</f>
        <v>5341.3821773563477</v>
      </c>
      <c r="Q341" s="47">
        <f t="shared" si="943"/>
        <v>22668.340054827251</v>
      </c>
      <c r="R341" s="47">
        <f t="shared" si="943"/>
        <v>0</v>
      </c>
      <c r="S341" s="47"/>
      <c r="T341" s="47">
        <f t="shared" si="943"/>
        <v>440.50869017382894</v>
      </c>
      <c r="U341" s="47">
        <f t="shared" si="943"/>
        <v>2699.8372697281502</v>
      </c>
      <c r="V341" s="47">
        <f t="shared" si="943"/>
        <v>0</v>
      </c>
      <c r="W341" s="24"/>
      <c r="X341" s="47">
        <f t="shared" ref="X341:Z344" si="944">INDEX(Alloc,$E341,X$1)*$G341</f>
        <v>6217.9474610864299</v>
      </c>
      <c r="Y341" s="47">
        <f t="shared" si="944"/>
        <v>31281.123579923093</v>
      </c>
      <c r="Z341" s="47">
        <f t="shared" si="944"/>
        <v>0</v>
      </c>
      <c r="AB341" s="47">
        <f t="shared" ref="AB341:AD344" si="945">INDEX(Alloc,$E341,AB$1)*$G341</f>
        <v>4702.7966668614181</v>
      </c>
      <c r="AC341" s="47">
        <f t="shared" si="945"/>
        <v>30194.968246571363</v>
      </c>
      <c r="AD341" s="47">
        <f t="shared" si="945"/>
        <v>0</v>
      </c>
      <c r="AF341" s="47">
        <f t="shared" ref="AF341:AH344" si="946">INDEX(Alloc,$E341,AF$1)*$G341</f>
        <v>3176.3635408353443</v>
      </c>
      <c r="AG341" s="47">
        <f t="shared" si="946"/>
        <v>13280.158048762749</v>
      </c>
      <c r="AH341" s="47">
        <f t="shared" si="946"/>
        <v>0</v>
      </c>
      <c r="AJ341" s="47">
        <f t="shared" ref="AJ341:AL344" si="947">INDEX(Alloc,$E341,AJ$1)*$G341</f>
        <v>2719.8715472766776</v>
      </c>
      <c r="AK341" s="47">
        <f t="shared" si="947"/>
        <v>18386.423619121437</v>
      </c>
      <c r="AL341" s="47">
        <f t="shared" si="947"/>
        <v>0</v>
      </c>
      <c r="AN341" s="47">
        <f t="shared" ref="AN341:AP344" si="948">INDEX(Alloc,$E341,AN$1)*$G341</f>
        <v>293.68628650289702</v>
      </c>
      <c r="AO341" s="47">
        <f t="shared" si="948"/>
        <v>1794.6082386808584</v>
      </c>
      <c r="AP341" s="47">
        <f t="shared" si="948"/>
        <v>0</v>
      </c>
      <c r="AR341" s="47">
        <f t="shared" ref="AR341:AT344" si="949">INDEX(Alloc,$E341,AR$1)*$G341</f>
        <v>118.87927552148719</v>
      </c>
      <c r="AS341" s="47">
        <f t="shared" si="949"/>
        <v>948.0848351850774</v>
      </c>
      <c r="AT341" s="47">
        <f t="shared" si="949"/>
        <v>0</v>
      </c>
      <c r="AV341" s="47">
        <f t="shared" ref="AV341:AX344" si="950">INDEX(Alloc,$E341,AV$1)*$G341</f>
        <v>0</v>
      </c>
      <c r="AW341" s="47">
        <f t="shared" si="950"/>
        <v>1698.3255697533173</v>
      </c>
      <c r="AX341" s="47">
        <f t="shared" si="950"/>
        <v>0</v>
      </c>
      <c r="AZ341" s="47">
        <f t="shared" ref="AZ341:BB344" si="951">INDEX(Alloc,$E341,AZ$1)*$G341</f>
        <v>0</v>
      </c>
      <c r="BA341" s="47">
        <f t="shared" si="951"/>
        <v>55.359631003637062</v>
      </c>
      <c r="BB341" s="47">
        <f t="shared" si="951"/>
        <v>0</v>
      </c>
      <c r="BD341" s="47">
        <f t="shared" ref="BD341:BF344" si="952">INDEX(Alloc,$E341,BD$1)*$G341</f>
        <v>5.3231589992757113</v>
      </c>
      <c r="BE341" s="47">
        <f t="shared" si="952"/>
        <v>51.877531219589038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84537.13457060972</v>
      </c>
      <c r="BO341" s="44">
        <f t="shared" si="928"/>
        <v>28009.722232183598</v>
      </c>
      <c r="BP341" s="44">
        <f t="shared" si="929"/>
        <v>3140.3459599019793</v>
      </c>
      <c r="BQ341" s="44">
        <f t="shared" si="930"/>
        <v>37499.07104100952</v>
      </c>
      <c r="BR341" s="44">
        <f t="shared" si="931"/>
        <v>34897.76491343278</v>
      </c>
      <c r="BS341" s="44">
        <f t="shared" si="932"/>
        <v>16456.521589598095</v>
      </c>
      <c r="BT341" s="44">
        <f t="shared" si="933"/>
        <v>21106.295166398115</v>
      </c>
      <c r="BU341" s="44">
        <f t="shared" si="934"/>
        <v>2088.2945251837555</v>
      </c>
      <c r="BV341" s="44">
        <f t="shared" si="935"/>
        <v>1066.9641107065645</v>
      </c>
      <c r="BW341" s="44">
        <f t="shared" si="936"/>
        <v>1698.3255697533173</v>
      </c>
      <c r="BX341" s="44">
        <f t="shared" si="937"/>
        <v>55.359631003637062</v>
      </c>
      <c r="BY341" s="44">
        <f t="shared" si="938"/>
        <v>57.20069021886475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99452.553199999995</v>
      </c>
      <c r="I343" s="21">
        <f>+'Function-Classif'!T343</f>
        <v>507335.44680000003</v>
      </c>
      <c r="J343" s="21">
        <f>+'Function-Classif'!U343</f>
        <v>0</v>
      </c>
      <c r="K343" s="47"/>
      <c r="L343" s="47">
        <f t="shared" si="942"/>
        <v>38890.949814527594</v>
      </c>
      <c r="M343" s="47">
        <f t="shared" si="942"/>
        <v>183542.81936514194</v>
      </c>
      <c r="N343" s="47">
        <f t="shared" si="942"/>
        <v>0</v>
      </c>
      <c r="O343" s="47"/>
      <c r="P343" s="47">
        <f t="shared" si="943"/>
        <v>14054.223346618375</v>
      </c>
      <c r="Q343" s="47">
        <f t="shared" si="943"/>
        <v>59644.845369465373</v>
      </c>
      <c r="R343" s="47">
        <f t="shared" si="943"/>
        <v>0</v>
      </c>
      <c r="S343" s="47"/>
      <c r="T343" s="47">
        <f t="shared" si="943"/>
        <v>1159.0646975374211</v>
      </c>
      <c r="U343" s="47">
        <f t="shared" si="943"/>
        <v>7103.8009879052988</v>
      </c>
      <c r="V343" s="47">
        <f t="shared" si="943"/>
        <v>0</v>
      </c>
      <c r="W343" s="24"/>
      <c r="X343" s="47">
        <f t="shared" si="944"/>
        <v>16360.638402942213</v>
      </c>
      <c r="Y343" s="47">
        <f t="shared" si="944"/>
        <v>82306.766811994006</v>
      </c>
      <c r="Z343" s="47">
        <f t="shared" si="944"/>
        <v>0</v>
      </c>
      <c r="AB343" s="47">
        <f t="shared" si="945"/>
        <v>12373.979714463219</v>
      </c>
      <c r="AC343" s="47">
        <f t="shared" si="945"/>
        <v>79448.87925832691</v>
      </c>
      <c r="AD343" s="47">
        <f t="shared" si="945"/>
        <v>0</v>
      </c>
      <c r="AF343" s="47">
        <f t="shared" si="946"/>
        <v>8357.6349998326059</v>
      </c>
      <c r="AG343" s="47">
        <f t="shared" si="946"/>
        <v>34942.698555990559</v>
      </c>
      <c r="AH343" s="47">
        <f t="shared" si="946"/>
        <v>0</v>
      </c>
      <c r="AJ343" s="47">
        <f t="shared" si="947"/>
        <v>7156.5150985803948</v>
      </c>
      <c r="AK343" s="47">
        <f t="shared" si="947"/>
        <v>48378.2840299526</v>
      </c>
      <c r="AL343" s="47">
        <f t="shared" si="947"/>
        <v>0</v>
      </c>
      <c r="AN343" s="47">
        <f t="shared" si="948"/>
        <v>772.7461782922901</v>
      </c>
      <c r="AO343" s="47">
        <f t="shared" si="948"/>
        <v>4721.9659946866859</v>
      </c>
      <c r="AP343" s="47">
        <f t="shared" si="948"/>
        <v>0</v>
      </c>
      <c r="AR343" s="47">
        <f t="shared" si="949"/>
        <v>312.79467261226455</v>
      </c>
      <c r="AS343" s="47">
        <f t="shared" si="949"/>
        <v>2494.5970130577321</v>
      </c>
      <c r="AT343" s="47">
        <f t="shared" si="949"/>
        <v>0</v>
      </c>
      <c r="AV343" s="47">
        <f t="shared" si="950"/>
        <v>0</v>
      </c>
      <c r="AW343" s="47">
        <f t="shared" si="950"/>
        <v>4468.6274226495298</v>
      </c>
      <c r="AX343" s="47">
        <f t="shared" si="950"/>
        <v>0</v>
      </c>
      <c r="AZ343" s="47">
        <f t="shared" si="951"/>
        <v>0</v>
      </c>
      <c r="BA343" s="47">
        <f t="shared" si="951"/>
        <v>145.66203890255505</v>
      </c>
      <c r="BB343" s="47">
        <f t="shared" si="951"/>
        <v>0</v>
      </c>
      <c r="BD343" s="47">
        <f t="shared" si="952"/>
        <v>14.006274593594075</v>
      </c>
      <c r="BE343" s="47">
        <f t="shared" si="952"/>
        <v>136.49995192669968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222433.76917966953</v>
      </c>
      <c r="BO343" s="44">
        <f t="shared" si="928"/>
        <v>73699.068716083741</v>
      </c>
      <c r="BP343" s="44">
        <f t="shared" si="929"/>
        <v>8262.8656854427209</v>
      </c>
      <c r="BQ343" s="44">
        <f t="shared" si="930"/>
        <v>98667.405214936225</v>
      </c>
      <c r="BR343" s="44">
        <f t="shared" si="931"/>
        <v>91822.858972790127</v>
      </c>
      <c r="BS343" s="44">
        <f t="shared" si="932"/>
        <v>43300.333555823163</v>
      </c>
      <c r="BT343" s="44">
        <f t="shared" si="933"/>
        <v>55534.799128532992</v>
      </c>
      <c r="BU343" s="44">
        <f t="shared" si="934"/>
        <v>5494.712172978976</v>
      </c>
      <c r="BV343" s="44">
        <f t="shared" si="935"/>
        <v>2807.3916856699966</v>
      </c>
      <c r="BW343" s="44">
        <f t="shared" si="936"/>
        <v>4468.6274226495298</v>
      </c>
      <c r="BX343" s="44">
        <f t="shared" si="937"/>
        <v>145.66203890255505</v>
      </c>
      <c r="BY343" s="44">
        <f t="shared" si="938"/>
        <v>150.50622652029375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-26379.868899999998</v>
      </c>
      <c r="I344" s="31">
        <f>+'Function-Classif'!T344</f>
        <v>-134571.1311</v>
      </c>
      <c r="J344" s="31">
        <f>+'Function-Classif'!U344</f>
        <v>0</v>
      </c>
      <c r="K344" s="65"/>
      <c r="L344" s="47">
        <f t="shared" si="942"/>
        <v>-10315.855395291323</v>
      </c>
      <c r="M344" s="47">
        <f t="shared" si="942"/>
        <v>-48684.878935705652</v>
      </c>
      <c r="N344" s="47">
        <f t="shared" si="942"/>
        <v>0</v>
      </c>
      <c r="O344" s="47"/>
      <c r="P344" s="47">
        <f t="shared" si="943"/>
        <v>-3727.8939297770785</v>
      </c>
      <c r="Q344" s="47">
        <f t="shared" si="943"/>
        <v>-15820.842711228337</v>
      </c>
      <c r="R344" s="47">
        <f t="shared" si="943"/>
        <v>0</v>
      </c>
      <c r="S344" s="47"/>
      <c r="T344" s="47">
        <f t="shared" si="943"/>
        <v>-307.44283363109599</v>
      </c>
      <c r="U344" s="47">
        <f t="shared" si="943"/>
        <v>-1884.2888666294418</v>
      </c>
      <c r="V344" s="47">
        <f t="shared" si="943"/>
        <v>0</v>
      </c>
      <c r="W344" s="24"/>
      <c r="X344" s="47">
        <f t="shared" si="944"/>
        <v>-4339.6723593610159</v>
      </c>
      <c r="Y344" s="47">
        <f t="shared" si="944"/>
        <v>-21831.935412627223</v>
      </c>
      <c r="Z344" s="47">
        <f t="shared" si="944"/>
        <v>0</v>
      </c>
      <c r="AB344" s="47">
        <f t="shared" si="945"/>
        <v>-3282.2079688829863</v>
      </c>
      <c r="AC344" s="47">
        <f t="shared" si="945"/>
        <v>-21073.87846415383</v>
      </c>
      <c r="AD344" s="47">
        <f t="shared" si="945"/>
        <v>0</v>
      </c>
      <c r="AF344" s="47">
        <f t="shared" si="946"/>
        <v>-2216.8693363383222</v>
      </c>
      <c r="AG344" s="47">
        <f t="shared" si="946"/>
        <v>-9268.578606177507</v>
      </c>
      <c r="AH344" s="47">
        <f t="shared" si="946"/>
        <v>0</v>
      </c>
      <c r="AJ344" s="47">
        <f t="shared" si="947"/>
        <v>-1898.2713264461611</v>
      </c>
      <c r="AK344" s="47">
        <f t="shared" si="947"/>
        <v>-12832.378347800057</v>
      </c>
      <c r="AL344" s="47">
        <f t="shared" si="947"/>
        <v>0</v>
      </c>
      <c r="AN344" s="47">
        <f t="shared" si="948"/>
        <v>-204.97153889385152</v>
      </c>
      <c r="AO344" s="47">
        <f t="shared" si="948"/>
        <v>-1252.5052387502997</v>
      </c>
      <c r="AP344" s="47">
        <f t="shared" si="948"/>
        <v>0</v>
      </c>
      <c r="AR344" s="47">
        <f t="shared" si="949"/>
        <v>-82.96903589328825</v>
      </c>
      <c r="AS344" s="47">
        <f t="shared" si="949"/>
        <v>-661.69384339943281</v>
      </c>
      <c r="AT344" s="47">
        <f t="shared" si="949"/>
        <v>0</v>
      </c>
      <c r="AV344" s="47">
        <f t="shared" si="950"/>
        <v>0</v>
      </c>
      <c r="AW344" s="47">
        <f t="shared" si="950"/>
        <v>-1185.3069808612966</v>
      </c>
      <c r="AX344" s="47">
        <f t="shared" si="950"/>
        <v>0</v>
      </c>
      <c r="AZ344" s="47">
        <f t="shared" si="951"/>
        <v>0</v>
      </c>
      <c r="BA344" s="47">
        <f t="shared" si="951"/>
        <v>-38.636971765105997</v>
      </c>
      <c r="BB344" s="47">
        <f t="shared" si="951"/>
        <v>0</v>
      </c>
      <c r="BD344" s="47">
        <f t="shared" si="952"/>
        <v>-3.7151754848704326</v>
      </c>
      <c r="BE344" s="47">
        <f t="shared" si="952"/>
        <v>-36.206720901788167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-59000.734330996973</v>
      </c>
      <c r="BO344" s="44">
        <f t="shared" si="928"/>
        <v>-19548.736641005416</v>
      </c>
      <c r="BP344" s="44">
        <f t="shared" si="929"/>
        <v>-2191.7317002605378</v>
      </c>
      <c r="BQ344" s="44">
        <f t="shared" si="930"/>
        <v>-26171.607771988238</v>
      </c>
      <c r="BR344" s="44">
        <f t="shared" si="931"/>
        <v>-24356.086433036817</v>
      </c>
      <c r="BS344" s="44">
        <f t="shared" si="932"/>
        <v>-11485.44794251583</v>
      </c>
      <c r="BT344" s="44">
        <f t="shared" si="933"/>
        <v>-14730.649674246219</v>
      </c>
      <c r="BU344" s="44">
        <f t="shared" si="934"/>
        <v>-1457.4767776441513</v>
      </c>
      <c r="BV344" s="44">
        <f t="shared" si="935"/>
        <v>-744.66287929272107</v>
      </c>
      <c r="BW344" s="44">
        <f t="shared" si="936"/>
        <v>-1185.3069808612966</v>
      </c>
      <c r="BX344" s="44">
        <f t="shared" si="937"/>
        <v>-38.636971765105997</v>
      </c>
      <c r="BY344" s="44">
        <f t="shared" si="938"/>
        <v>-39.921896386658602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110870.155</v>
      </c>
      <c r="I345" s="24">
        <f t="shared" ref="I345:J345" si="957">SUM(I341:I344)</f>
        <v>565579.84500000009</v>
      </c>
      <c r="J345" s="24">
        <f t="shared" si="957"/>
        <v>0</v>
      </c>
      <c r="K345" s="24"/>
      <c r="L345" s="24">
        <f t="shared" ref="L345:BF345" si="958">SUM(L341:L344)</f>
        <v>43355.806314622554</v>
      </c>
      <c r="M345" s="24">
        <f t="shared" si="958"/>
        <v>204614.36310465971</v>
      </c>
      <c r="N345" s="24">
        <f t="shared" si="958"/>
        <v>0</v>
      </c>
      <c r="O345" s="24"/>
      <c r="P345" s="24">
        <f t="shared" si="958"/>
        <v>15667.711594197644</v>
      </c>
      <c r="Q345" s="24">
        <f t="shared" si="958"/>
        <v>66492.342713064281</v>
      </c>
      <c r="R345" s="24">
        <f t="shared" si="958"/>
        <v>0</v>
      </c>
      <c r="S345" s="24"/>
      <c r="T345" s="24">
        <f t="shared" ref="T345:V345" si="959">SUM(T341:T344)</f>
        <v>1292.1305540801541</v>
      </c>
      <c r="U345" s="24">
        <f t="shared" si="959"/>
        <v>7919.349391004007</v>
      </c>
      <c r="V345" s="24">
        <f t="shared" si="959"/>
        <v>0</v>
      </c>
      <c r="W345" s="24"/>
      <c r="X345" s="24">
        <f t="shared" si="958"/>
        <v>18238.913504667627</v>
      </c>
      <c r="Y345" s="24">
        <f t="shared" si="958"/>
        <v>91755.954979289876</v>
      </c>
      <c r="Z345" s="24">
        <f t="shared" si="958"/>
        <v>0</v>
      </c>
      <c r="AA345" s="24"/>
      <c r="AB345" s="24">
        <f t="shared" si="958"/>
        <v>13794.568412441651</v>
      </c>
      <c r="AC345" s="24">
        <f t="shared" si="958"/>
        <v>88569.969040744443</v>
      </c>
      <c r="AD345" s="24">
        <f t="shared" si="958"/>
        <v>0</v>
      </c>
      <c r="AE345" s="24"/>
      <c r="AF345" s="24">
        <f t="shared" si="958"/>
        <v>9317.1292043296271</v>
      </c>
      <c r="AG345" s="24">
        <f t="shared" si="958"/>
        <v>38954.277998575802</v>
      </c>
      <c r="AH345" s="24">
        <f t="shared" si="958"/>
        <v>0</v>
      </c>
      <c r="AI345" s="24"/>
      <c r="AJ345" s="24">
        <f t="shared" si="958"/>
        <v>7978.1153194109111</v>
      </c>
      <c r="AK345" s="24">
        <f t="shared" si="958"/>
        <v>53932.329301273974</v>
      </c>
      <c r="AL345" s="24">
        <f t="shared" si="958"/>
        <v>0</v>
      </c>
      <c r="AM345" s="24"/>
      <c r="AN345" s="24">
        <f t="shared" si="958"/>
        <v>861.4609259013356</v>
      </c>
      <c r="AO345" s="24">
        <f t="shared" si="958"/>
        <v>5264.0689946172442</v>
      </c>
      <c r="AP345" s="24">
        <f t="shared" si="958"/>
        <v>0</v>
      </c>
      <c r="AQ345" s="24"/>
      <c r="AR345" s="24">
        <f t="shared" si="958"/>
        <v>348.7049122404635</v>
      </c>
      <c r="AS345" s="24">
        <f t="shared" si="958"/>
        <v>2780.9880048433765</v>
      </c>
      <c r="AT345" s="24">
        <f t="shared" si="958"/>
        <v>0</v>
      </c>
      <c r="AU345" s="24"/>
      <c r="AV345" s="24">
        <f t="shared" si="958"/>
        <v>0</v>
      </c>
      <c r="AW345" s="24">
        <f t="shared" si="958"/>
        <v>4981.6460115415503</v>
      </c>
      <c r="AX345" s="24">
        <f t="shared" si="958"/>
        <v>0</v>
      </c>
      <c r="AY345" s="24"/>
      <c r="AZ345" s="24">
        <f t="shared" si="958"/>
        <v>0</v>
      </c>
      <c r="BA345" s="24">
        <f t="shared" si="958"/>
        <v>162.38469814108612</v>
      </c>
      <c r="BB345" s="24">
        <f t="shared" si="958"/>
        <v>0</v>
      </c>
      <c r="BC345" s="24"/>
      <c r="BD345" s="24">
        <f t="shared" si="958"/>
        <v>15.614258107999355</v>
      </c>
      <c r="BE345" s="24">
        <f t="shared" si="958"/>
        <v>152.17076224450054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247970.16941928226</v>
      </c>
      <c r="BO345" s="44">
        <f t="shared" si="928"/>
        <v>82160.054307261918</v>
      </c>
      <c r="BP345" s="44">
        <f t="shared" si="929"/>
        <v>9211.4799450841601</v>
      </c>
      <c r="BQ345" s="44">
        <f t="shared" si="930"/>
        <v>109994.8684839575</v>
      </c>
      <c r="BR345" s="44">
        <f t="shared" si="931"/>
        <v>102364.53745318609</v>
      </c>
      <c r="BS345" s="44">
        <f t="shared" si="932"/>
        <v>48271.40720290543</v>
      </c>
      <c r="BT345" s="44">
        <f t="shared" si="933"/>
        <v>61910.444620684888</v>
      </c>
      <c r="BU345" s="44">
        <f t="shared" si="934"/>
        <v>6125.5299205185802</v>
      </c>
      <c r="BV345" s="44">
        <f t="shared" si="935"/>
        <v>3129.6929170838403</v>
      </c>
      <c r="BW345" s="44">
        <f t="shared" si="936"/>
        <v>4981.6460115415503</v>
      </c>
      <c r="BX345" s="44">
        <f t="shared" si="937"/>
        <v>162.38469814108612</v>
      </c>
      <c r="BY345" s="44">
        <f t="shared" si="938"/>
        <v>167.78502035249988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272225.60749999998</v>
      </c>
      <c r="I347" s="24">
        <f t="shared" ref="I347:J347" si="960">I345+I338</f>
        <v>1388699.3925000001</v>
      </c>
      <c r="J347" s="24">
        <f t="shared" si="960"/>
        <v>0</v>
      </c>
      <c r="K347" s="24"/>
      <c r="L347" s="24">
        <f t="shared" ref="L347:BF347" si="961">L345+L338</f>
        <v>106453.90287990903</v>
      </c>
      <c r="M347" s="24">
        <f t="shared" si="961"/>
        <v>502400.93286954978</v>
      </c>
      <c r="N347" s="24">
        <f t="shared" si="961"/>
        <v>0</v>
      </c>
      <c r="O347" s="24"/>
      <c r="P347" s="24">
        <f t="shared" si="961"/>
        <v>38469.796554945264</v>
      </c>
      <c r="Q347" s="24">
        <f t="shared" si="961"/>
        <v>163262.31697937215</v>
      </c>
      <c r="R347" s="24">
        <f t="shared" si="961"/>
        <v>0</v>
      </c>
      <c r="S347" s="24"/>
      <c r="T347" s="24">
        <f t="shared" ref="T347:V347" si="962">T345+T338</f>
        <v>3172.6394272090765</v>
      </c>
      <c r="U347" s="24">
        <f t="shared" si="962"/>
        <v>19444.81541466972</v>
      </c>
      <c r="V347" s="24">
        <f t="shared" si="962"/>
        <v>0</v>
      </c>
      <c r="W347" s="24"/>
      <c r="X347" s="24">
        <f t="shared" si="961"/>
        <v>44783.010440890052</v>
      </c>
      <c r="Y347" s="24">
        <f t="shared" si="961"/>
        <v>225293.45779285542</v>
      </c>
      <c r="Z347" s="24">
        <f t="shared" si="961"/>
        <v>0</v>
      </c>
      <c r="AA347" s="24"/>
      <c r="AB347" s="24">
        <f t="shared" si="961"/>
        <v>33870.56477261387</v>
      </c>
      <c r="AC347" s="24">
        <f t="shared" si="961"/>
        <v>217470.73076945593</v>
      </c>
      <c r="AD347" s="24">
        <f t="shared" si="961"/>
        <v>0</v>
      </c>
      <c r="AE347" s="24"/>
      <c r="AF347" s="24">
        <f t="shared" si="961"/>
        <v>22876.861296032504</v>
      </c>
      <c r="AG347" s="24">
        <f t="shared" si="961"/>
        <v>95646.587604086788</v>
      </c>
      <c r="AH347" s="24">
        <f t="shared" si="961"/>
        <v>0</v>
      </c>
      <c r="AI347" s="24"/>
      <c r="AJ347" s="24">
        <f t="shared" si="961"/>
        <v>19589.10664039111</v>
      </c>
      <c r="AK347" s="24">
        <f t="shared" si="961"/>
        <v>132423.0232015943</v>
      </c>
      <c r="AL347" s="24">
        <f t="shared" si="961"/>
        <v>0</v>
      </c>
      <c r="AM347" s="24"/>
      <c r="AN347" s="24">
        <f t="shared" si="961"/>
        <v>2115.1925321201506</v>
      </c>
      <c r="AO347" s="24">
        <f t="shared" si="961"/>
        <v>12925.158984233347</v>
      </c>
      <c r="AP347" s="24">
        <f t="shared" si="961"/>
        <v>0</v>
      </c>
      <c r="AQ347" s="24"/>
      <c r="AR347" s="24">
        <f t="shared" si="961"/>
        <v>856.19440662723309</v>
      </c>
      <c r="AS347" s="24">
        <f t="shared" si="961"/>
        <v>6828.3132558865927</v>
      </c>
      <c r="AT347" s="24">
        <f t="shared" si="961"/>
        <v>0</v>
      </c>
      <c r="AU347" s="24"/>
      <c r="AV347" s="24">
        <f t="shared" si="961"/>
        <v>0</v>
      </c>
      <c r="AW347" s="24">
        <f t="shared" si="961"/>
        <v>12231.710254593318</v>
      </c>
      <c r="AX347" s="24">
        <f t="shared" si="961"/>
        <v>0</v>
      </c>
      <c r="AY347" s="24"/>
      <c r="AZ347" s="24">
        <f t="shared" si="961"/>
        <v>0</v>
      </c>
      <c r="BA347" s="24">
        <f t="shared" si="961"/>
        <v>398.71210697018768</v>
      </c>
      <c r="BB347" s="24">
        <f t="shared" si="961"/>
        <v>0</v>
      </c>
      <c r="BC347" s="24"/>
      <c r="BD347" s="24">
        <f t="shared" si="961"/>
        <v>38.338549261628842</v>
      </c>
      <c r="BE347" s="24">
        <f t="shared" si="961"/>
        <v>373.63326673212669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608854.83574945875</v>
      </c>
      <c r="BO347" s="44">
        <f t="shared" si="928"/>
        <v>201732.11353431741</v>
      </c>
      <c r="BP347" s="44">
        <f t="shared" si="929"/>
        <v>22617.454841878796</v>
      </c>
      <c r="BQ347" s="44">
        <f t="shared" si="930"/>
        <v>270076.46823374549</v>
      </c>
      <c r="BR347" s="44">
        <f t="shared" si="931"/>
        <v>251341.2955420698</v>
      </c>
      <c r="BS347" s="44">
        <f t="shared" si="932"/>
        <v>118523.44890011929</v>
      </c>
      <c r="BT347" s="44">
        <f t="shared" si="933"/>
        <v>152012.12984198541</v>
      </c>
      <c r="BU347" s="44">
        <f t="shared" si="934"/>
        <v>15040.351516353498</v>
      </c>
      <c r="BV347" s="44">
        <f t="shared" si="935"/>
        <v>7684.5076625138263</v>
      </c>
      <c r="BW347" s="44">
        <f t="shared" si="936"/>
        <v>12231.710254593318</v>
      </c>
      <c r="BX347" s="44">
        <f t="shared" si="937"/>
        <v>398.71210697018768</v>
      </c>
      <c r="BY347" s="44">
        <f t="shared" si="938"/>
        <v>411.97181599375551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2743982.4020449053</v>
      </c>
      <c r="I349" s="24">
        <f t="shared" ref="I349:J349" si="963">I347+I330+I311</f>
        <v>27217119.597955097</v>
      </c>
      <c r="J349" s="24">
        <f t="shared" si="963"/>
        <v>0</v>
      </c>
      <c r="K349" s="24"/>
      <c r="L349" s="24">
        <f t="shared" ref="L349:BF349" si="964">L347+L330+L311</f>
        <v>1073035.115300341</v>
      </c>
      <c r="M349" s="24">
        <f t="shared" si="964"/>
        <v>9846555.9572387785</v>
      </c>
      <c r="N349" s="24">
        <f t="shared" si="964"/>
        <v>0</v>
      </c>
      <c r="O349" s="24"/>
      <c r="P349" s="24">
        <f t="shared" si="964"/>
        <v>387768.24019767332</v>
      </c>
      <c r="Q349" s="24">
        <f t="shared" si="964"/>
        <v>3199778.1745028216</v>
      </c>
      <c r="R349" s="24">
        <f t="shared" si="964"/>
        <v>0</v>
      </c>
      <c r="S349" s="24"/>
      <c r="T349" s="24">
        <f t="shared" ref="T349:V349" si="965">T347+T330+T311</f>
        <v>31979.602640047509</v>
      </c>
      <c r="U349" s="24">
        <f t="shared" si="965"/>
        <v>381098.94017342315</v>
      </c>
      <c r="V349" s="24">
        <f t="shared" si="965"/>
        <v>0</v>
      </c>
      <c r="W349" s="24"/>
      <c r="X349" s="24">
        <f t="shared" si="964"/>
        <v>451404.23668774654</v>
      </c>
      <c r="Y349" s="24">
        <f t="shared" si="964"/>
        <v>4415526.5124341827</v>
      </c>
      <c r="Z349" s="24">
        <f t="shared" si="964"/>
        <v>0</v>
      </c>
      <c r="AA349" s="24"/>
      <c r="AB349" s="24">
        <f t="shared" si="964"/>
        <v>341408.85766367352</v>
      </c>
      <c r="AC349" s="24">
        <f t="shared" si="964"/>
        <v>4262208.8843514603</v>
      </c>
      <c r="AD349" s="24">
        <f t="shared" si="964"/>
        <v>0</v>
      </c>
      <c r="AE349" s="24"/>
      <c r="AF349" s="24">
        <f t="shared" si="964"/>
        <v>230594.41537047687</v>
      </c>
      <c r="AG349" s="24">
        <f t="shared" si="964"/>
        <v>1874577.4845269255</v>
      </c>
      <c r="AH349" s="24">
        <f t="shared" si="964"/>
        <v>0</v>
      </c>
      <c r="AI349" s="24"/>
      <c r="AJ349" s="24">
        <f t="shared" si="964"/>
        <v>197454.47309917092</v>
      </c>
      <c r="AK349" s="24">
        <f t="shared" si="964"/>
        <v>2595358.8512141411</v>
      </c>
      <c r="AL349" s="24">
        <f t="shared" si="964"/>
        <v>0</v>
      </c>
      <c r="AM349" s="24"/>
      <c r="AN349" s="24">
        <f t="shared" si="964"/>
        <v>21320.738847371278</v>
      </c>
      <c r="AO349" s="24">
        <f t="shared" si="964"/>
        <v>253320.19283393101</v>
      </c>
      <c r="AP349" s="24">
        <f t="shared" si="964"/>
        <v>0</v>
      </c>
      <c r="AQ349" s="24"/>
      <c r="AR349" s="24">
        <f t="shared" si="964"/>
        <v>8630.2769459864558</v>
      </c>
      <c r="AS349" s="24">
        <f t="shared" si="964"/>
        <v>133828.11250690997</v>
      </c>
      <c r="AT349" s="24">
        <f t="shared" si="964"/>
        <v>0</v>
      </c>
      <c r="AU349" s="24"/>
      <c r="AV349" s="24">
        <f t="shared" si="964"/>
        <v>0</v>
      </c>
      <c r="AW349" s="24">
        <f t="shared" si="964"/>
        <v>239729.29107967482</v>
      </c>
      <c r="AX349" s="24">
        <f t="shared" si="964"/>
        <v>0</v>
      </c>
      <c r="AY349" s="24"/>
      <c r="AZ349" s="24">
        <f t="shared" si="964"/>
        <v>0</v>
      </c>
      <c r="BA349" s="24">
        <f t="shared" si="964"/>
        <v>7814.3586431793337</v>
      </c>
      <c r="BB349" s="24">
        <f t="shared" si="964"/>
        <v>0</v>
      </c>
      <c r="BC349" s="24"/>
      <c r="BD349" s="24">
        <f t="shared" si="964"/>
        <v>386.4452924173977</v>
      </c>
      <c r="BE349" s="24">
        <f t="shared" si="964"/>
        <v>7322.8384496632143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10919591.072539119</v>
      </c>
      <c r="BO349" s="44">
        <f t="shared" si="928"/>
        <v>3587546.4147004951</v>
      </c>
      <c r="BP349" s="44">
        <f t="shared" si="929"/>
        <v>413078.54281347065</v>
      </c>
      <c r="BQ349" s="44">
        <f t="shared" si="930"/>
        <v>4866930.7491219295</v>
      </c>
      <c r="BR349" s="44">
        <f t="shared" si="931"/>
        <v>4603617.7420151336</v>
      </c>
      <c r="BS349" s="44">
        <f t="shared" si="932"/>
        <v>2105171.8998974022</v>
      </c>
      <c r="BT349" s="44">
        <f t="shared" si="933"/>
        <v>2792813.3243133118</v>
      </c>
      <c r="BU349" s="44">
        <f t="shared" si="934"/>
        <v>274640.93168130226</v>
      </c>
      <c r="BV349" s="44">
        <f t="shared" si="935"/>
        <v>142458.38945289643</v>
      </c>
      <c r="BW349" s="44">
        <f t="shared" si="936"/>
        <v>239729.29107967482</v>
      </c>
      <c r="BX349" s="44">
        <f t="shared" si="937"/>
        <v>7814.3586431793337</v>
      </c>
      <c r="BY349" s="44">
        <f t="shared" si="938"/>
        <v>7709.2837420806118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156803.62169999999</v>
      </c>
      <c r="I353" s="21">
        <f>+'Function-Classif'!T353</f>
        <v>799899.3783000001</v>
      </c>
      <c r="J353" s="21">
        <f>+'Function-Classif'!U353</f>
        <v>0</v>
      </c>
      <c r="K353" s="47"/>
      <c r="L353" s="47">
        <f t="shared" ref="L353:N353" si="970">INDEX(Alloc,$E353,L$1)*$G353</f>
        <v>61318.101808882166</v>
      </c>
      <c r="M353" s="47">
        <f t="shared" si="970"/>
        <v>289386.02265550639</v>
      </c>
      <c r="N353" s="47">
        <f t="shared" si="970"/>
        <v>0</v>
      </c>
      <c r="O353" s="47"/>
      <c r="P353" s="47">
        <f t="shared" ref="P353:V353" si="971">INDEX(Alloc,$E353,P$1)*$G353</f>
        <v>22158.839064681302</v>
      </c>
      <c r="Q353" s="47">
        <f t="shared" si="971"/>
        <v>94040.097199522119</v>
      </c>
      <c r="R353" s="47">
        <f t="shared" si="971"/>
        <v>0</v>
      </c>
      <c r="S353" s="47"/>
      <c r="T353" s="47">
        <f t="shared" si="971"/>
        <v>1827.4597937469816</v>
      </c>
      <c r="U353" s="47">
        <f t="shared" si="971"/>
        <v>11200.333092500121</v>
      </c>
      <c r="V353" s="47">
        <f t="shared" si="971"/>
        <v>0</v>
      </c>
      <c r="W353" s="24"/>
      <c r="X353" s="47">
        <f t="shared" ref="X353:Z353" si="972">INDEX(Alloc,$E353,X$1)*$G353</f>
        <v>25795.28903341863</v>
      </c>
      <c r="Y353" s="47">
        <f t="shared" si="972"/>
        <v>129770.41525101864</v>
      </c>
      <c r="Z353" s="47">
        <f t="shared" si="972"/>
        <v>0</v>
      </c>
      <c r="AB353" s="47">
        <f t="shared" ref="AB353:AD353" si="973">INDEX(Alloc,$E353,AB$1)*$G353</f>
        <v>19509.653313457264</v>
      </c>
      <c r="AC353" s="47">
        <f t="shared" si="973"/>
        <v>125264.47644495133</v>
      </c>
      <c r="AD353" s="47">
        <f t="shared" si="973"/>
        <v>0</v>
      </c>
      <c r="AF353" s="47">
        <f t="shared" ref="AF353:AH353" si="974">INDEX(Alloc,$E353,AF$1)*$G353</f>
        <v>13177.212596895215</v>
      </c>
      <c r="AG353" s="47">
        <f t="shared" si="974"/>
        <v>55093.021840596448</v>
      </c>
      <c r="AH353" s="47">
        <f t="shared" si="974"/>
        <v>0</v>
      </c>
      <c r="AJ353" s="47">
        <f t="shared" ref="AJ353:AL353" si="975">INDEX(Alloc,$E353,AJ$1)*$G353</f>
        <v>11283.445724630612</v>
      </c>
      <c r="AK353" s="47">
        <f t="shared" si="975"/>
        <v>76276.474594599335</v>
      </c>
      <c r="AL353" s="47">
        <f t="shared" si="975"/>
        <v>0</v>
      </c>
      <c r="AN353" s="47">
        <f t="shared" ref="AN353:AP353" si="976">INDEX(Alloc,$E353,AN$1)*$G353</f>
        <v>1218.3638882291159</v>
      </c>
      <c r="AO353" s="47">
        <f t="shared" si="976"/>
        <v>7444.970950339718</v>
      </c>
      <c r="AP353" s="47">
        <f t="shared" si="976"/>
        <v>0</v>
      </c>
      <c r="AR353" s="47">
        <f t="shared" ref="AR353:AT353" si="977">INDEX(Alloc,$E353,AR$1)*$G353</f>
        <v>493.17323624094632</v>
      </c>
      <c r="AS353" s="47">
        <f t="shared" si="977"/>
        <v>3933.1503691295338</v>
      </c>
      <c r="AT353" s="47">
        <f t="shared" si="977"/>
        <v>0</v>
      </c>
      <c r="AV353" s="47">
        <f t="shared" ref="AV353:AX353" si="978">INDEX(Alloc,$E353,AV$1)*$G353</f>
        <v>0</v>
      </c>
      <c r="AW353" s="47">
        <f t="shared" si="978"/>
        <v>7045.5402234900375</v>
      </c>
      <c r="AX353" s="47">
        <f t="shared" si="978"/>
        <v>0</v>
      </c>
      <c r="AZ353" s="47">
        <f t="shared" ref="AZ353:BB353" si="979">INDEX(Alloc,$E353,AZ$1)*$G353</f>
        <v>0</v>
      </c>
      <c r="BA353" s="47">
        <f t="shared" si="979"/>
        <v>229.66062216818909</v>
      </c>
      <c r="BB353" s="47">
        <f t="shared" si="979"/>
        <v>0</v>
      </c>
      <c r="BD353" s="47">
        <f t="shared" ref="BD353:BF353" si="980">INDEX(Alloc,$E353,BD$1)*$G353</f>
        <v>22.083239817720905</v>
      </c>
      <c r="BE353" s="47">
        <f t="shared" si="980"/>
        <v>215.21505617798863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350704.12446438853</v>
      </c>
      <c r="BO353" s="44">
        <f t="shared" si="928"/>
        <v>116198.93626420342</v>
      </c>
      <c r="BP353" s="44">
        <f t="shared" si="929"/>
        <v>13027.792886247102</v>
      </c>
      <c r="BQ353" s="44">
        <f t="shared" si="930"/>
        <v>155565.70428443726</v>
      </c>
      <c r="BR353" s="44">
        <f t="shared" si="931"/>
        <v>144774.12975840858</v>
      </c>
      <c r="BS353" s="44">
        <f t="shared" si="932"/>
        <v>68270.234437491657</v>
      </c>
      <c r="BT353" s="44">
        <f t="shared" si="933"/>
        <v>87559.920319229946</v>
      </c>
      <c r="BU353" s="44">
        <f t="shared" si="934"/>
        <v>8663.3348385688332</v>
      </c>
      <c r="BV353" s="44">
        <f t="shared" si="935"/>
        <v>4426.3236053704804</v>
      </c>
      <c r="BW353" s="44">
        <f t="shared" si="936"/>
        <v>7045.5402234900375</v>
      </c>
      <c r="BX353" s="44">
        <f t="shared" si="937"/>
        <v>229.66062216818909</v>
      </c>
      <c r="BY353" s="44">
        <f t="shared" si="938"/>
        <v>237.29829599570954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156803.62169999999</v>
      </c>
      <c r="I355" s="24">
        <f t="shared" ref="I355:BF355" si="981">SUM(I352:I354)</f>
        <v>799899.3783000001</v>
      </c>
      <c r="J355" s="24">
        <f t="shared" si="981"/>
        <v>0</v>
      </c>
      <c r="K355" s="24"/>
      <c r="L355" s="24">
        <f t="shared" si="981"/>
        <v>61318.101808882166</v>
      </c>
      <c r="M355" s="24">
        <f t="shared" si="981"/>
        <v>289386.02265550639</v>
      </c>
      <c r="N355" s="24">
        <f t="shared" si="981"/>
        <v>0</v>
      </c>
      <c r="O355" s="24"/>
      <c r="P355" s="24">
        <f t="shared" si="981"/>
        <v>22158.839064681302</v>
      </c>
      <c r="Q355" s="24">
        <f t="shared" si="981"/>
        <v>94040.097199522119</v>
      </c>
      <c r="R355" s="24">
        <f t="shared" si="981"/>
        <v>0</v>
      </c>
      <c r="S355" s="24"/>
      <c r="T355" s="24">
        <f t="shared" ref="T355:V355" si="982">SUM(T352:T354)</f>
        <v>1827.4597937469816</v>
      </c>
      <c r="U355" s="24">
        <f t="shared" si="982"/>
        <v>11200.333092500121</v>
      </c>
      <c r="V355" s="24">
        <f t="shared" si="982"/>
        <v>0</v>
      </c>
      <c r="W355" s="24"/>
      <c r="X355" s="24">
        <f t="shared" si="981"/>
        <v>25795.28903341863</v>
      </c>
      <c r="Y355" s="24">
        <f t="shared" si="981"/>
        <v>129770.41525101864</v>
      </c>
      <c r="Z355" s="24">
        <f t="shared" si="981"/>
        <v>0</v>
      </c>
      <c r="AA355" s="24"/>
      <c r="AB355" s="24">
        <f t="shared" si="981"/>
        <v>19509.653313457264</v>
      </c>
      <c r="AC355" s="24">
        <f t="shared" si="981"/>
        <v>125264.47644495133</v>
      </c>
      <c r="AD355" s="24">
        <f t="shared" si="981"/>
        <v>0</v>
      </c>
      <c r="AE355" s="24"/>
      <c r="AF355" s="24">
        <f t="shared" si="981"/>
        <v>13177.212596895215</v>
      </c>
      <c r="AG355" s="24">
        <f t="shared" si="981"/>
        <v>55093.021840596448</v>
      </c>
      <c r="AH355" s="24">
        <f t="shared" si="981"/>
        <v>0</v>
      </c>
      <c r="AI355" s="24"/>
      <c r="AJ355" s="24">
        <f t="shared" si="981"/>
        <v>11283.445724630612</v>
      </c>
      <c r="AK355" s="24">
        <f t="shared" si="981"/>
        <v>76276.474594599335</v>
      </c>
      <c r="AL355" s="24">
        <f t="shared" si="981"/>
        <v>0</v>
      </c>
      <c r="AM355" s="24"/>
      <c r="AN355" s="24">
        <f t="shared" si="981"/>
        <v>1218.3638882291159</v>
      </c>
      <c r="AO355" s="24">
        <f t="shared" si="981"/>
        <v>7444.970950339718</v>
      </c>
      <c r="AP355" s="24">
        <f t="shared" si="981"/>
        <v>0</v>
      </c>
      <c r="AQ355" s="24"/>
      <c r="AR355" s="24">
        <f t="shared" si="981"/>
        <v>493.17323624094632</v>
      </c>
      <c r="AS355" s="24">
        <f t="shared" si="981"/>
        <v>3933.1503691295338</v>
      </c>
      <c r="AT355" s="24">
        <f t="shared" si="981"/>
        <v>0</v>
      </c>
      <c r="AU355" s="24"/>
      <c r="AV355" s="24">
        <f t="shared" si="981"/>
        <v>0</v>
      </c>
      <c r="AW355" s="24">
        <f t="shared" si="981"/>
        <v>7045.5402234900375</v>
      </c>
      <c r="AX355" s="24">
        <f t="shared" si="981"/>
        <v>0</v>
      </c>
      <c r="AY355" s="24"/>
      <c r="AZ355" s="24">
        <f t="shared" si="981"/>
        <v>0</v>
      </c>
      <c r="BA355" s="24">
        <f t="shared" si="981"/>
        <v>229.66062216818909</v>
      </c>
      <c r="BB355" s="24">
        <f t="shared" si="981"/>
        <v>0</v>
      </c>
      <c r="BC355" s="24"/>
      <c r="BD355" s="24">
        <f t="shared" si="981"/>
        <v>22.083239817720905</v>
      </c>
      <c r="BE355" s="24">
        <f t="shared" si="981"/>
        <v>215.21505617798863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350704.12446438853</v>
      </c>
      <c r="BO355" s="44">
        <f t="shared" si="928"/>
        <v>116198.93626420342</v>
      </c>
      <c r="BP355" s="44">
        <f t="shared" si="929"/>
        <v>13027.792886247102</v>
      </c>
      <c r="BQ355" s="44">
        <f t="shared" si="930"/>
        <v>155565.70428443726</v>
      </c>
      <c r="BR355" s="44">
        <f t="shared" si="931"/>
        <v>144774.12975840858</v>
      </c>
      <c r="BS355" s="44">
        <f t="shared" si="932"/>
        <v>68270.234437491657</v>
      </c>
      <c r="BT355" s="44">
        <f t="shared" si="933"/>
        <v>87559.920319229946</v>
      </c>
      <c r="BU355" s="44">
        <f t="shared" si="934"/>
        <v>8663.3348385688332</v>
      </c>
      <c r="BV355" s="44">
        <f t="shared" si="935"/>
        <v>4426.3236053704804</v>
      </c>
      <c r="BW355" s="44">
        <f t="shared" si="936"/>
        <v>7045.5402234900375</v>
      </c>
      <c r="BX355" s="44">
        <f t="shared" si="937"/>
        <v>229.66062216818909</v>
      </c>
      <c r="BY355" s="44">
        <f t="shared" si="938"/>
        <v>237.29829599570954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13439392.561794229</v>
      </c>
      <c r="I419" s="24">
        <f t="shared" ref="I419:J419" si="1159">I417+I404+I396+I368+I355+I349</f>
        <v>28017018.976255096</v>
      </c>
      <c r="J419" s="24">
        <f t="shared" si="1159"/>
        <v>10850657.461950678</v>
      </c>
      <c r="K419" s="24"/>
      <c r="L419" s="24">
        <f t="shared" ref="L419:BF419" si="1160">L417+L404+L396+L368+L355+L349</f>
        <v>6334498.3000423517</v>
      </c>
      <c r="M419" s="24">
        <f t="shared" si="1160"/>
        <v>10135941.979894284</v>
      </c>
      <c r="N419" s="24">
        <f t="shared" si="1160"/>
        <v>7919872.6606270168</v>
      </c>
      <c r="O419" s="24"/>
      <c r="P419" s="24">
        <f t="shared" si="1160"/>
        <v>1840951.0606118222</v>
      </c>
      <c r="Q419" s="24">
        <f t="shared" si="1160"/>
        <v>3293818.2717023436</v>
      </c>
      <c r="R419" s="24">
        <f t="shared" si="1160"/>
        <v>1991588.6094797221</v>
      </c>
      <c r="S419" s="24"/>
      <c r="T419" s="24">
        <f t="shared" ref="T419:V419" si="1161">T417+T404+T396+T368+T355+T349</f>
        <v>150748.88441455094</v>
      </c>
      <c r="U419" s="24">
        <f t="shared" si="1161"/>
        <v>392299.27326592326</v>
      </c>
      <c r="V419" s="24">
        <f t="shared" si="1161"/>
        <v>37490.225371475106</v>
      </c>
      <c r="W419" s="24"/>
      <c r="X419" s="24">
        <f t="shared" si="1160"/>
        <v>1853438.7466343285</v>
      </c>
      <c r="Y419" s="24">
        <f t="shared" si="1160"/>
        <v>4545296.9276852012</v>
      </c>
      <c r="Z419" s="24">
        <f t="shared" si="1160"/>
        <v>391743.27406295773</v>
      </c>
      <c r="AA419" s="24"/>
      <c r="AB419" s="24">
        <f t="shared" si="1160"/>
        <v>1595631.2029523356</v>
      </c>
      <c r="AC419" s="24">
        <f t="shared" si="1160"/>
        <v>4387473.3607964115</v>
      </c>
      <c r="AD419" s="24">
        <f t="shared" si="1160"/>
        <v>81961.702938199858</v>
      </c>
      <c r="AE419" s="24"/>
      <c r="AF419" s="24">
        <f t="shared" si="1160"/>
        <v>987297.51276850747</v>
      </c>
      <c r="AG419" s="24">
        <f t="shared" si="1160"/>
        <v>1929670.5063675218</v>
      </c>
      <c r="AH419" s="24">
        <f t="shared" si="1160"/>
        <v>101977.72202765736</v>
      </c>
      <c r="AI419" s="24"/>
      <c r="AJ419" s="24">
        <f t="shared" si="1160"/>
        <v>440139.81726907426</v>
      </c>
      <c r="AK419" s="24">
        <f t="shared" si="1160"/>
        <v>2671635.3258087402</v>
      </c>
      <c r="AL419" s="24">
        <f t="shared" si="1160"/>
        <v>46493.747496664699</v>
      </c>
      <c r="AM419" s="24"/>
      <c r="AN419" s="24">
        <f t="shared" si="1160"/>
        <v>99087.905714728942</v>
      </c>
      <c r="AO419" s="24">
        <f t="shared" si="1160"/>
        <v>260765.16378427073</v>
      </c>
      <c r="AP419" s="24">
        <f t="shared" si="1160"/>
        <v>553.00341917757657</v>
      </c>
      <c r="AQ419" s="24"/>
      <c r="AR419" s="24">
        <f t="shared" si="1160"/>
        <v>49188.046815203204</v>
      </c>
      <c r="AS419" s="24">
        <f t="shared" si="1160"/>
        <v>137761.26287603949</v>
      </c>
      <c r="AT419" s="24">
        <f t="shared" si="1160"/>
        <v>553.00341917757657</v>
      </c>
      <c r="AU419" s="24"/>
      <c r="AV419" s="24">
        <f t="shared" si="1160"/>
        <v>84088.068385393592</v>
      </c>
      <c r="AW419" s="24">
        <f t="shared" si="1160"/>
        <v>246774.83130316486</v>
      </c>
      <c r="AX419" s="24">
        <f t="shared" si="1160"/>
        <v>267519.68909350288</v>
      </c>
      <c r="AY419" s="24"/>
      <c r="AZ419" s="24">
        <f t="shared" si="1160"/>
        <v>2689.843471534547</v>
      </c>
      <c r="BA419" s="24">
        <f t="shared" si="1160"/>
        <v>8044.0192653475224</v>
      </c>
      <c r="BB419" s="24">
        <f t="shared" si="1160"/>
        <v>1681.124029804374</v>
      </c>
      <c r="BC419" s="24"/>
      <c r="BD419" s="24">
        <f t="shared" si="1160"/>
        <v>1633.1727143971887</v>
      </c>
      <c r="BE419" s="24">
        <f t="shared" si="1160"/>
        <v>7538.0535058412033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24390312.940563653</v>
      </c>
      <c r="BO419" s="44">
        <f t="shared" si="1123"/>
        <v>7126357.9417938869</v>
      </c>
      <c r="BP419" s="44">
        <f t="shared" si="1124"/>
        <v>580538.38305194932</v>
      </c>
      <c r="BQ419" s="44">
        <f t="shared" si="1125"/>
        <v>6790478.9483824875</v>
      </c>
      <c r="BR419" s="44">
        <f t="shared" si="1126"/>
        <v>6065066.2666869471</v>
      </c>
      <c r="BS419" s="44">
        <f t="shared" si="1127"/>
        <v>3018945.7411636868</v>
      </c>
      <c r="BT419" s="44">
        <f t="shared" si="1128"/>
        <v>3158268.890574479</v>
      </c>
      <c r="BU419" s="44">
        <f t="shared" si="1129"/>
        <v>360406.07291817723</v>
      </c>
      <c r="BV419" s="44">
        <f t="shared" si="1130"/>
        <v>187502.31311042028</v>
      </c>
      <c r="BW419" s="44">
        <f t="shared" si="1131"/>
        <v>598382.58878206136</v>
      </c>
      <c r="BX419" s="44">
        <f t="shared" si="1132"/>
        <v>12414.986766686443</v>
      </c>
      <c r="BY419" s="44">
        <f t="shared" si="1133"/>
        <v>18393.926205560088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5453266.5064410623</v>
      </c>
      <c r="I422" s="21">
        <f>+'Function-Classif'!T422</f>
        <v>11368391.130107602</v>
      </c>
      <c r="J422" s="21">
        <f>+'Function-Classif'!U422</f>
        <v>4402842.3634513374</v>
      </c>
      <c r="K422" s="47"/>
      <c r="L422" s="47">
        <f t="shared" ref="L422:N422" si="1162">INDEX(Alloc,$E422,L$1)*$G422</f>
        <v>2570332.4950065338</v>
      </c>
      <c r="M422" s="47">
        <f t="shared" si="1162"/>
        <v>4112834.1668745815</v>
      </c>
      <c r="N422" s="47">
        <f t="shared" si="1162"/>
        <v>3213625.6245877235</v>
      </c>
      <c r="O422" s="47"/>
      <c r="P422" s="47">
        <f t="shared" ref="P422:V422" si="1163">INDEX(Alloc,$E422,P$1)*$G422</f>
        <v>746997.80608918506</v>
      </c>
      <c r="Q422" s="47">
        <f t="shared" si="1163"/>
        <v>1336523.8627258278</v>
      </c>
      <c r="R422" s="47">
        <f t="shared" si="1163"/>
        <v>808121.60287364549</v>
      </c>
      <c r="S422" s="47"/>
      <c r="T422" s="47">
        <f t="shared" si="1163"/>
        <v>61168.973112537366</v>
      </c>
      <c r="U422" s="47">
        <f t="shared" si="1163"/>
        <v>159182.23071211635</v>
      </c>
      <c r="V422" s="47">
        <f t="shared" si="1163"/>
        <v>15212.308844849889</v>
      </c>
      <c r="W422" s="24"/>
      <c r="X422" s="47">
        <f t="shared" ref="X422:Z422" si="1164">INDEX(Alloc,$E422,X$1)*$G422</f>
        <v>752064.90116929146</v>
      </c>
      <c r="Y422" s="47">
        <f t="shared" si="1164"/>
        <v>1844333.0220176277</v>
      </c>
      <c r="Z422" s="47">
        <f t="shared" si="1164"/>
        <v>158956.62439715839</v>
      </c>
      <c r="AB422" s="47">
        <f t="shared" ref="AB422:AD422" si="1165">INDEX(Alloc,$E422,AB$1)*$G422</f>
        <v>647455.02117623633</v>
      </c>
      <c r="AC422" s="47">
        <f t="shared" si="1165"/>
        <v>1780293.3738501666</v>
      </c>
      <c r="AD422" s="47">
        <f t="shared" si="1165"/>
        <v>33257.381789291678</v>
      </c>
      <c r="AF422" s="47">
        <f t="shared" ref="AF422:AH422" si="1166">INDEX(Alloc,$E422,AF$1)*$G422</f>
        <v>400613.08080089884</v>
      </c>
      <c r="AG422" s="47">
        <f t="shared" si="1166"/>
        <v>782997.25917346799</v>
      </c>
      <c r="AH422" s="47">
        <f t="shared" si="1166"/>
        <v>41379.228516436546</v>
      </c>
      <c r="AJ422" s="47">
        <f t="shared" ref="AJ422:AL422" si="1167">INDEX(Alloc,$E422,AJ$1)*$G422</f>
        <v>178594.36076656231</v>
      </c>
      <c r="AK422" s="47">
        <f t="shared" si="1167"/>
        <v>1084062.3467666984</v>
      </c>
      <c r="AL422" s="47">
        <f t="shared" si="1167"/>
        <v>18865.644024958845</v>
      </c>
      <c r="AN422" s="47">
        <f t="shared" ref="AN422:AP422" si="1168">INDEX(Alloc,$E422,AN$1)*$G422</f>
        <v>40206.635451936039</v>
      </c>
      <c r="AO422" s="47">
        <f t="shared" si="1168"/>
        <v>105809.98562047617</v>
      </c>
      <c r="AP422" s="47">
        <f t="shared" si="1168"/>
        <v>224.39072375350403</v>
      </c>
      <c r="AR422" s="47">
        <f t="shared" ref="AR422:AT422" si="1169">INDEX(Alloc,$E422,AR$1)*$G422</f>
        <v>19958.902679660383</v>
      </c>
      <c r="AS422" s="47">
        <f t="shared" si="1169"/>
        <v>55899.020530332149</v>
      </c>
      <c r="AT422" s="47">
        <f t="shared" si="1169"/>
        <v>224.39072375350403</v>
      </c>
      <c r="AV422" s="47">
        <f t="shared" ref="AV422:AX422" si="1170">INDEX(Alloc,$E422,AV$1)*$G422</f>
        <v>34120.19143045057</v>
      </c>
      <c r="AW422" s="47">
        <f t="shared" si="1170"/>
        <v>100133.16569112337</v>
      </c>
      <c r="AX422" s="47">
        <f t="shared" si="1170"/>
        <v>108550.75135571165</v>
      </c>
      <c r="AZ422" s="47">
        <f t="shared" ref="AZ422:BB422" si="1171">INDEX(Alloc,$E422,AZ$1)*$G422</f>
        <v>1091.4506175367044</v>
      </c>
      <c r="BA422" s="47">
        <f t="shared" si="1171"/>
        <v>3264.0002615586914</v>
      </c>
      <c r="BB422" s="47">
        <f t="shared" si="1171"/>
        <v>682.14521770629017</v>
      </c>
      <c r="BD422" s="47">
        <f t="shared" ref="BD422:BF422" si="1172">INDEX(Alloc,$E422,BD$1)*$G422</f>
        <v>662.68814023441325</v>
      </c>
      <c r="BE422" s="47">
        <f t="shared" si="1172"/>
        <v>3058.6958836238109</v>
      </c>
      <c r="BF422" s="47">
        <f t="shared" si="1172"/>
        <v>3742.2703963485387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9896792.2864688393</v>
      </c>
      <c r="BO422" s="44">
        <f t="shared" si="1123"/>
        <v>2891643.2716886587</v>
      </c>
      <c r="BP422" s="44">
        <f t="shared" si="1124"/>
        <v>235563.51266950357</v>
      </c>
      <c r="BQ422" s="44">
        <f t="shared" si="1125"/>
        <v>2755354.5475840773</v>
      </c>
      <c r="BR422" s="44">
        <f t="shared" si="1126"/>
        <v>2461005.7768156948</v>
      </c>
      <c r="BS422" s="44">
        <f t="shared" si="1127"/>
        <v>1224989.5684908035</v>
      </c>
      <c r="BT422" s="44">
        <f t="shared" si="1128"/>
        <v>1281522.3515582196</v>
      </c>
      <c r="BU422" s="44">
        <f t="shared" si="1129"/>
        <v>146241.01179616572</v>
      </c>
      <c r="BV422" s="44">
        <f t="shared" si="1130"/>
        <v>76082.313933746031</v>
      </c>
      <c r="BW422" s="44">
        <f t="shared" si="1131"/>
        <v>242804.1084772856</v>
      </c>
      <c r="BX422" s="44">
        <f t="shared" si="1132"/>
        <v>5037.5960968016861</v>
      </c>
      <c r="BY422" s="44">
        <f t="shared" si="1133"/>
        <v>7463.6544202067635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-622691.11959373788</v>
      </c>
      <c r="I424" s="21">
        <f>+'Function-Classif'!T424</f>
        <v>-1298120.3453792231</v>
      </c>
      <c r="J424" s="21">
        <f>+'Function-Classif'!U424</f>
        <v>-502746.53502703935</v>
      </c>
      <c r="K424" s="47"/>
      <c r="L424" s="47">
        <f t="shared" ref="L424:N424" si="1173">INDEX(Alloc,$E424,L$1)*$G424</f>
        <v>-293498.07443911728</v>
      </c>
      <c r="M424" s="47">
        <f t="shared" si="1173"/>
        <v>-469631.42348711286</v>
      </c>
      <c r="N424" s="47">
        <f t="shared" si="1173"/>
        <v>-366953.66635136632</v>
      </c>
      <c r="O424" s="47"/>
      <c r="P424" s="47">
        <f t="shared" ref="P424:V424" si="1174">INDEX(Alloc,$E424,P$1)*$G424</f>
        <v>-85297.298354726518</v>
      </c>
      <c r="Q424" s="47">
        <f t="shared" si="1174"/>
        <v>-152613.39959481172</v>
      </c>
      <c r="R424" s="47">
        <f t="shared" si="1174"/>
        <v>-92276.829871952054</v>
      </c>
      <c r="S424" s="47"/>
      <c r="T424" s="47">
        <f t="shared" si="1174"/>
        <v>-6984.6900581250366</v>
      </c>
      <c r="U424" s="47">
        <f t="shared" si="1174"/>
        <v>-18176.511517359431</v>
      </c>
      <c r="V424" s="47">
        <f t="shared" si="1174"/>
        <v>-1737.0450563926929</v>
      </c>
      <c r="W424" s="24"/>
      <c r="X424" s="47">
        <f t="shared" ref="X424:Z424" si="1175">INDEX(Alloc,$E424,X$1)*$G424</f>
        <v>-85875.893790103219</v>
      </c>
      <c r="Y424" s="47">
        <f t="shared" si="1175"/>
        <v>-210598.50880703892</v>
      </c>
      <c r="Z424" s="47">
        <f t="shared" si="1175"/>
        <v>-18150.750251394777</v>
      </c>
      <c r="AB424" s="47">
        <f t="shared" ref="AB424:AD424" si="1176">INDEX(Alloc,$E424,AB$1)*$G424</f>
        <v>-73930.825047084116</v>
      </c>
      <c r="AC424" s="47">
        <f t="shared" si="1176"/>
        <v>-203286.0255149267</v>
      </c>
      <c r="AD424" s="47">
        <f t="shared" si="1176"/>
        <v>-3797.5544156277956</v>
      </c>
      <c r="AF424" s="47">
        <f t="shared" ref="AF424:AH424" si="1177">INDEX(Alloc,$E424,AF$1)*$G424</f>
        <v>-45744.730706479058</v>
      </c>
      <c r="AG424" s="47">
        <f t="shared" si="1177"/>
        <v>-89407.961150930845</v>
      </c>
      <c r="AH424" s="47">
        <f t="shared" si="1177"/>
        <v>-4724.9622042845731</v>
      </c>
      <c r="AJ424" s="47">
        <f t="shared" ref="AJ424:AL424" si="1178">INDEX(Alloc,$E424,AJ$1)*$G424</f>
        <v>-20393.120770368594</v>
      </c>
      <c r="AK424" s="47">
        <f t="shared" si="1178"/>
        <v>-123785.62383119535</v>
      </c>
      <c r="AL424" s="47">
        <f t="shared" si="1178"/>
        <v>-2154.2077552753285</v>
      </c>
      <c r="AN424" s="47">
        <f t="shared" ref="AN424:AP424" si="1179">INDEX(Alloc,$E424,AN$1)*$G424</f>
        <v>-4591.0675399949687</v>
      </c>
      <c r="AO424" s="47">
        <f t="shared" si="1179"/>
        <v>-12082.104979169826</v>
      </c>
      <c r="AP424" s="47">
        <f t="shared" si="1179"/>
        <v>-25.622461479827312</v>
      </c>
      <c r="AR424" s="47">
        <f t="shared" ref="AR424:AT424" si="1180">INDEX(Alloc,$E424,AR$1)*$G424</f>
        <v>-2279.0434761955457</v>
      </c>
      <c r="AS424" s="47">
        <f t="shared" si="1180"/>
        <v>-6382.9309712101922</v>
      </c>
      <c r="AT424" s="47">
        <f t="shared" si="1180"/>
        <v>-25.622461479827312</v>
      </c>
      <c r="AV424" s="47">
        <f t="shared" ref="AV424:AX424" si="1181">INDEX(Alloc,$E424,AV$1)*$G424</f>
        <v>-3896.0758982685065</v>
      </c>
      <c r="AW424" s="47">
        <f t="shared" si="1181"/>
        <v>-11433.887006810412</v>
      </c>
      <c r="AX424" s="47">
        <f t="shared" si="1181"/>
        <v>-12395.064282039426</v>
      </c>
      <c r="AZ424" s="47">
        <f t="shared" ref="AZ424:BB424" si="1182">INDEX(Alloc,$E424,AZ$1)*$G424</f>
        <v>-124.6292669196457</v>
      </c>
      <c r="BA424" s="47">
        <f t="shared" si="1182"/>
        <v>-372.70578557340144</v>
      </c>
      <c r="BB424" s="47">
        <f t="shared" si="1182"/>
        <v>-77.891988010733883</v>
      </c>
      <c r="BD424" s="47">
        <f t="shared" ref="BD424:BF424" si="1183">INDEX(Alloc,$E424,BD$1)*$G424</f>
        <v>-75.670246355402213</v>
      </c>
      <c r="BE424" s="47">
        <f t="shared" si="1183"/>
        <v>-349.26273308316127</v>
      </c>
      <c r="BF424" s="47">
        <f t="shared" si="1183"/>
        <v>-427.31792773604428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-1130083.1642775964</v>
      </c>
      <c r="BO424" s="44">
        <f t="shared" si="1123"/>
        <v>-330187.52782149031</v>
      </c>
      <c r="BP424" s="44">
        <f t="shared" si="1124"/>
        <v>-26898.246631877162</v>
      </c>
      <c r="BQ424" s="44">
        <f t="shared" si="1125"/>
        <v>-314625.15284853691</v>
      </c>
      <c r="BR424" s="44">
        <f t="shared" si="1126"/>
        <v>-281014.40497763862</v>
      </c>
      <c r="BS424" s="44">
        <f t="shared" si="1127"/>
        <v>-139877.65406169445</v>
      </c>
      <c r="BT424" s="44">
        <f t="shared" si="1128"/>
        <v>-146332.95235683929</v>
      </c>
      <c r="BU424" s="44">
        <f t="shared" si="1129"/>
        <v>-16698.794980644619</v>
      </c>
      <c r="BV424" s="44">
        <f t="shared" si="1130"/>
        <v>-8687.5969088855636</v>
      </c>
      <c r="BW424" s="44">
        <f t="shared" si="1131"/>
        <v>-27725.027187118343</v>
      </c>
      <c r="BX424" s="44">
        <f t="shared" si="1132"/>
        <v>-575.22704050378104</v>
      </c>
      <c r="BY424" s="44">
        <f t="shared" si="1133"/>
        <v>-852.25090717460785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190745.97145025092</v>
      </c>
      <c r="I433" s="31">
        <f>+'Function-Classif'!T433</f>
        <v>201991.78128526991</v>
      </c>
      <c r="J433" s="31">
        <f>+'Function-Classif'!U433</f>
        <v>37975.247264479178</v>
      </c>
      <c r="K433" s="65"/>
      <c r="L433" s="47">
        <f t="shared" ref="L433:N433" si="1195">INDEX(Alloc,$E433,L$1)*$G433</f>
        <v>91292.535913307322</v>
      </c>
      <c r="M433" s="47">
        <f t="shared" si="1195"/>
        <v>73076.189057022042</v>
      </c>
      <c r="N433" s="47">
        <f t="shared" si="1195"/>
        <v>21907.928655821906</v>
      </c>
      <c r="O433" s="47"/>
      <c r="P433" s="47">
        <f t="shared" ref="P433:V433" si="1196">INDEX(Alloc,$E433,P$1)*$G433</f>
        <v>25998.750449283605</v>
      </c>
      <c r="Q433" s="47">
        <f t="shared" si="1196"/>
        <v>23747.14527962447</v>
      </c>
      <c r="R433" s="47">
        <f t="shared" si="1196"/>
        <v>3573.1563512652378</v>
      </c>
      <c r="S433" s="47"/>
      <c r="T433" s="47">
        <f t="shared" si="1196"/>
        <v>2054.4302104448434</v>
      </c>
      <c r="U433" s="47">
        <f t="shared" si="1196"/>
        <v>2828.3247789873358</v>
      </c>
      <c r="V433" s="47">
        <f t="shared" si="1196"/>
        <v>33.552750392676479</v>
      </c>
      <c r="W433" s="24"/>
      <c r="X433" s="47">
        <f t="shared" ref="X433:Z433" si="1197">INDEX(Alloc,$E433,X$1)*$G433</f>
        <v>26164.985289758341</v>
      </c>
      <c r="Y433" s="47">
        <f t="shared" si="1197"/>
        <v>32769.818361893347</v>
      </c>
      <c r="Z433" s="47">
        <f t="shared" si="1197"/>
        <v>402.33650598806008</v>
      </c>
      <c r="AB433" s="47">
        <f t="shared" ref="AB433:AD433" si="1198">INDEX(Alloc,$E433,AB$1)*$G433</f>
        <v>21745.607938710065</v>
      </c>
      <c r="AC433" s="47">
        <f t="shared" si="1198"/>
        <v>31631.971989597998</v>
      </c>
      <c r="AD433" s="47">
        <f t="shared" si="1198"/>
        <v>52.538472216419137</v>
      </c>
      <c r="AF433" s="47">
        <f t="shared" ref="AF433:AH433" si="1199">INDEX(Alloc,$E433,AF$1)*$G433</f>
        <v>13952.642379353219</v>
      </c>
      <c r="AG433" s="47">
        <f t="shared" si="1199"/>
        <v>13912.171855441427</v>
      </c>
      <c r="AH433" s="47">
        <f t="shared" si="1199"/>
        <v>44.348331486819873</v>
      </c>
      <c r="AJ433" s="47">
        <f t="shared" ref="AJ433:AL433" si="1200">INDEX(Alloc,$E433,AJ$1)*$G433</f>
        <v>6269.2179439200509</v>
      </c>
      <c r="AK433" s="47">
        <f t="shared" si="1200"/>
        <v>19261.448866566465</v>
      </c>
      <c r="AL433" s="47">
        <f t="shared" si="1200"/>
        <v>42.97650377970956</v>
      </c>
      <c r="AN433" s="47">
        <f t="shared" ref="AN433:AP433" si="1201">INDEX(Alloc,$E433,AN$1)*$G433</f>
        <v>1350.3950446018516</v>
      </c>
      <c r="AO433" s="47">
        <f t="shared" si="1201"/>
        <v>1880.0151427448714</v>
      </c>
      <c r="AP433" s="47">
        <f t="shared" si="1201"/>
        <v>0.4984118458030834</v>
      </c>
      <c r="AR433" s="47">
        <f t="shared" ref="AR433:AT433" si="1202">INDEX(Alloc,$E433,AR$1)*$G433</f>
        <v>670.28849923216239</v>
      </c>
      <c r="AS433" s="47">
        <f t="shared" si="1202"/>
        <v>993.20498387152122</v>
      </c>
      <c r="AT433" s="47">
        <f t="shared" si="1202"/>
        <v>0.4984118458030834</v>
      </c>
      <c r="AV433" s="47">
        <f t="shared" ref="AV433:AX433" si="1203">INDEX(Alloc,$E433,AV$1)*$G433</f>
        <v>1186.3156425978614</v>
      </c>
      <c r="AW433" s="47">
        <f t="shared" si="1203"/>
        <v>1779.1503012345461</v>
      </c>
      <c r="AX433" s="47">
        <f t="shared" si="1203"/>
        <v>11903.502514872942</v>
      </c>
      <c r="AZ433" s="47">
        <f t="shared" ref="AZ433:BB433" si="1204">INDEX(Alloc,$E433,AZ$1)*$G433</f>
        <v>37.948349244938285</v>
      </c>
      <c r="BA433" s="47">
        <f t="shared" si="1204"/>
        <v>57.994242052576752</v>
      </c>
      <c r="BB433" s="47">
        <f t="shared" si="1204"/>
        <v>2.1286189809310043</v>
      </c>
      <c r="BD433" s="47">
        <f t="shared" ref="BD433:BF433" si="1205">INDEX(Alloc,$E433,BD$1)*$G433</f>
        <v>22.853789796575946</v>
      </c>
      <c r="BE433" s="47">
        <f t="shared" si="1205"/>
        <v>54.346426233247321</v>
      </c>
      <c r="BF433" s="47">
        <f t="shared" si="1205"/>
        <v>11.781735982859473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186276.6536261513</v>
      </c>
      <c r="BO433" s="44">
        <f t="shared" si="1123"/>
        <v>53319.052080173307</v>
      </c>
      <c r="BP433" s="44">
        <f t="shared" si="1124"/>
        <v>4916.3077398248561</v>
      </c>
      <c r="BQ433" s="44">
        <f t="shared" si="1125"/>
        <v>59337.140157639747</v>
      </c>
      <c r="BR433" s="44">
        <f t="shared" si="1126"/>
        <v>53430.11840052448</v>
      </c>
      <c r="BS433" s="44">
        <f t="shared" si="1127"/>
        <v>27909.162566281469</v>
      </c>
      <c r="BT433" s="44">
        <f t="shared" si="1128"/>
        <v>25573.643314266224</v>
      </c>
      <c r="BU433" s="44">
        <f t="shared" si="1129"/>
        <v>3230.9085991925263</v>
      </c>
      <c r="BV433" s="44">
        <f t="shared" si="1130"/>
        <v>1663.9918949494866</v>
      </c>
      <c r="BW433" s="44">
        <f t="shared" si="1131"/>
        <v>14868.968458705349</v>
      </c>
      <c r="BX433" s="44">
        <f t="shared" si="1132"/>
        <v>98.071210278446046</v>
      </c>
      <c r="BY433" s="44">
        <f t="shared" si="1133"/>
        <v>88.98195201268274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5021321.3582975753</v>
      </c>
      <c r="I434" s="24">
        <f t="shared" ref="I434:J434" si="1206">SUM(I422:I433)</f>
        <v>10272262.566013647</v>
      </c>
      <c r="J434" s="24">
        <f t="shared" si="1206"/>
        <v>3938071.0756887775</v>
      </c>
      <c r="K434" s="24"/>
      <c r="L434" s="24">
        <f t="shared" ref="L434:BF434" si="1207">SUM(L422:L433)</f>
        <v>2368126.9564807238</v>
      </c>
      <c r="M434" s="24">
        <f t="shared" si="1207"/>
        <v>3716278.9324444905</v>
      </c>
      <c r="N434" s="24">
        <f t="shared" si="1207"/>
        <v>2868579.886892179</v>
      </c>
      <c r="O434" s="24"/>
      <c r="P434" s="24">
        <f t="shared" si="1207"/>
        <v>687699.25818374217</v>
      </c>
      <c r="Q434" s="24">
        <f t="shared" si="1207"/>
        <v>1207657.6084106406</v>
      </c>
      <c r="R434" s="24">
        <f t="shared" si="1207"/>
        <v>719417.92935295869</v>
      </c>
      <c r="S434" s="24"/>
      <c r="T434" s="24">
        <f t="shared" ref="T434:V434" si="1208">SUM(T422:T433)</f>
        <v>56238.713264857171</v>
      </c>
      <c r="U434" s="24">
        <f t="shared" si="1208"/>
        <v>143834.04397374424</v>
      </c>
      <c r="V434" s="24">
        <f t="shared" si="1208"/>
        <v>13508.816538849873</v>
      </c>
      <c r="W434" s="24"/>
      <c r="X434" s="24">
        <f t="shared" si="1207"/>
        <v>692353.99266894651</v>
      </c>
      <c r="Y434" s="24">
        <f t="shared" si="1207"/>
        <v>1666504.3315724821</v>
      </c>
      <c r="Z434" s="24">
        <f t="shared" si="1207"/>
        <v>141208.21065175167</v>
      </c>
      <c r="AA434" s="24"/>
      <c r="AB434" s="24">
        <f t="shared" si="1207"/>
        <v>595269.80406786222</v>
      </c>
      <c r="AC434" s="24">
        <f t="shared" si="1207"/>
        <v>1608639.3203248377</v>
      </c>
      <c r="AD434" s="24">
        <f t="shared" si="1207"/>
        <v>29512.3658458803</v>
      </c>
      <c r="AE434" s="24"/>
      <c r="AF434" s="24">
        <f t="shared" si="1207"/>
        <v>368820.99247377302</v>
      </c>
      <c r="AG434" s="24">
        <f t="shared" si="1207"/>
        <v>707501.46987797855</v>
      </c>
      <c r="AH434" s="24">
        <f t="shared" si="1207"/>
        <v>36698.614643638793</v>
      </c>
      <c r="AI434" s="24"/>
      <c r="AJ434" s="24">
        <f t="shared" si="1207"/>
        <v>164470.45794011379</v>
      </c>
      <c r="AK434" s="24">
        <f t="shared" si="1207"/>
        <v>979538.17180206953</v>
      </c>
      <c r="AL434" s="24">
        <f t="shared" si="1207"/>
        <v>16754.412773463224</v>
      </c>
      <c r="AM434" s="24"/>
      <c r="AN434" s="24">
        <f t="shared" si="1207"/>
        <v>36965.96295654292</v>
      </c>
      <c r="AO434" s="24">
        <f t="shared" si="1207"/>
        <v>95607.895784051216</v>
      </c>
      <c r="AP434" s="24">
        <f t="shared" si="1207"/>
        <v>199.2666741194798</v>
      </c>
      <c r="AQ434" s="24"/>
      <c r="AR434" s="24">
        <f t="shared" si="1207"/>
        <v>18350.147702697002</v>
      </c>
      <c r="AS434" s="24">
        <f t="shared" si="1207"/>
        <v>50509.294542993484</v>
      </c>
      <c r="AT434" s="24">
        <f t="shared" si="1207"/>
        <v>199.2666741194798</v>
      </c>
      <c r="AU434" s="24"/>
      <c r="AV434" s="24">
        <f t="shared" si="1207"/>
        <v>31410.431174779922</v>
      </c>
      <c r="AW434" s="24">
        <f t="shared" si="1207"/>
        <v>90478.428985547507</v>
      </c>
      <c r="AX434" s="24">
        <f t="shared" si="1207"/>
        <v>108059.18958854517</v>
      </c>
      <c r="AY434" s="24"/>
      <c r="AZ434" s="24">
        <f t="shared" si="1207"/>
        <v>1004.769699861997</v>
      </c>
      <c r="BA434" s="24">
        <f t="shared" si="1207"/>
        <v>2949.2887180378666</v>
      </c>
      <c r="BB434" s="24">
        <f t="shared" si="1207"/>
        <v>606.38184867648727</v>
      </c>
      <c r="BC434" s="24"/>
      <c r="BD434" s="24">
        <f t="shared" si="1207"/>
        <v>609.87168367558695</v>
      </c>
      <c r="BE434" s="24">
        <f t="shared" si="1207"/>
        <v>2763.7795767738971</v>
      </c>
      <c r="BF434" s="24">
        <f t="shared" si="1207"/>
        <v>3326.7342045953542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8952985.7758173943</v>
      </c>
      <c r="BO434" s="44">
        <f t="shared" si="1123"/>
        <v>2614774.7959473412</v>
      </c>
      <c r="BP434" s="44">
        <f t="shared" si="1124"/>
        <v>213581.57377745127</v>
      </c>
      <c r="BQ434" s="44">
        <f t="shared" si="1125"/>
        <v>2500066.5348931802</v>
      </c>
      <c r="BR434" s="44">
        <f t="shared" si="1126"/>
        <v>2233421.4902385804</v>
      </c>
      <c r="BS434" s="44">
        <f t="shared" si="1127"/>
        <v>1113021.0769953902</v>
      </c>
      <c r="BT434" s="44">
        <f t="shared" si="1128"/>
        <v>1160763.0425156464</v>
      </c>
      <c r="BU434" s="44">
        <f t="shared" si="1129"/>
        <v>132773.12541471361</v>
      </c>
      <c r="BV434" s="44">
        <f t="shared" si="1130"/>
        <v>69058.708919809971</v>
      </c>
      <c r="BW434" s="44">
        <f t="shared" si="1131"/>
        <v>229948.04974887258</v>
      </c>
      <c r="BX434" s="44">
        <f t="shared" si="1132"/>
        <v>4560.440266576351</v>
      </c>
      <c r="BY434" s="44">
        <f t="shared" si="1133"/>
        <v>6700.3854650448384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18460713.920091804</v>
      </c>
      <c r="I436" s="24">
        <f t="shared" ref="I436:J436" si="1209">I434+I417+I404+I394+I382+I368+I355+I349</f>
        <v>38289281.542268746</v>
      </c>
      <c r="J436" s="24">
        <f t="shared" si="1209"/>
        <v>14788728.537639454</v>
      </c>
      <c r="K436" s="24"/>
      <c r="L436" s="24">
        <f t="shared" ref="L436:BF436" si="1210">L434+L417+L404+L394+L382+L368+L355+L349</f>
        <v>8702625.2565230746</v>
      </c>
      <c r="M436" s="24">
        <f t="shared" si="1210"/>
        <v>13852220.912338775</v>
      </c>
      <c r="N436" s="24">
        <f t="shared" si="1210"/>
        <v>10788452.547519196</v>
      </c>
      <c r="O436" s="24"/>
      <c r="P436" s="24">
        <f t="shared" si="1210"/>
        <v>2528650.3187955646</v>
      </c>
      <c r="Q436" s="24">
        <f t="shared" si="1210"/>
        <v>4501475.8801129842</v>
      </c>
      <c r="R436" s="24">
        <f t="shared" si="1210"/>
        <v>2711006.5388326803</v>
      </c>
      <c r="S436" s="24"/>
      <c r="T436" s="24">
        <f t="shared" ref="T436:V436" si="1211">T434+T417+T404+T394+T382+T368+T355+T349</f>
        <v>206987.59767940809</v>
      </c>
      <c r="U436" s="24">
        <f t="shared" si="1211"/>
        <v>536133.31723966752</v>
      </c>
      <c r="V436" s="24">
        <f t="shared" si="1211"/>
        <v>50999.041910324981</v>
      </c>
      <c r="W436" s="24"/>
      <c r="X436" s="24">
        <f t="shared" si="1210"/>
        <v>2545792.739303275</v>
      </c>
      <c r="Y436" s="24">
        <f t="shared" si="1210"/>
        <v>6211801.2592576835</v>
      </c>
      <c r="Z436" s="24">
        <f t="shared" si="1210"/>
        <v>532951.48471470934</v>
      </c>
      <c r="AA436" s="24"/>
      <c r="AB436" s="24">
        <f t="shared" si="1210"/>
        <v>2190901.0070201978</v>
      </c>
      <c r="AC436" s="24">
        <f t="shared" si="1210"/>
        <v>5996112.6811212488</v>
      </c>
      <c r="AD436" s="24">
        <f t="shared" si="1210"/>
        <v>111474.06878408015</v>
      </c>
      <c r="AE436" s="24"/>
      <c r="AF436" s="24">
        <f t="shared" si="1210"/>
        <v>1356118.5052422804</v>
      </c>
      <c r="AG436" s="24">
        <f t="shared" si="1210"/>
        <v>2637171.9762455006</v>
      </c>
      <c r="AH436" s="24">
        <f t="shared" si="1210"/>
        <v>138676.33667129616</v>
      </c>
      <c r="AI436" s="24"/>
      <c r="AJ436" s="24">
        <f t="shared" si="1210"/>
        <v>604610.275209188</v>
      </c>
      <c r="AK436" s="24">
        <f t="shared" si="1210"/>
        <v>3651173.4976108102</v>
      </c>
      <c r="AL436" s="24">
        <f t="shared" si="1210"/>
        <v>63248.160270127919</v>
      </c>
      <c r="AM436" s="24"/>
      <c r="AN436" s="24">
        <f t="shared" si="1210"/>
        <v>136053.86867127186</v>
      </c>
      <c r="AO436" s="24">
        <f t="shared" si="1210"/>
        <v>356373.05956832191</v>
      </c>
      <c r="AP436" s="24">
        <f t="shared" si="1210"/>
        <v>752.27009329705629</v>
      </c>
      <c r="AQ436" s="24"/>
      <c r="AR436" s="24">
        <f t="shared" si="1210"/>
        <v>67538.194517900207</v>
      </c>
      <c r="AS436" s="24">
        <f t="shared" si="1210"/>
        <v>188270.55741903299</v>
      </c>
      <c r="AT436" s="24">
        <f t="shared" si="1210"/>
        <v>752.27009329705629</v>
      </c>
      <c r="AU436" s="24"/>
      <c r="AV436" s="24">
        <f t="shared" si="1210"/>
        <v>115498.49956017351</v>
      </c>
      <c r="AW436" s="24">
        <f t="shared" si="1210"/>
        <v>337253.26028871234</v>
      </c>
      <c r="AX436" s="24">
        <f t="shared" si="1210"/>
        <v>375578.87868204806</v>
      </c>
      <c r="AY436" s="24"/>
      <c r="AZ436" s="24">
        <f t="shared" si="1210"/>
        <v>3694.6131713965437</v>
      </c>
      <c r="BA436" s="24">
        <f t="shared" si="1210"/>
        <v>10993.30798338539</v>
      </c>
      <c r="BB436" s="24">
        <f t="shared" si="1210"/>
        <v>2287.5058784808612</v>
      </c>
      <c r="BC436" s="24"/>
      <c r="BD436" s="24">
        <f t="shared" si="1210"/>
        <v>2243.0443980727759</v>
      </c>
      <c r="BE436" s="24">
        <f t="shared" si="1210"/>
        <v>10301.8330826151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33343298.716381047</v>
      </c>
      <c r="BO436" s="44">
        <f t="shared" si="1123"/>
        <v>9741132.7377412282</v>
      </c>
      <c r="BP436" s="44">
        <f t="shared" si="1124"/>
        <v>794119.9568294005</v>
      </c>
      <c r="BQ436" s="44">
        <f t="shared" si="1125"/>
        <v>9290545.4832756668</v>
      </c>
      <c r="BR436" s="44">
        <f t="shared" si="1126"/>
        <v>8298487.756925527</v>
      </c>
      <c r="BS436" s="44">
        <f t="shared" si="1127"/>
        <v>4131966.8181590769</v>
      </c>
      <c r="BT436" s="44">
        <f t="shared" si="1128"/>
        <v>4319031.9330901252</v>
      </c>
      <c r="BU436" s="44">
        <f t="shared" si="1129"/>
        <v>493179.19833289081</v>
      </c>
      <c r="BV436" s="44">
        <f t="shared" si="1130"/>
        <v>256561.02203023026</v>
      </c>
      <c r="BW436" s="44">
        <f t="shared" si="1131"/>
        <v>828330.63853093388</v>
      </c>
      <c r="BX436" s="44">
        <f t="shared" si="1132"/>
        <v>16975.427033262797</v>
      </c>
      <c r="BY436" s="44">
        <f t="shared" si="1133"/>
        <v>25094.311670604926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8387410.2410999993</v>
      </c>
      <c r="I439" s="21">
        <f>+'Function-Classif'!T439</f>
        <v>42786538.758900002</v>
      </c>
      <c r="J439" s="21">
        <f>+'Function-Classif'!U439</f>
        <v>0</v>
      </c>
      <c r="K439" s="47"/>
      <c r="L439" s="47">
        <f t="shared" ref="L439:N446" si="1213">INDEX(Alloc,$E439,L$1)*$G439</f>
        <v>3279899.2108779252</v>
      </c>
      <c r="M439" s="47">
        <f t="shared" si="1213"/>
        <v>15479229.776310651</v>
      </c>
      <c r="N439" s="47">
        <f t="shared" si="1213"/>
        <v>0</v>
      </c>
      <c r="O439" s="47"/>
      <c r="P439" s="47">
        <f t="shared" ref="P439:V446" si="1214">INDEX(Alloc,$E439,P$1)*$G439</f>
        <v>1185274.1134868488</v>
      </c>
      <c r="Q439" s="47">
        <f t="shared" si="1214"/>
        <v>5030195.5131774312</v>
      </c>
      <c r="R439" s="47">
        <f t="shared" si="1214"/>
        <v>0</v>
      </c>
      <c r="S439" s="47"/>
      <c r="T439" s="47">
        <f t="shared" si="1214"/>
        <v>97750.643914316737</v>
      </c>
      <c r="U439" s="47">
        <f t="shared" si="1214"/>
        <v>599104.71113669919</v>
      </c>
      <c r="V439" s="47">
        <f t="shared" si="1214"/>
        <v>0</v>
      </c>
      <c r="W439" s="24"/>
      <c r="X439" s="47">
        <f t="shared" ref="X439:Z446" si="1215">INDEX(Alloc,$E439,X$1)*$G439</f>
        <v>1379787.4632319794</v>
      </c>
      <c r="Y439" s="47">
        <f t="shared" si="1215"/>
        <v>6941406.6975481948</v>
      </c>
      <c r="Z439" s="47">
        <f t="shared" si="1215"/>
        <v>0</v>
      </c>
      <c r="AB439" s="47">
        <f t="shared" ref="AB439:AD446" si="1216">INDEX(Alloc,$E439,AB$1)*$G439</f>
        <v>1043569.4292487249</v>
      </c>
      <c r="AC439" s="47">
        <f t="shared" si="1216"/>
        <v>6700384.4757522875</v>
      </c>
      <c r="AD439" s="47">
        <f t="shared" si="1216"/>
        <v>0</v>
      </c>
      <c r="AF439" s="47">
        <f t="shared" ref="AF439:AH446" si="1217">INDEX(Alloc,$E439,AF$1)*$G439</f>
        <v>704847.80061907752</v>
      </c>
      <c r="AG439" s="47">
        <f t="shared" si="1217"/>
        <v>2946920.2980722007</v>
      </c>
      <c r="AH439" s="47">
        <f t="shared" si="1217"/>
        <v>0</v>
      </c>
      <c r="AJ439" s="47">
        <f t="shared" ref="AJ439:AL446" si="1218">INDEX(Alloc,$E439,AJ$1)*$G439</f>
        <v>603550.39762237074</v>
      </c>
      <c r="AK439" s="47">
        <f t="shared" si="1218"/>
        <v>4080021.0941157518</v>
      </c>
      <c r="AL439" s="47">
        <f t="shared" si="1218"/>
        <v>0</v>
      </c>
      <c r="AN439" s="47">
        <f t="shared" ref="AN439:AP446" si="1219">INDEX(Alloc,$E439,AN$1)*$G439</f>
        <v>65170.164073571919</v>
      </c>
      <c r="AO439" s="47">
        <f t="shared" si="1219"/>
        <v>398230.76097719593</v>
      </c>
      <c r="AP439" s="47">
        <f t="shared" si="1219"/>
        <v>0</v>
      </c>
      <c r="AR439" s="47">
        <f t="shared" ref="AR439:AT446" si="1220">INDEX(Alloc,$E439,AR$1)*$G439</f>
        <v>26379.787707950261</v>
      </c>
      <c r="AS439" s="47">
        <f t="shared" si="1220"/>
        <v>210383.82486431624</v>
      </c>
      <c r="AT439" s="47">
        <f t="shared" si="1220"/>
        <v>0</v>
      </c>
      <c r="AV439" s="47">
        <f t="shared" ref="AV439:AX446" si="1221">INDEX(Alloc,$E439,AV$1)*$G439</f>
        <v>0</v>
      </c>
      <c r="AW439" s="47">
        <f t="shared" si="1221"/>
        <v>376865.25083994487</v>
      </c>
      <c r="AX439" s="47">
        <f t="shared" si="1221"/>
        <v>0</v>
      </c>
      <c r="AZ439" s="47">
        <f t="shared" ref="AZ439:BB446" si="1222">INDEX(Alloc,$E439,AZ$1)*$G439</f>
        <v>0</v>
      </c>
      <c r="BA439" s="47">
        <f t="shared" si="1222"/>
        <v>12284.524001851336</v>
      </c>
      <c r="BB439" s="47">
        <f t="shared" si="1222"/>
        <v>0</v>
      </c>
      <c r="BD439" s="47">
        <f t="shared" ref="BD439:BF446" si="1223">INDEX(Alloc,$E439,BD$1)*$G439</f>
        <v>1181.2303172320132</v>
      </c>
      <c r="BE439" s="47">
        <f t="shared" si="1223"/>
        <v>11511.832103468396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18759128.987188578</v>
      </c>
      <c r="BO439" s="44">
        <f t="shared" si="1123"/>
        <v>6215469.62666428</v>
      </c>
      <c r="BP439" s="44">
        <f t="shared" si="1124"/>
        <v>696855.35505101597</v>
      </c>
      <c r="BQ439" s="44">
        <f t="shared" si="1125"/>
        <v>8321194.1607801747</v>
      </c>
      <c r="BR439" s="44">
        <f t="shared" si="1126"/>
        <v>7743953.9050010126</v>
      </c>
      <c r="BS439" s="44">
        <f t="shared" si="1127"/>
        <v>3651768.0986912781</v>
      </c>
      <c r="BT439" s="44">
        <f t="shared" si="1128"/>
        <v>4683571.4917381229</v>
      </c>
      <c r="BU439" s="44">
        <f t="shared" si="1129"/>
        <v>463400.92505076784</v>
      </c>
      <c r="BV439" s="44">
        <f t="shared" si="1130"/>
        <v>236763.61257226649</v>
      </c>
      <c r="BW439" s="44">
        <f t="shared" si="1131"/>
        <v>376865.25083994487</v>
      </c>
      <c r="BX439" s="44">
        <f t="shared" si="1132"/>
        <v>12284.524001851336</v>
      </c>
      <c r="BY439" s="44">
        <f t="shared" si="1133"/>
        <v>12693.062420700409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659522.61869999999</v>
      </c>
      <c r="I440" s="21">
        <f>+'Function-Classif'!T440</f>
        <v>3364410.3813000005</v>
      </c>
      <c r="J440" s="21">
        <f>+'Function-Classif'!U440</f>
        <v>0</v>
      </c>
      <c r="K440" s="47"/>
      <c r="L440" s="47">
        <f t="shared" si="1213"/>
        <v>257906.51159881451</v>
      </c>
      <c r="M440" s="47">
        <f t="shared" si="1213"/>
        <v>1217169.765645388</v>
      </c>
      <c r="N440" s="47">
        <f t="shared" si="1213"/>
        <v>0</v>
      </c>
      <c r="O440" s="47"/>
      <c r="P440" s="47">
        <f t="shared" si="1214"/>
        <v>93201.007788268907</v>
      </c>
      <c r="Q440" s="47">
        <f t="shared" si="1214"/>
        <v>395536.59855186474</v>
      </c>
      <c r="R440" s="47">
        <f t="shared" si="1214"/>
        <v>0</v>
      </c>
      <c r="S440" s="47"/>
      <c r="T440" s="47">
        <f t="shared" si="1214"/>
        <v>7686.3726467165598</v>
      </c>
      <c r="U440" s="47">
        <f t="shared" si="1214"/>
        <v>47109.071406594616</v>
      </c>
      <c r="V440" s="47">
        <f t="shared" si="1214"/>
        <v>0</v>
      </c>
      <c r="W440" s="24"/>
      <c r="X440" s="47">
        <f t="shared" si="1215"/>
        <v>108496.06908947848</v>
      </c>
      <c r="Y440" s="47">
        <f t="shared" si="1215"/>
        <v>545819.81696751993</v>
      </c>
      <c r="Z440" s="47">
        <f t="shared" si="1215"/>
        <v>0</v>
      </c>
      <c r="AB440" s="47">
        <f t="shared" si="1216"/>
        <v>82058.421251506501</v>
      </c>
      <c r="AC440" s="47">
        <f t="shared" si="1216"/>
        <v>526867.64909753844</v>
      </c>
      <c r="AD440" s="47">
        <f t="shared" si="1216"/>
        <v>0</v>
      </c>
      <c r="AF440" s="47">
        <f t="shared" si="1217"/>
        <v>55423.90963199902</v>
      </c>
      <c r="AG440" s="47">
        <f t="shared" si="1217"/>
        <v>231723.56379576187</v>
      </c>
      <c r="AH440" s="47">
        <f t="shared" si="1217"/>
        <v>0</v>
      </c>
      <c r="AJ440" s="47">
        <f t="shared" si="1218"/>
        <v>47458.646628107184</v>
      </c>
      <c r="AK440" s="47">
        <f t="shared" si="1218"/>
        <v>320822.05579460907</v>
      </c>
      <c r="AL440" s="47">
        <f t="shared" si="1218"/>
        <v>0</v>
      </c>
      <c r="AN440" s="47">
        <f t="shared" si="1219"/>
        <v>5124.489685778608</v>
      </c>
      <c r="AO440" s="47">
        <f t="shared" si="1219"/>
        <v>31313.860509597391</v>
      </c>
      <c r="AP440" s="47">
        <f t="shared" si="1219"/>
        <v>0</v>
      </c>
      <c r="AR440" s="47">
        <f t="shared" si="1220"/>
        <v>2074.3073451496857</v>
      </c>
      <c r="AS440" s="47">
        <f t="shared" si="1220"/>
        <v>16542.995646823008</v>
      </c>
      <c r="AT440" s="47">
        <f t="shared" si="1220"/>
        <v>0</v>
      </c>
      <c r="AV440" s="47">
        <f t="shared" si="1221"/>
        <v>0</v>
      </c>
      <c r="AW440" s="47">
        <f t="shared" si="1221"/>
        <v>29633.838096179206</v>
      </c>
      <c r="AX440" s="47">
        <f t="shared" si="1221"/>
        <v>0</v>
      </c>
      <c r="AZ440" s="47">
        <f t="shared" si="1222"/>
        <v>0</v>
      </c>
      <c r="BA440" s="47">
        <f t="shared" si="1222"/>
        <v>965.96222269932014</v>
      </c>
      <c r="BB440" s="47">
        <f t="shared" si="1222"/>
        <v>0</v>
      </c>
      <c r="BD440" s="47">
        <f t="shared" si="1223"/>
        <v>92.88303418034765</v>
      </c>
      <c r="BE440" s="47">
        <f t="shared" si="1223"/>
        <v>905.20356542360821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1475076.2772442026</v>
      </c>
      <c r="BO440" s="44">
        <f t="shared" si="1123"/>
        <v>488737.60634013364</v>
      </c>
      <c r="BP440" s="44">
        <f t="shared" si="1124"/>
        <v>54795.444053311177</v>
      </c>
      <c r="BQ440" s="44">
        <f t="shared" si="1125"/>
        <v>654315.8860569984</v>
      </c>
      <c r="BR440" s="44">
        <f t="shared" si="1126"/>
        <v>608926.07034904498</v>
      </c>
      <c r="BS440" s="44">
        <f t="shared" si="1127"/>
        <v>287147.47342776088</v>
      </c>
      <c r="BT440" s="44">
        <f t="shared" si="1128"/>
        <v>368280.70242271625</v>
      </c>
      <c r="BU440" s="44">
        <f t="shared" si="1129"/>
        <v>36438.350195375999</v>
      </c>
      <c r="BV440" s="44">
        <f t="shared" si="1130"/>
        <v>18617.302991972694</v>
      </c>
      <c r="BW440" s="44">
        <f t="shared" si="1131"/>
        <v>29633.838096179206</v>
      </c>
      <c r="BX440" s="44">
        <f t="shared" si="1132"/>
        <v>965.96222269932014</v>
      </c>
      <c r="BY440" s="44">
        <f t="shared" si="1133"/>
        <v>998.08659960395585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2664722.5858</v>
      </c>
      <c r="I441" s="21">
        <f>+'Function-Classif'!T441</f>
        <v>13593499.4142</v>
      </c>
      <c r="J441" s="21">
        <f>+'Function-Classif'!U441</f>
        <v>0</v>
      </c>
      <c r="K441" s="47"/>
      <c r="L441" s="47">
        <f t="shared" si="1213"/>
        <v>1042040.5411370172</v>
      </c>
      <c r="M441" s="47">
        <f t="shared" si="1213"/>
        <v>4917829.4622576199</v>
      </c>
      <c r="N441" s="47">
        <f t="shared" si="1213"/>
        <v>0</v>
      </c>
      <c r="O441" s="47"/>
      <c r="P441" s="47">
        <f t="shared" si="1214"/>
        <v>376567.57089280686</v>
      </c>
      <c r="Q441" s="47">
        <f t="shared" si="1214"/>
        <v>1598118.514493431</v>
      </c>
      <c r="R441" s="47">
        <f t="shared" si="1214"/>
        <v>0</v>
      </c>
      <c r="S441" s="47"/>
      <c r="T441" s="47">
        <f t="shared" si="1214"/>
        <v>31055.873163157888</v>
      </c>
      <c r="U441" s="47">
        <f t="shared" si="1214"/>
        <v>190338.591905548</v>
      </c>
      <c r="V441" s="47">
        <f t="shared" si="1214"/>
        <v>0</v>
      </c>
      <c r="W441" s="24"/>
      <c r="X441" s="47">
        <f t="shared" si="1215"/>
        <v>438365.44430140336</v>
      </c>
      <c r="Y441" s="47">
        <f t="shared" si="1215"/>
        <v>2205319.9584230916</v>
      </c>
      <c r="Z441" s="47">
        <f t="shared" si="1215"/>
        <v>0</v>
      </c>
      <c r="AB441" s="47">
        <f t="shared" si="1216"/>
        <v>331547.27717298234</v>
      </c>
      <c r="AC441" s="47">
        <f t="shared" si="1216"/>
        <v>2128745.9815175552</v>
      </c>
      <c r="AD441" s="47">
        <f t="shared" si="1216"/>
        <v>0</v>
      </c>
      <c r="AF441" s="47">
        <f t="shared" si="1217"/>
        <v>223933.7053835087</v>
      </c>
      <c r="AG441" s="47">
        <f t="shared" si="1217"/>
        <v>936251.45916263002</v>
      </c>
      <c r="AH441" s="47">
        <f t="shared" si="1217"/>
        <v>0</v>
      </c>
      <c r="AJ441" s="47">
        <f t="shared" si="1218"/>
        <v>191751.00895052627</v>
      </c>
      <c r="AK441" s="47">
        <f t="shared" si="1218"/>
        <v>1296243.3036546933</v>
      </c>
      <c r="AL441" s="47">
        <f t="shared" si="1218"/>
        <v>0</v>
      </c>
      <c r="AN441" s="47">
        <f t="shared" si="1219"/>
        <v>20704.890202719293</v>
      </c>
      <c r="AO441" s="47">
        <f t="shared" si="1219"/>
        <v>126519.9236274728</v>
      </c>
      <c r="AP441" s="47">
        <f t="shared" si="1219"/>
        <v>0</v>
      </c>
      <c r="AR441" s="47">
        <f t="shared" si="1220"/>
        <v>8380.9917594736835</v>
      </c>
      <c r="AS441" s="47">
        <f t="shared" si="1220"/>
        <v>66840.003491877738</v>
      </c>
      <c r="AT441" s="47">
        <f t="shared" si="1220"/>
        <v>0</v>
      </c>
      <c r="AV441" s="47">
        <f t="shared" si="1221"/>
        <v>0</v>
      </c>
      <c r="AW441" s="47">
        <f t="shared" si="1221"/>
        <v>119731.99317178961</v>
      </c>
      <c r="AX441" s="47">
        <f t="shared" si="1221"/>
        <v>0</v>
      </c>
      <c r="AZ441" s="47">
        <f t="shared" si="1222"/>
        <v>0</v>
      </c>
      <c r="BA441" s="47">
        <f t="shared" si="1222"/>
        <v>3902.8553060547943</v>
      </c>
      <c r="BB441" s="47">
        <f t="shared" si="1222"/>
        <v>0</v>
      </c>
      <c r="BD441" s="47">
        <f t="shared" si="1223"/>
        <v>375.28283640350872</v>
      </c>
      <c r="BE441" s="47">
        <f t="shared" si="1223"/>
        <v>3657.3671882331405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5959870.0033946373</v>
      </c>
      <c r="BO441" s="44">
        <f t="shared" si="1123"/>
        <v>1974686.0853862378</v>
      </c>
      <c r="BP441" s="44">
        <f t="shared" si="1124"/>
        <v>221394.4650687059</v>
      </c>
      <c r="BQ441" s="44">
        <f t="shared" si="1125"/>
        <v>2643685.4027244952</v>
      </c>
      <c r="BR441" s="44">
        <f t="shared" si="1126"/>
        <v>2460293.2586905374</v>
      </c>
      <c r="BS441" s="44">
        <f t="shared" si="1127"/>
        <v>1160185.1645461386</v>
      </c>
      <c r="BT441" s="44">
        <f t="shared" si="1128"/>
        <v>1487994.3126052197</v>
      </c>
      <c r="BU441" s="44">
        <f t="shared" si="1129"/>
        <v>147224.81383019208</v>
      </c>
      <c r="BV441" s="44">
        <f t="shared" si="1130"/>
        <v>75220.995251351414</v>
      </c>
      <c r="BW441" s="44">
        <f t="shared" si="1131"/>
        <v>119731.99317178961</v>
      </c>
      <c r="BX441" s="44">
        <f t="shared" si="1132"/>
        <v>3902.8553060547943</v>
      </c>
      <c r="BY441" s="44">
        <f t="shared" si="1133"/>
        <v>4032.6500246366491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8881752.7549236249</v>
      </c>
      <c r="I445" s="21">
        <f>+'Function-Classif'!T445</f>
        <v>9405394.2332946528</v>
      </c>
      <c r="J445" s="21">
        <f>+'Function-Classif'!U445</f>
        <v>1768251.0117817225</v>
      </c>
      <c r="K445" s="47"/>
      <c r="L445" s="47">
        <f t="shared" si="1213"/>
        <v>4250877.3642092803</v>
      </c>
      <c r="M445" s="47">
        <f t="shared" si="1213"/>
        <v>3402665.0132729262</v>
      </c>
      <c r="N445" s="47">
        <f t="shared" si="1213"/>
        <v>1020104.4049009744</v>
      </c>
      <c r="O445" s="47"/>
      <c r="P445" s="47">
        <f t="shared" si="1214"/>
        <v>1210586.37134951</v>
      </c>
      <c r="Q445" s="47">
        <f t="shared" si="1214"/>
        <v>1105744.3122141426</v>
      </c>
      <c r="R445" s="47">
        <f t="shared" si="1214"/>
        <v>166377.77996218399</v>
      </c>
      <c r="S445" s="47"/>
      <c r="T445" s="47">
        <f t="shared" si="1214"/>
        <v>95660.951802464959</v>
      </c>
      <c r="U445" s="47">
        <f t="shared" si="1214"/>
        <v>131695.99969319027</v>
      </c>
      <c r="V445" s="47">
        <f t="shared" si="1214"/>
        <v>1562.3251750464533</v>
      </c>
      <c r="W445" s="24"/>
      <c r="X445" s="47">
        <f t="shared" si="1215"/>
        <v>1218326.806133664</v>
      </c>
      <c r="Y445" s="47">
        <f t="shared" si="1215"/>
        <v>1525869.3135231095</v>
      </c>
      <c r="Z445" s="47">
        <f t="shared" si="1215"/>
        <v>18734.096155723018</v>
      </c>
      <c r="AB445" s="47">
        <f t="shared" si="1216"/>
        <v>1012546.2244297013</v>
      </c>
      <c r="AC445" s="47">
        <f t="shared" si="1216"/>
        <v>1472887.486043467</v>
      </c>
      <c r="AD445" s="47">
        <f t="shared" si="1216"/>
        <v>2446.3621265488341</v>
      </c>
      <c r="AF445" s="47">
        <f t="shared" si="1217"/>
        <v>649680.40451436525</v>
      </c>
      <c r="AG445" s="47">
        <f t="shared" si="1217"/>
        <v>647795.96530700556</v>
      </c>
      <c r="AH445" s="47">
        <f t="shared" si="1217"/>
        <v>2065.002539055251</v>
      </c>
      <c r="AJ445" s="47">
        <f t="shared" si="1218"/>
        <v>291915.17556716024</v>
      </c>
      <c r="AK445" s="47">
        <f t="shared" si="1218"/>
        <v>896875.6993070544</v>
      </c>
      <c r="AL445" s="47">
        <f t="shared" si="1218"/>
        <v>2001.1257796968735</v>
      </c>
      <c r="AN445" s="47">
        <f t="shared" si="1219"/>
        <v>62878.784890908522</v>
      </c>
      <c r="AO445" s="47">
        <f t="shared" si="1219"/>
        <v>87539.619035820157</v>
      </c>
      <c r="AP445" s="47">
        <f t="shared" si="1219"/>
        <v>23.207676423733361</v>
      </c>
      <c r="AR445" s="47">
        <f t="shared" si="1220"/>
        <v>31210.812366758633</v>
      </c>
      <c r="AS445" s="47">
        <f t="shared" si="1220"/>
        <v>46246.854046956876</v>
      </c>
      <c r="AT445" s="47">
        <f t="shared" si="1220"/>
        <v>23.207676423733361</v>
      </c>
      <c r="AV445" s="47">
        <f t="shared" si="1221"/>
        <v>55238.714331645126</v>
      </c>
      <c r="AW445" s="47">
        <f t="shared" si="1221"/>
        <v>82843.023992957518</v>
      </c>
      <c r="AX445" s="47">
        <f t="shared" si="1221"/>
        <v>554265.78842472308</v>
      </c>
      <c r="AZ445" s="47">
        <f t="shared" si="1222"/>
        <v>1766.9985525169584</v>
      </c>
      <c r="BA445" s="47">
        <f t="shared" si="1222"/>
        <v>2700.400512807284</v>
      </c>
      <c r="BB445" s="47">
        <f t="shared" si="1222"/>
        <v>99.115422225300151</v>
      </c>
      <c r="BD445" s="47">
        <f t="shared" si="1223"/>
        <v>1064.1467756456611</v>
      </c>
      <c r="BE445" s="47">
        <f t="shared" si="1223"/>
        <v>2530.5463452122776</v>
      </c>
      <c r="BF445" s="47">
        <f t="shared" si="1223"/>
        <v>548.59594269773129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8673646.7823831812</v>
      </c>
      <c r="BO445" s="44">
        <f t="shared" si="1123"/>
        <v>2482708.4635258364</v>
      </c>
      <c r="BP445" s="44">
        <f t="shared" si="1124"/>
        <v>228919.27667070169</v>
      </c>
      <c r="BQ445" s="44">
        <f t="shared" si="1125"/>
        <v>2762930.2158124964</v>
      </c>
      <c r="BR445" s="44">
        <f t="shared" si="1126"/>
        <v>2487880.072599717</v>
      </c>
      <c r="BS445" s="44">
        <f t="shared" si="1127"/>
        <v>1299541.372360426</v>
      </c>
      <c r="BT445" s="44">
        <f t="shared" si="1128"/>
        <v>1190792.0006539116</v>
      </c>
      <c r="BU445" s="44">
        <f t="shared" si="1129"/>
        <v>150441.61160315241</v>
      </c>
      <c r="BV445" s="44">
        <f t="shared" si="1130"/>
        <v>77480.874090139245</v>
      </c>
      <c r="BW445" s="44">
        <f t="shared" si="1131"/>
        <v>692347.52674932568</v>
      </c>
      <c r="BX445" s="44">
        <f t="shared" si="1132"/>
        <v>4566.5144875495425</v>
      </c>
      <c r="BY445" s="44">
        <f t="shared" si="1133"/>
        <v>4143.2890635556705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57893032.850261033</v>
      </c>
      <c r="I447" s="24">
        <f t="shared" ref="I447:BF447" si="1228">SUM(I439:I446)</f>
        <v>69149842.787694663</v>
      </c>
      <c r="J447" s="24">
        <f t="shared" si="1228"/>
        <v>11799651.362044321</v>
      </c>
      <c r="K447" s="24"/>
      <c r="L447" s="24">
        <f t="shared" si="1228"/>
        <v>27688352.442023307</v>
      </c>
      <c r="M447" s="24">
        <f t="shared" si="1228"/>
        <v>25016894.017486587</v>
      </c>
      <c r="N447" s="24">
        <f t="shared" si="1228"/>
        <v>6807221.5146584958</v>
      </c>
      <c r="O447" s="24"/>
      <c r="P447" s="24">
        <f t="shared" si="1228"/>
        <v>7919153.235702714</v>
      </c>
      <c r="Q447" s="24">
        <f t="shared" si="1228"/>
        <v>8129594.9384368695</v>
      </c>
      <c r="R447" s="24">
        <f t="shared" si="1228"/>
        <v>1110249.4978733468</v>
      </c>
      <c r="S447" s="24"/>
      <c r="T447" s="24">
        <f t="shared" ref="T447:V447" si="1229">SUM(T439:T446)</f>
        <v>623080.36087177671</v>
      </c>
      <c r="U447" s="24">
        <f t="shared" si="1229"/>
        <v>968248.37414203212</v>
      </c>
      <c r="V447" s="24">
        <f t="shared" si="1229"/>
        <v>10425.495168311923</v>
      </c>
      <c r="W447" s="24"/>
      <c r="X447" s="24">
        <f t="shared" si="1228"/>
        <v>7989336.0047784559</v>
      </c>
      <c r="Y447" s="24">
        <f t="shared" si="1228"/>
        <v>11218415.786461916</v>
      </c>
      <c r="Z447" s="24">
        <f t="shared" si="1228"/>
        <v>125013.81407258831</v>
      </c>
      <c r="AA447" s="24"/>
      <c r="AB447" s="24">
        <f t="shared" si="1228"/>
        <v>6597260.3872356098</v>
      </c>
      <c r="AC447" s="24">
        <f t="shared" si="1228"/>
        <v>10828885.592410848</v>
      </c>
      <c r="AD447" s="24">
        <f t="shared" si="1228"/>
        <v>16324.729920272723</v>
      </c>
      <c r="AE447" s="24"/>
      <c r="AF447" s="24">
        <f t="shared" si="1228"/>
        <v>4253363.7594558662</v>
      </c>
      <c r="AG447" s="24">
        <f t="shared" si="1228"/>
        <v>4762691.2863375982</v>
      </c>
      <c r="AH447" s="24">
        <f t="shared" si="1228"/>
        <v>13779.893160098536</v>
      </c>
      <c r="AI447" s="24"/>
      <c r="AJ447" s="24">
        <f t="shared" si="1228"/>
        <v>1844147.2852613656</v>
      </c>
      <c r="AK447" s="24">
        <f t="shared" si="1228"/>
        <v>6593962.1528721079</v>
      </c>
      <c r="AL447" s="24">
        <f t="shared" si="1228"/>
        <v>13353.639485962878</v>
      </c>
      <c r="AM447" s="24"/>
      <c r="AN447" s="24">
        <f t="shared" si="1228"/>
        <v>409774.43686462252</v>
      </c>
      <c r="AO447" s="24">
        <f t="shared" si="1228"/>
        <v>643604.16415008623</v>
      </c>
      <c r="AP447" s="24">
        <f t="shared" si="1228"/>
        <v>154.86629946687287</v>
      </c>
      <c r="AQ447" s="24"/>
      <c r="AR447" s="24">
        <f t="shared" si="1228"/>
        <v>201978.42259488849</v>
      </c>
      <c r="AS447" s="24">
        <f t="shared" si="1228"/>
        <v>340013.67804997385</v>
      </c>
      <c r="AT447" s="24">
        <f t="shared" si="1228"/>
        <v>154.86629946687287</v>
      </c>
      <c r="AU447" s="24"/>
      <c r="AV447" s="24">
        <f t="shared" si="1228"/>
        <v>348456.05112246244</v>
      </c>
      <c r="AW447" s="24">
        <f t="shared" si="1228"/>
        <v>609074.10610087123</v>
      </c>
      <c r="AX447" s="24">
        <f t="shared" si="1228"/>
        <v>3698650.8260104908</v>
      </c>
      <c r="AY447" s="24"/>
      <c r="AZ447" s="24">
        <f t="shared" si="1228"/>
        <v>11146.554466356078</v>
      </c>
      <c r="BA447" s="24">
        <f t="shared" si="1228"/>
        <v>19853.742043412734</v>
      </c>
      <c r="BB447" s="24">
        <f t="shared" si="1228"/>
        <v>661.40351062597358</v>
      </c>
      <c r="BC447" s="24"/>
      <c r="BD447" s="24">
        <f t="shared" si="1228"/>
        <v>6983.9098835834066</v>
      </c>
      <c r="BE447" s="24">
        <f t="shared" si="1228"/>
        <v>18604.949202337422</v>
      </c>
      <c r="BF447" s="24">
        <f t="shared" si="1228"/>
        <v>3660.8155851938218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59512467.97416839</v>
      </c>
      <c r="BO447" s="44">
        <f t="shared" si="1123"/>
        <v>17158997.672012929</v>
      </c>
      <c r="BP447" s="44">
        <f t="shared" si="1124"/>
        <v>1601754.2301821208</v>
      </c>
      <c r="BQ447" s="44">
        <f t="shared" si="1125"/>
        <v>19332765.605312958</v>
      </c>
      <c r="BR447" s="44">
        <f t="shared" si="1126"/>
        <v>17442470.709566731</v>
      </c>
      <c r="BS447" s="44">
        <f t="shared" si="1127"/>
        <v>9029834.9389535636</v>
      </c>
      <c r="BT447" s="44">
        <f t="shared" si="1128"/>
        <v>8451463.0776194371</v>
      </c>
      <c r="BU447" s="44">
        <f t="shared" si="1129"/>
        <v>1053533.4673141756</v>
      </c>
      <c r="BV447" s="44">
        <f t="shared" si="1130"/>
        <v>542146.96694432921</v>
      </c>
      <c r="BW447" s="44">
        <f t="shared" si="1131"/>
        <v>4656180.9832338244</v>
      </c>
      <c r="BX447" s="44">
        <f t="shared" si="1132"/>
        <v>31661.700020394786</v>
      </c>
      <c r="BY447" s="44">
        <f t="shared" si="1133"/>
        <v>29249.674671114648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14368709.635450311</v>
      </c>
      <c r="I455" s="21">
        <f>+'Function-Classif'!T455</f>
        <v>15296259.840340603</v>
      </c>
      <c r="J455" s="21">
        <f>+'Function-Classif'!U455</f>
        <v>2864239.5242090845</v>
      </c>
      <c r="K455" s="47"/>
      <c r="L455" s="47">
        <f t="shared" ref="L455:N455" si="1231">INDEX(Alloc,$E455,L$1)*$G455</f>
        <v>6876956.8792981226</v>
      </c>
      <c r="M455" s="47">
        <f t="shared" si="1231"/>
        <v>5533850.7777176499</v>
      </c>
      <c r="N455" s="47">
        <f t="shared" si="1231"/>
        <v>1652380.4232935656</v>
      </c>
      <c r="O455" s="47"/>
      <c r="P455" s="47">
        <f t="shared" ref="P455:V455" si="1232">INDEX(Alloc,$E455,P$1)*$G455</f>
        <v>1958773.3091397553</v>
      </c>
      <c r="Q455" s="47">
        <f t="shared" si="1232"/>
        <v>1798303.3881485113</v>
      </c>
      <c r="R455" s="47">
        <f t="shared" si="1232"/>
        <v>269501.22473713348</v>
      </c>
      <c r="S455" s="47"/>
      <c r="T455" s="47">
        <f t="shared" si="1232"/>
        <v>154750.94845055399</v>
      </c>
      <c r="U455" s="47">
        <f t="shared" si="1232"/>
        <v>214180.94566513499</v>
      </c>
      <c r="V455" s="47">
        <f t="shared" si="1232"/>
        <v>2530.6777636315128</v>
      </c>
      <c r="W455" s="24"/>
      <c r="X455" s="47">
        <f t="shared" ref="X455:Z455" si="1233">INDEX(Alloc,$E455,X$1)*$G455</f>
        <v>1971469.5461312467</v>
      </c>
      <c r="Y455" s="47">
        <f t="shared" si="1233"/>
        <v>2481564.6131481449</v>
      </c>
      <c r="Z455" s="47">
        <f t="shared" si="1233"/>
        <v>30345.770086955938</v>
      </c>
      <c r="AB455" s="47">
        <f t="shared" ref="AB455:AD455" si="1234">INDEX(Alloc,$E455,AB$1)*$G455</f>
        <v>1638020.202680981</v>
      </c>
      <c r="AC455" s="47">
        <f t="shared" si="1234"/>
        <v>2395398.7619522586</v>
      </c>
      <c r="AD455" s="47">
        <f t="shared" si="1234"/>
        <v>3962.6540840087005</v>
      </c>
      <c r="AF455" s="47">
        <f t="shared" ref="AF455:AH455" si="1235">INDEX(Alloc,$E455,AF$1)*$G455</f>
        <v>1051226.9157129165</v>
      </c>
      <c r="AG455" s="47">
        <f t="shared" si="1235"/>
        <v>1053528.9816755736</v>
      </c>
      <c r="AH455" s="47">
        <f t="shared" si="1235"/>
        <v>3344.9221012996572</v>
      </c>
      <c r="AJ455" s="47">
        <f t="shared" ref="AJ455:AL455" si="1236">INDEX(Alloc,$E455,AJ$1)*$G455</f>
        <v>471491.59361264517</v>
      </c>
      <c r="AK455" s="47">
        <f t="shared" si="1236"/>
        <v>1458614.4292095527</v>
      </c>
      <c r="AL455" s="47">
        <f t="shared" si="1236"/>
        <v>3241.4535679219757</v>
      </c>
      <c r="AN455" s="47">
        <f t="shared" ref="AN455:AP455" si="1237">INDEX(Alloc,$E455,AN$1)*$G455</f>
        <v>101721.40384227627</v>
      </c>
      <c r="AO455" s="47">
        <f t="shared" si="1237"/>
        <v>142368.16935926338</v>
      </c>
      <c r="AP455" s="47">
        <f t="shared" si="1237"/>
        <v>37.592142538028959</v>
      </c>
      <c r="AR455" s="47">
        <f t="shared" ref="AR455:AT455" si="1238">INDEX(Alloc,$E455,AR$1)*$G455</f>
        <v>50476.323513940268</v>
      </c>
      <c r="AS455" s="47">
        <f t="shared" si="1238"/>
        <v>75212.572567812604</v>
      </c>
      <c r="AT455" s="47">
        <f t="shared" si="1238"/>
        <v>37.592142538028959</v>
      </c>
      <c r="AV455" s="47">
        <f t="shared" ref="AV455:AX455" si="1239">INDEX(Alloc,$E455,AV$1)*$G455</f>
        <v>89245.637217095558</v>
      </c>
      <c r="AW455" s="47">
        <f t="shared" si="1239"/>
        <v>134729.96341504354</v>
      </c>
      <c r="AX455" s="47">
        <f t="shared" si="1239"/>
        <v>897808.04170068458</v>
      </c>
      <c r="AZ455" s="47">
        <f t="shared" ref="AZ455:BB455" si="1240">INDEX(Alloc,$E455,AZ$1)*$G455</f>
        <v>2854.8258895794056</v>
      </c>
      <c r="BA455" s="47">
        <f t="shared" si="1240"/>
        <v>4391.738069911823</v>
      </c>
      <c r="BB455" s="47">
        <f t="shared" si="1240"/>
        <v>160.54864829983788</v>
      </c>
      <c r="BD455" s="47">
        <f t="shared" ref="BD455:BF455" si="1241">INDEX(Alloc,$E455,BD$1)*$G455</f>
        <v>1722.0499612021335</v>
      </c>
      <c r="BE455" s="47">
        <f t="shared" si="1241"/>
        <v>4115.4994117489687</v>
      </c>
      <c r="BF455" s="47">
        <f t="shared" si="1241"/>
        <v>888.62394050735099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14063188.080309339</v>
      </c>
      <c r="BO455" s="44">
        <f t="shared" si="1123"/>
        <v>4026577.9220253997</v>
      </c>
      <c r="BP455" s="44">
        <f t="shared" si="1124"/>
        <v>371462.57187932049</v>
      </c>
      <c r="BQ455" s="44">
        <f t="shared" si="1125"/>
        <v>4483379.9293663474</v>
      </c>
      <c r="BR455" s="44">
        <f t="shared" si="1126"/>
        <v>4037381.6187172481</v>
      </c>
      <c r="BS455" s="44">
        <f t="shared" si="1127"/>
        <v>2108100.8194897897</v>
      </c>
      <c r="BT455" s="44">
        <f t="shared" si="1128"/>
        <v>1933347.4763901199</v>
      </c>
      <c r="BU455" s="44">
        <f t="shared" si="1129"/>
        <v>244127.16534407766</v>
      </c>
      <c r="BV455" s="44">
        <f t="shared" si="1130"/>
        <v>125726.48822429089</v>
      </c>
      <c r="BW455" s="44">
        <f t="shared" si="1131"/>
        <v>1121783.6423328237</v>
      </c>
      <c r="BX455" s="44">
        <f t="shared" si="1132"/>
        <v>7407.1126077910658</v>
      </c>
      <c r="BY455" s="44">
        <f t="shared" si="1133"/>
        <v>6726.1733134584529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456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-442836.90741991845</v>
      </c>
      <c r="I459" s="21">
        <f>+'Function-Classif'!T459</f>
        <v>-471423.57070643391</v>
      </c>
      <c r="J459" s="21">
        <f>+'Function-Classif'!U459</f>
        <v>-88274.521873647594</v>
      </c>
      <c r="K459" s="24"/>
      <c r="L459" s="47">
        <f t="shared" si="1242"/>
        <v>-211944.59308823475</v>
      </c>
      <c r="M459" s="47">
        <f t="shared" si="1242"/>
        <v>-170550.69151663553</v>
      </c>
      <c r="N459" s="47">
        <f t="shared" si="1242"/>
        <v>-50925.591448184765</v>
      </c>
      <c r="O459" s="47"/>
      <c r="P459" s="47">
        <f t="shared" si="1243"/>
        <v>-60368.476819661511</v>
      </c>
      <c r="Q459" s="47">
        <f t="shared" si="1243"/>
        <v>-55422.868943338515</v>
      </c>
      <c r="R459" s="47">
        <f t="shared" si="1243"/>
        <v>-8305.9016387961401</v>
      </c>
      <c r="S459" s="47"/>
      <c r="T459" s="47">
        <f t="shared" si="1243"/>
        <v>-4769.3518186955034</v>
      </c>
      <c r="U459" s="47">
        <f t="shared" si="1243"/>
        <v>-6600.9565237936195</v>
      </c>
      <c r="V459" s="47">
        <f t="shared" si="1243"/>
        <v>-77.994304496070555</v>
      </c>
      <c r="W459" s="24"/>
      <c r="X459" s="47">
        <f t="shared" si="1244"/>
        <v>-60759.768902794087</v>
      </c>
      <c r="Y459" s="47">
        <f t="shared" si="1244"/>
        <v>-76480.660179670376</v>
      </c>
      <c r="Z459" s="47">
        <f t="shared" si="1244"/>
        <v>-935.24243439569557</v>
      </c>
      <c r="AB459" s="47">
        <f t="shared" si="1245"/>
        <v>-50483.016168477297</v>
      </c>
      <c r="AC459" s="47">
        <f t="shared" si="1245"/>
        <v>-73825.06896536611</v>
      </c>
      <c r="AD459" s="47">
        <f t="shared" si="1245"/>
        <v>-122.12714462597792</v>
      </c>
      <c r="AF459" s="47">
        <f t="shared" si="1246"/>
        <v>-32398.32164207401</v>
      </c>
      <c r="AG459" s="47">
        <f t="shared" si="1246"/>
        <v>-32469.270237838282</v>
      </c>
      <c r="AH459" s="47">
        <f t="shared" si="1246"/>
        <v>-103.08893397396942</v>
      </c>
      <c r="AJ459" s="47">
        <f t="shared" si="1247"/>
        <v>-14531.150290265381</v>
      </c>
      <c r="AK459" s="47">
        <f t="shared" si="1247"/>
        <v>-44953.814179361048</v>
      </c>
      <c r="AL459" s="47">
        <f t="shared" si="1247"/>
        <v>-99.9000821912595</v>
      </c>
      <c r="AN459" s="47">
        <f t="shared" si="1248"/>
        <v>-3135.0060679623793</v>
      </c>
      <c r="AO459" s="47">
        <f t="shared" si="1248"/>
        <v>-4387.7203613708871</v>
      </c>
      <c r="AP459" s="47">
        <f t="shared" si="1248"/>
        <v>-1.1585722425455494</v>
      </c>
      <c r="AR459" s="47">
        <f t="shared" si="1249"/>
        <v>-1555.6566713333887</v>
      </c>
      <c r="AS459" s="47">
        <f t="shared" si="1249"/>
        <v>-2318.0162923504231</v>
      </c>
      <c r="AT459" s="47">
        <f t="shared" si="1249"/>
        <v>-1.1585722425455494</v>
      </c>
      <c r="AV459" s="47">
        <f t="shared" si="1250"/>
        <v>-2750.5087783548902</v>
      </c>
      <c r="AW459" s="47">
        <f t="shared" si="1250"/>
        <v>-4152.3144283127413</v>
      </c>
      <c r="AX459" s="47">
        <f t="shared" si="1250"/>
        <v>-27670.023734250524</v>
      </c>
      <c r="AZ459" s="47">
        <f t="shared" si="1251"/>
        <v>-87.984398059279258</v>
      </c>
      <c r="BA459" s="47">
        <f t="shared" si="1251"/>
        <v>-135.35131229041104</v>
      </c>
      <c r="BB459" s="47">
        <f t="shared" si="1251"/>
        <v>-4.9480342151350181</v>
      </c>
      <c r="BD459" s="47">
        <f t="shared" si="1252"/>
        <v>-53.072774006087293</v>
      </c>
      <c r="BE459" s="47">
        <f t="shared" si="1252"/>
        <v>-126.83776610607876</v>
      </c>
      <c r="BF459" s="47">
        <f t="shared" si="1252"/>
        <v>-27.386974032984853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-433420.87605305499</v>
      </c>
      <c r="BO459" s="44">
        <f t="shared" si="1123"/>
        <v>-124097.24740179616</v>
      </c>
      <c r="BP459" s="44">
        <f t="shared" si="1124"/>
        <v>-11448.302646985194</v>
      </c>
      <c r="BQ459" s="44">
        <f t="shared" si="1125"/>
        <v>-138175.67151686017</v>
      </c>
      <c r="BR459" s="44">
        <f t="shared" si="1126"/>
        <v>-124430.21227846939</v>
      </c>
      <c r="BS459" s="44">
        <f t="shared" si="1127"/>
        <v>-64970.680813886254</v>
      </c>
      <c r="BT459" s="44">
        <f t="shared" si="1128"/>
        <v>-59584.864551817685</v>
      </c>
      <c r="BU459" s="44">
        <f t="shared" si="1129"/>
        <v>-7523.8850015758117</v>
      </c>
      <c r="BV459" s="44">
        <f t="shared" si="1130"/>
        <v>-3874.8315359263574</v>
      </c>
      <c r="BW459" s="44">
        <f t="shared" si="1131"/>
        <v>-34572.846940918156</v>
      </c>
      <c r="BX459" s="44">
        <f t="shared" si="1132"/>
        <v>-228.28374456482533</v>
      </c>
      <c r="BY459" s="44">
        <f t="shared" si="1133"/>
        <v>-207.2975141451509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27468425.959746383</v>
      </c>
      <c r="I461" s="21">
        <f>+'Function-Classif'!T461</f>
        <v>29241608.435653385</v>
      </c>
      <c r="J461" s="21">
        <f>+'Function-Classif'!U461</f>
        <v>5475519.6046002321</v>
      </c>
      <c r="K461" s="47"/>
      <c r="L461" s="47">
        <f t="shared" ref="L461:N461" si="1257">INDEX(Alloc,$E461,L$1)*$G461</f>
        <v>13146565.395219566</v>
      </c>
      <c r="M461" s="47">
        <f t="shared" si="1257"/>
        <v>10578971.544180583</v>
      </c>
      <c r="N461" s="47">
        <f t="shared" si="1257"/>
        <v>3158828.4867690722</v>
      </c>
      <c r="O461" s="47"/>
      <c r="P461" s="47">
        <f t="shared" ref="P461:V461" si="1258">INDEX(Alloc,$E461,P$1)*$G461</f>
        <v>3744554.7289289744</v>
      </c>
      <c r="Q461" s="47">
        <f t="shared" si="1258"/>
        <v>3437787.0194166787</v>
      </c>
      <c r="R461" s="47">
        <f t="shared" si="1258"/>
        <v>515201.06019046303</v>
      </c>
      <c r="S461" s="47"/>
      <c r="T461" s="47">
        <f t="shared" si="1258"/>
        <v>295834.84373761259</v>
      </c>
      <c r="U461" s="47">
        <f t="shared" si="1258"/>
        <v>409446.19226462959</v>
      </c>
      <c r="V461" s="47">
        <f t="shared" si="1258"/>
        <v>4837.8550713270242</v>
      </c>
      <c r="W461" s="24"/>
      <c r="X461" s="47">
        <f t="shared" ref="X461:Z461" si="1259">INDEX(Alloc,$E461,X$1)*$G461</f>
        <v>3768825.9164340622</v>
      </c>
      <c r="Y461" s="47">
        <f t="shared" si="1259"/>
        <v>4743966.2690664586</v>
      </c>
      <c r="Z461" s="47">
        <f t="shared" si="1259"/>
        <v>58011.509730039332</v>
      </c>
      <c r="AB461" s="47">
        <f t="shared" ref="AB461:AD461" si="1260">INDEX(Alloc,$E461,AB$1)*$G461</f>
        <v>3131376.2891347618</v>
      </c>
      <c r="AC461" s="47">
        <f t="shared" si="1260"/>
        <v>4579244.4280743301</v>
      </c>
      <c r="AD461" s="47">
        <f t="shared" si="1260"/>
        <v>7575.3406584354261</v>
      </c>
      <c r="AF461" s="47">
        <f t="shared" ref="AF461:AH461" si="1261">INDEX(Alloc,$E461,AF$1)*$G461</f>
        <v>2009613.21049396</v>
      </c>
      <c r="AG461" s="47">
        <f t="shared" si="1261"/>
        <v>2014014.0321441998</v>
      </c>
      <c r="AH461" s="47">
        <f t="shared" si="1261"/>
        <v>6394.4325838406739</v>
      </c>
      <c r="AJ461" s="47">
        <f t="shared" ref="AJ461:AL461" si="1262">INDEX(Alloc,$E461,AJ$1)*$G461</f>
        <v>901342.72724385036</v>
      </c>
      <c r="AK461" s="47">
        <f t="shared" si="1262"/>
        <v>2788409.2217794112</v>
      </c>
      <c r="AL461" s="47">
        <f t="shared" si="1262"/>
        <v>6196.6334898123314</v>
      </c>
      <c r="AN461" s="47">
        <f t="shared" ref="AN461:AP461" si="1263">INDEX(Alloc,$E461,AN$1)*$G461</f>
        <v>194459.13522181491</v>
      </c>
      <c r="AO461" s="47">
        <f t="shared" si="1263"/>
        <v>272162.88854646351</v>
      </c>
      <c r="AP461" s="47">
        <f t="shared" si="1263"/>
        <v>71.864280799889627</v>
      </c>
      <c r="AR461" s="47">
        <f t="shared" ref="AR461:AT461" si="1264">INDEX(Alloc,$E461,AR$1)*$G461</f>
        <v>96494.757729817604</v>
      </c>
      <c r="AS461" s="47">
        <f t="shared" si="1264"/>
        <v>143782.63833266372</v>
      </c>
      <c r="AT461" s="47">
        <f t="shared" si="1264"/>
        <v>71.864280799889627</v>
      </c>
      <c r="AV461" s="47">
        <f t="shared" ref="AV461:AX461" si="1265">INDEX(Alloc,$E461,AV$1)*$G461</f>
        <v>170609.4172910293</v>
      </c>
      <c r="AW461" s="47">
        <f t="shared" si="1265"/>
        <v>257561.05583029133</v>
      </c>
      <c r="AX461" s="47">
        <f t="shared" si="1265"/>
        <v>1716324.8715581179</v>
      </c>
      <c r="AZ461" s="47">
        <f t="shared" ref="AZ461:BB461" si="1266">INDEX(Alloc,$E461,AZ$1)*$G461</f>
        <v>5457.5237140576692</v>
      </c>
      <c r="BA461" s="47">
        <f t="shared" si="1266"/>
        <v>8395.6134592869275</v>
      </c>
      <c r="BB461" s="47">
        <f t="shared" si="1266"/>
        <v>306.91821121369958</v>
      </c>
      <c r="BD461" s="47">
        <f t="shared" ref="BD461:BF461" si="1267">INDEX(Alloc,$E461,BD$1)*$G461</f>
        <v>3292.0145968822412</v>
      </c>
      <c r="BE461" s="47">
        <f t="shared" si="1267"/>
        <v>7867.5325583934036</v>
      </c>
      <c r="BF461" s="47">
        <f t="shared" si="1267"/>
        <v>1698.7677763118268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26884365.426169224</v>
      </c>
      <c r="BO461" s="44">
        <f t="shared" si="1123"/>
        <v>7697542.808536116</v>
      </c>
      <c r="BP461" s="44">
        <f t="shared" si="1124"/>
        <v>710118.89107356931</v>
      </c>
      <c r="BQ461" s="44">
        <f t="shared" si="1125"/>
        <v>8570803.6952305604</v>
      </c>
      <c r="BR461" s="44">
        <f t="shared" si="1126"/>
        <v>7718196.057867527</v>
      </c>
      <c r="BS461" s="44">
        <f t="shared" si="1127"/>
        <v>4030021.6752220001</v>
      </c>
      <c r="BT461" s="44">
        <f t="shared" si="1128"/>
        <v>3695948.5825130739</v>
      </c>
      <c r="BU461" s="44">
        <f t="shared" si="1129"/>
        <v>466693.88804907829</v>
      </c>
      <c r="BV461" s="44">
        <f t="shared" si="1130"/>
        <v>240349.26034328123</v>
      </c>
      <c r="BW461" s="44">
        <f t="shared" si="1131"/>
        <v>2144495.3446794385</v>
      </c>
      <c r="BX461" s="44">
        <f t="shared" si="1132"/>
        <v>14160.055384558294</v>
      </c>
      <c r="BY461" s="44">
        <f t="shared" si="1133"/>
        <v>12858.314931587471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200462060.61615476</v>
      </c>
      <c r="I465" s="24">
        <f t="shared" ref="I465:BF465" si="1268">I288+I447+I455+I457+I461+I453+I459+I463</f>
        <v>645995333.41144276</v>
      </c>
      <c r="J465" s="24">
        <f t="shared" si="1268"/>
        <v>71719262.972402349</v>
      </c>
      <c r="K465" s="24"/>
      <c r="L465" s="24">
        <f t="shared" si="1268"/>
        <v>94609660.117734671</v>
      </c>
      <c r="M465" s="24">
        <f t="shared" si="1268"/>
        <v>233706920.22196215</v>
      </c>
      <c r="N465" s="24">
        <f t="shared" si="1268"/>
        <v>49327036.417023711</v>
      </c>
      <c r="O465" s="24"/>
      <c r="P465" s="24">
        <f t="shared" si="1268"/>
        <v>27465222.864343747</v>
      </c>
      <c r="Q465" s="24">
        <f t="shared" si="1268"/>
        <v>75946382.248175576</v>
      </c>
      <c r="R465" s="24">
        <f t="shared" si="1268"/>
        <v>10974196.930023976</v>
      </c>
      <c r="S465" s="24"/>
      <c r="T465" s="24">
        <f t="shared" ref="T465:V465" si="1269">T288+T447+T455+T457+T461+T453+T459+T463</f>
        <v>2199772.4681175752</v>
      </c>
      <c r="U465" s="24">
        <f t="shared" si="1269"/>
        <v>9045341.3350388072</v>
      </c>
      <c r="V465" s="24">
        <f t="shared" si="1269"/>
        <v>173793.14549225604</v>
      </c>
      <c r="W465" s="24"/>
      <c r="X465" s="24">
        <f t="shared" si="1268"/>
        <v>27779178.964329015</v>
      </c>
      <c r="Y465" s="24">
        <f t="shared" si="1268"/>
        <v>104802035.03243951</v>
      </c>
      <c r="Z465" s="24">
        <f t="shared" si="1268"/>
        <v>1904594.8549745146</v>
      </c>
      <c r="AA465" s="24"/>
      <c r="AB465" s="24">
        <f t="shared" si="1268"/>
        <v>23296605.498110939</v>
      </c>
      <c r="AC465" s="24">
        <f t="shared" si="1268"/>
        <v>101163058.03067805</v>
      </c>
      <c r="AD465" s="24">
        <f t="shared" si="1268"/>
        <v>378836.12557267543</v>
      </c>
      <c r="AE465" s="24"/>
      <c r="AF465" s="24">
        <f t="shared" si="1268"/>
        <v>14762721.731367411</v>
      </c>
      <c r="AG465" s="24">
        <f t="shared" si="1268"/>
        <v>44492889.953481302</v>
      </c>
      <c r="AH465" s="24">
        <f t="shared" si="1268"/>
        <v>480252.47318933276</v>
      </c>
      <c r="AI465" s="24"/>
      <c r="AJ465" s="24">
        <f t="shared" si="1268"/>
        <v>6952713.710731484</v>
      </c>
      <c r="AK465" s="24">
        <f t="shared" si="1268"/>
        <v>61600556.2373465</v>
      </c>
      <c r="AL465" s="24">
        <f t="shared" si="1268"/>
        <v>215603.74226648829</v>
      </c>
      <c r="AM465" s="24"/>
      <c r="AN465" s="24">
        <f t="shared" si="1268"/>
        <v>1447227.2478700704</v>
      </c>
      <c r="AO465" s="24">
        <f t="shared" si="1268"/>
        <v>6012526.8524705051</v>
      </c>
      <c r="AP465" s="24">
        <f t="shared" si="1268"/>
        <v>2563.7401924818873</v>
      </c>
      <c r="AQ465" s="24"/>
      <c r="AR465" s="24">
        <f t="shared" si="1268"/>
        <v>709915.36919593113</v>
      </c>
      <c r="AS465" s="24">
        <f t="shared" si="1268"/>
        <v>3176395.4979725638</v>
      </c>
      <c r="AT465" s="24">
        <f t="shared" si="1268"/>
        <v>2563.7401924818873</v>
      </c>
      <c r="AU465" s="24"/>
      <c r="AV465" s="24">
        <f t="shared" si="1268"/>
        <v>1176985.5656782072</v>
      </c>
      <c r="AW465" s="24">
        <f t="shared" si="1268"/>
        <v>5689948.2975097336</v>
      </c>
      <c r="AX465" s="24">
        <f t="shared" si="1268"/>
        <v>8202578.3710789504</v>
      </c>
      <c r="AY465" s="24"/>
      <c r="AZ465" s="24">
        <f t="shared" si="1268"/>
        <v>37649.89493420034</v>
      </c>
      <c r="BA465" s="24">
        <f t="shared" si="1268"/>
        <v>185472.9409895564</v>
      </c>
      <c r="BB465" s="24">
        <f t="shared" si="1268"/>
        <v>8838.4852319385154</v>
      </c>
      <c r="BC465" s="24"/>
      <c r="BD465" s="24">
        <f t="shared" si="1268"/>
        <v>24407.183741497622</v>
      </c>
      <c r="BE465" s="24">
        <f t="shared" si="1268"/>
        <v>173806.76337858103</v>
      </c>
      <c r="BF465" s="24">
        <f t="shared" si="1268"/>
        <v>48404.947163555407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377643616.75672054</v>
      </c>
      <c r="BO465" s="44">
        <f t="shared" ref="BO465:BO476" si="1272">SUM(P465:R465)</f>
        <v>114385802.04254329</v>
      </c>
      <c r="BP465" s="44">
        <f t="shared" ref="BP465:BP476" si="1273">SUM(T465:V465)</f>
        <v>11418906.948648639</v>
      </c>
      <c r="BQ465" s="44">
        <f t="shared" ref="BQ465:BQ476" si="1274">SUM(X465:Z465)</f>
        <v>134485808.85174304</v>
      </c>
      <c r="BR465" s="44">
        <f t="shared" ref="BR465:BR476" si="1275">SUM(AB465:AD465)</f>
        <v>124838499.65436167</v>
      </c>
      <c r="BS465" s="44">
        <f t="shared" ref="BS465:BS476" si="1276">SUM(AF465:AH465)</f>
        <v>59735864.158038042</v>
      </c>
      <c r="BT465" s="44">
        <f t="shared" ref="BT465:BT476" si="1277">SUM(AJ465:AL465)</f>
        <v>68768873.690344468</v>
      </c>
      <c r="BU465" s="44">
        <f t="shared" ref="BU465:BU476" si="1278">SUM(AN465:AP465)</f>
        <v>7462317.8405330572</v>
      </c>
      <c r="BV465" s="44">
        <f t="shared" ref="BV465:BV476" si="1279">SUM(AR465:AT465)</f>
        <v>3888874.6073609767</v>
      </c>
      <c r="BW465" s="44">
        <f t="shared" ref="BW465:BW476" si="1280">SUM(AV465:AX465)</f>
        <v>15069512.234266892</v>
      </c>
      <c r="BX465" s="44">
        <f t="shared" ref="BX465:BX476" si="1281">SUM(AZ465:BB465)</f>
        <v>231961.32115569524</v>
      </c>
      <c r="BY465" s="44">
        <f t="shared" ref="BY465:BY476" si="1282">SUM(BD465:BF465)</f>
        <v>246618.89428363409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V669" activePane="bottomRight" state="frozen"/>
      <selection pane="topRight" activeCell="D1" sqref="D1"/>
      <selection pane="bottomLeft" activeCell="A9" sqref="A9"/>
      <selection pane="bottomRight" activeCell="D59" sqref="D59"/>
    </sheetView>
  </sheetViews>
  <sheetFormatPr defaultRowHeight="15" x14ac:dyDescent="0.25"/>
  <cols>
    <col min="1" max="1" width="4.140625" customWidth="1"/>
    <col min="3" max="3" width="50.7109375" bestFit="1" customWidth="1"/>
    <col min="4" max="4" width="10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76" t="s">
        <v>256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"/>
      <c r="S9" s="176" t="s">
        <v>8</v>
      </c>
      <c r="T9" s="176"/>
      <c r="U9" s="176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205.95145938614252</v>
      </c>
      <c r="H16" s="47">
        <f>INDEX(classify,$E16,'Function-Classif'!H$1)*$F16</f>
        <v>1050.6163221034396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992.12368793405153</v>
      </c>
      <c r="T16" s="24">
        <f t="shared" ref="T16:U16" si="0">+H16+L16+P16</f>
        <v>1050.6163221034396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205.95145938614252</v>
      </c>
      <c r="H19" s="21">
        <f>SUM(H16:H18)</f>
        <v>1050.6163221034396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992.12368793405153</v>
      </c>
      <c r="T19" s="21">
        <f>SUM(T16:T18)</f>
        <v>1050.6163221034396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0.16389999999999999</v>
      </c>
      <c r="F24" s="21">
        <f>E23*D24</f>
        <v>377879633.19919997</v>
      </c>
      <c r="G24" s="24">
        <f>F24</f>
        <v>377879633.19919997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377879633.19919997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0.83610000000000007</v>
      </c>
      <c r="F25" s="21">
        <f>D25*E23</f>
        <v>1927670294.8008001</v>
      </c>
      <c r="G25" s="24"/>
      <c r="H25" s="24">
        <f>F25</f>
        <v>1927670294.8008001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1927670294.8008001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377879633.19919997</v>
      </c>
      <c r="H27" s="22">
        <f t="shared" ref="H27:U27" si="9">SUM(H24:H26)</f>
        <v>1927670294.8008001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377879633.19919997</v>
      </c>
      <c r="T27" s="22">
        <f t="shared" si="9"/>
        <v>1927670294.8008001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377879633.19919997</v>
      </c>
      <c r="H64" s="22">
        <f>H62+H32+H27</f>
        <v>1927670294.8008001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1820348039.3010623</v>
      </c>
      <c r="T64" s="22">
        <f>T62+T32+T27</f>
        <v>1927670294.8008001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1455522.8175723141</v>
      </c>
      <c r="H68" s="47">
        <f>INDEX(classify,$E68,'Function-Classif'!H$1)*$F68</f>
        <v>7425031.2859805487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7011645.7049935795</v>
      </c>
      <c r="T68" s="24">
        <f t="shared" ref="T68" si="40">+H68+L68+P68</f>
        <v>7425031.2859805487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18592042.62492054</v>
      </c>
      <c r="H70" s="47">
        <f>INDEX(classify,$E70,'Function-Classif'!H$1)*$F70</f>
        <v>94843238.796193197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89562880.254609972</v>
      </c>
      <c r="T70" s="24">
        <f t="shared" ref="T70" si="42">+H70+L70+P70</f>
        <v>94843238.796193197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34650.098999999995</v>
      </c>
      <c r="H72" s="47">
        <f>INDEX(classify,$E72,'Function-Classif'!H$1)*$F72</f>
        <v>176759.90100000001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34650.098999999995</v>
      </c>
      <c r="T72" s="24">
        <f t="shared" ref="T72:T73" si="45">+H72+L72+P72</f>
        <v>176759.90100000001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397962054.6921522</v>
      </c>
      <c r="H76" s="21">
        <f>H64+H68+SUM(H70:H73)+H19</f>
        <v>2030116375.4002957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1919098188.1131358</v>
      </c>
      <c r="T76" s="21">
        <f>T64+T68+SUM(T70:T73)+T19</f>
        <v>2030116375.4002957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10995206.587199999</v>
      </c>
      <c r="H80" s="47">
        <f>INDEX(classify,$E80,'Function-Classif'!H$1)*$F80</f>
        <v>56089641.412800007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10995206.587199999</v>
      </c>
      <c r="T80" s="24">
        <f t="shared" ref="T80:T83" si="48">+H80+L80+P80</f>
        <v>56089641.412800007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1716154.9382591899</v>
      </c>
      <c r="H83" s="47">
        <f>INDEX(classify,$E83,'Function-Classif'!H$1)*$F83</f>
        <v>8754589.041357588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8267180.8759540366</v>
      </c>
      <c r="T83" s="24">
        <f t="shared" si="48"/>
        <v>8754589.041357588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12711361.525459189</v>
      </c>
      <c r="H85" s="21">
        <f>SUM(H80:H84)</f>
        <v>64844230.454157591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48826059.868220545</v>
      </c>
      <c r="T85" s="21">
        <f>SUM(T80:T84)</f>
        <v>64844230.454157591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410673416.21761137</v>
      </c>
      <c r="H87" s="21">
        <f>H76+H85</f>
        <v>2094960605.8544533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1967924247.9813564</v>
      </c>
      <c r="T87" s="21">
        <f>T76+T85</f>
        <v>2094960605.8544533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148156116.41819999</v>
      </c>
      <c r="H90" s="47">
        <f>INDEX(classify,$E90,'Function-Classif'!H$1)*$F90</f>
        <v>755786021.5818001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148156116.41819999</v>
      </c>
      <c r="T90" s="24">
        <f t="shared" ref="T90:T97" si="51">+H90+L90+P90</f>
        <v>755786021.5818001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6538292.9724314827</v>
      </c>
      <c r="H96" s="47">
        <f>INDEX(classify,$E96,'Function-Classif'!H$1)*$F96</f>
        <v>33353671.471933879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31496719.449993275</v>
      </c>
      <c r="T96" s="24">
        <f t="shared" si="51"/>
        <v>33353671.471933879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3767646.0796778696</v>
      </c>
      <c r="H97" s="65">
        <f>INDEX(classify,$E97,'Function-Classif'!H$1)*$F97</f>
        <v>19219822.374732561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18149766.622395635</v>
      </c>
      <c r="T97" s="41">
        <f t="shared" si="51"/>
        <v>19219822.374732561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158462055.47030935</v>
      </c>
      <c r="H98" s="21">
        <f>SUM(H90:H97)</f>
        <v>808359515.42846656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730692315.64700484</v>
      </c>
      <c r="T98" s="21">
        <f>SUM(T90:T97)</f>
        <v>808359515.42846656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252211360.74730203</v>
      </c>
      <c r="H100" s="21">
        <f>H87-H98</f>
        <v>1286601090.4259868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1237231932.3343515</v>
      </c>
      <c r="T100" s="21">
        <f>T87-T98</f>
        <v>1286601090.4259868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1582522.0949339771</v>
      </c>
      <c r="H103" s="47">
        <f>INDEX(classify,$E103,'Function-Classif'!H$1)*$F103</f>
        <v>59438810.802983105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10200415.710403215</v>
      </c>
      <c r="T103" s="24">
        <f t="shared" ref="T103:T106" si="56">+H103+L103+P103</f>
        <v>59438810.802983105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3389792.1977937403</v>
      </c>
      <c r="H104" s="47">
        <f>INDEX(classify,$E104,'Function-Classif'!H$1)*$F104</f>
        <v>17292283.444632988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16346644.078662954</v>
      </c>
      <c r="T104" s="24">
        <f t="shared" si="56"/>
        <v>17292283.444632988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454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5947818.0729</v>
      </c>
      <c r="H105" s="47">
        <f>INDEX(classify,$E105,'Function-Classif'!H$1)*$F105</f>
        <v>30341492.927100003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5947818.0729</v>
      </c>
      <c r="T105" s="24">
        <f t="shared" ref="T105" si="59">+H105+L105+P105</f>
        <v>30341492.927100003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1283672.9682369207</v>
      </c>
      <c r="H106" s="65">
        <f>INDEX(classify,$E106,'Function-Classif'!H$1)*$F106</f>
        <v>6548376.8684740048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6190274.7722491985</v>
      </c>
      <c r="T106" s="41">
        <f t="shared" si="56"/>
        <v>6548376.8684740048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12203805.333864639</v>
      </c>
      <c r="H107" s="21">
        <f>SUM(H103:H106)</f>
        <v>113620964.04319011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38685152.63421537</v>
      </c>
      <c r="T107" s="21">
        <f>SUM(T103:T106)</f>
        <v>113620964.04319011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455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50205023.0550237</v>
      </c>
      <c r="H114" s="47">
        <f>INDEX(classify,$E114,'Function-Classif'!H$1)*$F114</f>
        <v>256109943.72364441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242104410.81777382</v>
      </c>
      <c r="T114" s="24">
        <f t="shared" si="69"/>
        <v>256109943.72364441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50205023.0550237</v>
      </c>
      <c r="H118" s="21">
        <f>SUM(H112:H117)</f>
        <v>256109943.72364441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242104410.81777382</v>
      </c>
      <c r="T118" s="21">
        <f>SUM(T112:T117)</f>
        <v>256109943.72364441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50205023.0550237</v>
      </c>
      <c r="H129" s="21">
        <f>H118+H127</f>
        <v>256109943.72364441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242104410.81777382</v>
      </c>
      <c r="T129" s="21">
        <f>T118+T127</f>
        <v>256109943.72364441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214210143.02614295</v>
      </c>
      <c r="H133" s="21">
        <f>H100+H107+H109-H129-H131</f>
        <v>1144112110.7455323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1027943675.6898531</v>
      </c>
      <c r="T133" s="21">
        <f>T100+T107+T109-T129-T131</f>
        <v>1144112110.7455323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682428.36308346037</v>
      </c>
      <c r="H138" s="47">
        <f>INDEX(classify,$E138,'Function-Classif'!H$1)*$F138</f>
        <v>4240556.6369165406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682428.36308346037</v>
      </c>
      <c r="T138" s="24">
        <f t="shared" ref="T138:T144" si="78">+H138+L138+P138</f>
        <v>4240556.6369165406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3036428.7733999998</v>
      </c>
      <c r="H140" s="47">
        <f>INDEX(classify,$E140,'Function-Classif'!H$1)*$F140</f>
        <v>15489677.226600001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3036428.7733999998</v>
      </c>
      <c r="T140" s="24">
        <f t="shared" ref="T140:T141" si="81">+H140+L140+P140</f>
        <v>15489677.226600001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428962.19409999996</v>
      </c>
      <c r="H141" s="47">
        <f>INDEX(classify,$E141,'Function-Classif'!H$1)*$F141</f>
        <v>2188256.8059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428962.19409999996</v>
      </c>
      <c r="T141" s="24">
        <f t="shared" si="81"/>
        <v>2188256.8059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1630176.4434999998</v>
      </c>
      <c r="H142" s="47">
        <f>INDEX(classify,$E142,'Function-Classif'!H$1)*$F142</f>
        <v>8315988.5565000009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1630176.4434999998</v>
      </c>
      <c r="T142" s="24">
        <f t="shared" si="78"/>
        <v>8315988.5565000009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5777995.7740834597</v>
      </c>
      <c r="H145" s="24">
        <f>SUM(H138:H144)</f>
        <v>324147201.2259165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5777995.7740834597</v>
      </c>
      <c r="T145" s="24">
        <f>SUM(T138:T144)</f>
        <v>324147201.2259165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676628.53389999992</v>
      </c>
      <c r="H149" s="47">
        <f>INDEX(classify,$E149,'Function-Classif'!H$1)*$F149</f>
        <v>3451672.4661000003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676628.53389999992</v>
      </c>
      <c r="T149" s="24">
        <f t="shared" si="84"/>
        <v>3451672.4661000003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676628.53389999992</v>
      </c>
      <c r="H153" s="24">
        <f>SUM(H148:H152)</f>
        <v>58554832.4661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676628.53389999992</v>
      </c>
      <c r="T153" s="24">
        <f>SUM(T148:T152)</f>
        <v>58554832.4661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6454624.3079834599</v>
      </c>
      <c r="H155" s="24">
        <f>H145+H153</f>
        <v>382702033.69201648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6454624.3079834599</v>
      </c>
      <c r="T155" s="24">
        <f>T145+T153</f>
        <v>382702033.69201648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19898.4434</v>
      </c>
      <c r="H158" s="47">
        <f>INDEX(classify,$E158,'Function-Classif'!H$1)*$F158</f>
        <v>101507.55660000001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19898.4434</v>
      </c>
      <c r="T158" s="24">
        <f t="shared" ref="T158:T161" si="90">+H158+L158+P158</f>
        <v>101507.55660000001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6656.6345999999994</v>
      </c>
      <c r="H159" s="47">
        <f>INDEX(classify,$E159,'Function-Classif'!H$1)*$F159</f>
        <v>33957.365400000002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6656.6345999999994</v>
      </c>
      <c r="T159" s="24">
        <f t="shared" si="90"/>
        <v>33957.365400000002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29528.387899999998</v>
      </c>
      <c r="H161" s="47">
        <f>INDEX(classify,$E161,'Function-Classif'!H$1)*$F161</f>
        <v>150632.6121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29528.387899999998</v>
      </c>
      <c r="T161" s="24">
        <f t="shared" si="90"/>
        <v>150632.6121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57167.008799999996</v>
      </c>
      <c r="H162" s="47">
        <f>INDEX(classify,$E162,'Function-Classif'!H$1)*$F162</f>
        <v>291624.99120000005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57167.008799999996</v>
      </c>
      <c r="T162" s="24">
        <f t="shared" ref="T162" si="93">+H162+L162+P162</f>
        <v>291624.99120000005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89391.06</v>
      </c>
      <c r="H163" s="47">
        <f>INDEX(classify,$E163,'Function-Classif'!H$1)*$F163</f>
        <v>456008.94000000006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89391.06</v>
      </c>
      <c r="T163" s="24">
        <f t="shared" ref="T163" si="96">+H163+L163+P163</f>
        <v>456008.94000000006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202641.53469999999</v>
      </c>
      <c r="H164" s="24">
        <f>SUM(H158:H163)</f>
        <v>1033731.4653000002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202641.53469999999</v>
      </c>
      <c r="T164" s="24">
        <f>SUM(T158:T163)</f>
        <v>1033731.4653000002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40154.188799999996</v>
      </c>
      <c r="H168" s="47">
        <f>INDEX(classify,$E168,'Function-Classif'!H$1)*$F168</f>
        <v>204837.81120000003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40154.188799999996</v>
      </c>
      <c r="T168" s="24">
        <f t="shared" ref="T168:T171" si="99">+H168+L168+P168</f>
        <v>204837.81120000003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31269.661499999998</v>
      </c>
      <c r="H169" s="47">
        <f>INDEX(classify,$E169,'Function-Classif'!H$1)*$F169</f>
        <v>159515.33850000001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31269.661499999998</v>
      </c>
      <c r="T169" s="24">
        <f t="shared" si="99"/>
        <v>159515.33850000001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71423.850299999991</v>
      </c>
      <c r="H172" s="24">
        <f>SUM(H167:H171)</f>
        <v>794444.14970000007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71423.850299999991</v>
      </c>
      <c r="T172" s="24">
        <f>SUM(T167:T171)</f>
        <v>794444.14970000007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274065.38500000001</v>
      </c>
      <c r="H174" s="24">
        <f>H172+H164</f>
        <v>1828175.6150000002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274065.38500000001</v>
      </c>
      <c r="T174" s="24">
        <f>T172+T164</f>
        <v>1828175.6150000002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99025.921499999997</v>
      </c>
      <c r="H177" s="47">
        <f>INDEX(classify,$E177,'Function-Classif'!H$1)*$F177</f>
        <v>505159.07850000006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99025.921499999997</v>
      </c>
      <c r="T177" s="24">
        <f t="shared" ref="T177:T181" si="102">+H177+L177+P177</f>
        <v>505159.07850000006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46012.466499999995</v>
      </c>
      <c r="H179" s="47">
        <f>INDEX(classify,$E179,'Function-Classif'!H$1)*$F179</f>
        <v>234722.53350000002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46012.466499999995</v>
      </c>
      <c r="T179" s="24">
        <f t="shared" si="102"/>
        <v>234722.53350000002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181197.67819999999</v>
      </c>
      <c r="H180" s="47">
        <f>INDEX(classify,$E180,'Function-Classif'!H$1)*$F180</f>
        <v>924340.32180000003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181197.67819999999</v>
      </c>
      <c r="T180" s="24">
        <f t="shared" si="102"/>
        <v>924340.32180000003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935.21339999999998</v>
      </c>
      <c r="H181" s="65">
        <f>INDEX(classify,$E181,'Function-Classif'!H$1)*$F181</f>
        <v>4770.7866000000004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935.21339999999998</v>
      </c>
      <c r="T181" s="41">
        <f t="shared" si="102"/>
        <v>4770.7866000000004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327171.27960000001</v>
      </c>
      <c r="H182" s="24">
        <f>SUM(H177:H181)</f>
        <v>58986656.720400006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327171.27960000001</v>
      </c>
      <c r="T182" s="24">
        <f>SUM(T177:T181)</f>
        <v>58986656.720400006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42072.802199999998</v>
      </c>
      <c r="H185" s="47">
        <f>INDEX(classify,$E185,'Function-Classif'!H$1)*$F185</f>
        <v>214625.19780000002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42072.802199999998</v>
      </c>
      <c r="T185" s="24">
        <f t="shared" ref="T185:T188" si="105">+H185+L185+P185</f>
        <v>214625.19780000002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91894.304699999993</v>
      </c>
      <c r="H186" s="47">
        <f>INDEX(classify,$E186,'Function-Classif'!H$1)*$F186</f>
        <v>468778.69530000002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91894.304699999993</v>
      </c>
      <c r="T186" s="24">
        <f t="shared" si="105"/>
        <v>468778.69530000002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434745.24169999996</v>
      </c>
      <c r="H187" s="47">
        <f>INDEX(classify,$E187,'Function-Classif'!H$1)*$F187</f>
        <v>2217757.7583000003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434745.24169999996</v>
      </c>
      <c r="T187" s="24">
        <f t="shared" si="105"/>
        <v>2217757.7583000003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182385.95319999999</v>
      </c>
      <c r="H188" s="65">
        <f>INDEX(classify,$E188,'Function-Classif'!H$1)*$F188</f>
        <v>930402.04680000013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182385.95319999999</v>
      </c>
      <c r="T188" s="41">
        <f t="shared" si="105"/>
        <v>930402.04680000013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751098.3017999999</v>
      </c>
      <c r="H189" s="24">
        <f>SUM(H185:H188)</f>
        <v>3831563.6982000005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751098.3017999999</v>
      </c>
      <c r="T189" s="24">
        <f>SUM(T185:T188)</f>
        <v>3831563.6982000005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1078269.5814</v>
      </c>
      <c r="H191" s="24">
        <f>H189+H182</f>
        <v>62818220.418600008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1078269.5814</v>
      </c>
      <c r="T191" s="24">
        <f>T189+T182</f>
        <v>62818220.418600008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7806959.2743834602</v>
      </c>
      <c r="H193" s="24">
        <f>H191+H174+H155</f>
        <v>447348429.72561651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7806959.2743834602</v>
      </c>
      <c r="T193" s="24">
        <f>T191+T174+T155</f>
        <v>447348429.72561651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204610.79319999999</v>
      </c>
      <c r="H200" s="47">
        <f>INDEX(classify,$E200,'Function-Classif'!H$1)*$F200</f>
        <v>1043777.2068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204610.79319999999</v>
      </c>
      <c r="T200" s="24">
        <f t="shared" si="108"/>
        <v>1043777.2068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623.96729999999991</v>
      </c>
      <c r="H201" s="65">
        <f>INDEX(classify,$E201,'Function-Classif'!H$1)*$F201</f>
        <v>3183.0327000000002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623.96729999999991</v>
      </c>
      <c r="T201" s="41">
        <f t="shared" si="108"/>
        <v>3183.0327000000002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16422022.68524459</v>
      </c>
      <c r="H202" s="24">
        <f>SUM(H196:H201)</f>
        <v>38767850.31475541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16422022.68524459</v>
      </c>
      <c r="T202" s="24">
        <f>SUM(T196:T201)</f>
        <v>38767850.31475541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24228981.959628049</v>
      </c>
      <c r="H204" s="24">
        <f>H193+H202</f>
        <v>486116280.04037189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24228981.959628049</v>
      </c>
      <c r="T204" s="24">
        <f>T193+T202</f>
        <v>486116280.04037189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459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1515682.4058575733</v>
      </c>
      <c r="H274" s="47">
        <f>INDEX(classify,$E274,'Function-Classif'!H$1)*$F274</f>
        <v>14639102.08449831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7022183.1891713403</v>
      </c>
      <c r="T274" s="24">
        <f t="shared" ref="T274:T285" si="141">+H274+L274+P274</f>
        <v>14639102.08449831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327769.64386589453</v>
      </c>
      <c r="H275" s="47">
        <f>INDEX(classify,$E275,'Function-Classif'!H$1)*$F275</f>
        <v>3165737.9265002641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1518562.5129517047</v>
      </c>
      <c r="T275" s="24">
        <f t="shared" si="141"/>
        <v>3165737.9265002641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-239619.51629558194</v>
      </c>
      <c r="H276" s="47">
        <f>INDEX(classify,$E276,'Function-Classif'!H$1)*$F276</f>
        <v>-2314346.6909246123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-1110161.4247320888</v>
      </c>
      <c r="T276" s="24">
        <f t="shared" si="141"/>
        <v>-2314346.6909246123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880296.36441402475</v>
      </c>
      <c r="H277" s="47">
        <f>INDEX(classify,$E277,'Function-Classif'!H$1)*$F277</f>
        <v>8502274.8126302306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4078428.507045486</v>
      </c>
      <c r="T277" s="24">
        <f t="shared" si="141"/>
        <v>8502274.8126302306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424997.10278954729</v>
      </c>
      <c r="H278" s="47">
        <f>INDEX(classify,$E278,'Function-Classif'!H$1)*$F278</f>
        <v>2168029.7598678498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2036562.5601102849</v>
      </c>
      <c r="T278" s="24">
        <f t="shared" si="141"/>
        <v>2168029.7598678498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157223.31567333924</v>
      </c>
      <c r="H279" s="47">
        <f>INDEX(classify,$E279,'Function-Classif'!H$1)*$F279</f>
        <v>1518529.3167687501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728418.38105419558</v>
      </c>
      <c r="T279" s="24">
        <f t="shared" si="141"/>
        <v>1518529.3167687501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1619179.3887502716</v>
      </c>
      <c r="H280" s="47">
        <f>INDEX(classify,$E280,'Function-Classif'!H$1)*$F280</f>
        <v>15638719.743282534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7501686.5274632778</v>
      </c>
      <c r="T280" s="24">
        <f t="shared" si="141"/>
        <v>15638719.743282534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129426.83555542465</v>
      </c>
      <c r="H281" s="47">
        <f>INDEX(classify,$E281,'Function-Classif'!H$1)*$F281</f>
        <v>660242.69193343853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620206.22219689004</v>
      </c>
      <c r="T281" s="24">
        <f t="shared" si="141"/>
        <v>660242.69193343853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-12723.357446308952</v>
      </c>
      <c r="H282" s="47">
        <f>INDEX(classify,$E282,'Function-Classif'!H$1)*$F282</f>
        <v>-122887.57050570459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-58947.538365556793</v>
      </c>
      <c r="T282" s="24">
        <f t="shared" si="141"/>
        <v>-122887.57050570459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206115.69542660349</v>
      </c>
      <c r="H283" s="47">
        <f>INDEX(classify,$E283,'Function-Classif'!H$1)*$F283</f>
        <v>1990752.6107754705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954937.63459642883</v>
      </c>
      <c r="T283" s="24">
        <f t="shared" si="141"/>
        <v>1990752.6107754705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103315.4182303088</v>
      </c>
      <c r="H284" s="47">
        <f>INDEX(classify,$E284,'Function-Classif'!H$1)*$F284</f>
        <v>527041.0078240463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497698.21520380909</v>
      </c>
      <c r="T284" s="24">
        <f t="shared" si="141"/>
        <v>527041.0078240463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56764.206905050378</v>
      </c>
      <c r="H285" s="65">
        <f>INDEX(classify,$E285,'Function-Classif'!H$1)*$F285</f>
        <v>289570.18543814903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273448.48375995265</v>
      </c>
      <c r="T285" s="41">
        <f t="shared" si="141"/>
        <v>289570.18543814903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5168427.5037261471</v>
      </c>
      <c r="H286" s="24">
        <f>SUM(H274:H285)</f>
        <v>46662765.878088728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24063023.270455725</v>
      </c>
      <c r="T286" s="24">
        <f>SUM(T274:T285)</f>
        <v>46662765.878088728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29397409.463354196</v>
      </c>
      <c r="H288" s="24">
        <f t="shared" si="145"/>
        <v>532779045.91846061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101174729.07811697</v>
      </c>
      <c r="T288" s="24">
        <f>T286+T271+T258+T248+T236+T221+T204</f>
        <v>532779045.91846061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13180621.538609605</v>
      </c>
      <c r="H290" s="24">
        <f t="shared" si="146"/>
        <v>495058155.84320521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84957941.153372377</v>
      </c>
      <c r="T290" s="24">
        <f>T288-SUM(T196:T199)</f>
        <v>495058155.84320521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435001.65214490565</v>
      </c>
      <c r="H295" s="47">
        <f>INDEX(classify,$E295,'Function-Classif'!H$1)*$F295</f>
        <v>2703066.3478550948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435001.65214490565</v>
      </c>
      <c r="T295" s="24">
        <f t="shared" ref="T295:T300" si="148">+H295+L295+P295</f>
        <v>2703066.3478550948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1372642.3402999998</v>
      </c>
      <c r="H297" s="47">
        <f>INDEX(classify,$E297,'Function-Classif'!H$1)*$F297</f>
        <v>7002234.6597000007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1372642.3402999998</v>
      </c>
      <c r="T297" s="24">
        <f t="shared" si="148"/>
        <v>7002234.6597000007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349107.16389999999</v>
      </c>
      <c r="H298" s="47">
        <f>INDEX(classify,$E298,'Function-Classif'!H$1)*$F298</f>
        <v>1780893.8361000002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349107.16389999999</v>
      </c>
      <c r="T298" s="24">
        <f t="shared" si="148"/>
        <v>1780893.8361000002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244495.20259999999</v>
      </c>
      <c r="H299" s="47">
        <f>INDEX(classify,$E299,'Function-Classif'!H$1)*$F299</f>
        <v>1247238.7974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244495.20259999999</v>
      </c>
      <c r="T299" s="24">
        <f t="shared" si="148"/>
        <v>1247238.7974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2401246.3589449055</v>
      </c>
      <c r="H301" s="24">
        <f>SUM(H295:H300)</f>
        <v>14921157.641055096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2401246.3589449055</v>
      </c>
      <c r="T301" s="24">
        <f>SUM(T295:T300)</f>
        <v>14921157.641055096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2401246.3589449055</v>
      </c>
      <c r="H311" s="24">
        <f>H309+H301</f>
        <v>25317686.641055096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2401246.3589449055</v>
      </c>
      <c r="T311" s="24">
        <f>T309+T301</f>
        <v>25317686.641055096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15713.092999999999</v>
      </c>
      <c r="H314" s="47">
        <f>INDEX(classify,$E314,'Function-Classif'!H$1)*$F314</f>
        <v>80156.907000000007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15713.092999999999</v>
      </c>
      <c r="T314" s="24">
        <f t="shared" ref="T314" si="154">+H314+L314+P314</f>
        <v>80156.907000000007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29528.387899999998</v>
      </c>
      <c r="H317" s="47">
        <f>INDEX(classify,$E317,'Function-Classif'!H$1)*$F317</f>
        <v>150632.6121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29528.387899999998</v>
      </c>
      <c r="T317" s="24">
        <f t="shared" si="157"/>
        <v>150632.6121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9903.9853000000003</v>
      </c>
      <c r="H318" s="47">
        <f>INDEX(classify,$E318,'Function-Classif'!H$1)*$F318</f>
        <v>50523.014700000007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9903.9853000000003</v>
      </c>
      <c r="T318" s="24">
        <f t="shared" si="157"/>
        <v>50523.014700000007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55145.466199999995</v>
      </c>
      <c r="H320" s="24">
        <f t="shared" ref="H320:U320" si="159">SUM(H314:H319)</f>
        <v>281312.53380000003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55145.466199999995</v>
      </c>
      <c r="T320" s="24">
        <f t="shared" si="159"/>
        <v>281312.53380000003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7682.4847</v>
      </c>
      <c r="H324" s="47">
        <f>INDEX(classify,$E324,'Function-Classif'!H$1)*$F324</f>
        <v>39190.515300000006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7682.4847</v>
      </c>
      <c r="T324" s="24">
        <f t="shared" ref="T324:T327" si="161">+H324+L324+P324</f>
        <v>39190.515300000006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7682.4847</v>
      </c>
      <c r="H325" s="47">
        <f>INDEX(classify,$E325,'Function-Classif'!H$1)*$F325</f>
        <v>39190.515300000006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7682.4847</v>
      </c>
      <c r="T325" s="24">
        <f t="shared" ref="T325" si="164">+H325+L325+P325</f>
        <v>39190.515300000006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15364.9694</v>
      </c>
      <c r="H328" s="24">
        <f>SUM(H323:H327)</f>
        <v>229421.0306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15364.9694</v>
      </c>
      <c r="T328" s="24">
        <f>SUM(T323:T327)</f>
        <v>229421.0306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70510.435599999997</v>
      </c>
      <c r="H330" s="24">
        <f>H328+H320</f>
        <v>510733.56440000003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70510.435599999997</v>
      </c>
      <c r="T330" s="24">
        <f>T328+T320</f>
        <v>510733.56440000003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76848.448599999989</v>
      </c>
      <c r="H333" s="47">
        <f>INDEX(classify,$E333,'Function-Classif'!H$1)*$F333</f>
        <v>392025.55140000005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76848.448599999989</v>
      </c>
      <c r="T333" s="24">
        <f t="shared" ref="T333:T337" si="167">+H333+L333+P333</f>
        <v>392025.55140000005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26437.233899999999</v>
      </c>
      <c r="H335" s="47">
        <f>INDEX(classify,$E335,'Function-Classif'!H$1)*$F335</f>
        <v>134863.76610000001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26437.233899999999</v>
      </c>
      <c r="T335" s="24">
        <f t="shared" si="167"/>
        <v>134863.76610000001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58069.77</v>
      </c>
      <c r="H336" s="47">
        <f>INDEX(classify,$E336,'Function-Classif'!H$1)*$F336</f>
        <v>296230.23000000004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58069.77</v>
      </c>
      <c r="T336" s="24">
        <f t="shared" si="167"/>
        <v>296230.23000000004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161355.45249999998</v>
      </c>
      <c r="H338" s="24">
        <f>SUM(H333:H337)</f>
        <v>823119.5475000001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161355.45249999998</v>
      </c>
      <c r="T338" s="24">
        <f>SUM(T333:T337)</f>
        <v>823119.5475000001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37797.470699999998</v>
      </c>
      <c r="H341" s="47">
        <f>INDEX(classify,$E341,'Function-Classif'!H$1)*$F341</f>
        <v>192815.52930000002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37797.470699999998</v>
      </c>
      <c r="T341" s="24">
        <f t="shared" ref="T341:T344" si="170">+H341+L341+P341</f>
        <v>192815.52930000002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99452.553199999995</v>
      </c>
      <c r="H343" s="47">
        <f>INDEX(classify,$E343,'Function-Classif'!H$1)*$F343</f>
        <v>507335.44680000003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99452.553199999995</v>
      </c>
      <c r="T343" s="24">
        <f t="shared" si="170"/>
        <v>507335.44680000003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-26379.868899999998</v>
      </c>
      <c r="H344" s="65">
        <f>INDEX(classify,$E344,'Function-Classif'!H$1)*$F344</f>
        <v>-134571.1311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-26379.868899999998</v>
      </c>
      <c r="T344" s="41">
        <f t="shared" si="170"/>
        <v>-134571.1311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110870.155</v>
      </c>
      <c r="H345" s="24">
        <f>SUM(H341:H344)</f>
        <v>565579.84500000009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110870.155</v>
      </c>
      <c r="T345" s="24">
        <f>SUM(T341:T344)</f>
        <v>565579.84500000009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272225.60749999998</v>
      </c>
      <c r="H347" s="24">
        <f>H345+H338</f>
        <v>1388699.3925000001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272225.60749999998</v>
      </c>
      <c r="T347" s="24">
        <f>T345+T338</f>
        <v>1388699.3925000001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2743982.4020449053</v>
      </c>
      <c r="H349" s="24">
        <f>H347+H330+H311</f>
        <v>27217119.597955097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2743982.4020449053</v>
      </c>
      <c r="T349" s="24">
        <f>T347+T330+T311</f>
        <v>27217119.597955097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156803.62169999999</v>
      </c>
      <c r="H353" s="47">
        <f>INDEX(classify,$E353,'Function-Classif'!H$1)*$F353</f>
        <v>799899.3783000001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156803.62169999999</v>
      </c>
      <c r="T353" s="24">
        <f t="shared" si="175"/>
        <v>799899.3783000001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156803.62169999999</v>
      </c>
      <c r="H355" s="24">
        <f>SUM(H352:H354)</f>
        <v>799899.3783000001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156803.62169999999</v>
      </c>
      <c r="T355" s="24">
        <f>SUM(T352:T354)</f>
        <v>799899.3783000001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459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2900786.0237449054</v>
      </c>
      <c r="H419" s="24">
        <f>H417+H404+H396+H368+H355+H349</f>
        <v>28017018.976255096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13439392.561794229</v>
      </c>
      <c r="T419" s="24">
        <f>T417+T404+T396+T368+T355+T349</f>
        <v>28017018.976255096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1177044.2148263697</v>
      </c>
      <c r="H422" s="47">
        <f>INDEX(classify,$E422,'Function-Classif'!H$1)*$F422</f>
        <v>11368391.130107602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5453266.5064410623</v>
      </c>
      <c r="T422" s="24">
        <f t="shared" ref="T422:T433" si="203">+H422+L422+P422</f>
        <v>11368391.130107602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-134402.92695687377</v>
      </c>
      <c r="H424" s="47">
        <f>INDEX(classify,$E424,'Function-Classif'!H$1)*$F424</f>
        <v>-1298120.3453792231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-622691.11959373788</v>
      </c>
      <c r="T424" s="24">
        <f t="shared" si="203"/>
        <v>-1298120.3453792231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39596.283880702955</v>
      </c>
      <c r="H433" s="65">
        <f>INDEX(classify,$E433,'Function-Classif'!H$1)*$F433</f>
        <v>201991.78128526991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190745.97145025092</v>
      </c>
      <c r="T433" s="41">
        <f t="shared" si="203"/>
        <v>201991.78128526991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1082237.571750199</v>
      </c>
      <c r="H434" s="24">
        <f>SUM(H422:H433)</f>
        <v>10272262.566013647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5021321.3582975753</v>
      </c>
      <c r="T434" s="24">
        <f>SUM(T422:T433)</f>
        <v>10272262.566013647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3983023.5954951043</v>
      </c>
      <c r="H436" s="24">
        <f>H434+H417+H404+H394+H382+H368+H355+H349</f>
        <v>38289281.542268746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18460713.920091804</v>
      </c>
      <c r="T436" s="24">
        <f>T434+T417+T404+T394+T382+T368+T355+T349</f>
        <v>38289281.542268746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8387410.2410999993</v>
      </c>
      <c r="H439" s="47">
        <f>INDEX(classify,$E439,'Function-Classif'!H$1)*$F439</f>
        <v>42786538.758900002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8387410.2410999993</v>
      </c>
      <c r="T439" s="24">
        <f t="shared" ref="T439:T446" si="206">+H439+L439+P439</f>
        <v>42786538.758900002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659522.61869999999</v>
      </c>
      <c r="H440" s="47">
        <f>INDEX(classify,$E440,'Function-Classif'!H$1)*$F440</f>
        <v>3364410.3813000005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659522.61869999999</v>
      </c>
      <c r="T440" s="24">
        <f t="shared" si="206"/>
        <v>3364410.3813000005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2664722.5858</v>
      </c>
      <c r="H441" s="47">
        <f>INDEX(classify,$E441,'Function-Classif'!H$1)*$F441</f>
        <v>13593499.4142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2664722.5858</v>
      </c>
      <c r="T441" s="24">
        <f t="shared" si="206"/>
        <v>13593499.4142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1843731.7483997052</v>
      </c>
      <c r="H445" s="47">
        <f>INDEX(classify,$E445,'Function-Classif'!H$1)*$F445</f>
        <v>9405394.2332946528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8881752.7549236249</v>
      </c>
      <c r="T445" s="24">
        <f t="shared" si="206"/>
        <v>9405394.2332946528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13555387.193999704</v>
      </c>
      <c r="H447" s="24">
        <f>SUM(H439:H446)</f>
        <v>69149842.787694663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57893032.850261033</v>
      </c>
      <c r="T447" s="24">
        <f>SUM(T439:T446)</f>
        <v>69149842.787694663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2998513.3211718989</v>
      </c>
      <c r="H455" s="47">
        <f>INDEX(classify,$E455,'Function-Classif'!H$1)*$F455</f>
        <v>15296259.840340603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14368709.635450311</v>
      </c>
      <c r="T455" s="24">
        <f t="shared" ref="T455" si="212">+H455+L455+P455</f>
        <v>15296259.840340603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456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-92412.777465356427</v>
      </c>
      <c r="H459" s="47">
        <f>INDEX(classify,$E459,'Function-Classif'!H$1)*$F459</f>
        <v>-471423.57070643391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-442836.90741991845</v>
      </c>
      <c r="T459" s="24">
        <f t="shared" ref="T459" si="218">+H459+L459+P459</f>
        <v>-471423.57070643391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5732208.6145240869</v>
      </c>
      <c r="H461" s="47">
        <f>INDEX(classify,$E461,'Function-Classif'!H$1)*$F461</f>
        <v>29241608.435653385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27468425.959746383</v>
      </c>
      <c r="T461" s="24">
        <f t="shared" ref="T461" si="221">+H461+L461+P461</f>
        <v>29241608.435653385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51591105.815584533</v>
      </c>
      <c r="H465" s="24">
        <f t="shared" ref="H465:Q465" si="226">H288+H447+H455+H457+H461+H453+H459+H463</f>
        <v>645995333.41144276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200462060.61615476</v>
      </c>
      <c r="T465" s="24">
        <f>T288+T447+T455+T457+T461+T453+T459+T463</f>
        <v>645995333.41144276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76" t="s">
        <v>244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6"/>
      <c r="S9" s="176" t="s">
        <v>8</v>
      </c>
      <c r="T9" s="176"/>
      <c r="U9" s="176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9.1931945125183018E-2</v>
      </c>
      <c r="H13" s="48">
        <f>'Function-Classif'!H64/'Function-Classif'!$F64</f>
        <v>0.46897070969594584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0.44286095718088592</v>
      </c>
      <c r="T13" s="50">
        <f t="shared" ref="T13:U13" si="1">+H13+L13+P13</f>
        <v>0.46897070969594584</v>
      </c>
      <c r="U13" s="50">
        <f t="shared" si="1"/>
        <v>8.8168333123168269E-2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0.16389999999999999</v>
      </c>
      <c r="H14" s="49">
        <f>+'Function-Classif'!H27/'Function-Classif'!$F27</f>
        <v>0.83610000000000007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0.16389999999999999</v>
      </c>
      <c r="T14" s="50">
        <f t="shared" ref="T14:T32" si="4">+H14+L14+P14</f>
        <v>0.83610000000000007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9.1873584112650869E-2</v>
      </c>
      <c r="H17" s="49">
        <f>+'Function-Classif'!H76/'Function-Classif'!$F76</f>
        <v>0.46867299375587185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0.44304331713845935</v>
      </c>
      <c r="T17" s="50">
        <f t="shared" si="4"/>
        <v>0.46867299375587185</v>
      </c>
      <c r="U17" s="50">
        <f t="shared" si="5"/>
        <v>8.8283689105668875E-2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9.2179103438140744E-2</v>
      </c>
      <c r="H19" s="49">
        <f>'Function-Classif'!H87/'Function-Classif'!$F87</f>
        <v>0.47023153376833121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0.44171715443342974</v>
      </c>
      <c r="T19" s="50">
        <f t="shared" si="4"/>
        <v>0.47023153376833121</v>
      </c>
      <c r="U19" s="50">
        <f t="shared" si="5"/>
        <v>8.8051311798239065E-2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5.5456864228903849E-2</v>
      </c>
      <c r="H20" s="51">
        <f>'Function-Classif'!H419/'Function-Classif'!$F419</f>
        <v>0.53562586304071247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0.25693262533586481</v>
      </c>
      <c r="T20" s="50">
        <f t="shared" si="4"/>
        <v>0.53562586304071247</v>
      </c>
      <c r="U20" s="50">
        <f t="shared" si="5"/>
        <v>0.20744151162342281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0.99999999999999989</v>
      </c>
      <c r="G21" s="51">
        <f>'Function-Classif'!G290/'Function-Classif'!$F290</f>
        <v>2.086583935110212E-2</v>
      </c>
      <c r="H21" s="51">
        <f>'Function-Classif'!H290/'Function-Classif'!$F290</f>
        <v>0.78371144479176547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0.13449432157003241</v>
      </c>
      <c r="T21" s="50">
        <f t="shared" si="4"/>
        <v>0.78371144479176547</v>
      </c>
      <c r="U21" s="50">
        <f t="shared" si="5"/>
        <v>8.1794233638202055E-2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0.13862084956250331</v>
      </c>
      <c r="H22" s="51">
        <f>'Function-Classif'!H301/'Function-Classif'!$F301</f>
        <v>0.8613791504374968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0.13862084956250331</v>
      </c>
      <c r="T22" s="50">
        <f t="shared" si="4"/>
        <v>0.8613791504374968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6.2768987605500315E-2</v>
      </c>
      <c r="H24" s="51">
        <f>'Function-Classif'!H328/'Function-Classif'!$F328</f>
        <v>0.93723101239449969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6.2768987605500315E-2</v>
      </c>
      <c r="T24" s="50">
        <f t="shared" si="4"/>
        <v>0.93723101239449969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0.16389999999999999</v>
      </c>
      <c r="H25" s="51">
        <f>'Function-Classif'!H338/'Function-Classif'!$F338</f>
        <v>0.83610000000000007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0.16389999999999999</v>
      </c>
      <c r="T25" s="50">
        <f t="shared" si="4"/>
        <v>0.83610000000000007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0.13862084956250331</v>
      </c>
      <c r="H28" s="51">
        <f>SUM('Function-Classif'!H296:H300)/SUM('Function-Classif'!$F296:$F300)</f>
        <v>0.8613791504374968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0.13862084956250331</v>
      </c>
      <c r="T28" s="50">
        <f t="shared" si="4"/>
        <v>0.8613791504374968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6.2768987605500315E-2</v>
      </c>
      <c r="H30" s="51">
        <f>SUM('Function-Classif'!H324:H327)/SUM('Function-Classif'!$F324:$F327)</f>
        <v>0.93723101239449969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6.2768987605500315E-2</v>
      </c>
      <c r="T30" s="50">
        <f t="shared" si="4"/>
        <v>0.93723101239449969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457</v>
      </c>
      <c r="D33" t="s">
        <v>458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25">
      <c r="C34" t="s">
        <v>460</v>
      </c>
      <c r="D34" t="s">
        <v>461</v>
      </c>
      <c r="E34">
        <f t="shared" si="2"/>
        <v>22</v>
      </c>
      <c r="F34" s="50"/>
      <c r="G34" s="49">
        <f>SUM('Function-Classif'!G315:G319)/SUM('Function-Classif'!$F315:$F319)</f>
        <v>0.16390000000000002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2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2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6"/>
  <sheetViews>
    <sheetView workbookViewId="0">
      <pane xSplit="3" ySplit="10" topLeftCell="BC56" activePane="bottomRight" state="frozen"/>
      <selection pane="topRight" activeCell="D1" sqref="D1"/>
      <selection pane="bottomLeft" activeCell="A9" sqref="A9"/>
      <selection pane="bottomRight" activeCell="BJ57" sqref="BJ57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1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3" customFormat="1" x14ac:dyDescent="0.25">
      <c r="C20" s="6" t="s">
        <v>309</v>
      </c>
      <c r="D20" s="153" t="s">
        <v>371</v>
      </c>
      <c r="E20" s="153">
        <f t="shared" si="4"/>
        <v>9</v>
      </c>
      <c r="F20" s="154"/>
      <c r="G20" s="155">
        <f t="shared" si="0"/>
        <v>422358</v>
      </c>
      <c r="H20" s="156">
        <f t="shared" si="1"/>
        <v>0</v>
      </c>
      <c r="I20" s="156">
        <f t="shared" si="2"/>
        <v>0</v>
      </c>
      <c r="J20" s="156">
        <f t="shared" si="3"/>
        <v>422358</v>
      </c>
      <c r="K20" s="157"/>
      <c r="N20" s="155">
        <v>364109</v>
      </c>
      <c r="R20" s="155">
        <v>45237</v>
      </c>
      <c r="V20" s="155">
        <v>72</v>
      </c>
      <c r="Z20" s="155">
        <v>2824</v>
      </c>
      <c r="AD20" s="155">
        <v>106</v>
      </c>
      <c r="AH20" s="158">
        <v>276</v>
      </c>
      <c r="AL20" s="155">
        <v>13</v>
      </c>
      <c r="AP20" s="155">
        <v>1</v>
      </c>
      <c r="AT20" s="155">
        <v>1</v>
      </c>
      <c r="AX20" s="155">
        <v>9600</v>
      </c>
      <c r="AZ20" s="158"/>
      <c r="BB20" s="155">
        <v>18</v>
      </c>
      <c r="BF20" s="155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9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9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9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4110427911.4800014</v>
      </c>
      <c r="H34" s="81">
        <f t="shared" si="1"/>
        <v>1820348039.3010628</v>
      </c>
      <c r="I34" s="81">
        <f t="shared" si="2"/>
        <v>1927670294.8008003</v>
      </c>
      <c r="J34" s="81">
        <f t="shared" si="3"/>
        <v>362409577.37813753</v>
      </c>
      <c r="L34" s="44">
        <f>+'Class Allocation'!L64</f>
        <v>871233019.96421945</v>
      </c>
      <c r="M34" s="44">
        <f>+'Class Allocation'!M64</f>
        <v>697388765.05834019</v>
      </c>
      <c r="N34" s="44">
        <f>+'Class Allocation'!N64</f>
        <v>209074166.39294127</v>
      </c>
      <c r="O34" s="44"/>
      <c r="P34" s="44">
        <f>+'Class Allocation'!P64</f>
        <v>248114149.12096581</v>
      </c>
      <c r="Q34" s="44">
        <f>+'Class Allocation'!Q64</f>
        <v>226626381.77937278</v>
      </c>
      <c r="R34" s="44">
        <f>+'Class Allocation'!R64</f>
        <v>34099740.658681475</v>
      </c>
      <c r="S34" s="44"/>
      <c r="T34" s="44">
        <f>+'Class Allocation'!T64</f>
        <v>19606065.475618839</v>
      </c>
      <c r="U34" s="44">
        <f>+'Class Allocation'!U64</f>
        <v>26991581.666399788</v>
      </c>
      <c r="V34" s="44">
        <f>+'Class Allocation'!V64</f>
        <v>320204.31638000009</v>
      </c>
      <c r="W34" s="44"/>
      <c r="X34" s="44">
        <f>+'Class Allocation'!X64</f>
        <v>249700579.82574552</v>
      </c>
      <c r="Y34" s="44">
        <f>+'Class Allocation'!Y64</f>
        <v>312732552.88058698</v>
      </c>
      <c r="Z34" s="44">
        <f>+'Class Allocation'!Z64</f>
        <v>3839622.2171623865</v>
      </c>
      <c r="AA34" s="44"/>
      <c r="AB34" s="44">
        <f>+'Class Allocation'!AB64</f>
        <v>207525089.38289523</v>
      </c>
      <c r="AC34" s="44">
        <f>+'Class Allocation'!AC64</f>
        <v>301873731.60595852</v>
      </c>
      <c r="AD34" s="44">
        <f>+'Class Allocation'!AD64</f>
        <v>501390.95552000013</v>
      </c>
      <c r="AE34" s="44"/>
      <c r="AF34" s="44">
        <f>+'Class Allocation'!AF64</f>
        <v>133154399.04296413</v>
      </c>
      <c r="AG34" s="44">
        <f>+'Class Allocation'!AG64</f>
        <v>132768176.26566404</v>
      </c>
      <c r="AH34" s="44">
        <f>+'Class Allocation'!AH64</f>
        <v>423229.89919271483</v>
      </c>
      <c r="AI34" s="44"/>
      <c r="AJ34" s="44">
        <f>+'Class Allocation'!AJ64</f>
        <v>59829093.665248655</v>
      </c>
      <c r="AK34" s="44">
        <f>+'Class Allocation'!AK64</f>
        <v>183817987.93321684</v>
      </c>
      <c r="AL34" s="44">
        <f>+'Class Allocation'!AL64</f>
        <v>410138.12138000003</v>
      </c>
      <c r="AM34" s="44"/>
      <c r="AN34" s="44">
        <f>+'Class Allocation'!AN64</f>
        <v>12887239.258754047</v>
      </c>
      <c r="AO34" s="44">
        <f>+'Class Allocation'!AO64</f>
        <v>17941568.322162502</v>
      </c>
      <c r="AP34" s="44">
        <f>+'Class Allocation'!AP64</f>
        <v>4756.4990200000011</v>
      </c>
      <c r="AQ34" s="44"/>
      <c r="AR34" s="44">
        <f>+'Class Allocation'!AR64</f>
        <v>6396771.2977967281</v>
      </c>
      <c r="AS34" s="44">
        <f>+'Class Allocation'!AS64</f>
        <v>9478463.5883443151</v>
      </c>
      <c r="AT34" s="44">
        <f>+'Class Allocation'!AT64</f>
        <v>4756.4990200000011</v>
      </c>
      <c r="AU34" s="44"/>
      <c r="AV34" s="44">
        <f>+'Class Allocation'!AV64</f>
        <v>11321378.572644856</v>
      </c>
      <c r="AW34" s="44">
        <f>+'Class Allocation'!AW64</f>
        <v>16978983.817327388</v>
      </c>
      <c r="AX34" s="44">
        <f>+'Class Allocation'!AX64</f>
        <v>113598820.98173523</v>
      </c>
      <c r="AY34" s="44"/>
      <c r="AZ34" s="44">
        <f>+'Class Allocation'!AZ64</f>
        <v>362152.88122481876</v>
      </c>
      <c r="BA34" s="44">
        <f>+'Class Allocation'!BA64</f>
        <v>553457.06128684001</v>
      </c>
      <c r="BB34" s="44">
        <f>+'Class Allocation'!BB64</f>
        <v>20314.071950753558</v>
      </c>
      <c r="BC34" s="44"/>
      <c r="BD34" s="44">
        <f>+'Class Allocation'!BD64</f>
        <v>218100.81298438317</v>
      </c>
      <c r="BE34" s="44">
        <f>+'Class Allocation'!BE64</f>
        <v>518644.82213986752</v>
      </c>
      <c r="BF34" s="44">
        <f>+'Class Allocation'!BF64</f>
        <v>112436.76515367275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2305549928.0000005</v>
      </c>
      <c r="H35" s="81">
        <f t="shared" ref="H35:H37" si="6">+L35+P35+T35+X35+AB35+AF35+AJ35+AN35+AR35+AV35+AZ35+BD35</f>
        <v>377879633.19920003</v>
      </c>
      <c r="I35" s="81">
        <f t="shared" ref="I35:I37" si="7">+M35+Q35+U35+Y35+AC35+AG35+AK35+AO35+AS35+AW35+BA35+BE35</f>
        <v>1927670294.8008003</v>
      </c>
      <c r="J35" s="81">
        <f t="shared" ref="J35:J37" si="8">+N35+R35+V35+Z35+AD35+AH35+AL35+AP35+AT35+AX35+BB35+BF35</f>
        <v>0</v>
      </c>
      <c r="L35" s="44">
        <f>'Class Allocation'!L27</f>
        <v>147769940.31644616</v>
      </c>
      <c r="M35" s="44">
        <f>'Class Allocation'!M27</f>
        <v>697388765.05834019</v>
      </c>
      <c r="N35" s="44">
        <f>'Class Allocation'!N27</f>
        <v>0</v>
      </c>
      <c r="O35" s="44"/>
      <c r="P35" s="44">
        <f>'Class Allocation'!P27</f>
        <v>53400386.337389536</v>
      </c>
      <c r="Q35" s="44">
        <f>'Class Allocation'!Q27</f>
        <v>226626381.77937278</v>
      </c>
      <c r="R35" s="44">
        <f>'Class Allocation'!R27</f>
        <v>0</v>
      </c>
      <c r="S35" s="44"/>
      <c r="T35" s="44">
        <f>'Class Allocation'!T27</f>
        <v>4403978.8689867696</v>
      </c>
      <c r="U35" s="44">
        <f>'Class Allocation'!U27</f>
        <v>26991581.666399788</v>
      </c>
      <c r="V35" s="44">
        <f>'Class Allocation'!V27</f>
        <v>0</v>
      </c>
      <c r="W35" s="44"/>
      <c r="X35" s="44">
        <f>'Class Allocation'!X27</f>
        <v>62163834.307760641</v>
      </c>
      <c r="Y35" s="44">
        <f>'Class Allocation'!Y27</f>
        <v>312732552.88058698</v>
      </c>
      <c r="Z35" s="44">
        <f>'Class Allocation'!Z27</f>
        <v>0</v>
      </c>
      <c r="AA35" s="44"/>
      <c r="AB35" s="44">
        <f>'Class Allocation'!AB27</f>
        <v>47016137.49736999</v>
      </c>
      <c r="AC35" s="44">
        <f>'Class Allocation'!AC27</f>
        <v>301873731.60595852</v>
      </c>
      <c r="AD35" s="44">
        <f>'Class Allocation'!AD27</f>
        <v>0</v>
      </c>
      <c r="AE35" s="44"/>
      <c r="AF35" s="44">
        <f>'Class Allocation'!AF27</f>
        <v>31755645.747961972</v>
      </c>
      <c r="AG35" s="44">
        <f>'Class Allocation'!AG27</f>
        <v>132768176.26566404</v>
      </c>
      <c r="AH35" s="44">
        <f>'Class Allocation'!AH27</f>
        <v>0</v>
      </c>
      <c r="AI35" s="44"/>
      <c r="AJ35" s="44">
        <f>'Class Allocation'!AJ27</f>
        <v>27191874.048700608</v>
      </c>
      <c r="AK35" s="44">
        <f>'Class Allocation'!AK27</f>
        <v>183817987.93321684</v>
      </c>
      <c r="AL35" s="44">
        <f>'Class Allocation'!AL27</f>
        <v>0</v>
      </c>
      <c r="AM35" s="44"/>
      <c r="AN35" s="44">
        <f>'Class Allocation'!AN27</f>
        <v>2936124.1417497792</v>
      </c>
      <c r="AO35" s="44">
        <f>'Class Allocation'!AO27</f>
        <v>17941568.322162502</v>
      </c>
      <c r="AP35" s="44">
        <f>'Class Allocation'!AP27</f>
        <v>0</v>
      </c>
      <c r="AQ35" s="44"/>
      <c r="AR35" s="44">
        <f>'Class Allocation'!AR27</f>
        <v>1188493.7324403091</v>
      </c>
      <c r="AS35" s="44">
        <f>'Class Allocation'!AS27</f>
        <v>9478463.5883443151</v>
      </c>
      <c r="AT35" s="44">
        <f>'Class Allocation'!AT27</f>
        <v>0</v>
      </c>
      <c r="AU35" s="44"/>
      <c r="AV35" s="44">
        <f>'Class Allocation'!AV27</f>
        <v>0</v>
      </c>
      <c r="AW35" s="44">
        <f>'Class Allocation'!AW27</f>
        <v>16978983.817327388</v>
      </c>
      <c r="AX35" s="44">
        <f>'Class Allocation'!AX27</f>
        <v>0</v>
      </c>
      <c r="AY35" s="44"/>
      <c r="AZ35" s="44">
        <f>'Class Allocation'!AZ27</f>
        <v>0</v>
      </c>
      <c r="BA35" s="44">
        <f>'Class Allocation'!BA27</f>
        <v>553457.06128684001</v>
      </c>
      <c r="BB35" s="44">
        <f>'Class Allocation'!BB27</f>
        <v>0</v>
      </c>
      <c r="BC35" s="44"/>
      <c r="BD35" s="44">
        <f>'Class Allocation'!BD27</f>
        <v>53218.200394221793</v>
      </c>
      <c r="BE35" s="44">
        <f>'Class Allocation'!BE27</f>
        <v>518644.82213986752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4331626533.7399998</v>
      </c>
      <c r="H38" s="81">
        <f t="shared" ref="H38" si="10">+L38+P38+T38+X38+AB38+AF38+AJ38+AN38+AR38+AV38+AZ38+BD38</f>
        <v>1919098188.1131356</v>
      </c>
      <c r="I38" s="81">
        <f t="shared" ref="I38" si="11">+M38+Q38+U38+Y38+AC38+AG38+AK38+AO38+AS38+AW38+BA38+BE38</f>
        <v>2030116375.400296</v>
      </c>
      <c r="J38" s="81">
        <f t="shared" ref="J38" si="12">+N38+R38+V38+Z38+AD38+AH38+AL38+AP38+AT38+AX38+BB38+BF38</f>
        <v>382411970.22656822</v>
      </c>
      <c r="L38" s="44">
        <f>'Class Allocation'!L76</f>
        <v>918595753.88425636</v>
      </c>
      <c r="M38" s="44">
        <f>'Class Allocation'!M76</f>
        <v>734451506.45506454</v>
      </c>
      <c r="N38" s="44">
        <f>'Class Allocation'!N76</f>
        <v>220613551.30904767</v>
      </c>
      <c r="O38" s="44"/>
      <c r="P38" s="44">
        <f>'Class Allocation'!P76</f>
        <v>261577884.78540495</v>
      </c>
      <c r="Q38" s="44">
        <f>'Class Allocation'!Q76</f>
        <v>238670445.86873558</v>
      </c>
      <c r="R38" s="44">
        <f>'Class Allocation'!R76</f>
        <v>35981800.215768941</v>
      </c>
      <c r="S38" s="44"/>
      <c r="T38" s="44">
        <f>'Class Allocation'!T76</f>
        <v>20668407.33612537</v>
      </c>
      <c r="U38" s="44">
        <f>'Class Allocation'!U76</f>
        <v>28426049.873106066</v>
      </c>
      <c r="V38" s="44">
        <f>'Class Allocation'!V76</f>
        <v>337877.28345314437</v>
      </c>
      <c r="W38" s="44"/>
      <c r="X38" s="44">
        <f>'Class Allocation'!X76</f>
        <v>263230146.56091076</v>
      </c>
      <c r="Y38" s="44">
        <f>'Class Allocation'!Y76</f>
        <v>329352731.34414595</v>
      </c>
      <c r="Z38" s="44">
        <f>'Class Allocation'!Z76</f>
        <v>4051541.6496808878</v>
      </c>
      <c r="AA38" s="44"/>
      <c r="AB38" s="44">
        <f>'Class Allocation'!AB76</f>
        <v>218769163.16185945</v>
      </c>
      <c r="AC38" s="44">
        <f>'Class Allocation'!AC76</f>
        <v>317916817.77187902</v>
      </c>
      <c r="AD38" s="44">
        <f>'Class Allocation'!AD76</f>
        <v>529064.11729325226</v>
      </c>
      <c r="AE38" s="44"/>
      <c r="AF38" s="44">
        <f>'Class Allocation'!AF76</f>
        <v>140371121.27818254</v>
      </c>
      <c r="AG38" s="44">
        <f>'Class Allocation'!AG76</f>
        <v>139824143.9399316</v>
      </c>
      <c r="AH38" s="44">
        <f>'Class Allocation'!AH76</f>
        <v>446589.13481253234</v>
      </c>
      <c r="AI38" s="44"/>
      <c r="AJ38" s="44">
        <f>'Class Allocation'!AJ76</f>
        <v>63005719.46927356</v>
      </c>
      <c r="AK38" s="44">
        <f>'Class Allocation'!AK76</f>
        <v>193586998.98154524</v>
      </c>
      <c r="AL38" s="44">
        <f>'Class Allocation'!AL76</f>
        <v>432774.78535922029</v>
      </c>
      <c r="AM38" s="44"/>
      <c r="AN38" s="44">
        <f>'Class Allocation'!AN76</f>
        <v>13585470.48000204</v>
      </c>
      <c r="AO38" s="44">
        <f>'Class Allocation'!AO76</f>
        <v>18895073.368835203</v>
      </c>
      <c r="AP38" s="44">
        <f>'Class Allocation'!AP76</f>
        <v>5019.0234341435744</v>
      </c>
      <c r="AQ38" s="44"/>
      <c r="AR38" s="44">
        <f>'Class Allocation'!AR76</f>
        <v>6743709.0937394118</v>
      </c>
      <c r="AS38" s="44">
        <f>'Class Allocation'!AS76</f>
        <v>9982196.7461098935</v>
      </c>
      <c r="AT38" s="44">
        <f>'Class Allocation'!AT76</f>
        <v>5019.0234341435744</v>
      </c>
      <c r="AU38" s="44"/>
      <c r="AV38" s="44">
        <f>'Class Allocation'!AV76</f>
        <v>11938979.387482014</v>
      </c>
      <c r="AW38" s="44">
        <f>'Class Allocation'!AW76</f>
        <v>17881332.289127234</v>
      </c>
      <c r="AX38" s="44">
        <f>'Class Allocation'!AX76</f>
        <v>119868655.95914909</v>
      </c>
      <c r="AY38" s="44"/>
      <c r="AZ38" s="44">
        <f>'Class Allocation'!AZ76</f>
        <v>381908.94830665825</v>
      </c>
      <c r="BA38" s="44">
        <f>'Class Allocation'!BA76</f>
        <v>582870.54909223819</v>
      </c>
      <c r="BB38" s="44">
        <f>'Class Allocation'!BB76</f>
        <v>21435.262098237698</v>
      </c>
      <c r="BC38" s="44"/>
      <c r="BD38" s="44">
        <f>'Class Allocation'!BD76</f>
        <v>229923.72759278916</v>
      </c>
      <c r="BE38" s="44">
        <f>'Class Allocation'!BE76</f>
        <v>546208.21272318438</v>
      </c>
      <c r="BF38" s="44">
        <f>'Class Allocation'!BF76</f>
        <v>118642.46303693786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4455168263.7399988</v>
      </c>
      <c r="H45" s="81">
        <f t="shared" ref="H45" si="34">+L45+P45+T45+X45+AB45+AF45+AJ45+AN45+AR45+AV45+AZ45+BD45</f>
        <v>1967924247.9813566</v>
      </c>
      <c r="I45" s="81">
        <f t="shared" ref="I45" si="35">+M45+Q45+U45+Y45+AC45+AG45+AK45+AO45+AS45+AW45+BA45+BE45</f>
        <v>2094960605.8544531</v>
      </c>
      <c r="J45" s="81">
        <f t="shared" ref="J45" si="36">+N45+R45+V45+Z45+AD45+AH45+AL45+AP45+AT45+AX45+BB45+BF45</f>
        <v>392283409.90419006</v>
      </c>
      <c r="L45" s="44">
        <f>'Class Allocation'!L87</f>
        <v>941861206.63916111</v>
      </c>
      <c r="M45" s="44">
        <f>'Class Allocation'!M87</f>
        <v>757910724.51717424</v>
      </c>
      <c r="N45" s="44">
        <f>'Class Allocation'!N87</f>
        <v>226308387.07091707</v>
      </c>
      <c r="O45" s="44"/>
      <c r="P45" s="44">
        <f>'Class Allocation'!P87</f>
        <v>268271653.41587052</v>
      </c>
      <c r="Q45" s="44">
        <f>'Class Allocation'!Q87</f>
        <v>246293851.88724878</v>
      </c>
      <c r="R45" s="44">
        <f>'Class Allocation'!R87</f>
        <v>36910620.958780102</v>
      </c>
      <c r="S45" s="44"/>
      <c r="T45" s="44">
        <f>'Class Allocation'!T87</f>
        <v>21194536.710701223</v>
      </c>
      <c r="U45" s="44">
        <f>'Class Allocation'!U87</f>
        <v>29334010.299024809</v>
      </c>
      <c r="V45" s="44">
        <f>'Class Allocation'!V87</f>
        <v>346599.12137069274</v>
      </c>
      <c r="W45" s="44"/>
      <c r="X45" s="44">
        <f>'Class Allocation'!X87</f>
        <v>270010517.46612805</v>
      </c>
      <c r="Y45" s="44">
        <f>'Class Allocation'!Y87</f>
        <v>339872632.89795464</v>
      </c>
      <c r="Z45" s="44">
        <f>'Class Allocation'!Z87</f>
        <v>4156126.6316115055</v>
      </c>
      <c r="AA45" s="44"/>
      <c r="AB45" s="44">
        <f>'Class Allocation'!AB87</f>
        <v>224341625.47110406</v>
      </c>
      <c r="AC45" s="44">
        <f>'Class Allocation'!AC87</f>
        <v>328071443.21436739</v>
      </c>
      <c r="AD45" s="44">
        <f>'Class Allocation'!AD87</f>
        <v>542721.18068580329</v>
      </c>
      <c r="AE45" s="44"/>
      <c r="AF45" s="44">
        <f>'Class Allocation'!AF87</f>
        <v>143974997.75889012</v>
      </c>
      <c r="AG45" s="44">
        <f>'Class Allocation'!AG87</f>
        <v>144290286.43430385</v>
      </c>
      <c r="AH45" s="44">
        <f>'Class Allocation'!AH87</f>
        <v>458117.21983134426</v>
      </c>
      <c r="AI45" s="44"/>
      <c r="AJ45" s="44">
        <f>'Class Allocation'!AJ87</f>
        <v>64575021.928238511</v>
      </c>
      <c r="AK45" s="44">
        <f>'Class Allocation'!AK87</f>
        <v>199770388.33153406</v>
      </c>
      <c r="AL45" s="44">
        <f>'Class Allocation'!AL87</f>
        <v>443946.27192418894</v>
      </c>
      <c r="AM45" s="44"/>
      <c r="AN45" s="44">
        <f>'Class Allocation'!AN87</f>
        <v>13931662.775482466</v>
      </c>
      <c r="AO45" s="44">
        <f>'Class Allocation'!AO87</f>
        <v>19498603.544160929</v>
      </c>
      <c r="AP45" s="44">
        <f>'Class Allocation'!AP87</f>
        <v>5148.582629273802</v>
      </c>
      <c r="AQ45" s="44"/>
      <c r="AR45" s="44">
        <f>'Class Allocation'!AR87</f>
        <v>6913187.3015903868</v>
      </c>
      <c r="AS45" s="44">
        <f>'Class Allocation'!AS87</f>
        <v>10301039.485416334</v>
      </c>
      <c r="AT45" s="44">
        <f>'Class Allocation'!AT87</f>
        <v>5148.582629273802</v>
      </c>
      <c r="AU45" s="44"/>
      <c r="AV45" s="44">
        <f>'Class Allocation'!AV87</f>
        <v>12222994.128349615</v>
      </c>
      <c r="AW45" s="44">
        <f>'Class Allocation'!AW87</f>
        <v>18452482.419156063</v>
      </c>
      <c r="AX45" s="44">
        <f>'Class Allocation'!AX87</f>
        <v>122962900.64463133</v>
      </c>
      <c r="AY45" s="44"/>
      <c r="AZ45" s="44">
        <f>'Class Allocation'!AZ87</f>
        <v>390994.12782393442</v>
      </c>
      <c r="BA45" s="44">
        <f>'Class Allocation'!BA87</f>
        <v>601488.09864174412</v>
      </c>
      <c r="BB45" s="44">
        <f>'Class Allocation'!BB87</f>
        <v>21988.583942874</v>
      </c>
      <c r="BC45" s="44"/>
      <c r="BD45" s="44">
        <f>'Class Allocation'!BD87</f>
        <v>235850.25801649346</v>
      </c>
      <c r="BE45" s="44">
        <f>'Class Allocation'!BE87</f>
        <v>563654.72547041147</v>
      </c>
      <c r="BF45" s="44">
        <f>'Class Allocation'!BF87</f>
        <v>121705.05523660078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52307068.999999993</v>
      </c>
      <c r="H46" s="81">
        <f t="shared" ref="H46" si="38">+L46+P46+T46+X46+AB46+AF46+AJ46+AN46+AR46+AV46+AZ46+BD46</f>
        <v>13439392.561794229</v>
      </c>
      <c r="I46" s="81">
        <f t="shared" ref="I46" si="39">+M46+Q46+U46+Y46+AC46+AG46+AK46+AO46+AS46+AW46+BA46+BE46</f>
        <v>28017018.976255089</v>
      </c>
      <c r="J46" s="81">
        <f t="shared" ref="J46" si="40">+N46+R46+V46+Z46+AD46+AH46+AL46+AP46+AT46+AX46+BB46+BF46</f>
        <v>10850657.461950675</v>
      </c>
      <c r="L46" s="44">
        <f>'Class Allocation'!L419</f>
        <v>6334498.3000423517</v>
      </c>
      <c r="M46" s="44">
        <f>'Class Allocation'!M419</f>
        <v>10135941.979894284</v>
      </c>
      <c r="N46" s="44">
        <f>'Class Allocation'!N419</f>
        <v>7919872.6606270168</v>
      </c>
      <c r="O46" s="44"/>
      <c r="P46" s="44">
        <f>'Class Allocation'!P419</f>
        <v>1840951.0606118222</v>
      </c>
      <c r="Q46" s="44">
        <f>'Class Allocation'!Q419</f>
        <v>3293818.2717023436</v>
      </c>
      <c r="R46" s="44">
        <f>'Class Allocation'!R419</f>
        <v>1991588.6094797221</v>
      </c>
      <c r="S46" s="44"/>
      <c r="T46" s="44">
        <f>'Class Allocation'!T419</f>
        <v>150748.88441455094</v>
      </c>
      <c r="U46" s="44">
        <f>'Class Allocation'!U419</f>
        <v>392299.27326592326</v>
      </c>
      <c r="V46" s="44">
        <f>'Class Allocation'!V419</f>
        <v>37490.225371475106</v>
      </c>
      <c r="W46" s="44"/>
      <c r="X46" s="44">
        <f>'Class Allocation'!X419</f>
        <v>1853438.7466343285</v>
      </c>
      <c r="Y46" s="44">
        <f>'Class Allocation'!Y419</f>
        <v>4545296.9276852012</v>
      </c>
      <c r="Z46" s="44">
        <f>'Class Allocation'!Z419</f>
        <v>391743.27406295773</v>
      </c>
      <c r="AA46" s="44"/>
      <c r="AB46" s="44">
        <f>'Class Allocation'!AB419</f>
        <v>1595631.2029523356</v>
      </c>
      <c r="AC46" s="44">
        <f>'Class Allocation'!AC419</f>
        <v>4387473.3607964115</v>
      </c>
      <c r="AD46" s="44">
        <f>'Class Allocation'!AD419</f>
        <v>81961.702938199858</v>
      </c>
      <c r="AE46" s="44"/>
      <c r="AF46" s="44">
        <f>'Class Allocation'!AF419</f>
        <v>987297.51276850747</v>
      </c>
      <c r="AG46" s="44">
        <f>'Class Allocation'!AG419</f>
        <v>1929670.5063675218</v>
      </c>
      <c r="AH46" s="44">
        <f>'Class Allocation'!AH419</f>
        <v>101977.72202765736</v>
      </c>
      <c r="AI46" s="44"/>
      <c r="AJ46" s="44">
        <f>'Class Allocation'!AJ419</f>
        <v>440139.81726907426</v>
      </c>
      <c r="AK46" s="44">
        <f>'Class Allocation'!AK419</f>
        <v>2671635.3258087402</v>
      </c>
      <c r="AL46" s="44">
        <f>'Class Allocation'!AL419</f>
        <v>46493.747496664699</v>
      </c>
      <c r="AM46" s="44"/>
      <c r="AN46" s="44">
        <f>'Class Allocation'!AN419</f>
        <v>99087.905714728942</v>
      </c>
      <c r="AO46" s="44">
        <f>'Class Allocation'!AO419</f>
        <v>260765.16378427073</v>
      </c>
      <c r="AP46" s="44">
        <f>'Class Allocation'!AP419</f>
        <v>553.00341917757657</v>
      </c>
      <c r="AQ46" s="44"/>
      <c r="AR46" s="44">
        <f>'Class Allocation'!AR419</f>
        <v>49188.046815203204</v>
      </c>
      <c r="AS46" s="44">
        <f>'Class Allocation'!AS419</f>
        <v>137761.26287603949</v>
      </c>
      <c r="AT46" s="44">
        <f>'Class Allocation'!AT419</f>
        <v>553.00341917757657</v>
      </c>
      <c r="AU46" s="44"/>
      <c r="AV46" s="44">
        <f>'Class Allocation'!AV419</f>
        <v>84088.068385393592</v>
      </c>
      <c r="AW46" s="44">
        <f>'Class Allocation'!AW419</f>
        <v>246774.83130316486</v>
      </c>
      <c r="AX46" s="44">
        <f>'Class Allocation'!AX419</f>
        <v>267519.68909350288</v>
      </c>
      <c r="AY46" s="44"/>
      <c r="AZ46" s="44">
        <f>'Class Allocation'!AZ419</f>
        <v>2689.843471534547</v>
      </c>
      <c r="BA46" s="44">
        <f>'Class Allocation'!BA419</f>
        <v>8044.0192653475224</v>
      </c>
      <c r="BB46" s="44">
        <f>'Class Allocation'!BB419</f>
        <v>1681.124029804374</v>
      </c>
      <c r="BC46" s="44"/>
      <c r="BD46" s="44">
        <f>'Class Allocation'!BD419</f>
        <v>1633.1727143971887</v>
      </c>
      <c r="BE46" s="44">
        <f>'Class Allocation'!BE419</f>
        <v>7538.0535058412033</v>
      </c>
      <c r="BF46" s="44">
        <f>'Class Allocation'!BF419</f>
        <v>9222.6999853216967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14184336</v>
      </c>
      <c r="H47" s="81">
        <f t="shared" ref="H47" si="42">+L47+P47+T47+X47+AB47+AF47+AJ47+AN47+AR47+AV47+AZ47+BD47</f>
        <v>1966244.7067999991</v>
      </c>
      <c r="I47" s="81">
        <f t="shared" ref="I47" si="43">+M47+Q47+U47+Y47+AC47+AG47+AK47+AO47+AS47+AW47+BA47+BE47</f>
        <v>12218091.293199999</v>
      </c>
      <c r="J47" s="81">
        <f t="shared" ref="J47" si="44">+N47+R47+V47+Z47+AD47+AH47+AL47+AP47+AT47+AX47+BB47+BF47</f>
        <v>0</v>
      </c>
      <c r="L47" s="44">
        <f>SUM('Class Allocation'!L296:L300)</f>
        <v>768900.56368346035</v>
      </c>
      <c r="M47" s="44">
        <f>SUM('Class Allocation'!M296:M300)</f>
        <v>4420237.019430398</v>
      </c>
      <c r="N47" s="44">
        <f>SUM('Class Allocation'!N296:N300)</f>
        <v>0</v>
      </c>
      <c r="O47" s="44"/>
      <c r="P47" s="44">
        <f>SUM('Class Allocation'!P296:P300)</f>
        <v>277861.56689110887</v>
      </c>
      <c r="Q47" s="44">
        <f>SUM('Class Allocation'!Q296:Q300)</f>
        <v>1436418.7846314807</v>
      </c>
      <c r="R47" s="44">
        <f>SUM('Class Allocation'!R296:R300)</f>
        <v>0</v>
      </c>
      <c r="S47" s="44"/>
      <c r="T47" s="44">
        <f>SUM('Class Allocation'!T296:T300)</f>
        <v>22915.498426557213</v>
      </c>
      <c r="U47" s="44">
        <f>SUM('Class Allocation'!U296:U300)</f>
        <v>171079.88323387795</v>
      </c>
      <c r="V47" s="44">
        <f>SUM('Class Allocation'!V296:V300)</f>
        <v>0</v>
      </c>
      <c r="W47" s="44"/>
      <c r="X47" s="44">
        <f>SUM('Class Allocation'!X296:X300)</f>
        <v>323460.96328931587</v>
      </c>
      <c r="Y47" s="44">
        <f>SUM('Class Allocation'!Y296:Y300)</f>
        <v>1982182.7891192143</v>
      </c>
      <c r="Z47" s="44">
        <f>SUM('Class Allocation'!Z296:Z300)</f>
        <v>0</v>
      </c>
      <c r="AA47" s="44"/>
      <c r="AB47" s="44">
        <f>SUM('Class Allocation'!AB296:AB300)</f>
        <v>244642.0059893835</v>
      </c>
      <c r="AC47" s="44">
        <f>SUM('Class Allocation'!AC296:AC300)</f>
        <v>1913356.6677499148</v>
      </c>
      <c r="AD47" s="44">
        <f>SUM('Class Allocation'!AD296:AD300)</f>
        <v>0</v>
      </c>
      <c r="AE47" s="44"/>
      <c r="AF47" s="44">
        <f>SUM('Class Allocation'!AF296:AF300)</f>
        <v>165236.1357353999</v>
      </c>
      <c r="AG47" s="44">
        <f>SUM('Class Allocation'!AG296:AG300)</f>
        <v>841520.30708819069</v>
      </c>
      <c r="AH47" s="44">
        <f>SUM('Class Allocation'!AH296:AH300)</f>
        <v>0</v>
      </c>
      <c r="AI47" s="44"/>
      <c r="AJ47" s="44">
        <f>SUM('Class Allocation'!AJ296:AJ300)</f>
        <v>141489.17729060355</v>
      </c>
      <c r="AK47" s="44">
        <f>SUM('Class Allocation'!AK296:AK300)</f>
        <v>1165087.7040321175</v>
      </c>
      <c r="AL47" s="44">
        <f>SUM('Class Allocation'!AL296:AL300)</f>
        <v>0</v>
      </c>
      <c r="AM47" s="44"/>
      <c r="AN47" s="44">
        <f>SUM('Class Allocation'!AN296:AN300)</f>
        <v>15277.718207109281</v>
      </c>
      <c r="AO47" s="44">
        <f>SUM('Class Allocation'!AO296:AO300)</f>
        <v>113718.47161551</v>
      </c>
      <c r="AP47" s="44">
        <f>SUM('Class Allocation'!AP296:AP300)</f>
        <v>0</v>
      </c>
      <c r="AQ47" s="44"/>
      <c r="AR47" s="44">
        <f>SUM('Class Allocation'!AR296:AR300)</f>
        <v>6184.1636996716552</v>
      </c>
      <c r="AS47" s="44">
        <f>SUM('Class Allocation'!AS296:AS300)</f>
        <v>60077.044167778826</v>
      </c>
      <c r="AT47" s="44">
        <f>SUM('Class Allocation'!AT296:AT300)</f>
        <v>0</v>
      </c>
      <c r="AU47" s="44"/>
      <c r="AV47" s="44">
        <f>SUM('Class Allocation'!AV296:AV300)</f>
        <v>0</v>
      </c>
      <c r="AW47" s="44">
        <f>SUM('Class Allocation'!AW296:AW300)</f>
        <v>107617.35287688748</v>
      </c>
      <c r="AX47" s="44">
        <f>SUM('Class Allocation'!AX296:AX300)</f>
        <v>0</v>
      </c>
      <c r="AY47" s="44"/>
      <c r="AZ47" s="44">
        <f>SUM('Class Allocation'!AZ296:AZ300)</f>
        <v>0</v>
      </c>
      <c r="BA47" s="44">
        <f>SUM('Class Allocation'!BA296:BA300)</f>
        <v>3507.95928116306</v>
      </c>
      <c r="BB47" s="44">
        <f>SUM('Class Allocation'!BB296:BB300)</f>
        <v>0</v>
      </c>
      <c r="BC47" s="44"/>
      <c r="BD47" s="44">
        <f>SUM('Class Allocation'!BD296:BD300)</f>
        <v>276.91358738934485</v>
      </c>
      <c r="BE47" s="44">
        <f>SUM('Class Allocation'!BE296:BE300)</f>
        <v>3287.3099734647358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244785.99999999997</v>
      </c>
      <c r="H49" s="81">
        <f t="shared" ref="H49" si="50">+L49+P49+T49+X49+AB49+AF49+AJ49+AN49+AR49+AV49+AZ49+BD49</f>
        <v>15364.969399999993</v>
      </c>
      <c r="I49" s="81">
        <f t="shared" ref="I49" si="51">+M49+Q49+U49+Y49+AC49+AG49+AK49+AO49+AS49+AW49+BA49+BE49</f>
        <v>229421.03059999997</v>
      </c>
      <c r="J49" s="81">
        <f t="shared" ref="J49" si="52">+N49+R49+V49+Z49+AD49+AH49+AL49+AP49+AT49+AX49+BB49+BF49</f>
        <v>0</v>
      </c>
      <c r="L49" s="44">
        <f>SUM('Class Allocation'!L323:L327)</f>
        <v>6008.4757465749217</v>
      </c>
      <c r="M49" s="44">
        <f>SUM('Class Allocation'!M323:M327)</f>
        <v>82999.488885665036</v>
      </c>
      <c r="N49" s="44">
        <f>SUM('Class Allocation'!N323:N327)</f>
        <v>0</v>
      </c>
      <c r="O49" s="44"/>
      <c r="P49" s="44">
        <f>SUM('Class Allocation'!P323:P327)</f>
        <v>2171.3139051070325</v>
      </c>
      <c r="Q49" s="44">
        <f>SUM('Class Allocation'!Q323:Q327)</f>
        <v>26971.862464864898</v>
      </c>
      <c r="R49" s="44">
        <f>SUM('Class Allocation'!R323:R327)</f>
        <v>0</v>
      </c>
      <c r="S49" s="44"/>
      <c r="T49" s="44">
        <f>SUM('Class Allocation'!T323:T327)</f>
        <v>179.07025045871555</v>
      </c>
      <c r="U49" s="44">
        <f>SUM('Class Allocation'!U323:U327)</f>
        <v>3212.3939971121526</v>
      </c>
      <c r="V49" s="44">
        <f>SUM('Class Allocation'!V323:V327)</f>
        <v>0</v>
      </c>
      <c r="W49" s="44"/>
      <c r="X49" s="44">
        <f>SUM('Class Allocation'!X323:X327)</f>
        <v>2527.644593700305</v>
      </c>
      <c r="Y49" s="44">
        <f>SUM('Class Allocation'!Y323:Y327)</f>
        <v>37219.75940467944</v>
      </c>
      <c r="Z49" s="44">
        <f>SUM('Class Allocation'!Z323:Z327)</f>
        <v>0</v>
      </c>
      <c r="AA49" s="44"/>
      <c r="AB49" s="44">
        <f>SUM('Class Allocation'!AB323:AB327)</f>
        <v>1911.7238678287456</v>
      </c>
      <c r="AC49" s="44">
        <f>SUM('Class Allocation'!AC323:AC327)</f>
        <v>35927.400449599983</v>
      </c>
      <c r="AD49" s="44">
        <f>SUM('Class Allocation'!AD323:AD327)</f>
        <v>0</v>
      </c>
      <c r="AE49" s="44"/>
      <c r="AF49" s="44">
        <f>SUM('Class Allocation'!AF323:AF327)</f>
        <v>1291.2167852599384</v>
      </c>
      <c r="AG49" s="44">
        <f>SUM('Class Allocation'!AG323:AG327)</f>
        <v>15801.359761524329</v>
      </c>
      <c r="AH49" s="44">
        <f>SUM('Class Allocation'!AH323:AH327)</f>
        <v>0</v>
      </c>
      <c r="AI49" s="44"/>
      <c r="AJ49" s="44">
        <f>SUM('Class Allocation'!AJ323:AJ327)</f>
        <v>1105.6491961467889</v>
      </c>
      <c r="AK49" s="44">
        <f>SUM('Class Allocation'!AK323:AK327)</f>
        <v>21877.035895713107</v>
      </c>
      <c r="AL49" s="44">
        <f>SUM('Class Allocation'!AL323:AL327)</f>
        <v>0</v>
      </c>
      <c r="AM49" s="44"/>
      <c r="AN49" s="44">
        <f>SUM('Class Allocation'!AN323:AN327)</f>
        <v>119.38578750764522</v>
      </c>
      <c r="AO49" s="44">
        <f>SUM('Class Allocation'!AO323:AO327)</f>
        <v>2135.3097083836046</v>
      </c>
      <c r="AP49" s="44">
        <f>SUM('Class Allocation'!AP323:AP327)</f>
        <v>0</v>
      </c>
      <c r="AQ49" s="44"/>
      <c r="AR49" s="44">
        <f>SUM('Class Allocation'!AR323:AR327)</f>
        <v>48.32536137614678</v>
      </c>
      <c r="AS49" s="44">
        <f>SUM('Class Allocation'!AS323:AS327)</f>
        <v>1128.0761501630336</v>
      </c>
      <c r="AT49" s="44">
        <f>SUM('Class Allocation'!AT323:AT327)</f>
        <v>0</v>
      </c>
      <c r="AU49" s="44"/>
      <c r="AV49" s="44">
        <f>SUM('Class Allocation'!AV323:AV327)</f>
        <v>0</v>
      </c>
      <c r="AW49" s="44">
        <f>SUM('Class Allocation'!AW323:AW327)</f>
        <v>2020.7480378871032</v>
      </c>
      <c r="AX49" s="44">
        <f>SUM('Class Allocation'!AX323:AX327)</f>
        <v>0</v>
      </c>
      <c r="AY49" s="44"/>
      <c r="AZ49" s="44">
        <f>SUM('Class Allocation'!AZ323:AZ327)</f>
        <v>0</v>
      </c>
      <c r="BA49" s="44">
        <f>SUM('Class Allocation'!BA323:BA327)</f>
        <v>65.869505659625986</v>
      </c>
      <c r="BB49" s="44">
        <f>SUM('Class Allocation'!BB323:BB327)</f>
        <v>0</v>
      </c>
      <c r="BC49" s="44"/>
      <c r="BD49" s="44">
        <f>SUM('Class Allocation'!BD323:BD327)</f>
        <v>2.1639060397553513</v>
      </c>
      <c r="BE49" s="44">
        <f>SUM('Class Allocation'!BE323:BE327)</f>
        <v>61.72633874766327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984474.99999999988</v>
      </c>
      <c r="H50" s="81">
        <f t="shared" ref="H50" si="54">+L50+P50+T50+X50+AB50+AF50+AJ50+AN50+AR50+AV50+AZ50+BD50</f>
        <v>161355.45249999996</v>
      </c>
      <c r="I50" s="81">
        <f t="shared" ref="I50" si="55">+M50+Q50+U50+Y50+AC50+AG50+AK50+AO50+AS50+AW50+BA50+BE50</f>
        <v>823119.54749999987</v>
      </c>
      <c r="J50" s="81">
        <f t="shared" ref="J50" si="56">+N50+R50+V50+Z50+AD50+AH50+AL50+AP50+AT50+AX50+BB50+BF50</f>
        <v>0</v>
      </c>
      <c r="L50" s="44">
        <f>SUM('Class Allocation'!L333:L337)</f>
        <v>63098.096565286483</v>
      </c>
      <c r="M50" s="44">
        <f>SUM('Class Allocation'!M333:M337)</f>
        <v>297786.56976489007</v>
      </c>
      <c r="N50" s="44">
        <f>SUM('Class Allocation'!N333:N337)</f>
        <v>0</v>
      </c>
      <c r="O50" s="44"/>
      <c r="P50" s="44">
        <f>SUM('Class Allocation'!P333:P337)</f>
        <v>22802.084960747616</v>
      </c>
      <c r="Q50" s="44">
        <f>SUM('Class Allocation'!Q333:Q337)</f>
        <v>96769.974266307865</v>
      </c>
      <c r="R50" s="44">
        <f>SUM('Class Allocation'!R333:R337)</f>
        <v>0</v>
      </c>
      <c r="S50" s="44"/>
      <c r="T50" s="44">
        <f>SUM('Class Allocation'!T333:T337)</f>
        <v>1880.5088731289227</v>
      </c>
      <c r="U50" s="44">
        <f>SUM('Class Allocation'!U333:U337)</f>
        <v>11525.466023665711</v>
      </c>
      <c r="V50" s="44">
        <f>SUM('Class Allocation'!V333:V337)</f>
        <v>0</v>
      </c>
      <c r="W50" s="44"/>
      <c r="X50" s="44">
        <f>SUM('Class Allocation'!X333:X337)</f>
        <v>26544.096936222428</v>
      </c>
      <c r="Y50" s="44">
        <f>SUM('Class Allocation'!Y333:Y337)</f>
        <v>133537.50281356554</v>
      </c>
      <c r="Z50" s="44">
        <f>SUM('Class Allocation'!Z333:Z337)</f>
        <v>0</v>
      </c>
      <c r="AA50" s="44"/>
      <c r="AB50" s="44">
        <f>SUM('Class Allocation'!AB333:AB337)</f>
        <v>20075.996360172216</v>
      </c>
      <c r="AC50" s="44">
        <f>SUM('Class Allocation'!AC333:AC337)</f>
        <v>128900.76172871148</v>
      </c>
      <c r="AD50" s="44">
        <f>SUM('Class Allocation'!AD333:AD337)</f>
        <v>0</v>
      </c>
      <c r="AE50" s="44"/>
      <c r="AF50" s="44">
        <f>SUM('Class Allocation'!AF333:AF337)</f>
        <v>13559.732091702877</v>
      </c>
      <c r="AG50" s="44">
        <f>SUM('Class Allocation'!AG333:AG337)</f>
        <v>56692.309605510993</v>
      </c>
      <c r="AH50" s="44">
        <f>SUM('Class Allocation'!AH333:AH337)</f>
        <v>0</v>
      </c>
      <c r="AI50" s="44"/>
      <c r="AJ50" s="44">
        <f>SUM('Class Allocation'!AJ333:AJ337)</f>
        <v>11610.9913209802</v>
      </c>
      <c r="AK50" s="44">
        <f>SUM('Class Allocation'!AK333:AK337)</f>
        <v>78490.693900320344</v>
      </c>
      <c r="AL50" s="44">
        <f>SUM('Class Allocation'!AL333:AL337)</f>
        <v>0</v>
      </c>
      <c r="AM50" s="44"/>
      <c r="AN50" s="44">
        <f>SUM('Class Allocation'!AN333:AN337)</f>
        <v>1253.7316062188149</v>
      </c>
      <c r="AO50" s="44">
        <f>SUM('Class Allocation'!AO333:AO337)</f>
        <v>7661.0899896161027</v>
      </c>
      <c r="AP50" s="44">
        <f>SUM('Class Allocation'!AP333:AP337)</f>
        <v>0</v>
      </c>
      <c r="AQ50" s="44"/>
      <c r="AR50" s="44">
        <f>SUM('Class Allocation'!AR333:AR337)</f>
        <v>507.48949438676959</v>
      </c>
      <c r="AS50" s="44">
        <f>SUM('Class Allocation'!AS333:AS337)</f>
        <v>4047.3252510432158</v>
      </c>
      <c r="AT50" s="44">
        <f>SUM('Class Allocation'!AT333:AT337)</f>
        <v>0</v>
      </c>
      <c r="AU50" s="44"/>
      <c r="AV50" s="44">
        <f>SUM('Class Allocation'!AV333:AV337)</f>
        <v>0</v>
      </c>
      <c r="AW50" s="44">
        <f>SUM('Class Allocation'!AW333:AW337)</f>
        <v>7250.0642430517673</v>
      </c>
      <c r="AX50" s="44">
        <f>SUM('Class Allocation'!AX333:AX337)</f>
        <v>0</v>
      </c>
      <c r="AY50" s="44"/>
      <c r="AZ50" s="44">
        <f>SUM('Class Allocation'!AZ333:AZ337)</f>
        <v>0</v>
      </c>
      <c r="BA50" s="44">
        <f>SUM('Class Allocation'!BA333:BA337)</f>
        <v>236.32740882910156</v>
      </c>
      <c r="BB50" s="44">
        <f>SUM('Class Allocation'!BB333:BB337)</f>
        <v>0</v>
      </c>
      <c r="BC50" s="44"/>
      <c r="BD50" s="44">
        <f>SUM('Class Allocation'!BD333:BD337)</f>
        <v>22.724291153629483</v>
      </c>
      <c r="BE50" s="44">
        <f>SUM('Class Allocation'!BE333:BE337)</f>
        <v>221.46250448762612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14184336</v>
      </c>
      <c r="H53" s="81">
        <f t="shared" ref="H53" si="66">+L53+P53+T53+X53+AB53+AF53+AJ53+AN53+AR53+AV53+AZ53+BD53</f>
        <v>1966244.7067999991</v>
      </c>
      <c r="I53" s="81">
        <f t="shared" ref="I53" si="67">+M53+Q53+U53+Y53+AC53+AG53+AK53+AO53+AS53+AW53+BA53+BE53</f>
        <v>12218091.293199999</v>
      </c>
      <c r="J53" s="81">
        <f t="shared" ref="J53" si="68">+N53+R53+V53+Z53+AD53+AH53+AL53+AP53+AT53+AX53+BB53+BF53</f>
        <v>0</v>
      </c>
      <c r="L53" s="44">
        <f>SUM('Class Allocation'!L296:L300)</f>
        <v>768900.56368346035</v>
      </c>
      <c r="M53" s="44">
        <f>SUM('Class Allocation'!M296:M300)</f>
        <v>4420237.019430398</v>
      </c>
      <c r="N53" s="44">
        <f>SUM('Class Allocation'!N296:N300)</f>
        <v>0</v>
      </c>
      <c r="O53" s="44"/>
      <c r="P53" s="44">
        <f>SUM('Class Allocation'!P296:P300)</f>
        <v>277861.56689110887</v>
      </c>
      <c r="Q53" s="44">
        <f>SUM('Class Allocation'!Q296:Q300)</f>
        <v>1436418.7846314807</v>
      </c>
      <c r="R53" s="44">
        <f>SUM('Class Allocation'!R296:R300)</f>
        <v>0</v>
      </c>
      <c r="S53" s="44"/>
      <c r="T53" s="44">
        <f>SUM('Class Allocation'!T296:T300)</f>
        <v>22915.498426557213</v>
      </c>
      <c r="U53" s="44">
        <f>SUM('Class Allocation'!U296:U300)</f>
        <v>171079.88323387795</v>
      </c>
      <c r="V53" s="44">
        <f>SUM('Class Allocation'!V296:V300)</f>
        <v>0</v>
      </c>
      <c r="W53" s="44"/>
      <c r="X53" s="44">
        <f>SUM('Class Allocation'!X296:X300)</f>
        <v>323460.96328931587</v>
      </c>
      <c r="Y53" s="44">
        <f>SUM('Class Allocation'!Y296:Y300)</f>
        <v>1982182.7891192143</v>
      </c>
      <c r="Z53" s="44">
        <f>SUM('Class Allocation'!Z296:Z300)</f>
        <v>0</v>
      </c>
      <c r="AA53" s="44"/>
      <c r="AB53" s="44">
        <f>SUM('Class Allocation'!AB296:AB300)</f>
        <v>244642.0059893835</v>
      </c>
      <c r="AC53" s="44">
        <f>SUM('Class Allocation'!AC296:AC300)</f>
        <v>1913356.6677499148</v>
      </c>
      <c r="AD53" s="44">
        <f>SUM('Class Allocation'!AD296:AD300)</f>
        <v>0</v>
      </c>
      <c r="AE53" s="44"/>
      <c r="AF53" s="44">
        <f>SUM('Class Allocation'!AF296:AF300)</f>
        <v>165236.1357353999</v>
      </c>
      <c r="AG53" s="44">
        <f>SUM('Class Allocation'!AG296:AG300)</f>
        <v>841520.30708819069</v>
      </c>
      <c r="AH53" s="44">
        <f>SUM('Class Allocation'!AH296:AH300)</f>
        <v>0</v>
      </c>
      <c r="AI53" s="44"/>
      <c r="AJ53" s="44">
        <f>SUM('Class Allocation'!AJ296:AJ300)</f>
        <v>141489.17729060355</v>
      </c>
      <c r="AK53" s="44">
        <f>SUM('Class Allocation'!AK296:AK300)</f>
        <v>1165087.7040321175</v>
      </c>
      <c r="AL53" s="44">
        <f>SUM('Class Allocation'!AL296:AL300)</f>
        <v>0</v>
      </c>
      <c r="AM53" s="44"/>
      <c r="AN53" s="44">
        <f>SUM('Class Allocation'!AN296:AN300)</f>
        <v>15277.718207109281</v>
      </c>
      <c r="AO53" s="44">
        <f>SUM('Class Allocation'!AO296:AO300)</f>
        <v>113718.47161551</v>
      </c>
      <c r="AP53" s="44">
        <f>SUM('Class Allocation'!AP296:AP300)</f>
        <v>0</v>
      </c>
      <c r="AQ53" s="44"/>
      <c r="AR53" s="44">
        <f>SUM('Class Allocation'!AR296:AR300)</f>
        <v>6184.1636996716552</v>
      </c>
      <c r="AS53" s="44">
        <f>SUM('Class Allocation'!AS296:AS300)</f>
        <v>60077.044167778826</v>
      </c>
      <c r="AT53" s="44">
        <f>SUM('Class Allocation'!AT296:AT300)</f>
        <v>0</v>
      </c>
      <c r="AU53" s="44"/>
      <c r="AV53" s="44">
        <f>SUM('Class Allocation'!AV296:AV300)</f>
        <v>0</v>
      </c>
      <c r="AW53" s="44">
        <f>SUM('Class Allocation'!AW296:AW300)</f>
        <v>107617.35287688748</v>
      </c>
      <c r="AX53" s="44">
        <f>SUM('Class Allocation'!AX296:AX300)</f>
        <v>0</v>
      </c>
      <c r="AY53" s="44"/>
      <c r="AZ53" s="44">
        <f>SUM('Class Allocation'!AZ296:AZ300)</f>
        <v>0</v>
      </c>
      <c r="BA53" s="44">
        <f>SUM('Class Allocation'!BA296:BA300)</f>
        <v>3507.95928116306</v>
      </c>
      <c r="BB53" s="44">
        <f>SUM('Class Allocation'!BB296:BB300)</f>
        <v>0</v>
      </c>
      <c r="BC53" s="44"/>
      <c r="BD53" s="44">
        <f>SUM('Class Allocation'!BD296:BD300)</f>
        <v>276.91358738934485</v>
      </c>
      <c r="BE53" s="44">
        <f>SUM('Class Allocation'!BE296:BE300)</f>
        <v>3287.3099734647358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25">
      <c r="C57" s="153" t="s">
        <v>364</v>
      </c>
      <c r="D57" s="153" t="s">
        <v>361</v>
      </c>
      <c r="E57" s="153">
        <f t="shared" si="4"/>
        <v>46</v>
      </c>
      <c r="F57" s="153"/>
      <c r="G57" s="155">
        <f t="shared" ref="G57" si="77">SUM(L57:BF57)</f>
        <v>53937678</v>
      </c>
      <c r="H57" s="156">
        <f t="shared" ref="H57" si="78">+L57+P57+T57+X57+AB57+AF57+AJ57+AN57+AR57+AV57+AZ57+BD57</f>
        <v>16216787.924744591</v>
      </c>
      <c r="I57" s="156">
        <f t="shared" ref="I57" si="79">+M57+Q57+U57+Y57+AC57+AG57+AK57+AO57+AS57+AW57+BA57+BE57</f>
        <v>37720890.075255416</v>
      </c>
      <c r="J57" s="156">
        <f t="shared" ref="J57" si="80">+N57+R57+V57+Z57+AD57+AH57+AL57+AP57+AT57+AX57+BB57+BF57</f>
        <v>0</v>
      </c>
      <c r="K57" s="157"/>
      <c r="L57" s="136">
        <f>L67</f>
        <v>6341579.6280841902</v>
      </c>
      <c r="M57" s="136">
        <f t="shared" ref="M57:BF57" si="81">M67</f>
        <v>13646589.366156191</v>
      </c>
      <c r="N57" s="136">
        <f t="shared" si="81"/>
        <v>0</v>
      </c>
      <c r="O57" s="136"/>
      <c r="P57" s="136">
        <f t="shared" si="81"/>
        <v>2291689.3747389931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188997.72591280844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2667774.6800566404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2017707.9256175568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1362800.5514564125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1166945.2809373518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126004.41607388463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51004.471042006495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2283.8708247467439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3" t="s">
        <v>365</v>
      </c>
      <c r="D58" s="153" t="s">
        <v>276</v>
      </c>
      <c r="E58" s="153">
        <f t="shared" si="4"/>
        <v>47</v>
      </c>
      <c r="F58" s="153"/>
      <c r="G58" s="155">
        <f t="shared" ref="G58" si="82">SUM(L58:BF58)</f>
        <v>18526106</v>
      </c>
      <c r="H58" s="156">
        <f t="shared" ref="H58" si="83">+L58+P58+T58+X58+AB58+AF58+AJ58+AN58+AR58+AV58+AZ58+BD58</f>
        <v>3036428.7734000003</v>
      </c>
      <c r="I58" s="156">
        <f t="shared" ref="I58" si="84">+M58+Q58+U58+Y58+AC58+AG58+AK58+AO58+AS58+AW58+BA58+BE58</f>
        <v>15489677.226600001</v>
      </c>
      <c r="J58" s="156">
        <f t="shared" ref="J58" si="85">+N58+R58+V58+Z58+AD58+AH58+AL58+AP58+AT58+AX58+BB58+BF58</f>
        <v>0</v>
      </c>
      <c r="K58" s="157"/>
      <c r="L58" s="136">
        <f>L72</f>
        <v>1187396.3537588394</v>
      </c>
      <c r="M58" s="136">
        <f t="shared" ref="M58:BF58" si="86">M72</f>
        <v>5603824.9390190197</v>
      </c>
      <c r="N58" s="136">
        <f t="shared" si="86"/>
        <v>0</v>
      </c>
      <c r="O58" s="136"/>
      <c r="P58" s="136">
        <f t="shared" si="86"/>
        <v>429095.55143992108</v>
      </c>
      <c r="Q58" s="136">
        <f t="shared" si="86"/>
        <v>1821042.4854616849</v>
      </c>
      <c r="R58" s="136">
        <f t="shared" si="86"/>
        <v>0</v>
      </c>
      <c r="S58" s="136"/>
      <c r="T58" s="136">
        <f t="shared" si="86"/>
        <v>35387.903925977786</v>
      </c>
      <c r="U58" s="136">
        <f t="shared" si="86"/>
        <v>216889.21024284975</v>
      </c>
      <c r="V58" s="136">
        <f t="shared" si="86"/>
        <v>0</v>
      </c>
      <c r="W58" s="136"/>
      <c r="X58" s="136">
        <f t="shared" si="86"/>
        <v>499513.70376569452</v>
      </c>
      <c r="Y58" s="136">
        <f t="shared" si="86"/>
        <v>2512943.3780435398</v>
      </c>
      <c r="Z58" s="136">
        <f t="shared" si="86"/>
        <v>0</v>
      </c>
      <c r="AA58" s="136"/>
      <c r="AB58" s="136">
        <f t="shared" si="86"/>
        <v>377795.30879317882</v>
      </c>
      <c r="AC58" s="136">
        <f t="shared" si="86"/>
        <v>2425687.9811745882</v>
      </c>
      <c r="AD58" s="136">
        <f t="shared" si="86"/>
        <v>0</v>
      </c>
      <c r="AE58" s="136"/>
      <c r="AF58" s="136">
        <f t="shared" si="86"/>
        <v>255170.55695928211</v>
      </c>
      <c r="AG58" s="136">
        <f t="shared" si="86"/>
        <v>1066850.5925864193</v>
      </c>
      <c r="AH58" s="136">
        <f t="shared" si="86"/>
        <v>0</v>
      </c>
      <c r="AI58" s="136"/>
      <c r="AJ58" s="136">
        <f t="shared" si="86"/>
        <v>218498.6474796813</v>
      </c>
      <c r="AK58" s="136">
        <f t="shared" si="86"/>
        <v>1477058.2444560688</v>
      </c>
      <c r="AL58" s="136">
        <f t="shared" si="86"/>
        <v>0</v>
      </c>
      <c r="AM58" s="136"/>
      <c r="AN58" s="136">
        <f t="shared" si="86"/>
        <v>23593.04668209963</v>
      </c>
      <c r="AO58" s="136">
        <f t="shared" si="86"/>
        <v>144168.37931198539</v>
      </c>
      <c r="AP58" s="136">
        <f t="shared" si="86"/>
        <v>0</v>
      </c>
      <c r="AQ58" s="136"/>
      <c r="AR58" s="136">
        <f t="shared" si="86"/>
        <v>9550.0689879333659</v>
      </c>
      <c r="AS58" s="136">
        <f t="shared" si="86"/>
        <v>76163.616767620537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136433.59016083376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4447.2705012044726</v>
      </c>
      <c r="BB58" s="136">
        <f t="shared" si="86"/>
        <v>0</v>
      </c>
      <c r="BC58" s="136"/>
      <c r="BD58" s="136">
        <f t="shared" si="86"/>
        <v>427.63160739175925</v>
      </c>
      <c r="BE58" s="136">
        <f t="shared" si="86"/>
        <v>4167.5388741849583</v>
      </c>
      <c r="BF58" s="136">
        <f t="shared" si="86"/>
        <v>0</v>
      </c>
    </row>
    <row r="59" spans="3:58" s="135" customFormat="1" x14ac:dyDescent="0.25">
      <c r="C59" s="153" t="s">
        <v>368</v>
      </c>
      <c r="D59" s="153" t="s">
        <v>277</v>
      </c>
      <c r="E59" s="153">
        <f t="shared" si="4"/>
        <v>48</v>
      </c>
      <c r="F59" s="153"/>
      <c r="G59" s="155">
        <f t="shared" ref="G59" si="87">SUM(L59:BF59)</f>
        <v>2617219</v>
      </c>
      <c r="H59" s="156">
        <f t="shared" ref="H59" si="88">+L59+P59+T59+X59+AB59+AF59+AJ59+AN59+AR59+AV59+AZ59+BD59</f>
        <v>428962.19409999996</v>
      </c>
      <c r="I59" s="156">
        <f t="shared" ref="I59" si="89">+M59+Q59+U59+Y59+AC59+AG59+AK59+AO59+AS59+AW59+BA59+BE59</f>
        <v>2188256.8059</v>
      </c>
      <c r="J59" s="156">
        <f t="shared" ref="J59" si="90">+N59+R59+V59+Z59+AD59+AH59+AL59+AP59+AT59+AX59+BB59+BF59</f>
        <v>0</v>
      </c>
      <c r="K59" s="157"/>
      <c r="L59" s="136">
        <f>L77</f>
        <v>167745.79059346611</v>
      </c>
      <c r="M59" s="136">
        <f t="shared" ref="M59:BF59" si="91">M77</f>
        <v>791663.24013661698</v>
      </c>
      <c r="N59" s="136">
        <f t="shared" si="91"/>
        <v>0</v>
      </c>
      <c r="O59" s="136"/>
      <c r="P59" s="136">
        <f t="shared" si="91"/>
        <v>60619.162496643323</v>
      </c>
      <c r="Q59" s="136">
        <f t="shared" si="91"/>
        <v>257262.21110672396</v>
      </c>
      <c r="R59" s="136">
        <f t="shared" si="91"/>
        <v>0</v>
      </c>
      <c r="S59" s="136"/>
      <c r="T59" s="136">
        <f t="shared" si="91"/>
        <v>4999.3179638097536</v>
      </c>
      <c r="U59" s="136">
        <f t="shared" si="91"/>
        <v>30640.36025393469</v>
      </c>
      <c r="V59" s="136">
        <f t="shared" si="91"/>
        <v>0</v>
      </c>
      <c r="W59" s="136"/>
      <c r="X59" s="136">
        <f t="shared" si="91"/>
        <v>70567.271732977621</v>
      </c>
      <c r="Y59" s="136">
        <f t="shared" si="91"/>
        <v>355008.39490715077</v>
      </c>
      <c r="Z59" s="136">
        <f t="shared" si="91"/>
        <v>0</v>
      </c>
      <c r="AA59" s="136"/>
      <c r="AB59" s="136">
        <f t="shared" si="91"/>
        <v>53371.877516212779</v>
      </c>
      <c r="AC59" s="136">
        <f t="shared" si="91"/>
        <v>342681.65541111416</v>
      </c>
      <c r="AD59" s="136">
        <f t="shared" si="91"/>
        <v>0</v>
      </c>
      <c r="AE59" s="136"/>
      <c r="AF59" s="136">
        <f t="shared" si="91"/>
        <v>36048.440504141312</v>
      </c>
      <c r="AG59" s="136">
        <f t="shared" si="91"/>
        <v>150716.05663264776</v>
      </c>
      <c r="AH59" s="136">
        <f t="shared" si="91"/>
        <v>0</v>
      </c>
      <c r="AI59" s="136"/>
      <c r="AJ59" s="136">
        <f t="shared" si="91"/>
        <v>30867.728580313855</v>
      </c>
      <c r="AK59" s="136">
        <f t="shared" si="91"/>
        <v>208666.88884847512</v>
      </c>
      <c r="AL59" s="136">
        <f t="shared" si="91"/>
        <v>0</v>
      </c>
      <c r="AM59" s="136"/>
      <c r="AN59" s="136">
        <f t="shared" si="91"/>
        <v>3333.0355577301625</v>
      </c>
      <c r="AO59" s="136">
        <f t="shared" si="91"/>
        <v>20366.947135816619</v>
      </c>
      <c r="AP59" s="136">
        <f t="shared" si="91"/>
        <v>0</v>
      </c>
      <c r="AQ59" s="136"/>
      <c r="AR59" s="136">
        <f t="shared" si="91"/>
        <v>1349.1568064292612</v>
      </c>
      <c r="AS59" s="136">
        <f t="shared" si="91"/>
        <v>10759.782164311004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19274.238439915393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628.2745469496864</v>
      </c>
      <c r="BB59" s="136">
        <f t="shared" si="91"/>
        <v>0</v>
      </c>
      <c r="BC59" s="136"/>
      <c r="BD59" s="136">
        <f t="shared" si="91"/>
        <v>60.412348275792695</v>
      </c>
      <c r="BE59" s="136">
        <f t="shared" si="91"/>
        <v>588.75631634383842</v>
      </c>
      <c r="BF59" s="136">
        <f t="shared" si="91"/>
        <v>0</v>
      </c>
    </row>
    <row r="60" spans="3:58" s="135" customFormat="1" x14ac:dyDescent="0.25">
      <c r="C60" s="153" t="s">
        <v>272</v>
      </c>
      <c r="D60" s="153" t="s">
        <v>273</v>
      </c>
      <c r="E60" s="153">
        <f t="shared" si="4"/>
        <v>49</v>
      </c>
      <c r="F60" s="153"/>
      <c r="G60" s="155">
        <f t="shared" ref="G60" si="92">SUM(L60:BF60)</f>
        <v>631684223.99999976</v>
      </c>
      <c r="H60" s="156">
        <f t="shared" ref="H60" si="93">+L60+P60+T60+X60+AB60+AF60+AJ60+AN60+AR60+AV60+AZ60+BD60</f>
        <v>84957941.153372392</v>
      </c>
      <c r="I60" s="156">
        <f t="shared" ref="I60" si="94">+M60+Q60+U60+Y60+AC60+AG60+AK60+AO60+AS60+AW60+BA60+BE60</f>
        <v>495058155.84320515</v>
      </c>
      <c r="J60" s="156">
        <f t="shared" ref="J60" si="95">+N60+R60+V60+Z60+AD60+AH60+AL60+AP60+AT60+AX60+BB60+BF60</f>
        <v>51668127.003422372</v>
      </c>
      <c r="K60" s="157"/>
      <c r="L60" s="136">
        <f>+'Class Allocation'!L290</f>
        <v>40768150.366197728</v>
      </c>
      <c r="M60" s="136">
        <f>+'Class Allocation'!M290</f>
        <v>179101165.20793778</v>
      </c>
      <c r="N60" s="136">
        <f>+'Class Allocation'!N290</f>
        <v>37759531.583750762</v>
      </c>
      <c r="O60" s="136"/>
      <c r="P60" s="136">
        <f>+'Class Allocation'!P290</f>
        <v>11611420.692652971</v>
      </c>
      <c r="Q60" s="136">
        <f>+'Class Allocation'!Q290</f>
        <v>58201466.781801596</v>
      </c>
      <c r="R60" s="136">
        <f>+'Class Allocation'!R290</f>
        <v>9087551.0488618277</v>
      </c>
      <c r="S60" s="136"/>
      <c r="T60" s="136">
        <f>+'Class Allocation'!T290</f>
        <v>941877.94096351904</v>
      </c>
      <c r="U60" s="136">
        <f>+'Class Allocation'!U290</f>
        <v>6931892.1804726887</v>
      </c>
      <c r="V60" s="136">
        <f>+'Class Allocation'!V290</f>
        <v>156077.11179348163</v>
      </c>
      <c r="W60" s="136"/>
      <c r="X60" s="136">
        <f>+'Class Allocation'!X290</f>
        <v>11442532.585831404</v>
      </c>
      <c r="Y60" s="136">
        <f>+'Class Allocation'!Y290</f>
        <v>80314979.858731389</v>
      </c>
      <c r="Z60" s="136">
        <f>+'Class Allocation'!Z290</f>
        <v>1692159.0035193267</v>
      </c>
      <c r="AA60" s="136"/>
      <c r="AB60" s="136">
        <f>+'Class Allocation'!AB290</f>
        <v>9962723.7096105069</v>
      </c>
      <c r="AC60" s="136">
        <f>+'Class Allocation'!AC290</f>
        <v>77526251.905954555</v>
      </c>
      <c r="AD60" s="136">
        <f>+'Class Allocation'!AD290</f>
        <v>351095.52805458457</v>
      </c>
      <c r="AE60" s="136"/>
      <c r="AF60" s="136">
        <f>+'Class Allocation'!AF290</f>
        <v>6118115.6158903297</v>
      </c>
      <c r="AG60" s="136">
        <f>+'Class Allocation'!AG290</f>
        <v>34097100.875612862</v>
      </c>
      <c r="AH60" s="136">
        <f>+'Class Allocation'!AH290</f>
        <v>456836.31427806785</v>
      </c>
      <c r="AI60" s="136"/>
      <c r="AJ60" s="136">
        <f>+'Class Allocation'!AJ290</f>
        <v>2583317.9739665375</v>
      </c>
      <c r="AK60" s="136">
        <f>+'Class Allocation'!AK290</f>
        <v>47207551.188846126</v>
      </c>
      <c r="AL60" s="136">
        <f>+'Class Allocation'!AL290</f>
        <v>192911.91580498236</v>
      </c>
      <c r="AM60" s="136"/>
      <c r="AN60" s="136">
        <f>+'Class Allocation'!AN290</f>
        <v>618402.8619354344</v>
      </c>
      <c r="AO60" s="136">
        <f>+'Class Allocation'!AO290</f>
        <v>4607696.5290490668</v>
      </c>
      <c r="AP60" s="136">
        <f>+'Class Allocation'!AP290</f>
        <v>2300.5760419196417</v>
      </c>
      <c r="AQ60" s="136"/>
      <c r="AR60" s="136">
        <f>+'Class Allocation'!AR290</f>
        <v>311517.05098661152</v>
      </c>
      <c r="AS60" s="136">
        <f>+'Class Allocation'!AS290</f>
        <v>2434228.880804331</v>
      </c>
      <c r="AT60" s="136">
        <f>+'Class Allocation'!AT290</f>
        <v>2300.5760419196417</v>
      </c>
      <c r="AU60" s="136"/>
      <c r="AV60" s="136">
        <f>+'Class Allocation'!AV290</f>
        <v>571424.96882597462</v>
      </c>
      <c r="AW60" s="136">
        <f>+'Class Allocation'!AW290</f>
        <v>4360488.6371745076</v>
      </c>
      <c r="AX60" s="136">
        <f>+'Class Allocation'!AX290</f>
        <v>1917464.6555439075</v>
      </c>
      <c r="AY60" s="136"/>
      <c r="AZ60" s="136">
        <f>+'Class Allocation'!AZ290</f>
        <v>18278.97526226646</v>
      </c>
      <c r="BA60" s="136">
        <f>+'Class Allocation'!BA290</f>
        <v>142137.08269410074</v>
      </c>
      <c r="BB60" s="136">
        <f>+'Class Allocation'!BB290</f>
        <v>7714.5628960141385</v>
      </c>
      <c r="BC60" s="136"/>
      <c r="BD60" s="136">
        <f>+'Class Allocation'!BD290</f>
        <v>10178.411249089184</v>
      </c>
      <c r="BE60" s="136">
        <f>+'Class Allocation'!BE290</f>
        <v>133196.71412622085</v>
      </c>
      <c r="BF60" s="136">
        <f>+'Class Allocation'!BF290</f>
        <v>42184.126835575393</v>
      </c>
    </row>
    <row r="61" spans="3:58" x14ac:dyDescent="0.25">
      <c r="C61" s="153" t="s">
        <v>491</v>
      </c>
      <c r="D61" s="153" t="s">
        <v>492</v>
      </c>
      <c r="E61" s="153">
        <f t="shared" si="4"/>
        <v>50</v>
      </c>
      <c r="F61" s="153"/>
      <c r="G61" s="153">
        <f>SUM(L61:BF61)</f>
        <v>480032</v>
      </c>
      <c r="H61" s="163"/>
      <c r="I61" s="153"/>
      <c r="J61" s="153"/>
      <c r="K61" s="157"/>
      <c r="L61" s="153"/>
      <c r="M61" s="153"/>
      <c r="N61" s="154">
        <f>N44</f>
        <v>364109</v>
      </c>
      <c r="O61" s="153"/>
      <c r="P61" s="153"/>
      <c r="Q61" s="153"/>
      <c r="R61" s="154">
        <f>R44</f>
        <v>90474</v>
      </c>
      <c r="S61" s="153"/>
      <c r="T61" s="153"/>
      <c r="U61" s="153"/>
      <c r="V61" s="136">
        <f>V44</f>
        <v>360</v>
      </c>
      <c r="W61" s="153"/>
      <c r="X61" s="153"/>
      <c r="Y61" s="153"/>
      <c r="Z61" s="136">
        <f>Z44</f>
        <v>14121</v>
      </c>
      <c r="AA61" s="153"/>
      <c r="AB61" s="153"/>
      <c r="AC61" s="153"/>
      <c r="AD61" s="136">
        <f>AD44</f>
        <v>2638</v>
      </c>
      <c r="AE61" s="153"/>
      <c r="AF61" s="153"/>
      <c r="AG61" s="153"/>
      <c r="AH61" s="136">
        <f>AH44</f>
        <v>6900</v>
      </c>
      <c r="AI61" s="153"/>
      <c r="AJ61" s="153"/>
      <c r="AK61" s="153"/>
      <c r="AL61" s="136">
        <f>AL44</f>
        <v>325</v>
      </c>
      <c r="AM61" s="153"/>
      <c r="AN61" s="153"/>
      <c r="AO61" s="153"/>
      <c r="AP61" s="136">
        <f>AP44</f>
        <v>5</v>
      </c>
      <c r="AQ61" s="153"/>
      <c r="AR61" s="153"/>
      <c r="AS61" s="153"/>
      <c r="AT61" s="136">
        <f>AT44</f>
        <v>5</v>
      </c>
      <c r="AU61" s="153"/>
      <c r="AV61" s="153"/>
      <c r="AW61" s="153"/>
      <c r="AX61" s="153">
        <v>0</v>
      </c>
      <c r="AY61" s="153"/>
      <c r="AZ61" s="153"/>
      <c r="BA61" s="153"/>
      <c r="BB61" s="153">
        <v>176</v>
      </c>
      <c r="BC61" s="153"/>
      <c r="BD61" s="153"/>
      <c r="BE61" s="153"/>
      <c r="BF61" s="153">
        <v>919</v>
      </c>
    </row>
    <row r="62" spans="3:58" x14ac:dyDescent="0.25">
      <c r="C62" s="153"/>
      <c r="D62" s="153"/>
      <c r="E62" s="153"/>
      <c r="F62" s="153"/>
      <c r="G62" s="153"/>
      <c r="H62" s="163"/>
      <c r="I62" s="153"/>
      <c r="J62" s="153"/>
      <c r="K62" s="157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36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</row>
    <row r="63" spans="3:58" x14ac:dyDescent="0.25">
      <c r="C63" s="153"/>
      <c r="D63" s="153"/>
      <c r="E63" s="153"/>
      <c r="F63" s="153"/>
      <c r="G63" s="153"/>
      <c r="H63" s="163"/>
      <c r="I63" s="153"/>
      <c r="J63" s="153"/>
      <c r="K63" s="15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36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3:58" s="135" customFormat="1" x14ac:dyDescent="0.25">
      <c r="C64" s="153" t="s">
        <v>363</v>
      </c>
      <c r="D64" s="153"/>
      <c r="E64" s="153"/>
      <c r="F64" s="153"/>
      <c r="G64" s="153"/>
      <c r="H64" s="163"/>
      <c r="I64" s="153"/>
      <c r="J64" s="153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36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3:69" s="135" customFormat="1" x14ac:dyDescent="0.25">
      <c r="C65" s="153" t="s">
        <v>1</v>
      </c>
      <c r="D65" s="153" t="s">
        <v>245</v>
      </c>
      <c r="E65" s="153"/>
      <c r="F65" s="153"/>
      <c r="G65" s="136">
        <f>'Class Allocation'!H196</f>
        <v>16216787.924744591</v>
      </c>
      <c r="H65" s="57">
        <f>G65</f>
        <v>16216787.924744591</v>
      </c>
      <c r="I65" s="153"/>
      <c r="J65" s="153"/>
      <c r="K65" s="157"/>
      <c r="L65" s="136">
        <f>'Alloc Pct'!L28*'Alloc amt'!$G65</f>
        <v>6341579.6280841902</v>
      </c>
      <c r="M65" s="136">
        <f>'Alloc Pct'!M28*'Alloc amt'!$G65</f>
        <v>0</v>
      </c>
      <c r="N65" s="136">
        <f>'Alloc Pct'!N28*'Alloc amt'!$G65</f>
        <v>0</v>
      </c>
      <c r="O65" s="136">
        <f>'Alloc Pct'!O28*'Alloc amt'!$G65</f>
        <v>0</v>
      </c>
      <c r="P65" s="136">
        <f>'Alloc Pct'!P28*'Alloc amt'!$G65</f>
        <v>2291689.3747389931</v>
      </c>
      <c r="Q65" s="136">
        <f>'Alloc Pct'!Q28*'Alloc amt'!$G65</f>
        <v>0</v>
      </c>
      <c r="R65" s="136">
        <f>'Alloc Pct'!R28*'Alloc amt'!$G65</f>
        <v>0</v>
      </c>
      <c r="S65" s="136">
        <f>'Alloc Pct'!S28*'Alloc amt'!$G65</f>
        <v>0</v>
      </c>
      <c r="T65" s="136">
        <f>'Alloc Pct'!T28*'Alloc amt'!$G65</f>
        <v>188997.72591280844</v>
      </c>
      <c r="U65" s="136">
        <f>'Alloc Pct'!U28*'Alloc amt'!$G65</f>
        <v>0</v>
      </c>
      <c r="V65" s="136">
        <f>'Alloc Pct'!V28*'Alloc amt'!$G65</f>
        <v>0</v>
      </c>
      <c r="W65" s="136">
        <f>'Alloc Pct'!W28*'Alloc amt'!$G65</f>
        <v>0</v>
      </c>
      <c r="X65" s="136">
        <f>'Alloc Pct'!X28*'Alloc amt'!$G65</f>
        <v>2667774.6800566404</v>
      </c>
      <c r="Y65" s="136">
        <f>'Alloc Pct'!Y28*'Alloc amt'!$G65</f>
        <v>0</v>
      </c>
      <c r="Z65" s="136">
        <f>'Alloc Pct'!Z28*'Alloc amt'!$G65</f>
        <v>0</v>
      </c>
      <c r="AA65" s="136">
        <f>'Alloc Pct'!AA28*'Alloc amt'!$G65</f>
        <v>0</v>
      </c>
      <c r="AB65" s="136">
        <f>'Alloc Pct'!AB28*'Alloc amt'!$G65</f>
        <v>2017707.9256175568</v>
      </c>
      <c r="AC65" s="136">
        <f>'Alloc Pct'!AC28*'Alloc amt'!$G65</f>
        <v>0</v>
      </c>
      <c r="AD65" s="136">
        <f>'Alloc Pct'!AD28*'Alloc amt'!$G65</f>
        <v>0</v>
      </c>
      <c r="AE65" s="136">
        <f>'Alloc Pct'!AE28*'Alloc amt'!$G65</f>
        <v>0</v>
      </c>
      <c r="AF65" s="136">
        <f>'Alloc Pct'!AF28*'Alloc amt'!$G65</f>
        <v>1362800.5514564125</v>
      </c>
      <c r="AG65" s="136">
        <f>'Alloc Pct'!AG28*'Alloc amt'!$G65</f>
        <v>0</v>
      </c>
      <c r="AH65" s="136">
        <f>'Alloc Pct'!AH28*'Alloc amt'!$G65</f>
        <v>0</v>
      </c>
      <c r="AI65" s="136">
        <f>'Alloc Pct'!AI28*'Alloc amt'!$G65</f>
        <v>0</v>
      </c>
      <c r="AJ65" s="136">
        <f>'Alloc Pct'!AJ28*'Alloc amt'!$G65</f>
        <v>1166945.2809373518</v>
      </c>
      <c r="AK65" s="136">
        <f>'Alloc Pct'!AK28*'Alloc amt'!$G65</f>
        <v>0</v>
      </c>
      <c r="AL65" s="136">
        <f>'Alloc Pct'!AL28*'Alloc amt'!$G65</f>
        <v>0</v>
      </c>
      <c r="AM65" s="136">
        <f>'Alloc Pct'!AM28*'Alloc amt'!$G65</f>
        <v>0</v>
      </c>
      <c r="AN65" s="136">
        <f>'Alloc Pct'!AN28*'Alloc amt'!$G65</f>
        <v>126004.41607388463</v>
      </c>
      <c r="AO65" s="136">
        <f>'Alloc Pct'!AO28*'Alloc amt'!$G65</f>
        <v>0</v>
      </c>
      <c r="AP65" s="136">
        <f>'Alloc Pct'!AP28*'Alloc amt'!$G65</f>
        <v>0</v>
      </c>
      <c r="AQ65" s="136">
        <f>'Alloc Pct'!AQ28*'Alloc amt'!$G65</f>
        <v>0</v>
      </c>
      <c r="AR65" s="136">
        <f>'Alloc Pct'!AR28*'Alloc amt'!$G65</f>
        <v>51004.471042006495</v>
      </c>
      <c r="AS65" s="136">
        <f>'Alloc Pct'!AS28*'Alloc amt'!$G65</f>
        <v>0</v>
      </c>
      <c r="AT65" s="136">
        <f>'Alloc Pct'!AT28*'Alloc amt'!$G65</f>
        <v>0</v>
      </c>
      <c r="AU65" s="136">
        <f>'Alloc Pct'!AU28*'Alloc amt'!$G65</f>
        <v>0</v>
      </c>
      <c r="AV65" s="136">
        <f>'Alloc Pct'!AV28*'Alloc amt'!$G65</f>
        <v>0</v>
      </c>
      <c r="AW65" s="136">
        <f>'Alloc Pct'!AW28*'Alloc amt'!$G65</f>
        <v>0</v>
      </c>
      <c r="AX65" s="136">
        <f>'Alloc Pct'!AX28*'Alloc amt'!$G65</f>
        <v>0</v>
      </c>
      <c r="AY65" s="136">
        <f>'Alloc Pct'!AY28*'Alloc amt'!$G65</f>
        <v>0</v>
      </c>
      <c r="AZ65" s="136">
        <f>'Alloc Pct'!AZ28*'Alloc amt'!$G65</f>
        <v>0</v>
      </c>
      <c r="BA65" s="136">
        <f>'Alloc Pct'!BA28*'Alloc amt'!$G65</f>
        <v>0</v>
      </c>
      <c r="BB65" s="136">
        <f>'Alloc Pct'!BB28*'Alloc amt'!$G65</f>
        <v>0</v>
      </c>
      <c r="BC65" s="136">
        <f>'Alloc Pct'!BC28*'Alloc amt'!$G65</f>
        <v>0</v>
      </c>
      <c r="BD65" s="136">
        <f>'Alloc Pct'!BD28*'Alloc amt'!$G65</f>
        <v>2283.8708247467439</v>
      </c>
      <c r="BE65" s="136">
        <f>'Alloc Pct'!BE28*'Alloc amt'!$G65</f>
        <v>0</v>
      </c>
      <c r="BF65" s="136">
        <f>'Alloc Pct'!BF28*'Alloc amt'!$G65</f>
        <v>0</v>
      </c>
    </row>
    <row r="66" spans="3:69" s="135" customFormat="1" x14ac:dyDescent="0.25">
      <c r="C66" s="164" t="s">
        <v>2</v>
      </c>
      <c r="D66" s="164" t="s">
        <v>362</v>
      </c>
      <c r="E66" s="164"/>
      <c r="F66" s="164"/>
      <c r="G66" s="165">
        <f>'Class Allocation'!I196</f>
        <v>37720890.075255409</v>
      </c>
      <c r="H66" s="166"/>
      <c r="I66" s="165">
        <f>G66</f>
        <v>37720890.075255409</v>
      </c>
      <c r="J66" s="164"/>
      <c r="K66" s="167"/>
      <c r="L66" s="165">
        <f>'Alloc Pct'!L13*'Alloc amt'!$G66</f>
        <v>0</v>
      </c>
      <c r="M66" s="165">
        <f>'Alloc Pct'!M13*'Alloc amt'!$G66</f>
        <v>13646589.366156191</v>
      </c>
      <c r="N66" s="165">
        <f>'Alloc Pct'!N13*'Alloc amt'!$G66</f>
        <v>0</v>
      </c>
      <c r="O66" s="165"/>
      <c r="P66" s="165">
        <f>'Alloc Pct'!P13*'Alloc amt'!$G66</f>
        <v>0</v>
      </c>
      <c r="Q66" s="165">
        <f>'Alloc Pct'!Q13*'Alloc amt'!$G66</f>
        <v>4434652.9893152546</v>
      </c>
      <c r="R66" s="165">
        <f>'Alloc Pct'!R13*'Alloc amt'!$G66</f>
        <v>0</v>
      </c>
      <c r="S66" s="165"/>
      <c r="T66" s="165">
        <f>'Alloc Pct'!T13*'Alloc amt'!$G66</f>
        <v>0</v>
      </c>
      <c r="U66" s="165">
        <f>'Alloc Pct'!U13*'Alloc amt'!$G66</f>
        <v>528174.59901811578</v>
      </c>
      <c r="V66" s="165">
        <f>'Alloc Pct'!V13*'Alloc amt'!$G66</f>
        <v>0</v>
      </c>
      <c r="W66" s="165"/>
      <c r="X66" s="165">
        <f>'Alloc Pct'!X13*'Alloc amt'!$G66</f>
        <v>0</v>
      </c>
      <c r="Y66" s="165">
        <f>'Alloc Pct'!Y13*'Alloc amt'!$G66</f>
        <v>6119589.1652112864</v>
      </c>
      <c r="Z66" s="165">
        <f>'Alloc Pct'!Z13*'Alloc amt'!$G66</f>
        <v>0</v>
      </c>
      <c r="AA66" s="165"/>
      <c r="AB66" s="165">
        <f>'Alloc Pct'!AB13*'Alloc amt'!$G66</f>
        <v>0</v>
      </c>
      <c r="AC66" s="165">
        <f>'Alloc Pct'!AC13*'Alloc amt'!$G66</f>
        <v>5907102.4112514062</v>
      </c>
      <c r="AD66" s="165">
        <f>'Alloc Pct'!AD13*'Alloc amt'!$G66</f>
        <v>0</v>
      </c>
      <c r="AE66" s="165"/>
      <c r="AF66" s="165">
        <f>'Alloc Pct'!AF13*'Alloc amt'!$G66</f>
        <v>0</v>
      </c>
      <c r="AG66" s="165">
        <f>'Alloc Pct'!AG13*'Alloc amt'!$G66</f>
        <v>2598024.0479489123</v>
      </c>
      <c r="AH66" s="165">
        <f>'Alloc Pct'!AH13*'Alloc amt'!$G66</f>
        <v>0</v>
      </c>
      <c r="AI66" s="165"/>
      <c r="AJ66" s="165">
        <f>'Alloc Pct'!AJ13*'Alloc amt'!$G66</f>
        <v>0</v>
      </c>
      <c r="AK66" s="165">
        <f>'Alloc Pct'!AK13*'Alloc amt'!$G66</f>
        <v>3596973.0588186579</v>
      </c>
      <c r="AL66" s="165">
        <f>'Alloc Pct'!AL13*'Alloc amt'!$G66</f>
        <v>0</v>
      </c>
      <c r="AM66" s="165"/>
      <c r="AN66" s="165">
        <f>'Alloc Pct'!AN13*'Alloc amt'!$G66</f>
        <v>0</v>
      </c>
      <c r="AO66" s="165">
        <f>'Alloc Pct'!AO13*'Alloc amt'!$G66</f>
        <v>351082.82172699663</v>
      </c>
      <c r="AP66" s="165">
        <f>'Alloc Pct'!AP13*'Alloc amt'!$G66</f>
        <v>0</v>
      </c>
      <c r="AQ66" s="165"/>
      <c r="AR66" s="165">
        <f>'Alloc Pct'!AR13*'Alloc amt'!$G66</f>
        <v>0</v>
      </c>
      <c r="AS66" s="165">
        <f>'Alloc Pct'!AS13*'Alloc amt'!$G66</f>
        <v>185475.74451013346</v>
      </c>
      <c r="AT66" s="165">
        <f>'Alloc Pct'!AT13*'Alloc amt'!$G66</f>
        <v>0</v>
      </c>
      <c r="AU66" s="165"/>
      <c r="AV66" s="165">
        <f>'Alloc Pct'!AV13*'Alloc amt'!$G66</f>
        <v>0</v>
      </c>
      <c r="AW66" s="165">
        <f>'Alloc Pct'!AW13*'Alloc amt'!$G66</f>
        <v>332246.84941733273</v>
      </c>
      <c r="AX66" s="165">
        <f>'Alloc Pct'!AX13*'Alloc amt'!$G66</f>
        <v>0</v>
      </c>
      <c r="AY66" s="165"/>
      <c r="AZ66" s="165">
        <f>'Alloc Pct'!AZ13*'Alloc amt'!$G66</f>
        <v>0</v>
      </c>
      <c r="BA66" s="165">
        <f>'Alloc Pct'!BA13*'Alloc amt'!$G66</f>
        <v>10830.116035134601</v>
      </c>
      <c r="BB66" s="165">
        <f>'Alloc Pct'!BB13*'Alloc amt'!$G66</f>
        <v>0</v>
      </c>
      <c r="BC66" s="165"/>
      <c r="BD66" s="165">
        <f>'Alloc Pct'!BD13*'Alloc amt'!$G66</f>
        <v>0</v>
      </c>
      <c r="BE66" s="165">
        <f>'Alloc Pct'!BE13*'Alloc amt'!$G66</f>
        <v>10148.905845986488</v>
      </c>
      <c r="BF66" s="165">
        <f>'Alloc Pct'!BF13*'Alloc amt'!$G66</f>
        <v>0</v>
      </c>
    </row>
    <row r="67" spans="3:69" s="135" customFormat="1" x14ac:dyDescent="0.25">
      <c r="C67" s="153" t="s">
        <v>8</v>
      </c>
      <c r="D67" s="153"/>
      <c r="E67" s="153"/>
      <c r="F67" s="153"/>
      <c r="G67" s="136">
        <f>SUM(G65:G66)</f>
        <v>53937678</v>
      </c>
      <c r="H67" s="163"/>
      <c r="I67" s="153"/>
      <c r="J67" s="153"/>
      <c r="K67" s="157"/>
      <c r="L67" s="136">
        <f>L66+L65</f>
        <v>6341579.6280841902</v>
      </c>
      <c r="M67" s="136">
        <f t="shared" ref="M67:BF67" si="96">M66+M65</f>
        <v>13646589.366156191</v>
      </c>
      <c r="N67" s="136">
        <f t="shared" si="96"/>
        <v>0</v>
      </c>
      <c r="O67" s="136"/>
      <c r="P67" s="136">
        <f t="shared" si="96"/>
        <v>2291689.3747389931</v>
      </c>
      <c r="Q67" s="136">
        <f t="shared" si="96"/>
        <v>4434652.9893152546</v>
      </c>
      <c r="R67" s="136">
        <f t="shared" si="96"/>
        <v>0</v>
      </c>
      <c r="S67" s="136"/>
      <c r="T67" s="136">
        <f t="shared" si="96"/>
        <v>188997.72591280844</v>
      </c>
      <c r="U67" s="136">
        <f t="shared" si="96"/>
        <v>528174.59901811578</v>
      </c>
      <c r="V67" s="136">
        <f t="shared" si="96"/>
        <v>0</v>
      </c>
      <c r="W67" s="136"/>
      <c r="X67" s="136">
        <f t="shared" si="96"/>
        <v>2667774.6800566404</v>
      </c>
      <c r="Y67" s="136">
        <f t="shared" si="96"/>
        <v>6119589.1652112864</v>
      </c>
      <c r="Z67" s="136">
        <f t="shared" si="96"/>
        <v>0</v>
      </c>
      <c r="AA67" s="136"/>
      <c r="AB67" s="136">
        <f t="shared" si="96"/>
        <v>2017707.9256175568</v>
      </c>
      <c r="AC67" s="136">
        <f t="shared" si="96"/>
        <v>5907102.4112514062</v>
      </c>
      <c r="AD67" s="136">
        <f t="shared" si="96"/>
        <v>0</v>
      </c>
      <c r="AE67" s="136"/>
      <c r="AF67" s="136">
        <f t="shared" si="96"/>
        <v>1362800.5514564125</v>
      </c>
      <c r="AG67" s="136">
        <f t="shared" si="96"/>
        <v>2598024.0479489123</v>
      </c>
      <c r="AH67" s="136">
        <f t="shared" si="96"/>
        <v>0</v>
      </c>
      <c r="AI67" s="136"/>
      <c r="AJ67" s="136">
        <f t="shared" si="96"/>
        <v>1166945.2809373518</v>
      </c>
      <c r="AK67" s="136">
        <f t="shared" si="96"/>
        <v>3596973.0588186579</v>
      </c>
      <c r="AL67" s="136">
        <f t="shared" si="96"/>
        <v>0</v>
      </c>
      <c r="AM67" s="136"/>
      <c r="AN67" s="136">
        <f t="shared" si="96"/>
        <v>126004.41607388463</v>
      </c>
      <c r="AO67" s="136">
        <f t="shared" si="96"/>
        <v>351082.82172699663</v>
      </c>
      <c r="AP67" s="136">
        <f t="shared" si="96"/>
        <v>0</v>
      </c>
      <c r="AQ67" s="136"/>
      <c r="AR67" s="136">
        <f t="shared" si="96"/>
        <v>51004.471042006495</v>
      </c>
      <c r="AS67" s="136">
        <f t="shared" si="96"/>
        <v>185475.74451013346</v>
      </c>
      <c r="AT67" s="136">
        <f t="shared" si="96"/>
        <v>0</v>
      </c>
      <c r="AU67" s="136"/>
      <c r="AV67" s="136">
        <f t="shared" si="96"/>
        <v>0</v>
      </c>
      <c r="AW67" s="136">
        <f t="shared" si="96"/>
        <v>332246.84941733273</v>
      </c>
      <c r="AX67" s="136">
        <f t="shared" si="96"/>
        <v>0</v>
      </c>
      <c r="AY67" s="136"/>
      <c r="AZ67" s="136">
        <f t="shared" si="96"/>
        <v>0</v>
      </c>
      <c r="BA67" s="136">
        <f t="shared" si="96"/>
        <v>10830.116035134601</v>
      </c>
      <c r="BB67" s="136">
        <f t="shared" si="96"/>
        <v>0</v>
      </c>
      <c r="BC67" s="136"/>
      <c r="BD67" s="136">
        <f t="shared" si="96"/>
        <v>2283.8708247467439</v>
      </c>
      <c r="BE67" s="136">
        <f t="shared" si="96"/>
        <v>10148.905845986488</v>
      </c>
      <c r="BF67" s="136">
        <f t="shared" si="96"/>
        <v>0</v>
      </c>
    </row>
    <row r="68" spans="3:69" s="135" customFormat="1" x14ac:dyDescent="0.25">
      <c r="C68" s="153"/>
      <c r="D68" s="153"/>
      <c r="E68" s="153"/>
      <c r="F68" s="153"/>
      <c r="G68" s="153"/>
      <c r="H68" s="163"/>
      <c r="I68" s="153"/>
      <c r="J68" s="136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36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</row>
    <row r="69" spans="3:69" s="135" customFormat="1" x14ac:dyDescent="0.25">
      <c r="C69" s="153" t="s">
        <v>366</v>
      </c>
      <c r="D69" s="153"/>
      <c r="E69" s="153"/>
      <c r="F69" s="153"/>
      <c r="G69" s="153"/>
      <c r="H69" s="163"/>
      <c r="I69" s="153"/>
      <c r="J69" s="153"/>
      <c r="K69" s="157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36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</row>
    <row r="70" spans="3:69" s="135" customFormat="1" x14ac:dyDescent="0.25">
      <c r="C70" s="153" t="s">
        <v>1</v>
      </c>
      <c r="D70" s="153" t="s">
        <v>245</v>
      </c>
      <c r="E70" s="153"/>
      <c r="F70" s="153"/>
      <c r="G70" s="136">
        <f>'Class Allocation'!H140</f>
        <v>3036428.7733999998</v>
      </c>
      <c r="H70" s="57">
        <f>G70</f>
        <v>3036428.7733999998</v>
      </c>
      <c r="I70" s="153"/>
      <c r="J70" s="153"/>
      <c r="K70" s="157"/>
      <c r="L70" s="136">
        <f>'Alloc Pct'!L28*'Alloc amt'!$G70</f>
        <v>1187396.3537588394</v>
      </c>
      <c r="M70" s="136">
        <f>'Alloc Pct'!M28*'Alloc amt'!$G70</f>
        <v>0</v>
      </c>
      <c r="N70" s="136">
        <f>'Alloc Pct'!N28*'Alloc amt'!$G70</f>
        <v>0</v>
      </c>
      <c r="O70" s="136">
        <f>'Alloc Pct'!O28*'Alloc amt'!$G70</f>
        <v>0</v>
      </c>
      <c r="P70" s="136">
        <f>'Alloc Pct'!P28*'Alloc amt'!$G70</f>
        <v>429095.55143992108</v>
      </c>
      <c r="Q70" s="136">
        <f>'Alloc Pct'!Q28*'Alloc amt'!$G70</f>
        <v>0</v>
      </c>
      <c r="R70" s="136">
        <f>'Alloc Pct'!R28*'Alloc amt'!$G70</f>
        <v>0</v>
      </c>
      <c r="S70" s="136">
        <f>'Alloc Pct'!S28*'Alloc amt'!$G70</f>
        <v>0</v>
      </c>
      <c r="T70" s="136">
        <f>'Alloc Pct'!T28*'Alloc amt'!$G70</f>
        <v>35387.903925977786</v>
      </c>
      <c r="U70" s="136">
        <f>'Alloc Pct'!U28*'Alloc amt'!$G70</f>
        <v>0</v>
      </c>
      <c r="V70" s="136">
        <f>'Alloc Pct'!V28*'Alloc amt'!$G70</f>
        <v>0</v>
      </c>
      <c r="W70" s="136">
        <f>'Alloc Pct'!W28*'Alloc amt'!$G70</f>
        <v>0</v>
      </c>
      <c r="X70" s="136">
        <f>'Alloc Pct'!X28*'Alloc amt'!$G70</f>
        <v>499513.70376569452</v>
      </c>
      <c r="Y70" s="136">
        <f>'Alloc Pct'!Y28*'Alloc amt'!$G70</f>
        <v>0</v>
      </c>
      <c r="Z70" s="136">
        <f>'Alloc Pct'!Z28*'Alloc amt'!$G70</f>
        <v>0</v>
      </c>
      <c r="AA70" s="136">
        <f>'Alloc Pct'!AA28*'Alloc amt'!$G70</f>
        <v>0</v>
      </c>
      <c r="AB70" s="136">
        <f>'Alloc Pct'!AB28*'Alloc amt'!$G70</f>
        <v>377795.30879317882</v>
      </c>
      <c r="AC70" s="136">
        <f>'Alloc Pct'!AC28*'Alloc amt'!$G70</f>
        <v>0</v>
      </c>
      <c r="AD70" s="136">
        <f>'Alloc Pct'!AD28*'Alloc amt'!$G70</f>
        <v>0</v>
      </c>
      <c r="AE70" s="136">
        <f>'Alloc Pct'!AE28*'Alloc amt'!$G70</f>
        <v>0</v>
      </c>
      <c r="AF70" s="136">
        <f>'Alloc Pct'!AF28*'Alloc amt'!$G70</f>
        <v>255170.55695928211</v>
      </c>
      <c r="AG70" s="136">
        <f>'Alloc Pct'!AG28*'Alloc amt'!$G70</f>
        <v>0</v>
      </c>
      <c r="AH70" s="136">
        <f>'Alloc Pct'!AH28*'Alloc amt'!$G70</f>
        <v>0</v>
      </c>
      <c r="AI70" s="136">
        <f>'Alloc Pct'!AI28*'Alloc amt'!$G70</f>
        <v>0</v>
      </c>
      <c r="AJ70" s="136">
        <f>'Alloc Pct'!AJ28*'Alloc amt'!$G70</f>
        <v>218498.6474796813</v>
      </c>
      <c r="AK70" s="136">
        <f>'Alloc Pct'!AK28*'Alloc amt'!$G70</f>
        <v>0</v>
      </c>
      <c r="AL70" s="136">
        <f>'Alloc Pct'!AL28*'Alloc amt'!$G70</f>
        <v>0</v>
      </c>
      <c r="AM70" s="136">
        <f>'Alloc Pct'!AM28*'Alloc amt'!$G70</f>
        <v>0</v>
      </c>
      <c r="AN70" s="136">
        <f>'Alloc Pct'!AN28*'Alloc amt'!$G70</f>
        <v>23593.04668209963</v>
      </c>
      <c r="AO70" s="136">
        <f>'Alloc Pct'!AO28*'Alloc amt'!$G70</f>
        <v>0</v>
      </c>
      <c r="AP70" s="136">
        <f>'Alloc Pct'!AP28*'Alloc amt'!$G70</f>
        <v>0</v>
      </c>
      <c r="AQ70" s="136">
        <f>'Alloc Pct'!AQ28*'Alloc amt'!$G70</f>
        <v>0</v>
      </c>
      <c r="AR70" s="136">
        <f>'Alloc Pct'!AR28*'Alloc amt'!$G70</f>
        <v>9550.0689879333659</v>
      </c>
      <c r="AS70" s="136">
        <f>'Alloc Pct'!AS28*'Alloc amt'!$G70</f>
        <v>0</v>
      </c>
      <c r="AT70" s="136">
        <f>'Alloc Pct'!AT28*'Alloc amt'!$G70</f>
        <v>0</v>
      </c>
      <c r="AU70" s="136">
        <f>'Alloc Pct'!AU28*'Alloc amt'!$G70</f>
        <v>0</v>
      </c>
      <c r="AV70" s="136">
        <f>'Alloc Pct'!AV28*'Alloc amt'!$G70</f>
        <v>0</v>
      </c>
      <c r="AW70" s="136">
        <f>'Alloc Pct'!AW28*'Alloc amt'!$G70</f>
        <v>0</v>
      </c>
      <c r="AX70" s="136">
        <f>'Alloc Pct'!AX28*'Alloc amt'!$G70</f>
        <v>0</v>
      </c>
      <c r="AY70" s="136">
        <f>'Alloc Pct'!AY28*'Alloc amt'!$G70</f>
        <v>0</v>
      </c>
      <c r="AZ70" s="136">
        <f>'Alloc Pct'!AZ28*'Alloc amt'!$G70</f>
        <v>0</v>
      </c>
      <c r="BA70" s="136">
        <f>'Alloc Pct'!BA28*'Alloc amt'!$G70</f>
        <v>0</v>
      </c>
      <c r="BB70" s="136">
        <f>'Alloc Pct'!BB28*'Alloc amt'!$G70</f>
        <v>0</v>
      </c>
      <c r="BC70" s="136">
        <f>'Alloc Pct'!BC28*'Alloc amt'!$G70</f>
        <v>0</v>
      </c>
      <c r="BD70" s="136">
        <f>'Alloc Pct'!BD28*'Alloc amt'!$G70</f>
        <v>427.63160739175925</v>
      </c>
      <c r="BE70" s="136">
        <f>'Alloc Pct'!BE28*'Alloc amt'!$G70</f>
        <v>0</v>
      </c>
      <c r="BF70" s="136">
        <f>'Alloc Pct'!BF28*'Alloc amt'!$G70</f>
        <v>0</v>
      </c>
    </row>
    <row r="71" spans="3:69" s="135" customFormat="1" x14ac:dyDescent="0.25">
      <c r="C71" s="164" t="s">
        <v>2</v>
      </c>
      <c r="D71" s="164" t="s">
        <v>362</v>
      </c>
      <c r="E71" s="153"/>
      <c r="F71" s="153"/>
      <c r="G71" s="165">
        <f>'Class Allocation'!I140</f>
        <v>15489677.226600001</v>
      </c>
      <c r="H71" s="166"/>
      <c r="I71" s="165">
        <f>G71</f>
        <v>15489677.226600001</v>
      </c>
      <c r="J71" s="164"/>
      <c r="K71" s="167"/>
      <c r="L71" s="165">
        <f>'Alloc Pct'!L13*'Alloc amt'!$G71</f>
        <v>0</v>
      </c>
      <c r="M71" s="165">
        <f>'Alloc Pct'!M13*'Alloc amt'!$G71</f>
        <v>5603824.9390190197</v>
      </c>
      <c r="N71" s="165">
        <f>'Alloc Pct'!N13*'Alloc amt'!$G71</f>
        <v>0</v>
      </c>
      <c r="O71" s="165"/>
      <c r="P71" s="165">
        <f>'Alloc Pct'!P13*'Alloc amt'!$G71</f>
        <v>0</v>
      </c>
      <c r="Q71" s="165">
        <f>'Alloc Pct'!Q13*'Alloc amt'!$G71</f>
        <v>1821042.4854616849</v>
      </c>
      <c r="R71" s="165">
        <f>'Alloc Pct'!R13*'Alloc amt'!$G71</f>
        <v>0</v>
      </c>
      <c r="S71" s="165"/>
      <c r="T71" s="165">
        <f>'Alloc Pct'!T13*'Alloc amt'!$G71</f>
        <v>0</v>
      </c>
      <c r="U71" s="165">
        <f>'Alloc Pct'!U13*'Alloc amt'!$G71</f>
        <v>216889.21024284975</v>
      </c>
      <c r="V71" s="165">
        <f>'Alloc Pct'!V13*'Alloc amt'!$G71</f>
        <v>0</v>
      </c>
      <c r="W71" s="165"/>
      <c r="X71" s="165">
        <f>'Alloc Pct'!X13*'Alloc amt'!$G71</f>
        <v>0</v>
      </c>
      <c r="Y71" s="165">
        <f>'Alloc Pct'!Y13*'Alloc amt'!$G71</f>
        <v>2512943.3780435398</v>
      </c>
      <c r="Z71" s="165">
        <f>'Alloc Pct'!Z13*'Alloc amt'!$G71</f>
        <v>0</v>
      </c>
      <c r="AA71" s="165"/>
      <c r="AB71" s="165">
        <f>'Alloc Pct'!AB13*'Alloc amt'!$G71</f>
        <v>0</v>
      </c>
      <c r="AC71" s="165">
        <f>'Alloc Pct'!AC13*'Alloc amt'!$G71</f>
        <v>2425687.9811745882</v>
      </c>
      <c r="AD71" s="165">
        <f>'Alloc Pct'!AD13*'Alloc amt'!$G71</f>
        <v>0</v>
      </c>
      <c r="AE71" s="165"/>
      <c r="AF71" s="165">
        <f>'Alloc Pct'!AF13*'Alloc amt'!$G71</f>
        <v>0</v>
      </c>
      <c r="AG71" s="165">
        <f>'Alloc Pct'!AG13*'Alloc amt'!$G71</f>
        <v>1066850.5925864193</v>
      </c>
      <c r="AH71" s="165">
        <f>'Alloc Pct'!AH13*'Alloc amt'!$G71</f>
        <v>0</v>
      </c>
      <c r="AI71" s="165"/>
      <c r="AJ71" s="165">
        <f>'Alloc Pct'!AJ13*'Alloc amt'!$G71</f>
        <v>0</v>
      </c>
      <c r="AK71" s="165">
        <f>'Alloc Pct'!AK13*'Alloc amt'!$G71</f>
        <v>1477058.2444560688</v>
      </c>
      <c r="AL71" s="165">
        <f>'Alloc Pct'!AL13*'Alloc amt'!$G71</f>
        <v>0</v>
      </c>
      <c r="AM71" s="165"/>
      <c r="AN71" s="165">
        <f>'Alloc Pct'!AN13*'Alloc amt'!$G71</f>
        <v>0</v>
      </c>
      <c r="AO71" s="165">
        <f>'Alloc Pct'!AO13*'Alloc amt'!$G71</f>
        <v>144168.37931198539</v>
      </c>
      <c r="AP71" s="165">
        <f>'Alloc Pct'!AP13*'Alloc amt'!$G71</f>
        <v>0</v>
      </c>
      <c r="AQ71" s="165"/>
      <c r="AR71" s="165">
        <f>'Alloc Pct'!AR13*'Alloc amt'!$G71</f>
        <v>0</v>
      </c>
      <c r="AS71" s="165">
        <f>'Alloc Pct'!AS13*'Alloc amt'!$G71</f>
        <v>76163.616767620537</v>
      </c>
      <c r="AT71" s="165">
        <f>'Alloc Pct'!AT13*'Alloc amt'!$G71</f>
        <v>0</v>
      </c>
      <c r="AU71" s="165"/>
      <c r="AV71" s="165">
        <f>'Alloc Pct'!AV13*'Alloc amt'!$G71</f>
        <v>0</v>
      </c>
      <c r="AW71" s="165">
        <f>'Alloc Pct'!AW13*'Alloc amt'!$G71</f>
        <v>136433.59016083376</v>
      </c>
      <c r="AX71" s="165">
        <f>'Alloc Pct'!AX13*'Alloc amt'!$G71</f>
        <v>0</v>
      </c>
      <c r="AY71" s="165"/>
      <c r="AZ71" s="165">
        <f>'Alloc Pct'!AZ13*'Alloc amt'!$G71</f>
        <v>0</v>
      </c>
      <c r="BA71" s="165">
        <f>'Alloc Pct'!BA13*'Alloc amt'!$G71</f>
        <v>4447.2705012044726</v>
      </c>
      <c r="BB71" s="165">
        <f>'Alloc Pct'!BB13*'Alloc amt'!$G71</f>
        <v>0</v>
      </c>
      <c r="BC71" s="165"/>
      <c r="BD71" s="165">
        <f>'Alloc Pct'!BD13*'Alloc amt'!$G71</f>
        <v>0</v>
      </c>
      <c r="BE71" s="165">
        <f>'Alloc Pct'!BE13*'Alloc amt'!$G71</f>
        <v>4167.5388741849583</v>
      </c>
      <c r="BF71" s="165">
        <f>'Alloc Pct'!BF13*'Alloc amt'!$G71</f>
        <v>0</v>
      </c>
    </row>
    <row r="72" spans="3:69" s="135" customFormat="1" x14ac:dyDescent="0.25">
      <c r="C72" s="153" t="s">
        <v>8</v>
      </c>
      <c r="D72" s="153"/>
      <c r="E72" s="153"/>
      <c r="F72" s="153"/>
      <c r="G72" s="136">
        <f>+G71+G70</f>
        <v>18526106</v>
      </c>
      <c r="H72" s="163"/>
      <c r="I72" s="153"/>
      <c r="J72" s="153"/>
      <c r="K72" s="157"/>
      <c r="L72" s="136">
        <f>+L71+L70</f>
        <v>1187396.3537588394</v>
      </c>
      <c r="M72" s="136">
        <f t="shared" ref="M72:BF72" si="97">+M71+M70</f>
        <v>5603824.9390190197</v>
      </c>
      <c r="N72" s="136">
        <f t="shared" si="97"/>
        <v>0</v>
      </c>
      <c r="O72" s="136"/>
      <c r="P72" s="136">
        <f t="shared" si="97"/>
        <v>429095.55143992108</v>
      </c>
      <c r="Q72" s="136">
        <f t="shared" si="97"/>
        <v>1821042.4854616849</v>
      </c>
      <c r="R72" s="136">
        <f t="shared" si="97"/>
        <v>0</v>
      </c>
      <c r="S72" s="136"/>
      <c r="T72" s="136">
        <f t="shared" si="97"/>
        <v>35387.903925977786</v>
      </c>
      <c r="U72" s="136">
        <f t="shared" si="97"/>
        <v>216889.21024284975</v>
      </c>
      <c r="V72" s="136">
        <f t="shared" si="97"/>
        <v>0</v>
      </c>
      <c r="W72" s="136"/>
      <c r="X72" s="136">
        <f t="shared" si="97"/>
        <v>499513.70376569452</v>
      </c>
      <c r="Y72" s="136">
        <f t="shared" si="97"/>
        <v>2512943.3780435398</v>
      </c>
      <c r="Z72" s="136">
        <f t="shared" si="97"/>
        <v>0</v>
      </c>
      <c r="AA72" s="136"/>
      <c r="AB72" s="136">
        <f t="shared" si="97"/>
        <v>377795.30879317882</v>
      </c>
      <c r="AC72" s="136">
        <f t="shared" si="97"/>
        <v>2425687.9811745882</v>
      </c>
      <c r="AD72" s="136">
        <f t="shared" si="97"/>
        <v>0</v>
      </c>
      <c r="AE72" s="136"/>
      <c r="AF72" s="136">
        <f t="shared" si="97"/>
        <v>255170.55695928211</v>
      </c>
      <c r="AG72" s="136">
        <f t="shared" si="97"/>
        <v>1066850.5925864193</v>
      </c>
      <c r="AH72" s="136">
        <f t="shared" si="97"/>
        <v>0</v>
      </c>
      <c r="AI72" s="136"/>
      <c r="AJ72" s="136">
        <f t="shared" si="97"/>
        <v>218498.6474796813</v>
      </c>
      <c r="AK72" s="136">
        <f t="shared" si="97"/>
        <v>1477058.2444560688</v>
      </c>
      <c r="AL72" s="136">
        <f t="shared" si="97"/>
        <v>0</v>
      </c>
      <c r="AM72" s="136"/>
      <c r="AN72" s="136">
        <f t="shared" si="97"/>
        <v>23593.04668209963</v>
      </c>
      <c r="AO72" s="136">
        <f t="shared" si="97"/>
        <v>144168.37931198539</v>
      </c>
      <c r="AP72" s="136">
        <f t="shared" si="97"/>
        <v>0</v>
      </c>
      <c r="AQ72" s="136"/>
      <c r="AR72" s="136">
        <f t="shared" si="97"/>
        <v>9550.0689879333659</v>
      </c>
      <c r="AS72" s="136">
        <f t="shared" si="97"/>
        <v>76163.616767620537</v>
      </c>
      <c r="AT72" s="136">
        <f t="shared" si="97"/>
        <v>0</v>
      </c>
      <c r="AU72" s="136"/>
      <c r="AV72" s="136">
        <f t="shared" si="97"/>
        <v>0</v>
      </c>
      <c r="AW72" s="136">
        <f t="shared" si="97"/>
        <v>136433.59016083376</v>
      </c>
      <c r="AX72" s="136">
        <f t="shared" si="97"/>
        <v>0</v>
      </c>
      <c r="AY72" s="136"/>
      <c r="AZ72" s="136">
        <f t="shared" si="97"/>
        <v>0</v>
      </c>
      <c r="BA72" s="136">
        <f t="shared" si="97"/>
        <v>4447.2705012044726</v>
      </c>
      <c r="BB72" s="136">
        <f t="shared" si="97"/>
        <v>0</v>
      </c>
      <c r="BC72" s="136"/>
      <c r="BD72" s="136">
        <f t="shared" si="97"/>
        <v>427.63160739175925</v>
      </c>
      <c r="BE72" s="136">
        <f t="shared" si="97"/>
        <v>4167.5388741849583</v>
      </c>
      <c r="BF72" s="136">
        <f t="shared" si="97"/>
        <v>0</v>
      </c>
    </row>
    <row r="73" spans="3:69" s="135" customFormat="1" x14ac:dyDescent="0.25">
      <c r="C73" s="153"/>
      <c r="D73" s="153"/>
      <c r="E73" s="153"/>
      <c r="F73" s="153"/>
      <c r="G73" s="153"/>
      <c r="H73" s="163"/>
      <c r="I73" s="153"/>
      <c r="J73" s="136"/>
      <c r="K73" s="157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6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</row>
    <row r="74" spans="3:69" s="135" customFormat="1" x14ac:dyDescent="0.25">
      <c r="C74" s="153" t="s">
        <v>367</v>
      </c>
      <c r="D74" s="153"/>
      <c r="E74" s="153"/>
      <c r="F74" s="153"/>
      <c r="G74" s="153"/>
      <c r="H74" s="163"/>
      <c r="I74" s="153"/>
      <c r="J74" s="153"/>
      <c r="K74" s="15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36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</row>
    <row r="75" spans="3:69" s="135" customFormat="1" x14ac:dyDescent="0.25">
      <c r="C75" s="153" t="s">
        <v>1</v>
      </c>
      <c r="D75" s="153" t="s">
        <v>245</v>
      </c>
      <c r="E75" s="153"/>
      <c r="F75" s="153"/>
      <c r="G75" s="136">
        <f>'Class Allocation'!H141</f>
        <v>428962.19409999996</v>
      </c>
      <c r="H75" s="57">
        <f>G75</f>
        <v>428962.19409999996</v>
      </c>
      <c r="I75" s="136"/>
      <c r="J75" s="136"/>
      <c r="K75" s="168"/>
      <c r="L75" s="136">
        <f>'Alloc Pct'!L28*'Alloc amt'!$G75</f>
        <v>167745.79059346611</v>
      </c>
      <c r="M75" s="136">
        <f>'Alloc Pct'!M28*'Alloc amt'!$G75</f>
        <v>0</v>
      </c>
      <c r="N75" s="136">
        <f>'Alloc Pct'!N28*'Alloc amt'!$G75</f>
        <v>0</v>
      </c>
      <c r="O75" s="136">
        <f>'Alloc Pct'!O28*'Alloc amt'!$G75</f>
        <v>0</v>
      </c>
      <c r="P75" s="136">
        <f>'Alloc Pct'!P28*'Alloc amt'!$G75</f>
        <v>60619.162496643323</v>
      </c>
      <c r="Q75" s="136">
        <f>'Alloc Pct'!Q28*'Alloc amt'!$G75</f>
        <v>0</v>
      </c>
      <c r="R75" s="136">
        <f>'Alloc Pct'!R28*'Alloc amt'!$G75</f>
        <v>0</v>
      </c>
      <c r="S75" s="136">
        <f>'Alloc Pct'!S28*'Alloc amt'!$G75</f>
        <v>0</v>
      </c>
      <c r="T75" s="136">
        <f>'Alloc Pct'!T28*'Alloc amt'!$G75</f>
        <v>4999.3179638097536</v>
      </c>
      <c r="U75" s="136">
        <f>'Alloc Pct'!U28*'Alloc amt'!$G75</f>
        <v>0</v>
      </c>
      <c r="V75" s="136">
        <f>'Alloc Pct'!V28*'Alloc amt'!$G75</f>
        <v>0</v>
      </c>
      <c r="W75" s="136">
        <f>'Alloc Pct'!W28*'Alloc amt'!$G75</f>
        <v>0</v>
      </c>
      <c r="X75" s="136">
        <f>'Alloc Pct'!X28*'Alloc amt'!$G75</f>
        <v>70567.271732977621</v>
      </c>
      <c r="Y75" s="136">
        <f>'Alloc Pct'!Y28*'Alloc amt'!$G75</f>
        <v>0</v>
      </c>
      <c r="Z75" s="136">
        <f>'Alloc Pct'!Z28*'Alloc amt'!$G75</f>
        <v>0</v>
      </c>
      <c r="AA75" s="136">
        <f>'Alloc Pct'!AA28*'Alloc amt'!$G75</f>
        <v>0</v>
      </c>
      <c r="AB75" s="136">
        <f>'Alloc Pct'!AB28*'Alloc amt'!$G75</f>
        <v>53371.877516212779</v>
      </c>
      <c r="AC75" s="136">
        <f>'Alloc Pct'!AC28*'Alloc amt'!$G75</f>
        <v>0</v>
      </c>
      <c r="AD75" s="136">
        <f>'Alloc Pct'!AD28*'Alloc amt'!$G75</f>
        <v>0</v>
      </c>
      <c r="AE75" s="136">
        <f>'Alloc Pct'!AE28*'Alloc amt'!$G75</f>
        <v>0</v>
      </c>
      <c r="AF75" s="136">
        <f>'Alloc Pct'!AF28*'Alloc amt'!$G75</f>
        <v>36048.440504141312</v>
      </c>
      <c r="AG75" s="136">
        <f>'Alloc Pct'!AG28*'Alloc amt'!$G75</f>
        <v>0</v>
      </c>
      <c r="AH75" s="136">
        <f>'Alloc Pct'!AH28*'Alloc amt'!$G75</f>
        <v>0</v>
      </c>
      <c r="AI75" s="136">
        <f>'Alloc Pct'!AI28*'Alloc amt'!$G75</f>
        <v>0</v>
      </c>
      <c r="AJ75" s="136">
        <f>'Alloc Pct'!AJ28*'Alloc amt'!$G75</f>
        <v>30867.728580313855</v>
      </c>
      <c r="AK75" s="136">
        <f>'Alloc Pct'!AK28*'Alloc amt'!$G75</f>
        <v>0</v>
      </c>
      <c r="AL75" s="136">
        <f>'Alloc Pct'!AL28*'Alloc amt'!$G75</f>
        <v>0</v>
      </c>
      <c r="AM75" s="136">
        <f>'Alloc Pct'!AM28*'Alloc amt'!$G75</f>
        <v>0</v>
      </c>
      <c r="AN75" s="136">
        <f>'Alloc Pct'!AN28*'Alloc amt'!$G75</f>
        <v>3333.0355577301625</v>
      </c>
      <c r="AO75" s="136">
        <f>'Alloc Pct'!AO28*'Alloc amt'!$G75</f>
        <v>0</v>
      </c>
      <c r="AP75" s="136">
        <f>'Alloc Pct'!AP28*'Alloc amt'!$G75</f>
        <v>0</v>
      </c>
      <c r="AQ75" s="136">
        <f>'Alloc Pct'!AQ28*'Alloc amt'!$G75</f>
        <v>0</v>
      </c>
      <c r="AR75" s="136">
        <f>'Alloc Pct'!AR28*'Alloc amt'!$G75</f>
        <v>1349.1568064292612</v>
      </c>
      <c r="AS75" s="136">
        <f>'Alloc Pct'!AS28*'Alloc amt'!$G75</f>
        <v>0</v>
      </c>
      <c r="AT75" s="136">
        <f>'Alloc Pct'!AT28*'Alloc amt'!$G75</f>
        <v>0</v>
      </c>
      <c r="AU75" s="136">
        <f>'Alloc Pct'!AU28*'Alloc amt'!$G75</f>
        <v>0</v>
      </c>
      <c r="AV75" s="136">
        <f>'Alloc Pct'!AV28*'Alloc amt'!$G75</f>
        <v>0</v>
      </c>
      <c r="AW75" s="136">
        <f>'Alloc Pct'!AW28*'Alloc amt'!$G75</f>
        <v>0</v>
      </c>
      <c r="AX75" s="136">
        <f>'Alloc Pct'!AX28*'Alloc amt'!$G75</f>
        <v>0</v>
      </c>
      <c r="AY75" s="136">
        <f>'Alloc Pct'!AY28*'Alloc amt'!$G75</f>
        <v>0</v>
      </c>
      <c r="AZ75" s="136">
        <f>'Alloc Pct'!AZ28*'Alloc amt'!$G75</f>
        <v>0</v>
      </c>
      <c r="BA75" s="136">
        <f>'Alloc Pct'!BA28*'Alloc amt'!$G75</f>
        <v>0</v>
      </c>
      <c r="BB75" s="136">
        <f>'Alloc Pct'!BB28*'Alloc amt'!$G75</f>
        <v>0</v>
      </c>
      <c r="BC75" s="136">
        <f>'Alloc Pct'!BC28*'Alloc amt'!$G75</f>
        <v>0</v>
      </c>
      <c r="BD75" s="136">
        <f>'Alloc Pct'!BD28*'Alloc amt'!$G75</f>
        <v>60.412348275792695</v>
      </c>
      <c r="BE75" s="136">
        <f>'Alloc Pct'!BE28*'Alloc amt'!$G75</f>
        <v>0</v>
      </c>
      <c r="BF75" s="136">
        <f>'Alloc Pct'!BF28*'Alloc amt'!$G75</f>
        <v>0</v>
      </c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3:69" s="135" customFormat="1" x14ac:dyDescent="0.25">
      <c r="C76" s="164" t="s">
        <v>2</v>
      </c>
      <c r="D76" s="164" t="s">
        <v>362</v>
      </c>
      <c r="E76" s="153"/>
      <c r="F76" s="153"/>
      <c r="G76" s="136">
        <f>'Class Allocation'!I141</f>
        <v>2188256.8059</v>
      </c>
      <c r="H76" s="57"/>
      <c r="I76" s="136">
        <f>G76</f>
        <v>2188256.8059</v>
      </c>
      <c r="J76" s="136"/>
      <c r="K76" s="168"/>
      <c r="L76" s="136">
        <f>'Alloc Pct'!L13*'Alloc amt'!$G76</f>
        <v>0</v>
      </c>
      <c r="M76" s="136">
        <f>'Alloc Pct'!M13*'Alloc amt'!$G76</f>
        <v>791663.24013661698</v>
      </c>
      <c r="N76" s="136">
        <f>'Alloc Pct'!N13*'Alloc amt'!$G76</f>
        <v>0</v>
      </c>
      <c r="O76" s="136"/>
      <c r="P76" s="136">
        <f>'Alloc Pct'!P13*'Alloc amt'!$G76</f>
        <v>0</v>
      </c>
      <c r="Q76" s="136">
        <f>'Alloc Pct'!Q13*'Alloc amt'!$G76</f>
        <v>257262.21110672396</v>
      </c>
      <c r="R76" s="136">
        <f>'Alloc Pct'!R13*'Alloc amt'!$G76</f>
        <v>0</v>
      </c>
      <c r="S76" s="136"/>
      <c r="T76" s="136">
        <f>'Alloc Pct'!T13*'Alloc amt'!$G76</f>
        <v>0</v>
      </c>
      <c r="U76" s="136">
        <f>'Alloc Pct'!U13*'Alloc amt'!$G76</f>
        <v>30640.36025393469</v>
      </c>
      <c r="V76" s="136">
        <f>'Alloc Pct'!V13*'Alloc amt'!$G76</f>
        <v>0</v>
      </c>
      <c r="W76" s="136"/>
      <c r="X76" s="136">
        <f>'Alloc Pct'!X13*'Alloc amt'!$G76</f>
        <v>0</v>
      </c>
      <c r="Y76" s="136">
        <f>'Alloc Pct'!Y13*'Alloc amt'!$G76</f>
        <v>355008.39490715077</v>
      </c>
      <c r="Z76" s="136">
        <f>'Alloc Pct'!Z13*'Alloc amt'!$G76</f>
        <v>0</v>
      </c>
      <c r="AA76" s="136"/>
      <c r="AB76" s="136">
        <f>'Alloc Pct'!AB13*'Alloc amt'!$G76</f>
        <v>0</v>
      </c>
      <c r="AC76" s="136">
        <f>'Alloc Pct'!AC13*'Alloc amt'!$G76</f>
        <v>342681.65541111416</v>
      </c>
      <c r="AD76" s="136">
        <f>'Alloc Pct'!AD13*'Alloc amt'!$G76</f>
        <v>0</v>
      </c>
      <c r="AE76" s="136"/>
      <c r="AF76" s="136">
        <f>'Alloc Pct'!AF13*'Alloc amt'!$G76</f>
        <v>0</v>
      </c>
      <c r="AG76" s="136">
        <f>'Alloc Pct'!AG13*'Alloc amt'!$G76</f>
        <v>150716.05663264776</v>
      </c>
      <c r="AH76" s="136">
        <f>'Alloc Pct'!AH13*'Alloc amt'!$G76</f>
        <v>0</v>
      </c>
      <c r="AI76" s="136"/>
      <c r="AJ76" s="136">
        <f>'Alloc Pct'!AJ13*'Alloc amt'!$G76</f>
        <v>0</v>
      </c>
      <c r="AK76" s="136">
        <f>'Alloc Pct'!AK13*'Alloc amt'!$G76</f>
        <v>208666.88884847512</v>
      </c>
      <c r="AL76" s="136">
        <f>'Alloc Pct'!AL13*'Alloc amt'!$G76</f>
        <v>0</v>
      </c>
      <c r="AM76" s="136"/>
      <c r="AN76" s="136">
        <f>'Alloc Pct'!AN13*'Alloc amt'!$G76</f>
        <v>0</v>
      </c>
      <c r="AO76" s="136">
        <f>'Alloc Pct'!AO13*'Alloc amt'!$G76</f>
        <v>20366.947135816619</v>
      </c>
      <c r="AP76" s="136">
        <f>'Alloc Pct'!AP13*'Alloc amt'!$G76</f>
        <v>0</v>
      </c>
      <c r="AQ76" s="136"/>
      <c r="AR76" s="136">
        <f>'Alloc Pct'!AR13*'Alloc amt'!$G76</f>
        <v>0</v>
      </c>
      <c r="AS76" s="136">
        <f>'Alloc Pct'!AS13*'Alloc amt'!$G76</f>
        <v>10759.782164311004</v>
      </c>
      <c r="AT76" s="136">
        <f>'Alloc Pct'!AT13*'Alloc amt'!$G76</f>
        <v>0</v>
      </c>
      <c r="AU76" s="136"/>
      <c r="AV76" s="136">
        <f>'Alloc Pct'!AV13*'Alloc amt'!$G76</f>
        <v>0</v>
      </c>
      <c r="AW76" s="136">
        <f>'Alloc Pct'!AW13*'Alloc amt'!$G76</f>
        <v>19274.238439915393</v>
      </c>
      <c r="AX76" s="136">
        <f>'Alloc Pct'!AX13*'Alloc amt'!$G76</f>
        <v>0</v>
      </c>
      <c r="AY76" s="136"/>
      <c r="AZ76" s="136">
        <f>'Alloc Pct'!AZ13*'Alloc amt'!$G76</f>
        <v>0</v>
      </c>
      <c r="BA76" s="136">
        <f>'Alloc Pct'!BA13*'Alloc amt'!$G76</f>
        <v>628.2745469496864</v>
      </c>
      <c r="BB76" s="136">
        <f>'Alloc Pct'!BB13*'Alloc amt'!$G76</f>
        <v>0</v>
      </c>
      <c r="BC76" s="136"/>
      <c r="BD76" s="136">
        <f>'Alloc Pct'!BD13*'Alloc amt'!$G76</f>
        <v>0</v>
      </c>
      <c r="BE76" s="136">
        <f>'Alloc Pct'!BE13*'Alloc amt'!$G76</f>
        <v>588.75631634383842</v>
      </c>
      <c r="BF76" s="136">
        <f>'Alloc Pct'!BF13*'Alloc amt'!$G76</f>
        <v>0</v>
      </c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3:69" s="135" customFormat="1" x14ac:dyDescent="0.25">
      <c r="C77" s="153" t="s">
        <v>8</v>
      </c>
      <c r="D77" s="153"/>
      <c r="E77" s="153"/>
      <c r="F77" s="153"/>
      <c r="G77" s="136">
        <f>+G76+G75</f>
        <v>2617219</v>
      </c>
      <c r="H77" s="57"/>
      <c r="I77" s="136"/>
      <c r="J77" s="136"/>
      <c r="K77" s="168"/>
      <c r="L77" s="136">
        <f>+L76+L75</f>
        <v>167745.79059346611</v>
      </c>
      <c r="M77" s="136">
        <f t="shared" ref="M77:BF77" si="98">+M76+M75</f>
        <v>791663.24013661698</v>
      </c>
      <c r="N77" s="136">
        <f t="shared" si="98"/>
        <v>0</v>
      </c>
      <c r="O77" s="136"/>
      <c r="P77" s="136">
        <f t="shared" si="98"/>
        <v>60619.162496643323</v>
      </c>
      <c r="Q77" s="136">
        <f t="shared" si="98"/>
        <v>257262.21110672396</v>
      </c>
      <c r="R77" s="136">
        <f t="shared" si="98"/>
        <v>0</v>
      </c>
      <c r="S77" s="136"/>
      <c r="T77" s="136">
        <f t="shared" si="98"/>
        <v>4999.3179638097536</v>
      </c>
      <c r="U77" s="136">
        <f t="shared" si="98"/>
        <v>30640.36025393469</v>
      </c>
      <c r="V77" s="136">
        <f t="shared" si="98"/>
        <v>0</v>
      </c>
      <c r="W77" s="136"/>
      <c r="X77" s="136">
        <f t="shared" si="98"/>
        <v>70567.271732977621</v>
      </c>
      <c r="Y77" s="136">
        <f t="shared" si="98"/>
        <v>355008.39490715077</v>
      </c>
      <c r="Z77" s="136">
        <f t="shared" si="98"/>
        <v>0</v>
      </c>
      <c r="AA77" s="136"/>
      <c r="AB77" s="136">
        <f t="shared" si="98"/>
        <v>53371.877516212779</v>
      </c>
      <c r="AC77" s="136">
        <f t="shared" si="98"/>
        <v>342681.65541111416</v>
      </c>
      <c r="AD77" s="136">
        <f t="shared" si="98"/>
        <v>0</v>
      </c>
      <c r="AE77" s="136"/>
      <c r="AF77" s="136">
        <f t="shared" si="98"/>
        <v>36048.440504141312</v>
      </c>
      <c r="AG77" s="136">
        <f t="shared" si="98"/>
        <v>150716.05663264776</v>
      </c>
      <c r="AH77" s="136">
        <f t="shared" si="98"/>
        <v>0</v>
      </c>
      <c r="AI77" s="136"/>
      <c r="AJ77" s="136">
        <f t="shared" si="98"/>
        <v>30867.728580313855</v>
      </c>
      <c r="AK77" s="136">
        <f t="shared" si="98"/>
        <v>208666.88884847512</v>
      </c>
      <c r="AL77" s="136">
        <f t="shared" si="98"/>
        <v>0</v>
      </c>
      <c r="AM77" s="136"/>
      <c r="AN77" s="136">
        <f t="shared" si="98"/>
        <v>3333.0355577301625</v>
      </c>
      <c r="AO77" s="136">
        <f t="shared" si="98"/>
        <v>20366.947135816619</v>
      </c>
      <c r="AP77" s="136">
        <f t="shared" si="98"/>
        <v>0</v>
      </c>
      <c r="AQ77" s="136"/>
      <c r="AR77" s="136">
        <f t="shared" si="98"/>
        <v>1349.1568064292612</v>
      </c>
      <c r="AS77" s="136">
        <f t="shared" si="98"/>
        <v>10759.782164311004</v>
      </c>
      <c r="AT77" s="136">
        <f t="shared" si="98"/>
        <v>0</v>
      </c>
      <c r="AU77" s="136"/>
      <c r="AV77" s="136">
        <f t="shared" si="98"/>
        <v>0</v>
      </c>
      <c r="AW77" s="136">
        <f t="shared" si="98"/>
        <v>19274.238439915393</v>
      </c>
      <c r="AX77" s="136">
        <f t="shared" si="98"/>
        <v>0</v>
      </c>
      <c r="AY77" s="136"/>
      <c r="AZ77" s="136">
        <f t="shared" si="98"/>
        <v>0</v>
      </c>
      <c r="BA77" s="136">
        <f t="shared" si="98"/>
        <v>628.2745469496864</v>
      </c>
      <c r="BB77" s="136">
        <f t="shared" si="98"/>
        <v>0</v>
      </c>
      <c r="BC77" s="136"/>
      <c r="BD77" s="136">
        <f t="shared" si="98"/>
        <v>60.412348275792695</v>
      </c>
      <c r="BE77" s="136">
        <f t="shared" si="98"/>
        <v>588.75631634383842</v>
      </c>
      <c r="BF77" s="136">
        <f t="shared" si="98"/>
        <v>0</v>
      </c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3:69" s="135" customFormat="1" x14ac:dyDescent="0.25">
      <c r="H78" s="160"/>
      <c r="J78" s="161"/>
      <c r="K78" s="152"/>
      <c r="V78" s="161"/>
    </row>
    <row r="79" spans="3:69" s="135" customFormat="1" x14ac:dyDescent="0.25">
      <c r="H79" s="160"/>
      <c r="K79" s="152"/>
      <c r="V79" s="161"/>
    </row>
    <row r="80" spans="3:69" s="135" customFormat="1" x14ac:dyDescent="0.25">
      <c r="H80" s="160"/>
      <c r="K80" s="152"/>
      <c r="V80" s="161"/>
    </row>
    <row r="81" spans="8:22" s="135" customFormat="1" x14ac:dyDescent="0.25">
      <c r="H81" s="160"/>
      <c r="K81" s="152"/>
      <c r="V81" s="161"/>
    </row>
    <row r="82" spans="8:22" s="135" customFormat="1" x14ac:dyDescent="0.25">
      <c r="H82" s="160"/>
      <c r="K82" s="152"/>
      <c r="V82" s="161"/>
    </row>
    <row r="83" spans="8:22" s="135" customFormat="1" x14ac:dyDescent="0.25">
      <c r="H83" s="160"/>
      <c r="K83" s="152"/>
      <c r="V83" s="161"/>
    </row>
    <row r="84" spans="8:22" s="135" customFormat="1" x14ac:dyDescent="0.25">
      <c r="H84" s="160"/>
      <c r="K84" s="152"/>
      <c r="V84" s="161"/>
    </row>
    <row r="85" spans="8:22" s="135" customFormat="1" x14ac:dyDescent="0.25">
      <c r="H85" s="160"/>
      <c r="K85" s="152"/>
      <c r="V85" s="161"/>
    </row>
    <row r="86" spans="8:22" s="135" customFormat="1" x14ac:dyDescent="0.25">
      <c r="H86" s="160"/>
      <c r="K86" s="152"/>
      <c r="V86" s="161"/>
    </row>
    <row r="87" spans="8:22" s="135" customFormat="1" x14ac:dyDescent="0.25">
      <c r="H87" s="160"/>
      <c r="K87" s="152"/>
      <c r="V87" s="161"/>
    </row>
    <row r="88" spans="8:22" s="135" customFormat="1" x14ac:dyDescent="0.25">
      <c r="H88" s="160"/>
      <c r="K88" s="152"/>
      <c r="V88" s="161"/>
    </row>
    <row r="89" spans="8:22" s="135" customFormat="1" x14ac:dyDescent="0.25">
      <c r="H89" s="160"/>
      <c r="K89" s="152"/>
      <c r="V89" s="161"/>
    </row>
    <row r="90" spans="8:22" s="135" customFormat="1" x14ac:dyDescent="0.25">
      <c r="H90" s="160"/>
      <c r="K90" s="152"/>
      <c r="V90" s="161"/>
    </row>
    <row r="91" spans="8:22" x14ac:dyDescent="0.25">
      <c r="V91" s="44"/>
    </row>
    <row r="92" spans="8:22" x14ac:dyDescent="0.25">
      <c r="V92" s="44"/>
    </row>
    <row r="93" spans="8:22" x14ac:dyDescent="0.25">
      <c r="V93" s="44"/>
    </row>
    <row r="94" spans="8:22" x14ac:dyDescent="0.25">
      <c r="V94" s="44"/>
    </row>
    <row r="95" spans="8:22" x14ac:dyDescent="0.25">
      <c r="V95" s="44"/>
    </row>
    <row r="96" spans="8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  <mergeCell ref="D9:E9"/>
    <mergeCell ref="L9:N9"/>
    <mergeCell ref="P9:R9"/>
    <mergeCell ref="T9:V9"/>
    <mergeCell ref="G9:J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6"/>
  <sheetViews>
    <sheetView workbookViewId="0">
      <pane xSplit="3" ySplit="10" topLeftCell="D56" activePane="bottomRight" state="frozen"/>
      <selection pane="topRight" activeCell="D1" sqref="D1"/>
      <selection pane="bottomLeft" activeCell="A9" sqref="A9"/>
      <selection pane="bottomRight" activeCell="A57" sqref="A57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6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0.99999999999999967</v>
      </c>
      <c r="H34" s="98">
        <f>+'Alloc amt'!H34/'Alloc amt'!$G34</f>
        <v>0.44286095718088581</v>
      </c>
      <c r="I34" s="98">
        <f>+'Alloc amt'!I34/'Alloc amt'!$G34</f>
        <v>0.46897070969594573</v>
      </c>
      <c r="J34" s="98">
        <f>+'Alloc amt'!J34/'Alloc amt'!$G34</f>
        <v>8.8168333123168255E-2</v>
      </c>
      <c r="K34" s="104"/>
      <c r="L34" s="98">
        <f>+'Alloc amt'!L34/'Alloc amt'!$G34</f>
        <v>0.21195676915557998</v>
      </c>
      <c r="M34" s="98">
        <f>+'Alloc amt'!M34/'Alloc amt'!$G34</f>
        <v>0.16966330028817808</v>
      </c>
      <c r="N34" s="98">
        <f>+'Alloc amt'!N34/'Alloc amt'!$G34</f>
        <v>5.0864331134239986E-2</v>
      </c>
      <c r="O34" s="98"/>
      <c r="P34" s="98">
        <f>+'Alloc amt'!P34/'Alloc amt'!$G34</f>
        <v>6.0362121527057701E-2</v>
      </c>
      <c r="Q34" s="98">
        <f>+'Alloc amt'!Q34/'Alloc amt'!$G34</f>
        <v>5.5134498563137103E-2</v>
      </c>
      <c r="R34" s="98">
        <f>+'Alloc amt'!R34/'Alloc amt'!$G34</f>
        <v>8.2959101565665255E-3</v>
      </c>
      <c r="S34" s="98"/>
      <c r="T34" s="98">
        <f>+'Alloc amt'!T34/'Alloc amt'!$G34</f>
        <v>4.7698356224326714E-3</v>
      </c>
      <c r="U34" s="98">
        <f>+'Alloc amt'!U34/'Alloc amt'!$G34</f>
        <v>6.5666111284946958E-3</v>
      </c>
      <c r="V34" s="98">
        <f>+'Alloc amt'!V34/'Alloc amt'!$G34</f>
        <v>7.7900482206658443E-5</v>
      </c>
      <c r="W34" s="98"/>
      <c r="X34" s="98">
        <f>+'Alloc amt'!X34/'Alloc amt'!$G34</f>
        <v>6.0748074215912544E-2</v>
      </c>
      <c r="Y34" s="98">
        <f>+'Alloc amt'!Y34/'Alloc amt'!$G34</f>
        <v>7.6082724138564067E-2</v>
      </c>
      <c r="Z34" s="98">
        <f>+'Alloc amt'!Z34/'Alloc amt'!$G34</f>
        <v>9.3411739601094023E-4</v>
      </c>
      <c r="AA34" s="98"/>
      <c r="AB34" s="98">
        <f>+'Alloc amt'!AB34/'Alloc amt'!$G34</f>
        <v>5.0487465989440913E-2</v>
      </c>
      <c r="AC34" s="98">
        <f>+'Alloc amt'!AC34/'Alloc amt'!$G34</f>
        <v>7.3440950214175099E-2</v>
      </c>
      <c r="AD34" s="98">
        <f>+'Alloc amt'!AD34/'Alloc amt'!$G34</f>
        <v>1.2198023327928142E-4</v>
      </c>
      <c r="AE34" s="98"/>
      <c r="AF34" s="98">
        <f>+'Alloc amt'!AF34/'Alloc amt'!$G34</f>
        <v>3.2394291278306481E-2</v>
      </c>
      <c r="AG34" s="98">
        <f>+'Alloc amt'!AG34/'Alloc amt'!$G34</f>
        <v>3.2300329582439877E-2</v>
      </c>
      <c r="AH34" s="98">
        <f>+'Alloc amt'!AH34/'Alloc amt'!$G34</f>
        <v>1.0296492440864304E-4</v>
      </c>
      <c r="AI34" s="98"/>
      <c r="AJ34" s="98">
        <f>+'Alloc amt'!AJ34/'Alloc amt'!$G34</f>
        <v>1.4555441660502587E-2</v>
      </c>
      <c r="AK34" s="98">
        <f>+'Alloc amt'!AK34/'Alloc amt'!$G34</f>
        <v>4.4719915272040694E-2</v>
      </c>
      <c r="AL34" s="98">
        <f>+'Alloc amt'!AL34/'Alloc amt'!$G34</f>
        <v>9.9779908615968307E-5</v>
      </c>
      <c r="AM34" s="98"/>
      <c r="AN34" s="98">
        <f>+'Alloc amt'!AN34/'Alloc amt'!$G34</f>
        <v>3.1352549019923975E-3</v>
      </c>
      <c r="AO34" s="98">
        <f>+'Alloc amt'!AO34/'Alloc amt'!$G34</f>
        <v>4.3648906412039369E-3</v>
      </c>
      <c r="AP34" s="98">
        <f>+'Alloc amt'!AP34/'Alloc amt'!$G34</f>
        <v>1.1571785523146118E-6</v>
      </c>
      <c r="AQ34" s="98"/>
      <c r="AR34" s="98">
        <f>+'Alloc amt'!AR34/'Alloc amt'!$G34</f>
        <v>1.5562300168143577E-3</v>
      </c>
      <c r="AS34" s="98">
        <f>+'Alloc amt'!AS34/'Alloc amt'!$G34</f>
        <v>2.3059554363846022E-3</v>
      </c>
      <c r="AT34" s="98">
        <f>+'Alloc amt'!AT34/'Alloc amt'!$G34</f>
        <v>1.1571785523146118E-6</v>
      </c>
      <c r="AU34" s="98"/>
      <c r="AV34" s="98">
        <f>+'Alloc amt'!AV34/'Alloc amt'!$G34</f>
        <v>2.7543065628338626E-3</v>
      </c>
      <c r="AW34" s="98">
        <f>+'Alloc amt'!AW34/'Alloc amt'!$G34</f>
        <v>4.1307095472728848E-3</v>
      </c>
      <c r="AX34" s="98">
        <f>+'Alloc amt'!AX34/'Alloc amt'!$G34</f>
        <v>2.7636738419488015E-2</v>
      </c>
      <c r="AY34" s="98"/>
      <c r="AZ34" s="98">
        <f>+'Alloc amt'!AZ34/'Alloc amt'!$G34</f>
        <v>8.8105883140138057E-5</v>
      </c>
      <c r="BA34" s="98">
        <f>+'Alloc amt'!BA34/'Alloc amt'!$G34</f>
        <v>1.3464706673022814E-4</v>
      </c>
      <c r="BB34" s="98">
        <f>+'Alloc amt'!BB34/'Alloc amt'!$G34</f>
        <v>4.9420820382273216E-6</v>
      </c>
      <c r="BC34" s="98"/>
      <c r="BD34" s="98">
        <f>+'Alloc amt'!BD34/'Alloc amt'!$G34</f>
        <v>5.3060366872084067E-5</v>
      </c>
      <c r="BE34" s="98">
        <f>+'Alloc amt'!BE34/'Alloc amt'!$G34</f>
        <v>1.2617781732440702E-4</v>
      </c>
      <c r="BF34" s="98">
        <f>+'Alloc amt'!BF34/'Alloc amt'!$G34</f>
        <v>2.7354029209379503E-5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1</v>
      </c>
      <c r="H35" s="98">
        <f>+'Alloc amt'!H35/'Alloc amt'!$G35</f>
        <v>0.16389999999999999</v>
      </c>
      <c r="I35" s="98">
        <f>+'Alloc amt'!I35/'Alloc amt'!$G35</f>
        <v>0.83609999999999995</v>
      </c>
      <c r="J35" s="98">
        <f>+'Alloc amt'!J35/'Alloc amt'!$G35</f>
        <v>0</v>
      </c>
      <c r="K35" s="104"/>
      <c r="L35" s="98">
        <f>+'Alloc amt'!L35/'Alloc amt'!$G35</f>
        <v>6.4093142604216946E-2</v>
      </c>
      <c r="M35" s="98">
        <f>+'Alloc amt'!M35/'Alloc amt'!$G35</f>
        <v>0.30248261232117635</v>
      </c>
      <c r="N35" s="98">
        <f>+'Alloc amt'!N35/'Alloc amt'!$G35</f>
        <v>0</v>
      </c>
      <c r="O35" s="98"/>
      <c r="P35" s="98">
        <f>+'Alloc amt'!P35/'Alloc amt'!$G35</f>
        <v>2.3161669885723473E-2</v>
      </c>
      <c r="Q35" s="98">
        <f>+'Alloc amt'!Q35/'Alloc amt'!$G35</f>
        <v>9.8296019976442134E-2</v>
      </c>
      <c r="R35" s="98">
        <f>+'Alloc amt'!R35/'Alloc amt'!$G35</f>
        <v>0</v>
      </c>
      <c r="S35" s="98"/>
      <c r="T35" s="98">
        <f>+'Alloc amt'!T35/'Alloc amt'!$G35</f>
        <v>1.9101641718976335E-3</v>
      </c>
      <c r="U35" s="98">
        <f>+'Alloc amt'!U35/'Alloc amt'!$G35</f>
        <v>1.1707220623850998E-2</v>
      </c>
      <c r="V35" s="98">
        <f>+'Alloc amt'!V35/'Alloc amt'!$G35</f>
        <v>0</v>
      </c>
      <c r="W35" s="98"/>
      <c r="X35" s="98">
        <f>+'Alloc amt'!X35/'Alloc amt'!$G35</f>
        <v>2.6962692741026872E-2</v>
      </c>
      <c r="Y35" s="98">
        <f>+'Alloc amt'!Y35/'Alloc amt'!$G35</f>
        <v>0.1356433660718307</v>
      </c>
      <c r="Z35" s="98">
        <f>+'Alloc amt'!Z35/'Alloc amt'!$G35</f>
        <v>0</v>
      </c>
      <c r="AA35" s="98"/>
      <c r="AB35" s="98">
        <f>+'Alloc amt'!AB35/'Alloc amt'!$G35</f>
        <v>2.0392591340737159E-2</v>
      </c>
      <c r="AC35" s="98">
        <f>+'Alloc amt'!AC35/'Alloc amt'!$G35</f>
        <v>0.13093350438427739</v>
      </c>
      <c r="AD35" s="98">
        <f>+'Alloc amt'!AD35/'Alloc amt'!$G35</f>
        <v>0</v>
      </c>
      <c r="AE35" s="98"/>
      <c r="AF35" s="98">
        <f>+'Alloc amt'!AF35/'Alloc amt'!$G35</f>
        <v>1.3773566714952515E-2</v>
      </c>
      <c r="AG35" s="98">
        <f>+'Alloc amt'!AG35/'Alloc amt'!$G35</f>
        <v>5.7586337495122777E-2</v>
      </c>
      <c r="AH35" s="98">
        <f>+'Alloc amt'!AH35/'Alloc amt'!$G35</f>
        <v>0</v>
      </c>
      <c r="AI35" s="98"/>
      <c r="AJ35" s="98">
        <f>+'Alloc amt'!AJ35/'Alloc amt'!$G35</f>
        <v>1.1794094640270399E-2</v>
      </c>
      <c r="AK35" s="98">
        <f>+'Alloc amt'!AK35/'Alloc amt'!$G35</f>
        <v>7.9728478529490693E-2</v>
      </c>
      <c r="AL35" s="98">
        <f>+'Alloc amt'!AL35/'Alloc amt'!$G35</f>
        <v>0</v>
      </c>
      <c r="AM35" s="98"/>
      <c r="AN35" s="98">
        <f>+'Alloc amt'!AN35/'Alloc amt'!$G35</f>
        <v>1.2735027361982934E-3</v>
      </c>
      <c r="AO35" s="98">
        <f>+'Alloc amt'!AO35/'Alloc amt'!$G35</f>
        <v>7.7819040499922318E-3</v>
      </c>
      <c r="AP35" s="98">
        <f>+'Alloc amt'!AP35/'Alloc amt'!$G35</f>
        <v>0</v>
      </c>
      <c r="AQ35" s="98"/>
      <c r="AR35" s="98">
        <f>+'Alloc amt'!AR35/'Alloc amt'!$G35</f>
        <v>5.1549251569290189E-4</v>
      </c>
      <c r="AS35" s="98">
        <f>+'Alloc amt'!AS35/'Alloc amt'!$G35</f>
        <v>4.1111508682731565E-3</v>
      </c>
      <c r="AT35" s="98">
        <f>+'Alloc amt'!AT35/'Alloc amt'!$G35</f>
        <v>0</v>
      </c>
      <c r="AU35" s="98"/>
      <c r="AV35" s="98">
        <f>+'Alloc amt'!AV35/'Alloc amt'!$G35</f>
        <v>0</v>
      </c>
      <c r="AW35" s="98">
        <f>+'Alloc amt'!AW35/'Alloc amt'!$G35</f>
        <v>7.3643964986939911E-3</v>
      </c>
      <c r="AX35" s="98">
        <f>+'Alloc amt'!AX35/'Alloc amt'!$G35</f>
        <v>0</v>
      </c>
      <c r="AY35" s="98"/>
      <c r="AZ35" s="98">
        <f>+'Alloc amt'!AZ35/'Alloc amt'!$G35</f>
        <v>0</v>
      </c>
      <c r="BA35" s="98">
        <f>+'Alloc amt'!BA35/'Alloc amt'!$G35</f>
        <v>2.4005425107707313E-4</v>
      </c>
      <c r="BB35" s="98">
        <f>+'Alloc amt'!BB35/'Alloc amt'!$G35</f>
        <v>0</v>
      </c>
      <c r="BC35" s="98"/>
      <c r="BD35" s="98">
        <f>+'Alloc amt'!BD35/'Alloc amt'!$G35</f>
        <v>2.3082649283759855E-5</v>
      </c>
      <c r="BE35" s="98">
        <f>+'Alloc amt'!BE35/'Alloc amt'!$G35</f>
        <v>2.2495492977234169E-4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0.99999999999999978</v>
      </c>
      <c r="H38" s="98">
        <f>+'Alloc amt'!H38/'Alloc amt'!$G38</f>
        <v>0.44304331713845924</v>
      </c>
      <c r="I38" s="98">
        <f>+'Alloc amt'!I38/'Alloc amt'!$G38</f>
        <v>0.4686729937558719</v>
      </c>
      <c r="J38" s="98">
        <f>+'Alloc amt'!J38/'Alloc amt'!$G38</f>
        <v>8.8283689105668875E-2</v>
      </c>
      <c r="K38" s="104"/>
      <c r="L38" s="98">
        <f>+'Alloc amt'!L38/'Alloc amt'!$G38</f>
        <v>0.2120671638538342</v>
      </c>
      <c r="M38" s="98">
        <f>+'Alloc amt'!M38/'Alloc amt'!$G38</f>
        <v>0.16955559320136648</v>
      </c>
      <c r="N38" s="98">
        <f>+'Alloc amt'!N38/'Alloc amt'!$G38</f>
        <v>5.0930880026391886E-2</v>
      </c>
      <c r="O38" s="98"/>
      <c r="P38" s="98">
        <f>+'Alloc amt'!P38/'Alloc amt'!$G38</f>
        <v>6.0387912657731871E-2</v>
      </c>
      <c r="Q38" s="98">
        <f>+'Alloc amt'!Q38/'Alloc amt'!$G38</f>
        <v>5.50994976158906E-2</v>
      </c>
      <c r="R38" s="98">
        <f>+'Alloc amt'!R38/'Alloc amt'!$G38</f>
        <v>8.3067641994291792E-3</v>
      </c>
      <c r="S38" s="98"/>
      <c r="T38" s="98">
        <f>+'Alloc amt'!T38/'Alloc amt'!$G38</f>
        <v>4.7715118501409489E-3</v>
      </c>
      <c r="U38" s="98">
        <f>+'Alloc amt'!U38/'Alloc amt'!$G38</f>
        <v>6.5624424570514704E-3</v>
      </c>
      <c r="V38" s="98">
        <f>+'Alloc amt'!V38/'Alloc amt'!$G38</f>
        <v>7.8002404136493127E-5</v>
      </c>
      <c r="W38" s="98"/>
      <c r="X38" s="98">
        <f>+'Alloc amt'!X38/'Alloc amt'!$G38</f>
        <v>6.0769354077631753E-2</v>
      </c>
      <c r="Y38" s="98">
        <f>+'Alloc amt'!Y38/'Alloc amt'!$G38</f>
        <v>7.6034424662131991E-2</v>
      </c>
      <c r="Z38" s="98">
        <f>+'Alloc amt'!Z38/'Alloc amt'!$G38</f>
        <v>9.3533955850591717E-4</v>
      </c>
      <c r="AA38" s="98"/>
      <c r="AB38" s="98">
        <f>+'Alloc amt'!AB38/'Alloc amt'!$G38</f>
        <v>5.0505084281347416E-2</v>
      </c>
      <c r="AC38" s="98">
        <f>+'Alloc amt'!AC38/'Alloc amt'!$G38</f>
        <v>7.3394327810939936E-2</v>
      </c>
      <c r="AD38" s="98">
        <f>+'Alloc amt'!AD38/'Alloc amt'!$G38</f>
        <v>1.2213982742331419E-4</v>
      </c>
      <c r="AE38" s="98"/>
      <c r="AF38" s="98">
        <f>+'Alloc amt'!AF38/'Alloc amt'!$G38</f>
        <v>3.2406099691374764E-2</v>
      </c>
      <c r="AG38" s="98">
        <f>+'Alloc amt'!AG38/'Alloc amt'!$G38</f>
        <v>3.2279824414872871E-2</v>
      </c>
      <c r="AH38" s="98">
        <f>+'Alloc amt'!AH38/'Alloc amt'!$G38</f>
        <v>1.0309963966975234E-4</v>
      </c>
      <c r="AI38" s="98"/>
      <c r="AJ38" s="98">
        <f>+'Alloc amt'!AJ38/'Alloc amt'!$G38</f>
        <v>1.4545510555563374E-2</v>
      </c>
      <c r="AK38" s="98">
        <f>+'Alloc amt'!AK38/'Alloc amt'!$G38</f>
        <v>4.4691525798370005E-2</v>
      </c>
      <c r="AL38" s="98">
        <f>+'Alloc amt'!AL38/'Alloc amt'!$G38</f>
        <v>9.9910456727569078E-5</v>
      </c>
      <c r="AM38" s="98"/>
      <c r="AN38" s="98">
        <f>+'Alloc amt'!AN38/'Alloc amt'!$G38</f>
        <v>3.1363439055010394E-3</v>
      </c>
      <c r="AO38" s="98">
        <f>+'Alloc amt'!AO38/'Alloc amt'!$G38</f>
        <v>4.3621196845243437E-3</v>
      </c>
      <c r="AP38" s="98">
        <f>+'Alloc amt'!AP38/'Alloc amt'!$G38</f>
        <v>1.1586925592613508E-6</v>
      </c>
      <c r="AQ38" s="98"/>
      <c r="AR38" s="98">
        <f>+'Alloc amt'!AR38/'Alloc amt'!$G38</f>
        <v>1.5568537687197098E-3</v>
      </c>
      <c r="AS38" s="98">
        <f>+'Alloc amt'!AS38/'Alloc amt'!$G38</f>
        <v>2.3044915503117247E-3</v>
      </c>
      <c r="AT38" s="98">
        <f>+'Alloc amt'!AT38/'Alloc amt'!$G38</f>
        <v>1.1586925592613508E-6</v>
      </c>
      <c r="AU38" s="98"/>
      <c r="AV38" s="98">
        <f>+'Alloc amt'!AV38/'Alloc amt'!$G38</f>
        <v>2.7562347064057011E-3</v>
      </c>
      <c r="AW38" s="98">
        <f>+'Alloc amt'!AW38/'Alloc amt'!$G38</f>
        <v>4.1280872554098494E-3</v>
      </c>
      <c r="AX38" s="98">
        <f>+'Alloc amt'!AX38/'Alloc amt'!$G38</f>
        <v>2.7672897242055738E-2</v>
      </c>
      <c r="AY38" s="98"/>
      <c r="AZ38" s="98">
        <f>+'Alloc amt'!AZ38/'Alloc amt'!$G38</f>
        <v>8.8167561384132443E-5</v>
      </c>
      <c r="BA38" s="98">
        <f>+'Alloc amt'!BA38/'Alloc amt'!$G38</f>
        <v>1.3456158894404449E-4</v>
      </c>
      <c r="BB38" s="98">
        <f>+'Alloc amt'!BB38/'Alloc amt'!$G38</f>
        <v>4.9485480641679717E-6</v>
      </c>
      <c r="BC38" s="98"/>
      <c r="BD38" s="98">
        <f>+'Alloc amt'!BD38/'Alloc amt'!$G38</f>
        <v>5.3080228824406316E-5</v>
      </c>
      <c r="BE38" s="98">
        <f>+'Alloc amt'!BE38/'Alloc amt'!$G38</f>
        <v>1.2609771605854E-4</v>
      </c>
      <c r="BF38" s="98">
        <f>+'Alloc amt'!BF38/'Alloc amt'!$G38</f>
        <v>2.7389818146325727E-5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1.0000000000000004</v>
      </c>
      <c r="H45" s="98">
        <f>+'Alloc amt'!H45/'Alloc amt'!$G45</f>
        <v>0.44171715443342985</v>
      </c>
      <c r="I45" s="98">
        <f>+'Alloc amt'!I45/'Alloc amt'!$G45</f>
        <v>0.47023153376833127</v>
      </c>
      <c r="J45" s="98">
        <f>+'Alloc amt'!J45/'Alloc amt'!$G45</f>
        <v>8.8051311798239079E-2</v>
      </c>
      <c r="K45" s="104"/>
      <c r="L45" s="98">
        <f>+'Alloc amt'!L45/'Alloc amt'!$G45</f>
        <v>0.21140867210444997</v>
      </c>
      <c r="M45" s="98">
        <f>+'Alloc amt'!M45/'Alloc amt'!$G45</f>
        <v>0.17011943873943108</v>
      </c>
      <c r="N45" s="98">
        <f>+'Alloc amt'!N45/'Alloc amt'!$G45</f>
        <v>5.0796821505667895E-2</v>
      </c>
      <c r="O45" s="98"/>
      <c r="P45" s="98">
        <f>+'Alloc amt'!P45/'Alloc amt'!$G45</f>
        <v>6.021582969139383E-2</v>
      </c>
      <c r="Q45" s="98">
        <f>+'Alloc amt'!Q45/'Alloc amt'!$G45</f>
        <v>5.5282727229810945E-2</v>
      </c>
      <c r="R45" s="98">
        <f>+'Alloc amt'!R45/'Alloc amt'!$G45</f>
        <v>8.284899418769559E-3</v>
      </c>
      <c r="S45" s="98"/>
      <c r="T45" s="98">
        <f>+'Alloc amt'!T45/'Alloc amt'!$G45</f>
        <v>4.7572920832644281E-3</v>
      </c>
      <c r="U45" s="98">
        <f>+'Alloc amt'!U45/'Alloc amt'!$G45</f>
        <v>6.5842654109767931E-3</v>
      </c>
      <c r="V45" s="98">
        <f>+'Alloc amt'!V45/'Alloc amt'!$G45</f>
        <v>7.7797088875770473E-5</v>
      </c>
      <c r="W45" s="98"/>
      <c r="X45" s="98">
        <f>+'Alloc amt'!X45/'Alloc amt'!$G45</f>
        <v>6.0606132357268409E-2</v>
      </c>
      <c r="Y45" s="98">
        <f>+'Alloc amt'!Y45/'Alloc amt'!$G45</f>
        <v>7.6287271945289073E-2</v>
      </c>
      <c r="Z45" s="98">
        <f>+'Alloc amt'!Z45/'Alloc amt'!$G45</f>
        <v>9.3287758970579139E-4</v>
      </c>
      <c r="AA45" s="98"/>
      <c r="AB45" s="98">
        <f>+'Alloc amt'!AB45/'Alloc amt'!$G45</f>
        <v>5.0355365317397698E-2</v>
      </c>
      <c r="AC45" s="98">
        <f>+'Alloc amt'!AC45/'Alloc amt'!$G45</f>
        <v>7.3638395632437875E-2</v>
      </c>
      <c r="AD45" s="98">
        <f>+'Alloc amt'!AD45/'Alloc amt'!$G45</f>
        <v>1.2181833514638184E-4</v>
      </c>
      <c r="AE45" s="98"/>
      <c r="AF45" s="98">
        <f>+'Alloc amt'!AF45/'Alloc amt'!$G45</f>
        <v>3.2316399569166175E-2</v>
      </c>
      <c r="AG45" s="98">
        <f>+'Alloc amt'!AG45/'Alloc amt'!$G45</f>
        <v>3.2387168765018959E-2</v>
      </c>
      <c r="AH45" s="98">
        <f>+'Alloc amt'!AH45/'Alloc amt'!$G45</f>
        <v>1.0282826432390831E-4</v>
      </c>
      <c r="AI45" s="98"/>
      <c r="AJ45" s="98">
        <f>+'Alloc amt'!AJ45/'Alloc amt'!$G45</f>
        <v>1.4494406968599979E-2</v>
      </c>
      <c r="AK45" s="98">
        <f>+'Alloc amt'!AK45/'Alloc amt'!$G45</f>
        <v>4.48401444132734E-2</v>
      </c>
      <c r="AL45" s="98">
        <f>+'Alloc amt'!AL45/'Alloc amt'!$G45</f>
        <v>9.9647475840005084E-5</v>
      </c>
      <c r="AM45" s="98"/>
      <c r="AN45" s="98">
        <f>+'Alloc amt'!AN45/'Alloc amt'!$G45</f>
        <v>3.1270789228928461E-3</v>
      </c>
      <c r="AO45" s="98">
        <f>+'Alloc amt'!AO45/'Alloc amt'!$G45</f>
        <v>4.3766256154357574E-3</v>
      </c>
      <c r="AP45" s="98">
        <f>+'Alloc amt'!AP45/'Alloc amt'!$G45</f>
        <v>1.1556426883306311E-6</v>
      </c>
      <c r="AQ45" s="98"/>
      <c r="AR45" s="98">
        <f>+'Alloc amt'!AR45/'Alloc amt'!$G45</f>
        <v>1.5517230533930372E-3</v>
      </c>
      <c r="AS45" s="98">
        <f>+'Alloc amt'!AS45/'Alloc amt'!$G45</f>
        <v>2.3121549794774478E-3</v>
      </c>
      <c r="AT45" s="98">
        <f>+'Alloc amt'!AT45/'Alloc amt'!$G45</f>
        <v>1.1556426883306311E-6</v>
      </c>
      <c r="AU45" s="98"/>
      <c r="AV45" s="98">
        <f>+'Alloc amt'!AV45/'Alloc amt'!$G45</f>
        <v>2.7435538692962241E-3</v>
      </c>
      <c r="AW45" s="98">
        <f>+'Alloc amt'!AW45/'Alloc amt'!$G45</f>
        <v>4.141814927471601E-3</v>
      </c>
      <c r="AX45" s="98">
        <f>+'Alloc amt'!AX45/'Alloc amt'!$G45</f>
        <v>2.7600057588264275E-2</v>
      </c>
      <c r="AY45" s="98"/>
      <c r="AZ45" s="98">
        <f>+'Alloc amt'!AZ45/'Alloc amt'!$G45</f>
        <v>8.776192158805354E-5</v>
      </c>
      <c r="BA45" s="98">
        <f>+'Alloc amt'!BA45/'Alloc amt'!$G45</f>
        <v>1.3500906431237916E-4</v>
      </c>
      <c r="BB45" s="98">
        <f>+'Alloc amt'!BB45/'Alloc amt'!$G45</f>
        <v>4.93552266517879E-6</v>
      </c>
      <c r="BC45" s="98"/>
      <c r="BD45" s="98">
        <f>+'Alloc amt'!BD45/'Alloc amt'!$G45</f>
        <v>5.2938574719174188E-5</v>
      </c>
      <c r="BE45" s="98">
        <f>+'Alloc amt'!BE45/'Alloc amt'!$G45</f>
        <v>1.265170453959999E-4</v>
      </c>
      <c r="BF45" s="98">
        <f>+'Alloc amt'!BF45/'Alloc amt'!$G45</f>
        <v>2.7317723603649601E-5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1.0000000000000002</v>
      </c>
      <c r="H46" s="98">
        <f>+'Alloc amt'!H46/'Alloc amt'!$G46</f>
        <v>0.25693262533586486</v>
      </c>
      <c r="I46" s="98">
        <f>+'Alloc amt'!I46/'Alloc amt'!$G46</f>
        <v>0.53562586304071236</v>
      </c>
      <c r="J46" s="98">
        <f>+'Alloc amt'!J46/'Alloc amt'!$G46</f>
        <v>0.20744151162342275</v>
      </c>
      <c r="K46" s="104"/>
      <c r="L46" s="98">
        <f>+'Alloc amt'!L46/'Alloc amt'!$G46</f>
        <v>0.12110214586946848</v>
      </c>
      <c r="M46" s="98">
        <f>+'Alloc amt'!M46/'Alloc amt'!$G46</f>
        <v>0.19377767046924929</v>
      </c>
      <c r="N46" s="98">
        <f>+'Alloc amt'!N46/'Alloc amt'!$G46</f>
        <v>0.15141113451849153</v>
      </c>
      <c r="O46" s="98"/>
      <c r="P46" s="98">
        <f>+'Alloc amt'!P46/'Alloc amt'!$G46</f>
        <v>3.5195072020032747E-2</v>
      </c>
      <c r="Q46" s="98">
        <f>+'Alloc amt'!Q46/'Alloc amt'!$G46</f>
        <v>6.2970805565541133E-2</v>
      </c>
      <c r="R46" s="98">
        <f>+'Alloc amt'!R46/'Alloc amt'!$G46</f>
        <v>3.8074941830132415E-2</v>
      </c>
      <c r="S46" s="98"/>
      <c r="T46" s="98">
        <f>+'Alloc amt'!T46/'Alloc amt'!$G46</f>
        <v>2.8819983091492082E-3</v>
      </c>
      <c r="U46" s="98">
        <f>+'Alloc amt'!U46/'Alloc amt'!$G46</f>
        <v>7.4999284182014347E-3</v>
      </c>
      <c r="V46" s="98">
        <f>+'Alloc amt'!V46/'Alloc amt'!$G46</f>
        <v>7.167334375297364E-4</v>
      </c>
      <c r="W46" s="98"/>
      <c r="X46" s="98">
        <f>+'Alloc amt'!X46/'Alloc amt'!$G46</f>
        <v>3.5433810038836791E-2</v>
      </c>
      <c r="Y46" s="98">
        <f>+'Alloc amt'!Y46/'Alloc amt'!$G46</f>
        <v>8.6896417914091154E-2</v>
      </c>
      <c r="Z46" s="98">
        <f>+'Alloc amt'!Z46/'Alloc amt'!$G46</f>
        <v>7.4892988950108789E-3</v>
      </c>
      <c r="AA46" s="98"/>
      <c r="AB46" s="98">
        <f>+'Alloc amt'!AB46/'Alloc amt'!$G46</f>
        <v>3.0505077677977634E-2</v>
      </c>
      <c r="AC46" s="98">
        <f>+'Alloc amt'!AC46/'Alloc amt'!$G46</f>
        <v>8.387916671064885E-2</v>
      </c>
      <c r="AD46" s="98">
        <f>+'Alloc amt'!AD46/'Alloc amt'!$G46</f>
        <v>1.566933580969713E-3</v>
      </c>
      <c r="AE46" s="98"/>
      <c r="AF46" s="98">
        <f>+'Alloc amt'!AF46/'Alloc amt'!$G46</f>
        <v>1.8875030309354699E-2</v>
      </c>
      <c r="AG46" s="98">
        <f>+'Alloc amt'!AG46/'Alloc amt'!$G46</f>
        <v>3.6891199282596432E-2</v>
      </c>
      <c r="AH46" s="98">
        <f>+'Alloc amt'!AH46/'Alloc amt'!$G46</f>
        <v>1.9495973293333904E-3</v>
      </c>
      <c r="AI46" s="98"/>
      <c r="AJ46" s="98">
        <f>+'Alloc amt'!AJ46/'Alloc amt'!$G46</f>
        <v>8.4145379522044018E-3</v>
      </c>
      <c r="AK46" s="98">
        <f>+'Alloc amt'!AK46/'Alloc amt'!$G46</f>
        <v>5.1075989859205084E-2</v>
      </c>
      <c r="AL46" s="98">
        <f>+'Alloc amt'!AL46/'Alloc amt'!$G46</f>
        <v>8.888616469155384E-4</v>
      </c>
      <c r="AM46" s="98"/>
      <c r="AN46" s="98">
        <f>+'Alloc amt'!AN46/'Alloc amt'!$G46</f>
        <v>1.8943501826632449E-3</v>
      </c>
      <c r="AO46" s="98">
        <f>+'Alloc amt'!AO46/'Alloc amt'!$G46</f>
        <v>4.9852757718898523E-3</v>
      </c>
      <c r="AP46" s="98">
        <f>+'Alloc amt'!AP46/'Alloc amt'!$G46</f>
        <v>1.0572250170958281E-5</v>
      </c>
      <c r="AQ46" s="98"/>
      <c r="AR46" s="98">
        <f>+'Alloc amt'!AR46/'Alloc amt'!$G46</f>
        <v>9.403709241518238E-4</v>
      </c>
      <c r="AS46" s="98">
        <f>+'Alloc amt'!AS46/'Alloc amt'!$G46</f>
        <v>2.633702585706714E-3</v>
      </c>
      <c r="AT46" s="98">
        <f>+'Alloc amt'!AT46/'Alloc amt'!$G46</f>
        <v>1.0572250170958281E-5</v>
      </c>
      <c r="AU46" s="98"/>
      <c r="AV46" s="98">
        <f>+'Alloc amt'!AV46/'Alloc amt'!$G46</f>
        <v>1.6075851695187434E-3</v>
      </c>
      <c r="AW46" s="98">
        <f>+'Alloc amt'!AW46/'Alloc amt'!$G46</f>
        <v>4.7178103461152617E-3</v>
      </c>
      <c r="AX46" s="98">
        <f>+'Alloc amt'!AX46/'Alloc amt'!$G46</f>
        <v>5.1144079415633651E-3</v>
      </c>
      <c r="AY46" s="98"/>
      <c r="AZ46" s="98">
        <f>+'Alloc amt'!AZ46/'Alloc amt'!$G46</f>
        <v>5.1424090910820248E-5</v>
      </c>
      <c r="BA46" s="98">
        <f>+'Alloc amt'!BA46/'Alloc amt'!$G46</f>
        <v>1.5378455377317211E-4</v>
      </c>
      <c r="BB46" s="98">
        <f>+'Alloc amt'!BB46/'Alloc amt'!$G46</f>
        <v>3.2139518844085383E-5</v>
      </c>
      <c r="BC46" s="98"/>
      <c r="BD46" s="98">
        <f>+'Alloc amt'!BD46/'Alloc amt'!$G46</f>
        <v>3.1222791596240821E-5</v>
      </c>
      <c r="BE46" s="98">
        <f>+'Alloc amt'!BE46/'Alloc amt'!$G46</f>
        <v>1.4411156369402393E-4</v>
      </c>
      <c r="BF46" s="98">
        <f>+'Alloc amt'!BF46/'Alloc amt'!$G46</f>
        <v>1.7631842429025602E-4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0.99999999999999967</v>
      </c>
      <c r="H47" s="98">
        <f>+'Alloc amt'!H47/'Alloc amt'!$G47</f>
        <v>0.13862084956250326</v>
      </c>
      <c r="I47" s="98">
        <f>+'Alloc amt'!I47/'Alloc amt'!$G47</f>
        <v>0.86137915043749669</v>
      </c>
      <c r="J47" s="98">
        <f>+'Alloc amt'!J47/'Alloc amt'!$G47</f>
        <v>0</v>
      </c>
      <c r="K47" s="104"/>
      <c r="L47" s="98">
        <f>+'Alloc amt'!L47/'Alloc amt'!$G47</f>
        <v>5.4207723483387614E-2</v>
      </c>
      <c r="M47" s="98">
        <f>+'Alloc amt'!M47/'Alloc amt'!$G47</f>
        <v>0.31162805361001022</v>
      </c>
      <c r="N47" s="98">
        <f>+'Alloc amt'!N47/'Alloc amt'!$G47</f>
        <v>0</v>
      </c>
      <c r="O47" s="98"/>
      <c r="P47" s="98">
        <f>+'Alloc amt'!P47/'Alloc amt'!$G47</f>
        <v>1.9589324934992294E-2</v>
      </c>
      <c r="Q47" s="98">
        <f>+'Alloc amt'!Q47/'Alloc amt'!$G47</f>
        <v>0.10126796098396715</v>
      </c>
      <c r="R47" s="98">
        <f>+'Alloc amt'!R47/'Alloc amt'!$G47</f>
        <v>0</v>
      </c>
      <c r="S47" s="98"/>
      <c r="T47" s="98">
        <f>+'Alloc amt'!T47/'Alloc amt'!$G47</f>
        <v>1.6155496053221817E-3</v>
      </c>
      <c r="U47" s="98">
        <f>+'Alloc amt'!U47/'Alloc amt'!$G47</f>
        <v>1.2061183775812837E-2</v>
      </c>
      <c r="V47" s="98">
        <f>+'Alloc amt'!V47/'Alloc amt'!$G47</f>
        <v>0</v>
      </c>
      <c r="W47" s="98"/>
      <c r="X47" s="98">
        <f>+'Alloc amt'!X47/'Alloc amt'!$G47</f>
        <v>2.2804096243159769E-2</v>
      </c>
      <c r="Y47" s="98">
        <f>+'Alloc amt'!Y47/'Alloc amt'!$G47</f>
        <v>0.13974448921114208</v>
      </c>
      <c r="Z47" s="98">
        <f>+'Alloc amt'!Z47/'Alloc amt'!$G47</f>
        <v>0</v>
      </c>
      <c r="AA47" s="98"/>
      <c r="AB47" s="98">
        <f>+'Alloc amt'!AB47/'Alloc amt'!$G47</f>
        <v>1.7247335792763475E-2</v>
      </c>
      <c r="AC47" s="98">
        <f>+'Alloc amt'!AC47/'Alloc amt'!$G47</f>
        <v>0.13489222673165066</v>
      </c>
      <c r="AD47" s="98">
        <f>+'Alloc amt'!AD47/'Alloc amt'!$G47</f>
        <v>0</v>
      </c>
      <c r="AE47" s="98"/>
      <c r="AF47" s="98">
        <f>+'Alloc amt'!AF47/'Alloc amt'!$G47</f>
        <v>1.1649197800686609E-2</v>
      </c>
      <c r="AG47" s="98">
        <f>+'Alloc amt'!AG47/'Alloc amt'!$G47</f>
        <v>5.9327437469627813E-2</v>
      </c>
      <c r="AH47" s="98">
        <f>+'Alloc amt'!AH47/'Alloc amt'!$G47</f>
        <v>0</v>
      </c>
      <c r="AI47" s="98"/>
      <c r="AJ47" s="98">
        <f>+'Alloc amt'!AJ47/'Alloc amt'!$G47</f>
        <v>9.9750300113169588E-3</v>
      </c>
      <c r="AK47" s="98">
        <f>+'Alloc amt'!AK47/'Alloc amt'!$G47</f>
        <v>8.2139037317793193E-2</v>
      </c>
      <c r="AL47" s="98">
        <f>+'Alloc amt'!AL47/'Alloc amt'!$G47</f>
        <v>0</v>
      </c>
      <c r="AM47" s="98"/>
      <c r="AN47" s="98">
        <f>+'Alloc amt'!AN47/'Alloc amt'!$G47</f>
        <v>1.0770837779864549E-3</v>
      </c>
      <c r="AO47" s="98">
        <f>+'Alloc amt'!AO47/'Alloc amt'!$G47</f>
        <v>8.017186819003019E-3</v>
      </c>
      <c r="AP47" s="98">
        <f>+'Alloc amt'!AP47/'Alloc amt'!$G47</f>
        <v>0</v>
      </c>
      <c r="AQ47" s="98"/>
      <c r="AR47" s="98">
        <f>+'Alloc amt'!AR47/'Alloc amt'!$G47</f>
        <v>4.3598542079598617E-4</v>
      </c>
      <c r="AS47" s="98">
        <f>+'Alloc amt'!AS47/'Alloc amt'!$G47</f>
        <v>4.2354498770882775E-3</v>
      </c>
      <c r="AT47" s="98">
        <f>+'Alloc amt'!AT47/'Alloc amt'!$G47</f>
        <v>0</v>
      </c>
      <c r="AU47" s="98"/>
      <c r="AV47" s="98">
        <f>+'Alloc amt'!AV47/'Alloc amt'!$G47</f>
        <v>0</v>
      </c>
      <c r="AW47" s="98">
        <f>+'Alloc amt'!AW47/'Alloc amt'!$G47</f>
        <v>7.5870560932064417E-3</v>
      </c>
      <c r="AX47" s="98">
        <f>+'Alloc amt'!AX47/'Alloc amt'!$G47</f>
        <v>0</v>
      </c>
      <c r="AY47" s="98"/>
      <c r="AZ47" s="98">
        <f>+'Alloc amt'!AZ47/'Alloc amt'!$G47</f>
        <v>0</v>
      </c>
      <c r="BA47" s="98">
        <f>+'Alloc amt'!BA47/'Alloc amt'!$G47</f>
        <v>2.4731219573218374E-4</v>
      </c>
      <c r="BB47" s="98">
        <f>+'Alloc amt'!BB47/'Alloc amt'!$G47</f>
        <v>0</v>
      </c>
      <c r="BC47" s="98"/>
      <c r="BD47" s="98">
        <f>+'Alloc amt'!BD47/'Alloc amt'!$G47</f>
        <v>1.9522492091934713E-5</v>
      </c>
      <c r="BE47" s="98">
        <f>+'Alloc amt'!BE47/'Alloc amt'!$G47</f>
        <v>2.317563524626557E-4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0.99999999999999989</v>
      </c>
      <c r="H49" s="98">
        <f>+'Alloc amt'!H49/'Alloc amt'!$G49</f>
        <v>6.2768987605500287E-2</v>
      </c>
      <c r="I49" s="98">
        <f>+'Alloc amt'!I49/'Alloc amt'!$G49</f>
        <v>0.93723101239449969</v>
      </c>
      <c r="J49" s="98">
        <f>+'Alloc amt'!J49/'Alloc amt'!$G49</f>
        <v>0</v>
      </c>
      <c r="K49" s="104"/>
      <c r="L49" s="98">
        <f>+'Alloc amt'!L49/'Alloc amt'!$G49</f>
        <v>2.4545830834177291E-2</v>
      </c>
      <c r="M49" s="98">
        <f>+'Alloc amt'!M49/'Alloc amt'!$G49</f>
        <v>0.3390695909311196</v>
      </c>
      <c r="N49" s="98">
        <f>+'Alloc amt'!N49/'Alloc amt'!$G49</f>
        <v>0</v>
      </c>
      <c r="O49" s="98"/>
      <c r="P49" s="98">
        <f>+'Alloc amt'!P49/'Alloc amt'!$G49</f>
        <v>8.8702536301382955E-3</v>
      </c>
      <c r="Q49" s="98">
        <f>+'Alloc amt'!Q49/'Alloc amt'!$G49</f>
        <v>0.11018547819264542</v>
      </c>
      <c r="R49" s="98">
        <f>+'Alloc amt'!R49/'Alloc amt'!$G49</f>
        <v>0</v>
      </c>
      <c r="S49" s="98"/>
      <c r="T49" s="98">
        <f>+'Alloc amt'!T49/'Alloc amt'!$G49</f>
        <v>7.315379574759813E-4</v>
      </c>
      <c r="U49" s="98">
        <f>+'Alloc amt'!U49/'Alloc amt'!$G49</f>
        <v>1.3123275012100991E-2</v>
      </c>
      <c r="V49" s="98">
        <f>+'Alloc amt'!V49/'Alloc amt'!$G49</f>
        <v>0</v>
      </c>
      <c r="W49" s="98"/>
      <c r="X49" s="98">
        <f>+'Alloc amt'!X49/'Alloc amt'!$G49</f>
        <v>1.0325936098062411E-2</v>
      </c>
      <c r="Y49" s="98">
        <f>+'Alloc amt'!Y49/'Alloc amt'!$G49</f>
        <v>0.15205019651728222</v>
      </c>
      <c r="Z49" s="98">
        <f>+'Alloc amt'!Z49/'Alloc amt'!$G49</f>
        <v>0</v>
      </c>
      <c r="AA49" s="98"/>
      <c r="AB49" s="98">
        <f>+'Alloc amt'!AB49/'Alloc amt'!$G49</f>
        <v>7.8097761629698833E-3</v>
      </c>
      <c r="AC49" s="98">
        <f>+'Alloc amt'!AC49/'Alloc amt'!$G49</f>
        <v>0.14677065048491331</v>
      </c>
      <c r="AD49" s="98">
        <f>+'Alloc amt'!AD49/'Alloc amt'!$G49</f>
        <v>0</v>
      </c>
      <c r="AE49" s="98"/>
      <c r="AF49" s="98">
        <f>+'Alloc amt'!AF49/'Alloc amt'!$G49</f>
        <v>5.274880039135974E-3</v>
      </c>
      <c r="AG49" s="98">
        <f>+'Alloc amt'!AG49/'Alloc amt'!$G49</f>
        <v>6.4551729925421922E-2</v>
      </c>
      <c r="AH49" s="98">
        <f>+'Alloc amt'!AH49/'Alloc amt'!$G49</f>
        <v>0</v>
      </c>
      <c r="AI49" s="98"/>
      <c r="AJ49" s="98">
        <f>+'Alloc amt'!AJ49/'Alloc amt'!$G49</f>
        <v>4.5167991476097041E-3</v>
      </c>
      <c r="AK49" s="98">
        <f>+'Alloc amt'!AK49/'Alloc amt'!$G49</f>
        <v>8.9372087846989245E-2</v>
      </c>
      <c r="AL49" s="98">
        <f>+'Alloc amt'!AL49/'Alloc amt'!$G49</f>
        <v>0</v>
      </c>
      <c r="AM49" s="98"/>
      <c r="AN49" s="98">
        <f>+'Alloc amt'!AN49/'Alloc amt'!$G49</f>
        <v>4.8771493266626864E-4</v>
      </c>
      <c r="AO49" s="98">
        <f>+'Alloc amt'!AO49/'Alloc amt'!$G49</f>
        <v>8.7231692514425051E-3</v>
      </c>
      <c r="AP49" s="98">
        <f>+'Alloc amt'!AP49/'Alloc amt'!$G49</f>
        <v>0</v>
      </c>
      <c r="AQ49" s="98"/>
      <c r="AR49" s="98">
        <f>+'Alloc amt'!AR49/'Alloc amt'!$G49</f>
        <v>1.9741881225293433E-4</v>
      </c>
      <c r="AS49" s="98">
        <f>+'Alloc amt'!AS49/'Alloc amt'!$G49</f>
        <v>4.6084177614856801E-3</v>
      </c>
      <c r="AT49" s="98">
        <f>+'Alloc amt'!AT49/'Alloc amt'!$G49</f>
        <v>0</v>
      </c>
      <c r="AU49" s="98"/>
      <c r="AV49" s="98">
        <f>+'Alloc amt'!AV49/'Alloc amt'!$G49</f>
        <v>0</v>
      </c>
      <c r="AW49" s="98">
        <f>+'Alloc amt'!AW49/'Alloc amt'!$G49</f>
        <v>8.255161806178064E-3</v>
      </c>
      <c r="AX49" s="98">
        <f>+'Alloc amt'!AX49/'Alloc amt'!$G49</f>
        <v>0</v>
      </c>
      <c r="AY49" s="98"/>
      <c r="AZ49" s="98">
        <f>+'Alloc amt'!AZ49/'Alloc amt'!$G49</f>
        <v>0</v>
      </c>
      <c r="BA49" s="98">
        <f>+'Alloc amt'!BA49/'Alloc amt'!$G49</f>
        <v>2.6909016716489503E-4</v>
      </c>
      <c r="BB49" s="98">
        <f>+'Alloc amt'!BB49/'Alloc amt'!$G49</f>
        <v>0</v>
      </c>
      <c r="BC49" s="98"/>
      <c r="BD49" s="98">
        <f>+'Alloc amt'!BD49/'Alloc amt'!$G49</f>
        <v>8.8399910115584697E-6</v>
      </c>
      <c r="BE49" s="98">
        <f>+'Alloc amt'!BE49/'Alloc amt'!$G49</f>
        <v>2.521644977558491E-4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</v>
      </c>
      <c r="H50" s="98">
        <f>+'Alloc amt'!H50/'Alloc amt'!$G50</f>
        <v>0.16389999999999996</v>
      </c>
      <c r="I50" s="98">
        <f>+'Alloc amt'!I50/'Alloc amt'!$G50</f>
        <v>0.83609999999999995</v>
      </c>
      <c r="J50" s="98">
        <f>+'Alloc amt'!J50/'Alloc amt'!$G50</f>
        <v>0</v>
      </c>
      <c r="K50" s="104"/>
      <c r="L50" s="98">
        <f>+'Alloc amt'!L50/'Alloc amt'!$G50</f>
        <v>6.409314260421696E-2</v>
      </c>
      <c r="M50" s="98">
        <f>+'Alloc amt'!M50/'Alloc amt'!$G50</f>
        <v>0.30248261232117635</v>
      </c>
      <c r="N50" s="98">
        <f>+'Alloc amt'!N50/'Alloc amt'!$G50</f>
        <v>0</v>
      </c>
      <c r="O50" s="98"/>
      <c r="P50" s="98">
        <f>+'Alloc amt'!P50/'Alloc amt'!$G50</f>
        <v>2.3161669885723477E-2</v>
      </c>
      <c r="Q50" s="98">
        <f>+'Alloc amt'!Q50/'Alloc amt'!$G50</f>
        <v>9.8296019976442134E-2</v>
      </c>
      <c r="R50" s="98">
        <f>+'Alloc amt'!R50/'Alloc amt'!$G50</f>
        <v>0</v>
      </c>
      <c r="S50" s="98"/>
      <c r="T50" s="98">
        <f>+'Alloc amt'!T50/'Alloc amt'!$G50</f>
        <v>1.9101641718976337E-3</v>
      </c>
      <c r="U50" s="98">
        <f>+'Alloc amt'!U50/'Alloc amt'!$G50</f>
        <v>1.1707220623850999E-2</v>
      </c>
      <c r="V50" s="98">
        <f>+'Alloc amt'!V50/'Alloc amt'!$G50</f>
        <v>0</v>
      </c>
      <c r="W50" s="98"/>
      <c r="X50" s="98">
        <f>+'Alloc amt'!X50/'Alloc amt'!$G50</f>
        <v>2.6962692741026872E-2</v>
      </c>
      <c r="Y50" s="98">
        <f>+'Alloc amt'!Y50/'Alloc amt'!$G50</f>
        <v>0.13564336607183072</v>
      </c>
      <c r="Z50" s="98">
        <f>+'Alloc amt'!Z50/'Alloc amt'!$G50</f>
        <v>0</v>
      </c>
      <c r="AA50" s="98"/>
      <c r="AB50" s="98">
        <f>+'Alloc amt'!AB50/'Alloc amt'!$G50</f>
        <v>2.0392591340737162E-2</v>
      </c>
      <c r="AC50" s="98">
        <f>+'Alloc amt'!AC50/'Alloc amt'!$G50</f>
        <v>0.13093350438427739</v>
      </c>
      <c r="AD50" s="98">
        <f>+'Alloc amt'!AD50/'Alloc amt'!$G50</f>
        <v>0</v>
      </c>
      <c r="AE50" s="98"/>
      <c r="AF50" s="98">
        <f>+'Alloc amt'!AF50/'Alloc amt'!$G50</f>
        <v>1.3773566714952517E-2</v>
      </c>
      <c r="AG50" s="98">
        <f>+'Alloc amt'!AG50/'Alloc amt'!$G50</f>
        <v>5.7586337495122777E-2</v>
      </c>
      <c r="AH50" s="98">
        <f>+'Alloc amt'!AH50/'Alloc amt'!$G50</f>
        <v>0</v>
      </c>
      <c r="AI50" s="98"/>
      <c r="AJ50" s="98">
        <f>+'Alloc amt'!AJ50/'Alloc amt'!$G50</f>
        <v>1.1794094640270399E-2</v>
      </c>
      <c r="AK50" s="98">
        <f>+'Alloc amt'!AK50/'Alloc amt'!$G50</f>
        <v>7.9728478529490693E-2</v>
      </c>
      <c r="AL50" s="98">
        <f>+'Alloc amt'!AL50/'Alloc amt'!$G50</f>
        <v>0</v>
      </c>
      <c r="AM50" s="98"/>
      <c r="AN50" s="98">
        <f>+'Alloc amt'!AN50/'Alloc amt'!$G50</f>
        <v>1.2735027361982937E-3</v>
      </c>
      <c r="AO50" s="98">
        <f>+'Alloc amt'!AO50/'Alloc amt'!$G50</f>
        <v>7.7819040499922327E-3</v>
      </c>
      <c r="AP50" s="98">
        <f>+'Alloc amt'!AP50/'Alloc amt'!$G50</f>
        <v>0</v>
      </c>
      <c r="AQ50" s="98"/>
      <c r="AR50" s="98">
        <f>+'Alloc amt'!AR50/'Alloc amt'!$G50</f>
        <v>5.15492515692902E-4</v>
      </c>
      <c r="AS50" s="98">
        <f>+'Alloc amt'!AS50/'Alloc amt'!$G50</f>
        <v>4.1111508682731574E-3</v>
      </c>
      <c r="AT50" s="98">
        <f>+'Alloc amt'!AT50/'Alloc amt'!$G50</f>
        <v>0</v>
      </c>
      <c r="AU50" s="98"/>
      <c r="AV50" s="98">
        <f>+'Alloc amt'!AV50/'Alloc amt'!$G50</f>
        <v>0</v>
      </c>
      <c r="AW50" s="98">
        <f>+'Alloc amt'!AW50/'Alloc amt'!$G50</f>
        <v>7.3643964986939928E-3</v>
      </c>
      <c r="AX50" s="98">
        <f>+'Alloc amt'!AX50/'Alloc amt'!$G50</f>
        <v>0</v>
      </c>
      <c r="AY50" s="98"/>
      <c r="AZ50" s="98">
        <f>+'Alloc amt'!AZ50/'Alloc amt'!$G50</f>
        <v>0</v>
      </c>
      <c r="BA50" s="98">
        <f>+'Alloc amt'!BA50/'Alloc amt'!$G50</f>
        <v>2.4005425107707316E-4</v>
      </c>
      <c r="BB50" s="98">
        <f>+'Alloc amt'!BB50/'Alloc amt'!$G50</f>
        <v>0</v>
      </c>
      <c r="BC50" s="98"/>
      <c r="BD50" s="98">
        <f>+'Alloc amt'!BD50/'Alloc amt'!$G50</f>
        <v>2.3082649283759858E-5</v>
      </c>
      <c r="BE50" s="98">
        <f>+'Alloc amt'!BE50/'Alloc amt'!$G50</f>
        <v>2.2495492977234175E-4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0.99999999999999967</v>
      </c>
      <c r="H53" s="98">
        <f>+'Alloc amt'!H53/'Alloc amt'!$G53</f>
        <v>0.13862084956250326</v>
      </c>
      <c r="I53" s="98">
        <f>+'Alloc amt'!I53/'Alloc amt'!$G53</f>
        <v>0.86137915043749669</v>
      </c>
      <c r="J53" s="98">
        <f>+'Alloc amt'!J53/'Alloc amt'!$G53</f>
        <v>0</v>
      </c>
      <c r="K53" s="104"/>
      <c r="L53" s="98">
        <f>+'Alloc amt'!L53/'Alloc amt'!$G53</f>
        <v>5.4207723483387614E-2</v>
      </c>
      <c r="M53" s="98">
        <f>+'Alloc amt'!M53/'Alloc amt'!$G53</f>
        <v>0.31162805361001022</v>
      </c>
      <c r="N53" s="98">
        <f>+'Alloc amt'!N53/'Alloc amt'!$G53</f>
        <v>0</v>
      </c>
      <c r="O53" s="98"/>
      <c r="P53" s="98">
        <f>+'Alloc amt'!P53/'Alloc amt'!$G53</f>
        <v>1.9589324934992294E-2</v>
      </c>
      <c r="Q53" s="98">
        <f>+'Alloc amt'!Q53/'Alloc amt'!$G53</f>
        <v>0.10126796098396715</v>
      </c>
      <c r="R53" s="98">
        <f>+'Alloc amt'!R53/'Alloc amt'!$G53</f>
        <v>0</v>
      </c>
      <c r="S53" s="98"/>
      <c r="T53" s="98">
        <f>+'Alloc amt'!T53/'Alloc amt'!$G53</f>
        <v>1.6155496053221817E-3</v>
      </c>
      <c r="U53" s="98">
        <f>+'Alloc amt'!U53/'Alloc amt'!$G53</f>
        <v>1.2061183775812837E-2</v>
      </c>
      <c r="V53" s="98">
        <f>+'Alloc amt'!V53/'Alloc amt'!$G53</f>
        <v>0</v>
      </c>
      <c r="W53" s="98"/>
      <c r="X53" s="98">
        <f>+'Alloc amt'!X53/'Alloc amt'!$G53</f>
        <v>2.2804096243159769E-2</v>
      </c>
      <c r="Y53" s="98">
        <f>+'Alloc amt'!Y53/'Alloc amt'!$G53</f>
        <v>0.13974448921114208</v>
      </c>
      <c r="Z53" s="98">
        <f>+'Alloc amt'!Z53/'Alloc amt'!$G53</f>
        <v>0</v>
      </c>
      <c r="AA53" s="98"/>
      <c r="AB53" s="98">
        <f>+'Alloc amt'!AB53/'Alloc amt'!$G53</f>
        <v>1.7247335792763475E-2</v>
      </c>
      <c r="AC53" s="98">
        <f>+'Alloc amt'!AC53/'Alloc amt'!$G53</f>
        <v>0.13489222673165066</v>
      </c>
      <c r="AD53" s="98">
        <f>+'Alloc amt'!AD53/'Alloc amt'!$G53</f>
        <v>0</v>
      </c>
      <c r="AE53" s="98"/>
      <c r="AF53" s="98">
        <f>+'Alloc amt'!AF53/'Alloc amt'!$G53</f>
        <v>1.1649197800686609E-2</v>
      </c>
      <c r="AG53" s="98">
        <f>+'Alloc amt'!AG53/'Alloc amt'!$G53</f>
        <v>5.9327437469627813E-2</v>
      </c>
      <c r="AH53" s="98">
        <f>+'Alloc amt'!AH53/'Alloc amt'!$G53</f>
        <v>0</v>
      </c>
      <c r="AI53" s="98"/>
      <c r="AJ53" s="98">
        <f>+'Alloc amt'!AJ53/'Alloc amt'!$G53</f>
        <v>9.9750300113169588E-3</v>
      </c>
      <c r="AK53" s="98">
        <f>+'Alloc amt'!AK53/'Alloc amt'!$G53</f>
        <v>8.2139037317793193E-2</v>
      </c>
      <c r="AL53" s="98">
        <f>+'Alloc amt'!AL53/'Alloc amt'!$G53</f>
        <v>0</v>
      </c>
      <c r="AM53" s="98"/>
      <c r="AN53" s="98">
        <f>+'Alloc amt'!AN53/'Alloc amt'!$G53</f>
        <v>1.0770837779864549E-3</v>
      </c>
      <c r="AO53" s="98">
        <f>+'Alloc amt'!AO53/'Alloc amt'!$G53</f>
        <v>8.017186819003019E-3</v>
      </c>
      <c r="AP53" s="98">
        <f>+'Alloc amt'!AP53/'Alloc amt'!$G53</f>
        <v>0</v>
      </c>
      <c r="AQ53" s="98"/>
      <c r="AR53" s="98">
        <f>+'Alloc amt'!AR53/'Alloc amt'!$G53</f>
        <v>4.3598542079598617E-4</v>
      </c>
      <c r="AS53" s="98">
        <f>+'Alloc amt'!AS53/'Alloc amt'!$G53</f>
        <v>4.2354498770882775E-3</v>
      </c>
      <c r="AT53" s="98">
        <f>+'Alloc amt'!AT53/'Alloc amt'!$G53</f>
        <v>0</v>
      </c>
      <c r="AU53" s="98"/>
      <c r="AV53" s="98">
        <f>+'Alloc amt'!AV53/'Alloc amt'!$G53</f>
        <v>0</v>
      </c>
      <c r="AW53" s="98">
        <f>+'Alloc amt'!AW53/'Alloc amt'!$G53</f>
        <v>7.5870560932064417E-3</v>
      </c>
      <c r="AX53" s="98">
        <f>+'Alloc amt'!AX53/'Alloc amt'!$G53</f>
        <v>0</v>
      </c>
      <c r="AY53" s="98"/>
      <c r="AZ53" s="98">
        <f>+'Alloc amt'!AZ53/'Alloc amt'!$G53</f>
        <v>0</v>
      </c>
      <c r="BA53" s="98">
        <f>+'Alloc amt'!BA53/'Alloc amt'!$G53</f>
        <v>2.4731219573218374E-4</v>
      </c>
      <c r="BB53" s="98">
        <f>+'Alloc amt'!BB53/'Alloc amt'!$G53</f>
        <v>0</v>
      </c>
      <c r="BC53" s="98"/>
      <c r="BD53" s="98">
        <f>+'Alloc amt'!BD53/'Alloc amt'!$G53</f>
        <v>1.9522492091934713E-5</v>
      </c>
      <c r="BE53" s="98">
        <f>+'Alloc amt'!BE53/'Alloc amt'!$G53</f>
        <v>2.317563524626557E-4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0.69934211990466877</v>
      </c>
      <c r="J57" s="98">
        <f>+'Alloc amt'!J57/'Alloc amt'!$G57</f>
        <v>0</v>
      </c>
      <c r="K57" s="104"/>
      <c r="L57" s="98">
        <f>+'Alloc amt'!L57/'Alloc amt'!$G57</f>
        <v>0.11757235133637363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4.2487727683401443E-2</v>
      </c>
      <c r="Q57" s="98">
        <f>+'Alloc amt'!Q57/'Alloc amt'!$G57</f>
        <v>8.2218092319718591E-2</v>
      </c>
      <c r="R57" s="98">
        <f>+'Alloc amt'!R57/'Alloc amt'!$G57</f>
        <v>0</v>
      </c>
      <c r="S57" s="98"/>
      <c r="T57" s="98">
        <f>+'Alloc amt'!T57/'Alloc amt'!$G57</f>
        <v>3.5040018947943672E-3</v>
      </c>
      <c r="U57" s="98">
        <f>+'Alloc amt'!U57/'Alloc amt'!$G57</f>
        <v>9.792312509598871E-3</v>
      </c>
      <c r="V57" s="98">
        <f>+'Alloc amt'!V57/'Alloc amt'!$G57</f>
        <v>0</v>
      </c>
      <c r="W57" s="98"/>
      <c r="X57" s="98">
        <f>+'Alloc amt'!X57/'Alloc amt'!$G57</f>
        <v>4.9460317517870167E-2</v>
      </c>
      <c r="Y57" s="98">
        <f>+'Alloc amt'!Y57/'Alloc amt'!$G57</f>
        <v>0.11345666688156814</v>
      </c>
      <c r="Z57" s="98">
        <f>+'Alloc amt'!Z57/'Alloc amt'!$G57</f>
        <v>0</v>
      </c>
      <c r="AA57" s="98"/>
      <c r="AB57" s="98">
        <f>+'Alloc amt'!AB57/'Alloc amt'!$G57</f>
        <v>3.7408134729447505E-2</v>
      </c>
      <c r="AC57" s="98">
        <f>+'Alloc amt'!AC57/'Alloc amt'!$G57</f>
        <v>0.10951718038828824</v>
      </c>
      <c r="AD57" s="98">
        <f>+'Alloc amt'!AD57/'Alloc amt'!$G57</f>
        <v>0</v>
      </c>
      <c r="AE57" s="98"/>
      <c r="AF57" s="98">
        <f>+'Alloc amt'!AF57/'Alloc amt'!$G57</f>
        <v>2.5266207259726912E-2</v>
      </c>
      <c r="AG57" s="98">
        <f>+'Alloc amt'!AG57/'Alloc amt'!$G57</f>
        <v>4.8167146682675369E-2</v>
      </c>
      <c r="AH57" s="98">
        <f>+'Alloc amt'!AH57/'Alloc amt'!$G57</f>
        <v>0</v>
      </c>
      <c r="AI57" s="98"/>
      <c r="AJ57" s="98">
        <f>+'Alloc amt'!AJ57/'Alloc amt'!$G57</f>
        <v>2.1635067066427142E-2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2.3361112444233254E-3</v>
      </c>
      <c r="AO57" s="98">
        <f>+'Alloc amt'!AO57/'Alloc amt'!$G57</f>
        <v>6.5090458978785968E-3</v>
      </c>
      <c r="AP57" s="98">
        <f>+'Alloc amt'!AP57/'Alloc amt'!$G57</f>
        <v>0</v>
      </c>
      <c r="AQ57" s="98"/>
      <c r="AR57" s="98">
        <f>+'Alloc amt'!AR57/'Alloc amt'!$G57</f>
        <v>9.4561859044073966E-4</v>
      </c>
      <c r="AS57" s="98">
        <f>+'Alloc amt'!AS57/'Alloc amt'!$G57</f>
        <v>3.4387046566990418E-3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6.1598285602382204E-3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2.0078943767535935E-4</v>
      </c>
      <c r="BB57" s="98">
        <f>+'Alloc amt'!BB57/'Alloc amt'!$G57</f>
        <v>0</v>
      </c>
      <c r="BC57" s="98"/>
      <c r="BD57" s="98">
        <f>+'Alloc amt'!BD57/'Alloc amt'!$G57</f>
        <v>4.2342772426108958E-5</v>
      </c>
      <c r="BE57" s="98">
        <f>+'Alloc amt'!BE57/'Alloc amt'!$G57</f>
        <v>1.8815985823465535E-4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0.16390000000000002</v>
      </c>
      <c r="I58" s="98">
        <f>+'Alloc amt'!I58/'Alloc amt'!$G58</f>
        <v>0.83610000000000007</v>
      </c>
      <c r="J58" s="98">
        <f>+'Alloc amt'!J58/'Alloc amt'!$G58</f>
        <v>0</v>
      </c>
      <c r="K58" s="104"/>
      <c r="L58" s="98">
        <f>+'Alloc amt'!L58/'Alloc amt'!$G58</f>
        <v>6.409314260421696E-2</v>
      </c>
      <c r="M58" s="98">
        <f>+'Alloc amt'!M58/'Alloc amt'!$G58</f>
        <v>0.3024826123211764</v>
      </c>
      <c r="N58" s="98">
        <f>+'Alloc amt'!N58/'Alloc amt'!$G58</f>
        <v>0</v>
      </c>
      <c r="O58" s="98"/>
      <c r="P58" s="98">
        <f>+'Alloc amt'!P58/'Alloc amt'!$G58</f>
        <v>2.316166988572348E-2</v>
      </c>
      <c r="Q58" s="98">
        <f>+'Alloc amt'!Q58/'Alloc amt'!$G58</f>
        <v>9.8296019976442162E-2</v>
      </c>
      <c r="R58" s="98">
        <f>+'Alloc amt'!R58/'Alloc amt'!$G58</f>
        <v>0</v>
      </c>
      <c r="S58" s="98"/>
      <c r="T58" s="98">
        <f>+'Alloc amt'!T58/'Alloc amt'!$G58</f>
        <v>1.9101641718976339E-3</v>
      </c>
      <c r="U58" s="98">
        <f>+'Alloc amt'!U58/'Alloc amt'!$G58</f>
        <v>1.1707220623850999E-2</v>
      </c>
      <c r="V58" s="98">
        <f>+'Alloc amt'!V58/'Alloc amt'!$G58</f>
        <v>0</v>
      </c>
      <c r="W58" s="98"/>
      <c r="X58" s="98">
        <f>+'Alloc amt'!X58/'Alloc amt'!$G58</f>
        <v>2.6962692741026879E-2</v>
      </c>
      <c r="Y58" s="98">
        <f>+'Alloc amt'!Y58/'Alloc amt'!$G58</f>
        <v>0.13564336607183072</v>
      </c>
      <c r="Z58" s="98">
        <f>+'Alloc amt'!Z58/'Alloc amt'!$G58</f>
        <v>0</v>
      </c>
      <c r="AA58" s="98"/>
      <c r="AB58" s="98">
        <f>+'Alloc amt'!AB58/'Alloc amt'!$G58</f>
        <v>2.0392591340737162E-2</v>
      </c>
      <c r="AC58" s="98">
        <f>+'Alloc amt'!AC58/'Alloc amt'!$G58</f>
        <v>0.13093350438427742</v>
      </c>
      <c r="AD58" s="98">
        <f>+'Alloc amt'!AD58/'Alloc amt'!$G58</f>
        <v>0</v>
      </c>
      <c r="AE58" s="98"/>
      <c r="AF58" s="98">
        <f>+'Alloc amt'!AF58/'Alloc amt'!$G58</f>
        <v>1.3773566714952517E-2</v>
      </c>
      <c r="AG58" s="98">
        <f>+'Alloc amt'!AG58/'Alloc amt'!$G58</f>
        <v>5.7586337495122791E-2</v>
      </c>
      <c r="AH58" s="98">
        <f>+'Alloc amt'!AH58/'Alloc amt'!$G58</f>
        <v>0</v>
      </c>
      <c r="AI58" s="98"/>
      <c r="AJ58" s="98">
        <f>+'Alloc amt'!AJ58/'Alloc amt'!$G58</f>
        <v>1.1794094640270401E-2</v>
      </c>
      <c r="AK58" s="98">
        <f>+'Alloc amt'!AK58/'Alloc amt'!$G58</f>
        <v>7.9728478529490707E-2</v>
      </c>
      <c r="AL58" s="98">
        <f>+'Alloc amt'!AL58/'Alloc amt'!$G58</f>
        <v>0</v>
      </c>
      <c r="AM58" s="98"/>
      <c r="AN58" s="98">
        <f>+'Alloc amt'!AN58/'Alloc amt'!$G58</f>
        <v>1.2735027361982939E-3</v>
      </c>
      <c r="AO58" s="98">
        <f>+'Alloc amt'!AO58/'Alloc amt'!$G58</f>
        <v>7.7819040499922327E-3</v>
      </c>
      <c r="AP58" s="98">
        <f>+'Alloc amt'!AP58/'Alloc amt'!$G58</f>
        <v>0</v>
      </c>
      <c r="AQ58" s="98"/>
      <c r="AR58" s="98">
        <f>+'Alloc amt'!AR58/'Alloc amt'!$G58</f>
        <v>5.15492515692902E-4</v>
      </c>
      <c r="AS58" s="98">
        <f>+'Alloc amt'!AS58/'Alloc amt'!$G58</f>
        <v>4.1111508682731565E-3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7.364396498693992E-3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2.4005425107707321E-4</v>
      </c>
      <c r="BB58" s="98">
        <f>+'Alloc amt'!BB58/'Alloc amt'!$G58</f>
        <v>0</v>
      </c>
      <c r="BC58" s="98"/>
      <c r="BD58" s="98">
        <f>+'Alloc amt'!BD58/'Alloc amt'!$G58</f>
        <v>2.3082649283759861E-5</v>
      </c>
      <c r="BE58" s="98">
        <f>+'Alloc amt'!BE58/'Alloc amt'!$G58</f>
        <v>2.2495492977234172E-4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</v>
      </c>
      <c r="H59" s="98">
        <f>+'Alloc amt'!H59/'Alloc amt'!$G59</f>
        <v>0.16389999999999999</v>
      </c>
      <c r="I59" s="98">
        <f>+'Alloc amt'!I59/'Alloc amt'!$G59</f>
        <v>0.83610000000000007</v>
      </c>
      <c r="J59" s="98">
        <f>+'Alloc amt'!J59/'Alloc amt'!$G59</f>
        <v>0</v>
      </c>
      <c r="K59" s="104"/>
      <c r="L59" s="98">
        <f>+'Alloc amt'!L59/'Alloc amt'!$G59</f>
        <v>6.409314260421696E-2</v>
      </c>
      <c r="M59" s="98">
        <f>+'Alloc amt'!M59/'Alloc amt'!$G59</f>
        <v>0.3024826123211764</v>
      </c>
      <c r="N59" s="98">
        <f>+'Alloc amt'!N59/'Alloc amt'!$G59</f>
        <v>0</v>
      </c>
      <c r="O59" s="98"/>
      <c r="P59" s="98">
        <f>+'Alloc amt'!P59/'Alloc amt'!$G59</f>
        <v>2.316166988572348E-2</v>
      </c>
      <c r="Q59" s="98">
        <f>+'Alloc amt'!Q59/'Alloc amt'!$G59</f>
        <v>9.8296019976442162E-2</v>
      </c>
      <c r="R59" s="98">
        <f>+'Alloc amt'!R59/'Alloc amt'!$G59</f>
        <v>0</v>
      </c>
      <c r="S59" s="98"/>
      <c r="T59" s="98">
        <f>+'Alloc amt'!T59/'Alloc amt'!$G59</f>
        <v>1.9101641718976339E-3</v>
      </c>
      <c r="U59" s="98">
        <f>+'Alloc amt'!U59/'Alloc amt'!$G59</f>
        <v>1.1707220623850999E-2</v>
      </c>
      <c r="V59" s="98">
        <f>+'Alloc amt'!V59/'Alloc amt'!$G59</f>
        <v>0</v>
      </c>
      <c r="W59" s="98"/>
      <c r="X59" s="98">
        <f>+'Alloc amt'!X59/'Alloc amt'!$G59</f>
        <v>2.6962692741026875E-2</v>
      </c>
      <c r="Y59" s="98">
        <f>+'Alloc amt'!Y59/'Alloc amt'!$G59</f>
        <v>0.13564336607183072</v>
      </c>
      <c r="Z59" s="98">
        <f>+'Alloc amt'!Z59/'Alloc amt'!$G59</f>
        <v>0</v>
      </c>
      <c r="AA59" s="98"/>
      <c r="AB59" s="98">
        <f>+'Alloc amt'!AB59/'Alloc amt'!$G59</f>
        <v>2.0392591340737162E-2</v>
      </c>
      <c r="AC59" s="98">
        <f>+'Alloc amt'!AC59/'Alloc amt'!$G59</f>
        <v>0.13093350438427742</v>
      </c>
      <c r="AD59" s="98">
        <f>+'Alloc amt'!AD59/'Alloc amt'!$G59</f>
        <v>0</v>
      </c>
      <c r="AE59" s="98"/>
      <c r="AF59" s="98">
        <f>+'Alloc amt'!AF59/'Alloc amt'!$G59</f>
        <v>1.3773566714952517E-2</v>
      </c>
      <c r="AG59" s="98">
        <f>+'Alloc amt'!AG59/'Alloc amt'!$G59</f>
        <v>5.7586337495122784E-2</v>
      </c>
      <c r="AH59" s="98">
        <f>+'Alloc amt'!AH59/'Alloc amt'!$G59</f>
        <v>0</v>
      </c>
      <c r="AI59" s="98"/>
      <c r="AJ59" s="98">
        <f>+'Alloc amt'!AJ59/'Alloc amt'!$G59</f>
        <v>1.1794094640270399E-2</v>
      </c>
      <c r="AK59" s="98">
        <f>+'Alloc amt'!AK59/'Alloc amt'!$G59</f>
        <v>7.9728478529490707E-2</v>
      </c>
      <c r="AL59" s="98">
        <f>+'Alloc amt'!AL59/'Alloc amt'!$G59</f>
        <v>0</v>
      </c>
      <c r="AM59" s="98"/>
      <c r="AN59" s="98">
        <f>+'Alloc amt'!AN59/'Alloc amt'!$G59</f>
        <v>1.2735027361982939E-3</v>
      </c>
      <c r="AO59" s="98">
        <f>+'Alloc amt'!AO59/'Alloc amt'!$G59</f>
        <v>7.7819040499922318E-3</v>
      </c>
      <c r="AP59" s="98">
        <f>+'Alloc amt'!AP59/'Alloc amt'!$G59</f>
        <v>0</v>
      </c>
      <c r="AQ59" s="98"/>
      <c r="AR59" s="98">
        <f>+'Alloc amt'!AR59/'Alloc amt'!$G59</f>
        <v>5.15492515692902E-4</v>
      </c>
      <c r="AS59" s="98">
        <f>+'Alloc amt'!AS59/'Alloc amt'!$G59</f>
        <v>4.1111508682731574E-3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7.3643964986939928E-3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2.4005425107707318E-4</v>
      </c>
      <c r="BB59" s="98">
        <f>+'Alloc amt'!BB59/'Alloc amt'!$G59</f>
        <v>0</v>
      </c>
      <c r="BC59" s="98"/>
      <c r="BD59" s="98">
        <f>+'Alloc amt'!BD59/'Alloc amt'!$G59</f>
        <v>2.3082649283759858E-5</v>
      </c>
      <c r="BE59" s="98">
        <f>+'Alloc amt'!BE59/'Alloc amt'!$G59</f>
        <v>2.2495492977234172E-4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1</v>
      </c>
      <c r="H60" s="98">
        <f>+'Alloc amt'!H60/'Alloc amt'!$G60</f>
        <v>0.13449432157003247</v>
      </c>
      <c r="I60" s="98">
        <f>+'Alloc amt'!I60/'Alloc amt'!$G60</f>
        <v>0.78371144479176569</v>
      </c>
      <c r="J60" s="98">
        <f>+'Alloc amt'!J60/'Alloc amt'!$G60</f>
        <v>8.1794233638202096E-2</v>
      </c>
      <c r="K60" s="104"/>
      <c r="L60" s="98">
        <f>+'Alloc amt'!L60/'Alloc amt'!$G60</f>
        <v>6.453881356739051E-2</v>
      </c>
      <c r="M60" s="98">
        <f>+'Alloc amt'!M60/'Alloc amt'!$G60</f>
        <v>0.28352958393328159</v>
      </c>
      <c r="N60" s="98">
        <f>+'Alloc amt'!N60/'Alloc amt'!$G60</f>
        <v>5.9775961072206195E-2</v>
      </c>
      <c r="O60" s="98"/>
      <c r="P60" s="98">
        <f>+'Alloc amt'!P60/'Alloc amt'!$G60</f>
        <v>1.8381685423653978E-2</v>
      </c>
      <c r="Q60" s="98">
        <f>+'Alloc amt'!Q60/'Alloc amt'!$G60</f>
        <v>9.2136964278217617E-2</v>
      </c>
      <c r="R60" s="98">
        <f>+'Alloc amt'!R60/'Alloc amt'!$G60</f>
        <v>1.4386224483044602E-2</v>
      </c>
      <c r="S60" s="98"/>
      <c r="T60" s="98">
        <f>+'Alloc amt'!T60/'Alloc amt'!$G60</f>
        <v>1.4910581983499391E-3</v>
      </c>
      <c r="U60" s="98">
        <f>+'Alloc amt'!U60/'Alloc amt'!$G60</f>
        <v>1.0973666773847895E-2</v>
      </c>
      <c r="V60" s="98">
        <f>+'Alloc amt'!V60/'Alloc amt'!$G60</f>
        <v>2.4708090825057821E-4</v>
      </c>
      <c r="W60" s="98"/>
      <c r="X60" s="98">
        <f>+'Alloc amt'!X60/'Alloc amt'!$G60</f>
        <v>1.8114323820490739E-2</v>
      </c>
      <c r="Y60" s="98">
        <f>+'Alloc amt'!Y60/'Alloc amt'!$G60</f>
        <v>0.12714419136535443</v>
      </c>
      <c r="Z60" s="98">
        <f>+'Alloc amt'!Z60/'Alloc amt'!$G60</f>
        <v>2.6788052308859421E-3</v>
      </c>
      <c r="AA60" s="98"/>
      <c r="AB60" s="98">
        <f>+'Alloc amt'!AB60/'Alloc amt'!$G60</f>
        <v>1.5771683589822422E-2</v>
      </c>
      <c r="AC60" s="98">
        <f>+'Alloc amt'!AC60/'Alloc amt'!$G60</f>
        <v>0.12272944132597902</v>
      </c>
      <c r="AD60" s="98">
        <f>+'Alloc amt'!AD60/'Alloc amt'!$G60</f>
        <v>5.5580860612815415E-4</v>
      </c>
      <c r="AE60" s="98"/>
      <c r="AF60" s="98">
        <f>+'Alloc amt'!AF60/'Alloc amt'!$G60</f>
        <v>9.6854019515458592E-3</v>
      </c>
      <c r="AG60" s="98">
        <f>+'Alloc amt'!AG60/'Alloc amt'!$G60</f>
        <v>5.3978078888373304E-2</v>
      </c>
      <c r="AH60" s="98">
        <f>+'Alloc amt'!AH60/'Alloc amt'!$G60</f>
        <v>7.2320361490944569E-4</v>
      </c>
      <c r="AI60" s="98"/>
      <c r="AJ60" s="98">
        <f>+'Alloc amt'!AJ60/'Alloc amt'!$G60</f>
        <v>4.0895717762401149E-3</v>
      </c>
      <c r="AK60" s="98">
        <f>+'Alloc amt'!AK60/'Alloc amt'!$G60</f>
        <v>7.4732832315986639E-2</v>
      </c>
      <c r="AL60" s="98">
        <f>+'Alloc amt'!AL60/'Alloc amt'!$G60</f>
        <v>3.0539296134928081E-4</v>
      </c>
      <c r="AM60" s="98"/>
      <c r="AN60" s="98">
        <f>+'Alloc amt'!AN60/'Alloc amt'!$G60</f>
        <v>9.789746813994118E-4</v>
      </c>
      <c r="AO60" s="98">
        <f>+'Alloc amt'!AO60/'Alloc amt'!$G60</f>
        <v>7.2943036314439737E-3</v>
      </c>
      <c r="AP60" s="98">
        <f>+'Alloc amt'!AP60/'Alloc amt'!$G60</f>
        <v>3.6419716600673609E-6</v>
      </c>
      <c r="AQ60" s="98"/>
      <c r="AR60" s="98">
        <f>+'Alloc amt'!AR60/'Alloc amt'!$G60</f>
        <v>4.9315312802019836E-4</v>
      </c>
      <c r="AS60" s="98">
        <f>+'Alloc amt'!AS60/'Alloc amt'!$G60</f>
        <v>3.8535533868332477E-3</v>
      </c>
      <c r="AT60" s="98">
        <f>+'Alloc amt'!AT60/'Alloc amt'!$G60</f>
        <v>3.6419716600673609E-6</v>
      </c>
      <c r="AU60" s="98"/>
      <c r="AV60" s="98">
        <f>+'Alloc amt'!AV60/'Alloc amt'!$G60</f>
        <v>9.0460541377391569E-4</v>
      </c>
      <c r="AW60" s="98">
        <f>+'Alloc amt'!AW60/'Alloc amt'!$G60</f>
        <v>6.9029563688684254E-3</v>
      </c>
      <c r="AX60" s="98">
        <f>+'Alloc amt'!AX60/'Alloc amt'!$G60</f>
        <v>3.0354797265665263E-3</v>
      </c>
      <c r="AY60" s="98"/>
      <c r="AZ60" s="98">
        <f>+'Alloc amt'!AZ60/'Alloc amt'!$G60</f>
        <v>2.8936887400034971E-5</v>
      </c>
      <c r="BA60" s="98">
        <f>+'Alloc amt'!BA60/'Alloc amt'!$G60</f>
        <v>2.2501287398638722E-4</v>
      </c>
      <c r="BB60" s="98">
        <f>+'Alloc amt'!BB60/'Alloc amt'!$G60</f>
        <v>1.2212688876672249E-5</v>
      </c>
      <c r="BC60" s="98"/>
      <c r="BD60" s="98">
        <f>+'Alloc amt'!BD60/'Alloc amt'!$G60</f>
        <v>1.6113131945320179E-5</v>
      </c>
      <c r="BE60" s="98">
        <f>+'Alloc amt'!BE60/'Alloc amt'!$G60</f>
        <v>2.1085964959324501E-4</v>
      </c>
      <c r="BF60" s="98">
        <f>+'Alloc amt'!BF60/'Alloc amt'!$G60</f>
        <v>6.6780402664568377E-5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>
        <f>'Alloc amt'!C62</f>
        <v>0</v>
      </c>
      <c r="D62" s="6">
        <f>'Alloc amt'!D62</f>
        <v>0</v>
      </c>
      <c r="E62" s="6">
        <f>'Alloc amt'!E62</f>
        <v>0</v>
      </c>
      <c r="F62" s="103"/>
      <c r="G62" s="101" t="e">
        <f t="shared" si="0"/>
        <v>#DIV/0!</v>
      </c>
      <c r="H62" s="98" t="e">
        <f>+'Alloc amt'!H62/'Alloc amt'!$G62</f>
        <v>#DIV/0!</v>
      </c>
      <c r="I62" s="98" t="e">
        <f>+'Alloc amt'!I62/'Alloc amt'!$G62</f>
        <v>#DIV/0!</v>
      </c>
      <c r="J62" s="98" t="e">
        <f>+'Alloc amt'!J62/'Alloc amt'!$G62</f>
        <v>#DIV/0!</v>
      </c>
      <c r="K62" s="104"/>
      <c r="L62" s="98" t="e">
        <f>+'Alloc amt'!L62/'Alloc amt'!$G62</f>
        <v>#DIV/0!</v>
      </c>
      <c r="M62" s="98" t="e">
        <f>+'Alloc amt'!M62/'Alloc amt'!$G62</f>
        <v>#DIV/0!</v>
      </c>
      <c r="N62" s="98" t="e">
        <f>+'Alloc amt'!N62/'Alloc amt'!$G62</f>
        <v>#DIV/0!</v>
      </c>
      <c r="O62" s="98"/>
      <c r="P62" s="98" t="e">
        <f>+'Alloc amt'!P62/'Alloc amt'!$G62</f>
        <v>#DIV/0!</v>
      </c>
      <c r="Q62" s="98" t="e">
        <f>+'Alloc amt'!Q62/'Alloc amt'!$G62</f>
        <v>#DIV/0!</v>
      </c>
      <c r="R62" s="98" t="e">
        <f>+'Alloc amt'!R62/'Alloc amt'!$G62</f>
        <v>#DIV/0!</v>
      </c>
      <c r="S62" s="98"/>
      <c r="T62" s="98" t="e">
        <f>+'Alloc amt'!T62/'Alloc amt'!$G62</f>
        <v>#DIV/0!</v>
      </c>
      <c r="U62" s="98" t="e">
        <f>+'Alloc amt'!U62/'Alloc amt'!$G62</f>
        <v>#DIV/0!</v>
      </c>
      <c r="V62" s="98" t="e">
        <f>+'Alloc amt'!V62/'Alloc amt'!$G62</f>
        <v>#DIV/0!</v>
      </c>
      <c r="W62" s="98"/>
      <c r="X62" s="98" t="e">
        <f>+'Alloc amt'!X62/'Alloc amt'!$G62</f>
        <v>#DIV/0!</v>
      </c>
      <c r="Y62" s="98" t="e">
        <f>+'Alloc amt'!Y62/'Alloc amt'!$G62</f>
        <v>#DIV/0!</v>
      </c>
      <c r="Z62" s="98" t="e">
        <f>+'Alloc amt'!Z62/'Alloc amt'!$G62</f>
        <v>#DIV/0!</v>
      </c>
      <c r="AA62" s="98"/>
      <c r="AB62" s="98" t="e">
        <f>+'Alloc amt'!AB62/'Alloc amt'!$G62</f>
        <v>#DIV/0!</v>
      </c>
      <c r="AC62" s="98" t="e">
        <f>+'Alloc amt'!AC62/'Alloc amt'!$G62</f>
        <v>#DIV/0!</v>
      </c>
      <c r="AD62" s="98" t="e">
        <f>+'Alloc amt'!AD62/'Alloc amt'!$G62</f>
        <v>#DIV/0!</v>
      </c>
      <c r="AE62" s="98"/>
      <c r="AF62" s="98" t="e">
        <f>+'Alloc amt'!AF62/'Alloc amt'!$G62</f>
        <v>#DIV/0!</v>
      </c>
      <c r="AG62" s="98" t="e">
        <f>+'Alloc amt'!AG62/'Alloc amt'!$G62</f>
        <v>#DIV/0!</v>
      </c>
      <c r="AH62" s="98" t="e">
        <f>+'Alloc amt'!AH62/'Alloc amt'!$G62</f>
        <v>#DIV/0!</v>
      </c>
      <c r="AI62" s="98"/>
      <c r="AJ62" s="98" t="e">
        <f>+'Alloc amt'!AJ62/'Alloc amt'!$G62</f>
        <v>#DIV/0!</v>
      </c>
      <c r="AK62" s="98" t="e">
        <f>+'Alloc amt'!AK62/'Alloc amt'!$G62</f>
        <v>#DIV/0!</v>
      </c>
      <c r="AL62" s="98" t="e">
        <f>+'Alloc amt'!AL62/'Alloc amt'!$G62</f>
        <v>#DIV/0!</v>
      </c>
      <c r="AM62" s="98"/>
      <c r="AN62" s="98" t="e">
        <f>+'Alloc amt'!AN62/'Alloc amt'!$G62</f>
        <v>#DIV/0!</v>
      </c>
      <c r="AO62" s="98" t="e">
        <f>+'Alloc amt'!AO62/'Alloc amt'!$G62</f>
        <v>#DIV/0!</v>
      </c>
      <c r="AP62" s="98" t="e">
        <f>+'Alloc amt'!AP62/'Alloc amt'!$G62</f>
        <v>#DIV/0!</v>
      </c>
      <c r="AQ62" s="98"/>
      <c r="AR62" s="98" t="e">
        <f>+'Alloc amt'!AR62/'Alloc amt'!$G62</f>
        <v>#DIV/0!</v>
      </c>
      <c r="AS62" s="98" t="e">
        <f>+'Alloc amt'!AS62/'Alloc amt'!$G62</f>
        <v>#DIV/0!</v>
      </c>
      <c r="AT62" s="98" t="e">
        <f>+'Alloc amt'!AT62/'Alloc amt'!$G62</f>
        <v>#DIV/0!</v>
      </c>
      <c r="AU62" s="98"/>
      <c r="AV62" s="98" t="e">
        <f>+'Alloc amt'!AV62/'Alloc amt'!$G62</f>
        <v>#DIV/0!</v>
      </c>
      <c r="AW62" s="98" t="e">
        <f>+'Alloc amt'!AW62/'Alloc amt'!$G62</f>
        <v>#DIV/0!</v>
      </c>
      <c r="AX62" s="98" t="e">
        <f>+'Alloc amt'!AX62/'Alloc amt'!$G62</f>
        <v>#DIV/0!</v>
      </c>
      <c r="AY62" s="98"/>
      <c r="AZ62" s="98" t="e">
        <f>+'Alloc amt'!AZ62/'Alloc amt'!$G62</f>
        <v>#DIV/0!</v>
      </c>
      <c r="BA62" s="98" t="e">
        <f>+'Alloc amt'!BA62/'Alloc amt'!$G62</f>
        <v>#DIV/0!</v>
      </c>
      <c r="BB62" s="98" t="e">
        <f>+'Alloc amt'!BB62/'Alloc amt'!$G62</f>
        <v>#DIV/0!</v>
      </c>
      <c r="BC62" s="98"/>
      <c r="BD62" s="98" t="e">
        <f>+'Alloc amt'!BD62/'Alloc amt'!$G62</f>
        <v>#DIV/0!</v>
      </c>
      <c r="BE62" s="98" t="e">
        <f>+'Alloc amt'!BE62/'Alloc amt'!$G62</f>
        <v>#DIV/0!</v>
      </c>
      <c r="BF62" s="98" t="e">
        <f>+'Alloc amt'!BF62/'Alloc amt'!$G62</f>
        <v>#DIV/0!</v>
      </c>
    </row>
    <row r="63" spans="3:58" x14ac:dyDescent="0.25">
      <c r="C63" s="6">
        <f>'Alloc amt'!C63</f>
        <v>0</v>
      </c>
      <c r="D63" s="6">
        <f>'Alloc amt'!D63</f>
        <v>0</v>
      </c>
      <c r="E63" s="6">
        <f>'Alloc amt'!E63</f>
        <v>0</v>
      </c>
      <c r="F63" s="103"/>
      <c r="G63" s="101" t="e">
        <f t="shared" si="0"/>
        <v>#DIV/0!</v>
      </c>
      <c r="H63" s="98" t="e">
        <f>+'Alloc amt'!H63/'Alloc amt'!$G63</f>
        <v>#DIV/0!</v>
      </c>
      <c r="I63" s="98" t="e">
        <f>+'Alloc amt'!I63/'Alloc amt'!$G63</f>
        <v>#DIV/0!</v>
      </c>
      <c r="J63" s="98" t="e">
        <f>+'Alloc amt'!J63/'Alloc amt'!$G63</f>
        <v>#DIV/0!</v>
      </c>
      <c r="K63" s="104"/>
      <c r="L63" s="98" t="e">
        <f>+'Alloc amt'!L63/'Alloc amt'!$G63</f>
        <v>#DIV/0!</v>
      </c>
      <c r="M63" s="98" t="e">
        <f>+'Alloc amt'!M63/'Alloc amt'!$G63</f>
        <v>#DIV/0!</v>
      </c>
      <c r="N63" s="98" t="e">
        <f>+'Alloc amt'!N63/'Alloc amt'!$G63</f>
        <v>#DIV/0!</v>
      </c>
      <c r="O63" s="98"/>
      <c r="P63" s="98" t="e">
        <f>+'Alloc amt'!P63/'Alloc amt'!$G63</f>
        <v>#DIV/0!</v>
      </c>
      <c r="Q63" s="98" t="e">
        <f>+'Alloc amt'!Q63/'Alloc amt'!$G63</f>
        <v>#DIV/0!</v>
      </c>
      <c r="R63" s="98" t="e">
        <f>+'Alloc amt'!R63/'Alloc amt'!$G63</f>
        <v>#DIV/0!</v>
      </c>
      <c r="S63" s="98"/>
      <c r="T63" s="98" t="e">
        <f>+'Alloc amt'!T63/'Alloc amt'!$G63</f>
        <v>#DIV/0!</v>
      </c>
      <c r="U63" s="98" t="e">
        <f>+'Alloc amt'!U63/'Alloc amt'!$G63</f>
        <v>#DIV/0!</v>
      </c>
      <c r="V63" s="98" t="e">
        <f>+'Alloc amt'!V63/'Alloc amt'!$G63</f>
        <v>#DIV/0!</v>
      </c>
      <c r="W63" s="98"/>
      <c r="X63" s="98" t="e">
        <f>+'Alloc amt'!X63/'Alloc amt'!$G63</f>
        <v>#DIV/0!</v>
      </c>
      <c r="Y63" s="98" t="e">
        <f>+'Alloc amt'!Y63/'Alloc amt'!$G63</f>
        <v>#DIV/0!</v>
      </c>
      <c r="Z63" s="98" t="e">
        <f>+'Alloc amt'!Z63/'Alloc amt'!$G63</f>
        <v>#DIV/0!</v>
      </c>
      <c r="AA63" s="98"/>
      <c r="AB63" s="98" t="e">
        <f>+'Alloc amt'!AB63/'Alloc amt'!$G63</f>
        <v>#DIV/0!</v>
      </c>
      <c r="AC63" s="98" t="e">
        <f>+'Alloc amt'!AC63/'Alloc amt'!$G63</f>
        <v>#DIV/0!</v>
      </c>
      <c r="AD63" s="98" t="e">
        <f>+'Alloc amt'!AD63/'Alloc amt'!$G63</f>
        <v>#DIV/0!</v>
      </c>
      <c r="AE63" s="98"/>
      <c r="AF63" s="98" t="e">
        <f>+'Alloc amt'!AF63/'Alloc amt'!$G63</f>
        <v>#DIV/0!</v>
      </c>
      <c r="AG63" s="98" t="e">
        <f>+'Alloc amt'!AG63/'Alloc amt'!$G63</f>
        <v>#DIV/0!</v>
      </c>
      <c r="AH63" s="98" t="e">
        <f>+'Alloc amt'!AH63/'Alloc amt'!$G63</f>
        <v>#DIV/0!</v>
      </c>
      <c r="AI63" s="98"/>
      <c r="AJ63" s="98" t="e">
        <f>+'Alloc amt'!AJ63/'Alloc amt'!$G63</f>
        <v>#DIV/0!</v>
      </c>
      <c r="AK63" s="98" t="e">
        <f>+'Alloc amt'!AK63/'Alloc amt'!$G63</f>
        <v>#DIV/0!</v>
      </c>
      <c r="AL63" s="98" t="e">
        <f>+'Alloc amt'!AL63/'Alloc amt'!$G63</f>
        <v>#DIV/0!</v>
      </c>
      <c r="AM63" s="98"/>
      <c r="AN63" s="98" t="e">
        <f>+'Alloc amt'!AN63/'Alloc amt'!$G63</f>
        <v>#DIV/0!</v>
      </c>
      <c r="AO63" s="98" t="e">
        <f>+'Alloc amt'!AO63/'Alloc amt'!$G63</f>
        <v>#DIV/0!</v>
      </c>
      <c r="AP63" s="98" t="e">
        <f>+'Alloc amt'!AP63/'Alloc amt'!$G63</f>
        <v>#DIV/0!</v>
      </c>
      <c r="AQ63" s="98"/>
      <c r="AR63" s="98" t="e">
        <f>+'Alloc amt'!AR63/'Alloc amt'!$G63</f>
        <v>#DIV/0!</v>
      </c>
      <c r="AS63" s="98" t="e">
        <f>+'Alloc amt'!AS63/'Alloc amt'!$G63</f>
        <v>#DIV/0!</v>
      </c>
      <c r="AT63" s="98" t="e">
        <f>+'Alloc amt'!AT63/'Alloc amt'!$G63</f>
        <v>#DIV/0!</v>
      </c>
      <c r="AU63" s="98"/>
      <c r="AV63" s="98" t="e">
        <f>+'Alloc amt'!AV63/'Alloc amt'!$G63</f>
        <v>#DIV/0!</v>
      </c>
      <c r="AW63" s="98" t="e">
        <f>+'Alloc amt'!AW63/'Alloc amt'!$G63</f>
        <v>#DIV/0!</v>
      </c>
      <c r="AX63" s="98" t="e">
        <f>+'Alloc amt'!AX63/'Alloc amt'!$G63</f>
        <v>#DIV/0!</v>
      </c>
      <c r="AY63" s="98"/>
      <c r="AZ63" s="98" t="e">
        <f>+'Alloc amt'!AZ63/'Alloc amt'!$G63</f>
        <v>#DIV/0!</v>
      </c>
      <c r="BA63" s="98" t="e">
        <f>+'Alloc amt'!BA63/'Alloc amt'!$G63</f>
        <v>#DIV/0!</v>
      </c>
      <c r="BB63" s="98" t="e">
        <f>+'Alloc amt'!BB63/'Alloc amt'!$G63</f>
        <v>#DIV/0!</v>
      </c>
      <c r="BC63" s="98"/>
      <c r="BD63" s="98" t="e">
        <f>+'Alloc amt'!BD63/'Alloc amt'!$G63</f>
        <v>#DIV/0!</v>
      </c>
      <c r="BE63" s="98" t="e">
        <f>+'Alloc amt'!BE63/'Alloc amt'!$G63</f>
        <v>#DIV/0!</v>
      </c>
      <c r="BF63" s="98" t="e">
        <f>+'Alloc amt'!BF63/'Alloc amt'!$G63</f>
        <v>#DIV/0!</v>
      </c>
    </row>
    <row r="64" spans="3:58" x14ac:dyDescent="0.25">
      <c r="C64" s="6" t="str">
        <f>'Alloc amt'!C64</f>
        <v>Memo: Purchased Pwer Expense</v>
      </c>
      <c r="D64" s="6">
        <f>'Alloc amt'!D64</f>
        <v>0</v>
      </c>
      <c r="E64" s="6">
        <f>'Alloc amt'!E64</f>
        <v>0</v>
      </c>
      <c r="F64" s="103"/>
      <c r="G64" s="101" t="e">
        <f t="shared" si="0"/>
        <v>#DIV/0!</v>
      </c>
      <c r="H64" s="98" t="e">
        <f>+'Alloc amt'!H64/'Alloc amt'!$G64</f>
        <v>#DIV/0!</v>
      </c>
      <c r="I64" s="98" t="e">
        <f>+'Alloc amt'!I64/'Alloc amt'!$G64</f>
        <v>#DIV/0!</v>
      </c>
      <c r="J64" s="98" t="e">
        <f>+'Alloc amt'!J64/'Alloc amt'!$G64</f>
        <v>#DIV/0!</v>
      </c>
      <c r="K64" s="104"/>
      <c r="L64" s="98" t="e">
        <f>+'Alloc amt'!L64/'Alloc amt'!$G64</f>
        <v>#DIV/0!</v>
      </c>
      <c r="M64" s="98" t="e">
        <f>+'Alloc amt'!M64/'Alloc amt'!$G64</f>
        <v>#DIV/0!</v>
      </c>
      <c r="N64" s="98" t="e">
        <f>+'Alloc amt'!N64/'Alloc amt'!$G64</f>
        <v>#DIV/0!</v>
      </c>
      <c r="O64" s="98"/>
      <c r="P64" s="98" t="e">
        <f>+'Alloc amt'!P64/'Alloc amt'!$G64</f>
        <v>#DIV/0!</v>
      </c>
      <c r="Q64" s="98" t="e">
        <f>+'Alloc amt'!Q64/'Alloc amt'!$G64</f>
        <v>#DIV/0!</v>
      </c>
      <c r="R64" s="98" t="e">
        <f>+'Alloc amt'!R64/'Alloc amt'!$G64</f>
        <v>#DIV/0!</v>
      </c>
      <c r="S64" s="98"/>
      <c r="T64" s="98" t="e">
        <f>+'Alloc amt'!T64/'Alloc amt'!$G64</f>
        <v>#DIV/0!</v>
      </c>
      <c r="U64" s="98" t="e">
        <f>+'Alloc amt'!U64/'Alloc amt'!$G64</f>
        <v>#DIV/0!</v>
      </c>
      <c r="V64" s="98" t="e">
        <f>+'Alloc amt'!V64/'Alloc amt'!$G64</f>
        <v>#DIV/0!</v>
      </c>
      <c r="W64" s="98"/>
      <c r="X64" s="98" t="e">
        <f>+'Alloc amt'!X64/'Alloc amt'!$G64</f>
        <v>#DIV/0!</v>
      </c>
      <c r="Y64" s="98" t="e">
        <f>+'Alloc amt'!Y64/'Alloc amt'!$G64</f>
        <v>#DIV/0!</v>
      </c>
      <c r="Z64" s="98" t="e">
        <f>+'Alloc amt'!Z64/'Alloc amt'!$G64</f>
        <v>#DIV/0!</v>
      </c>
      <c r="AA64" s="98"/>
      <c r="AB64" s="98" t="e">
        <f>+'Alloc amt'!AB64/'Alloc amt'!$G64</f>
        <v>#DIV/0!</v>
      </c>
      <c r="AC64" s="98" t="e">
        <f>+'Alloc amt'!AC64/'Alloc amt'!$G64</f>
        <v>#DIV/0!</v>
      </c>
      <c r="AD64" s="98" t="e">
        <f>+'Alloc amt'!AD64/'Alloc amt'!$G64</f>
        <v>#DIV/0!</v>
      </c>
      <c r="AE64" s="98"/>
      <c r="AF64" s="98" t="e">
        <f>+'Alloc amt'!AF64/'Alloc amt'!$G64</f>
        <v>#DIV/0!</v>
      </c>
      <c r="AG64" s="98" t="e">
        <f>+'Alloc amt'!AG64/'Alloc amt'!$G64</f>
        <v>#DIV/0!</v>
      </c>
      <c r="AH64" s="98" t="e">
        <f>+'Alloc amt'!AH64/'Alloc amt'!$G64</f>
        <v>#DIV/0!</v>
      </c>
      <c r="AI64" s="98"/>
      <c r="AJ64" s="98" t="e">
        <f>+'Alloc amt'!AJ64/'Alloc amt'!$G64</f>
        <v>#DIV/0!</v>
      </c>
      <c r="AK64" s="98" t="e">
        <f>+'Alloc amt'!AK64/'Alloc amt'!$G64</f>
        <v>#DIV/0!</v>
      </c>
      <c r="AL64" s="98" t="e">
        <f>+'Alloc amt'!AL64/'Alloc amt'!$G64</f>
        <v>#DIV/0!</v>
      </c>
      <c r="AM64" s="98"/>
      <c r="AN64" s="98" t="e">
        <f>+'Alloc amt'!AN64/'Alloc amt'!$G64</f>
        <v>#DIV/0!</v>
      </c>
      <c r="AO64" s="98" t="e">
        <f>+'Alloc amt'!AO64/'Alloc amt'!$G64</f>
        <v>#DIV/0!</v>
      </c>
      <c r="AP64" s="98" t="e">
        <f>+'Alloc amt'!AP64/'Alloc amt'!$G64</f>
        <v>#DIV/0!</v>
      </c>
      <c r="AQ64" s="98"/>
      <c r="AR64" s="98" t="e">
        <f>+'Alloc amt'!AR64/'Alloc amt'!$G64</f>
        <v>#DIV/0!</v>
      </c>
      <c r="AS64" s="98" t="e">
        <f>+'Alloc amt'!AS64/'Alloc amt'!$G64</f>
        <v>#DIV/0!</v>
      </c>
      <c r="AT64" s="98" t="e">
        <f>+'Alloc amt'!AT64/'Alloc amt'!$G64</f>
        <v>#DIV/0!</v>
      </c>
      <c r="AU64" s="98"/>
      <c r="AV64" s="98" t="e">
        <f>+'Alloc amt'!AV64/'Alloc amt'!$G64</f>
        <v>#DIV/0!</v>
      </c>
      <c r="AW64" s="98" t="e">
        <f>+'Alloc amt'!AW64/'Alloc amt'!$G64</f>
        <v>#DIV/0!</v>
      </c>
      <c r="AX64" s="98" t="e">
        <f>+'Alloc amt'!AX64/'Alloc amt'!$G64</f>
        <v>#DIV/0!</v>
      </c>
      <c r="AY64" s="98"/>
      <c r="AZ64" s="98" t="e">
        <f>+'Alloc amt'!AZ64/'Alloc amt'!$G64</f>
        <v>#DIV/0!</v>
      </c>
      <c r="BA64" s="98" t="e">
        <f>+'Alloc amt'!BA64/'Alloc amt'!$G64</f>
        <v>#DIV/0!</v>
      </c>
      <c r="BB64" s="98" t="e">
        <f>+'Alloc amt'!BB64/'Alloc amt'!$G64</f>
        <v>#DIV/0!</v>
      </c>
      <c r="BC64" s="98"/>
      <c r="BD64" s="98" t="e">
        <f>+'Alloc amt'!BD64/'Alloc amt'!$G64</f>
        <v>#DIV/0!</v>
      </c>
      <c r="BE64" s="98" t="e">
        <f>+'Alloc amt'!BE64/'Alloc amt'!$G64</f>
        <v>#DIV/0!</v>
      </c>
      <c r="BF64" s="98" t="e">
        <f>+'Alloc amt'!BF64/'Alloc amt'!$G64</f>
        <v>#DIV/0!</v>
      </c>
    </row>
    <row r="65" spans="3:58" x14ac:dyDescent="0.25">
      <c r="C65" s="6" t="str">
        <f>'Alloc amt'!C65</f>
        <v>Demand</v>
      </c>
      <c r="D65" s="6" t="str">
        <f>'Alloc amt'!D65</f>
        <v>Production Plant</v>
      </c>
      <c r="E65" s="6">
        <f>'Alloc amt'!E65</f>
        <v>0</v>
      </c>
      <c r="F65" s="103"/>
      <c r="G65" s="101">
        <f t="shared" si="0"/>
        <v>1</v>
      </c>
      <c r="H65" s="98">
        <f>+'Alloc amt'!H65/'Alloc amt'!$G65</f>
        <v>1</v>
      </c>
      <c r="I65" s="98">
        <f>+'Alloc amt'!I65/'Alloc amt'!$G65</f>
        <v>0</v>
      </c>
      <c r="J65" s="98">
        <f>+'Alloc amt'!J65/'Alloc amt'!$G65</f>
        <v>0</v>
      </c>
      <c r="K65" s="104"/>
      <c r="L65" s="98">
        <f>+'Alloc amt'!L65/'Alloc amt'!$G65</f>
        <v>0.3910502904467173</v>
      </c>
      <c r="M65" s="98">
        <f>+'Alloc amt'!M65/'Alloc amt'!$G65</f>
        <v>0</v>
      </c>
      <c r="N65" s="98">
        <f>+'Alloc amt'!N65/'Alloc amt'!$G65</f>
        <v>0</v>
      </c>
      <c r="O65" s="98"/>
      <c r="P65" s="98">
        <f>+'Alloc amt'!P65/'Alloc amt'!$G65</f>
        <v>0.1413158626340664</v>
      </c>
      <c r="Q65" s="98">
        <f>+'Alloc amt'!Q65/'Alloc amt'!$G65</f>
        <v>0</v>
      </c>
      <c r="R65" s="98">
        <f>+'Alloc amt'!R65/'Alloc amt'!$G65</f>
        <v>0</v>
      </c>
      <c r="S65" s="98"/>
      <c r="T65" s="98">
        <f>+'Alloc amt'!T65/'Alloc amt'!$G65</f>
        <v>1.1654448882840965E-2</v>
      </c>
      <c r="U65" s="98">
        <f>+'Alloc amt'!U65/'Alloc amt'!$G65</f>
        <v>0</v>
      </c>
      <c r="V65" s="98">
        <f>+'Alloc amt'!V65/'Alloc amt'!$G65</f>
        <v>0</v>
      </c>
      <c r="W65" s="98"/>
      <c r="X65" s="98">
        <f>+'Alloc amt'!X65/'Alloc amt'!$G65</f>
        <v>0.1645069721844227</v>
      </c>
      <c r="Y65" s="98">
        <f>+'Alloc amt'!Y65/'Alloc amt'!$G65</f>
        <v>0</v>
      </c>
      <c r="Z65" s="98">
        <f>+'Alloc amt'!Z65/'Alloc amt'!$G65</f>
        <v>0</v>
      </c>
      <c r="AA65" s="98"/>
      <c r="AB65" s="98">
        <f>+'Alloc amt'!AB65/'Alloc amt'!$G65</f>
        <v>0.12442093557496745</v>
      </c>
      <c r="AC65" s="98">
        <f>+'Alloc amt'!AC65/'Alloc amt'!$G65</f>
        <v>0</v>
      </c>
      <c r="AD65" s="98">
        <f>+'Alloc amt'!AD65/'Alloc amt'!$G65</f>
        <v>0</v>
      </c>
      <c r="AE65" s="98"/>
      <c r="AF65" s="98">
        <f>+'Alloc amt'!AF65/'Alloc amt'!$G65</f>
        <v>8.4036404606177659E-2</v>
      </c>
      <c r="AG65" s="98">
        <f>+'Alloc amt'!AG65/'Alloc amt'!$G65</f>
        <v>0</v>
      </c>
      <c r="AH65" s="98">
        <f>+'Alloc amt'!AH65/'Alloc amt'!$G65</f>
        <v>0</v>
      </c>
      <c r="AI65" s="98"/>
      <c r="AJ65" s="98">
        <f>+'Alloc amt'!AJ65/'Alloc amt'!$G65</f>
        <v>7.1959088714279446E-2</v>
      </c>
      <c r="AK65" s="98">
        <f>+'Alloc amt'!AK65/'Alloc amt'!$G65</f>
        <v>0</v>
      </c>
      <c r="AL65" s="98">
        <f>+'Alloc amt'!AL65/'Alloc amt'!$G65</f>
        <v>0</v>
      </c>
      <c r="AM65" s="98"/>
      <c r="AN65" s="98">
        <f>+'Alloc amt'!AN65/'Alloc amt'!$G65</f>
        <v>7.7699983904715919E-3</v>
      </c>
      <c r="AO65" s="98">
        <f>+'Alloc amt'!AO65/'Alloc amt'!$G65</f>
        <v>0</v>
      </c>
      <c r="AP65" s="98">
        <f>+'Alloc amt'!AP65/'Alloc amt'!$G65</f>
        <v>0</v>
      </c>
      <c r="AQ65" s="98"/>
      <c r="AR65" s="98">
        <f>+'Alloc amt'!AR65/'Alloc amt'!$G65</f>
        <v>3.1451648303410739E-3</v>
      </c>
      <c r="AS65" s="98">
        <f>+'Alloc amt'!AS65/'Alloc amt'!$G65</f>
        <v>0</v>
      </c>
      <c r="AT65" s="98">
        <f>+'Alloc amt'!AT65/'Alloc amt'!$G65</f>
        <v>0</v>
      </c>
      <c r="AU65" s="98"/>
      <c r="AV65" s="98">
        <f>+'Alloc amt'!AV65/'Alloc amt'!$G65</f>
        <v>0</v>
      </c>
      <c r="AW65" s="98">
        <f>+'Alloc amt'!AW65/'Alloc amt'!$G65</f>
        <v>0</v>
      </c>
      <c r="AX65" s="98">
        <f>+'Alloc amt'!AX65/'Alloc amt'!$G65</f>
        <v>0</v>
      </c>
      <c r="AY65" s="98"/>
      <c r="AZ65" s="98">
        <f>+'Alloc amt'!AZ65/'Alloc amt'!$G65</f>
        <v>0</v>
      </c>
      <c r="BA65" s="98">
        <f>+'Alloc amt'!BA65/'Alloc amt'!$G65</f>
        <v>0</v>
      </c>
      <c r="BB65" s="98">
        <f>+'Alloc amt'!BB65/'Alloc amt'!$G65</f>
        <v>0</v>
      </c>
      <c r="BC65" s="98"/>
      <c r="BD65" s="98">
        <f>+'Alloc amt'!BD65/'Alloc amt'!$G65</f>
        <v>1.4083373571543539E-4</v>
      </c>
      <c r="BE65" s="98">
        <f>+'Alloc amt'!BE65/'Alloc amt'!$G65</f>
        <v>0</v>
      </c>
      <c r="BF65" s="98">
        <f>+'Alloc amt'!BF65/'Alloc amt'!$G65</f>
        <v>0</v>
      </c>
    </row>
    <row r="66" spans="3:58" x14ac:dyDescent="0.25">
      <c r="C66" s="6" t="str">
        <f>'Alloc amt'!C66</f>
        <v>Energy</v>
      </c>
      <c r="D66" s="6" t="str">
        <f>'Alloc amt'!D66</f>
        <v>Energy @ Source</v>
      </c>
      <c r="E66" s="6">
        <f>'Alloc amt'!E66</f>
        <v>0</v>
      </c>
      <c r="F66" s="103"/>
      <c r="G66" s="101">
        <f t="shared" si="0"/>
        <v>1.0000000000000002</v>
      </c>
      <c r="H66" s="98">
        <f>+'Alloc amt'!H66/'Alloc amt'!$G66</f>
        <v>0</v>
      </c>
      <c r="I66" s="98">
        <f>+'Alloc amt'!I66/'Alloc amt'!$G66</f>
        <v>1</v>
      </c>
      <c r="J66" s="98">
        <f>+'Alloc amt'!J66/'Alloc amt'!$G66</f>
        <v>0</v>
      </c>
      <c r="K66" s="104"/>
      <c r="L66" s="98">
        <f>+'Alloc amt'!L66/'Alloc amt'!$G66</f>
        <v>0</v>
      </c>
      <c r="M66" s="98">
        <f>+'Alloc amt'!M66/'Alloc amt'!$G66</f>
        <v>0.36177803172010092</v>
      </c>
      <c r="N66" s="98">
        <f>+'Alloc amt'!N66/'Alloc amt'!$G66</f>
        <v>0</v>
      </c>
      <c r="O66" s="98"/>
      <c r="P66" s="98">
        <f>+'Alloc amt'!P66/'Alloc amt'!$G66</f>
        <v>0</v>
      </c>
      <c r="Q66" s="98">
        <f>+'Alloc amt'!Q66/'Alloc amt'!$G66</f>
        <v>0.11756490847559163</v>
      </c>
      <c r="R66" s="98">
        <f>+'Alloc amt'!R66/'Alloc amt'!$G66</f>
        <v>0</v>
      </c>
      <c r="S66" s="98"/>
      <c r="T66" s="98">
        <f>+'Alloc amt'!T66/'Alloc amt'!$G66</f>
        <v>0</v>
      </c>
      <c r="U66" s="98">
        <f>+'Alloc amt'!U66/'Alloc amt'!$G66</f>
        <v>1.4002177519257265E-2</v>
      </c>
      <c r="V66" s="98">
        <f>+'Alloc amt'!V66/'Alloc amt'!$G66</f>
        <v>0</v>
      </c>
      <c r="W66" s="98"/>
      <c r="X66" s="98">
        <f>+'Alloc amt'!X66/'Alloc amt'!$G66</f>
        <v>0</v>
      </c>
      <c r="Y66" s="98">
        <f>+'Alloc amt'!Y66/'Alloc amt'!$G66</f>
        <v>0.1622334243174629</v>
      </c>
      <c r="Z66" s="98">
        <f>+'Alloc amt'!Z66/'Alloc amt'!$G66</f>
        <v>0</v>
      </c>
      <c r="AA66" s="98"/>
      <c r="AB66" s="98">
        <f>+'Alloc amt'!AB66/'Alloc amt'!$G66</f>
        <v>0</v>
      </c>
      <c r="AC66" s="98">
        <f>+'Alloc amt'!AC66/'Alloc amt'!$G66</f>
        <v>0.15660029229072769</v>
      </c>
      <c r="AD66" s="98">
        <f>+'Alloc amt'!AD66/'Alloc amt'!$G66</f>
        <v>0</v>
      </c>
      <c r="AE66" s="98"/>
      <c r="AF66" s="98">
        <f>+'Alloc amt'!AF66/'Alloc amt'!$G66</f>
        <v>0</v>
      </c>
      <c r="AG66" s="98">
        <f>+'Alloc amt'!AG66/'Alloc amt'!$G66</f>
        <v>6.8874940192707554E-2</v>
      </c>
      <c r="AH66" s="98">
        <f>+'Alloc amt'!AH66/'Alloc amt'!$G66</f>
        <v>0</v>
      </c>
      <c r="AI66" s="98"/>
      <c r="AJ66" s="98">
        <f>+'Alloc amt'!AJ66/'Alloc amt'!$G66</f>
        <v>0</v>
      </c>
      <c r="AK66" s="98">
        <f>+'Alloc amt'!AK66/'Alloc amt'!$G66</f>
        <v>9.5357587046394812E-2</v>
      </c>
      <c r="AL66" s="98">
        <f>+'Alloc amt'!AL66/'Alloc amt'!$G66</f>
        <v>0</v>
      </c>
      <c r="AM66" s="98"/>
      <c r="AN66" s="98">
        <f>+'Alloc amt'!AN66/'Alloc amt'!$G66</f>
        <v>0</v>
      </c>
      <c r="AO66" s="98">
        <f>+'Alloc amt'!AO66/'Alloc amt'!$G66</f>
        <v>9.3073843439687026E-3</v>
      </c>
      <c r="AP66" s="98">
        <f>+'Alloc amt'!AP66/'Alloc amt'!$G66</f>
        <v>0</v>
      </c>
      <c r="AQ66" s="98"/>
      <c r="AR66" s="98">
        <f>+'Alloc amt'!AR66/'Alloc amt'!$G66</f>
        <v>0</v>
      </c>
      <c r="AS66" s="98">
        <f>+'Alloc amt'!AS66/'Alloc amt'!$G66</f>
        <v>4.9170564146312126E-3</v>
      </c>
      <c r="AT66" s="98">
        <f>+'Alloc amt'!AT66/'Alloc amt'!$G66</f>
        <v>0</v>
      </c>
      <c r="AU66" s="98"/>
      <c r="AV66" s="98">
        <f>+'Alloc amt'!AV66/'Alloc amt'!$G66</f>
        <v>0</v>
      </c>
      <c r="AW66" s="98">
        <f>+'Alloc amt'!AW66/'Alloc amt'!$G66</f>
        <v>8.8080331284463489E-3</v>
      </c>
      <c r="AX66" s="98">
        <f>+'Alloc amt'!AX66/'Alloc amt'!$G66</f>
        <v>0</v>
      </c>
      <c r="AY66" s="98"/>
      <c r="AZ66" s="98">
        <f>+'Alloc amt'!AZ66/'Alloc amt'!$G66</f>
        <v>0</v>
      </c>
      <c r="BA66" s="98">
        <f>+'Alloc amt'!BA66/'Alloc amt'!$G66</f>
        <v>2.8711188981829109E-4</v>
      </c>
      <c r="BB66" s="98">
        <f>+'Alloc amt'!BB66/'Alloc amt'!$G66</f>
        <v>0</v>
      </c>
      <c r="BC66" s="98"/>
      <c r="BD66" s="98">
        <f>+'Alloc amt'!BD66/'Alloc amt'!$G66</f>
        <v>0</v>
      </c>
      <c r="BE66" s="98">
        <f>+'Alloc amt'!BE66/'Alloc amt'!$G66</f>
        <v>2.6905266089264647E-4</v>
      </c>
      <c r="BF66" s="98">
        <f>+'Alloc amt'!BF66/'Alloc amt'!$G66</f>
        <v>0</v>
      </c>
    </row>
    <row r="67" spans="3:58" x14ac:dyDescent="0.25">
      <c r="C67" s="6" t="str">
        <f>'Alloc amt'!C67</f>
        <v>Total</v>
      </c>
      <c r="D67" s="6">
        <f>'Alloc amt'!D67</f>
        <v>0</v>
      </c>
      <c r="E67" s="6">
        <f>'Alloc amt'!E67</f>
        <v>0</v>
      </c>
      <c r="F67" s="103"/>
      <c r="G67" s="101">
        <f t="shared" si="0"/>
        <v>1</v>
      </c>
      <c r="H67" s="98">
        <f>+'Alloc amt'!H67/'Alloc amt'!$G67</f>
        <v>0</v>
      </c>
      <c r="I67" s="98">
        <f>+'Alloc amt'!I67/'Alloc amt'!$G67</f>
        <v>0</v>
      </c>
      <c r="J67" s="98">
        <f>+'Alloc amt'!J67/'Alloc amt'!$G67</f>
        <v>0</v>
      </c>
      <c r="K67" s="104"/>
      <c r="L67" s="98">
        <f>+'Alloc amt'!L67/'Alloc amt'!$G67</f>
        <v>0.11757235133637363</v>
      </c>
      <c r="M67" s="98">
        <f>+'Alloc amt'!M67/'Alloc amt'!$G67</f>
        <v>0.25300661563807381</v>
      </c>
      <c r="N67" s="98">
        <f>+'Alloc amt'!N67/'Alloc amt'!$G67</f>
        <v>0</v>
      </c>
      <c r="O67" s="98"/>
      <c r="P67" s="98">
        <f>+'Alloc amt'!P67/'Alloc amt'!$G67</f>
        <v>4.2487727683401443E-2</v>
      </c>
      <c r="Q67" s="98">
        <f>+'Alloc amt'!Q67/'Alloc amt'!$G67</f>
        <v>8.2218092319718591E-2</v>
      </c>
      <c r="R67" s="98">
        <f>+'Alloc amt'!R67/'Alloc amt'!$G67</f>
        <v>0</v>
      </c>
      <c r="S67" s="98"/>
      <c r="T67" s="98">
        <f>+'Alloc amt'!T67/'Alloc amt'!$G67</f>
        <v>3.5040018947943672E-3</v>
      </c>
      <c r="U67" s="98">
        <f>+'Alloc amt'!U67/'Alloc amt'!$G67</f>
        <v>9.792312509598871E-3</v>
      </c>
      <c r="V67" s="98">
        <f>+'Alloc amt'!V67/'Alloc amt'!$G67</f>
        <v>0</v>
      </c>
      <c r="W67" s="98"/>
      <c r="X67" s="98">
        <f>+'Alloc amt'!X67/'Alloc amt'!$G67</f>
        <v>4.9460317517870167E-2</v>
      </c>
      <c r="Y67" s="98">
        <f>+'Alloc amt'!Y67/'Alloc amt'!$G67</f>
        <v>0.11345666688156814</v>
      </c>
      <c r="Z67" s="98">
        <f>+'Alloc amt'!Z67/'Alloc amt'!$G67</f>
        <v>0</v>
      </c>
      <c r="AA67" s="98"/>
      <c r="AB67" s="98">
        <f>+'Alloc amt'!AB67/'Alloc amt'!$G67</f>
        <v>3.7408134729447505E-2</v>
      </c>
      <c r="AC67" s="98">
        <f>+'Alloc amt'!AC67/'Alloc amt'!$G67</f>
        <v>0.10951718038828824</v>
      </c>
      <c r="AD67" s="98">
        <f>+'Alloc amt'!AD67/'Alloc amt'!$G67</f>
        <v>0</v>
      </c>
      <c r="AE67" s="98"/>
      <c r="AF67" s="98">
        <f>+'Alloc amt'!AF67/'Alloc amt'!$G67</f>
        <v>2.5266207259726912E-2</v>
      </c>
      <c r="AG67" s="98">
        <f>+'Alloc amt'!AG67/'Alloc amt'!$G67</f>
        <v>4.8167146682675369E-2</v>
      </c>
      <c r="AH67" s="98">
        <f>+'Alloc amt'!AH67/'Alloc amt'!$G67</f>
        <v>0</v>
      </c>
      <c r="AI67" s="98"/>
      <c r="AJ67" s="98">
        <f>+'Alloc amt'!AJ67/'Alloc amt'!$G67</f>
        <v>2.1635067066427142E-2</v>
      </c>
      <c r="AK67" s="98">
        <f>+'Alloc amt'!AK67/'Alloc amt'!$G67</f>
        <v>6.6687577074019719E-2</v>
      </c>
      <c r="AL67" s="98">
        <f>+'Alloc amt'!AL67/'Alloc amt'!$G67</f>
        <v>0</v>
      </c>
      <c r="AM67" s="98"/>
      <c r="AN67" s="98">
        <f>+'Alloc amt'!AN67/'Alloc amt'!$G67</f>
        <v>2.3361112444233254E-3</v>
      </c>
      <c r="AO67" s="98">
        <f>+'Alloc amt'!AO67/'Alloc amt'!$G67</f>
        <v>6.5090458978785968E-3</v>
      </c>
      <c r="AP67" s="98">
        <f>+'Alloc amt'!AP67/'Alloc amt'!$G67</f>
        <v>0</v>
      </c>
      <c r="AQ67" s="98"/>
      <c r="AR67" s="98">
        <f>+'Alloc amt'!AR67/'Alloc amt'!$G67</f>
        <v>9.4561859044073966E-4</v>
      </c>
      <c r="AS67" s="98">
        <f>+'Alloc amt'!AS67/'Alloc amt'!$G67</f>
        <v>3.4387046566990418E-3</v>
      </c>
      <c r="AT67" s="98">
        <f>+'Alloc amt'!AT67/'Alloc amt'!$G67</f>
        <v>0</v>
      </c>
      <c r="AU67" s="98"/>
      <c r="AV67" s="98">
        <f>+'Alloc amt'!AV67/'Alloc amt'!$G67</f>
        <v>0</v>
      </c>
      <c r="AW67" s="98">
        <f>+'Alloc amt'!AW67/'Alloc amt'!$G67</f>
        <v>6.1598285602382204E-3</v>
      </c>
      <c r="AX67" s="98">
        <f>+'Alloc amt'!AX67/'Alloc amt'!$G67</f>
        <v>0</v>
      </c>
      <c r="AY67" s="98"/>
      <c r="AZ67" s="98">
        <f>+'Alloc amt'!AZ67/'Alloc amt'!$G67</f>
        <v>0</v>
      </c>
      <c r="BA67" s="98">
        <f>+'Alloc amt'!BA67/'Alloc amt'!$G67</f>
        <v>2.0078943767535935E-4</v>
      </c>
      <c r="BB67" s="98">
        <f>+'Alloc amt'!BB67/'Alloc amt'!$G67</f>
        <v>0</v>
      </c>
      <c r="BC67" s="98"/>
      <c r="BD67" s="98">
        <f>+'Alloc amt'!BD67/'Alloc amt'!$G67</f>
        <v>4.2342772426108958E-5</v>
      </c>
      <c r="BE67" s="98">
        <f>+'Alloc amt'!BE67/'Alloc amt'!$G67</f>
        <v>1.8815985823465535E-4</v>
      </c>
      <c r="BF67" s="98">
        <f>+'Alloc amt'!BF67/'Alloc amt'!$G67</f>
        <v>0</v>
      </c>
    </row>
    <row r="68" spans="3:58" x14ac:dyDescent="0.25">
      <c r="C68" s="6">
        <f>'Alloc amt'!C68</f>
        <v>0</v>
      </c>
      <c r="D68" s="6">
        <f>'Alloc amt'!D68</f>
        <v>0</v>
      </c>
      <c r="E68" s="6">
        <f>'Alloc amt'!E68</f>
        <v>0</v>
      </c>
      <c r="F68" s="103"/>
      <c r="G68" s="101" t="e">
        <f t="shared" si="0"/>
        <v>#DIV/0!</v>
      </c>
      <c r="H68" s="98" t="e">
        <f>+'Alloc amt'!H68/'Alloc amt'!$G68</f>
        <v>#DIV/0!</v>
      </c>
      <c r="I68" s="98" t="e">
        <f>+'Alloc amt'!I68/'Alloc amt'!$G68</f>
        <v>#DIV/0!</v>
      </c>
      <c r="J68" s="98" t="e">
        <f>+'Alloc amt'!J68/'Alloc amt'!$G68</f>
        <v>#DIV/0!</v>
      </c>
      <c r="K68" s="104"/>
      <c r="L68" s="98" t="e">
        <f>+'Alloc amt'!L68/'Alloc amt'!$G68</f>
        <v>#DIV/0!</v>
      </c>
      <c r="M68" s="98" t="e">
        <f>+'Alloc amt'!M68/'Alloc amt'!$G68</f>
        <v>#DIV/0!</v>
      </c>
      <c r="N68" s="98" t="e">
        <f>+'Alloc amt'!N68/'Alloc amt'!$G68</f>
        <v>#DIV/0!</v>
      </c>
      <c r="O68" s="98"/>
      <c r="P68" s="98" t="e">
        <f>+'Alloc amt'!P68/'Alloc amt'!$G68</f>
        <v>#DIV/0!</v>
      </c>
      <c r="Q68" s="98" t="e">
        <f>+'Alloc amt'!Q68/'Alloc amt'!$G68</f>
        <v>#DIV/0!</v>
      </c>
      <c r="R68" s="98" t="e">
        <f>+'Alloc amt'!R68/'Alloc amt'!$G68</f>
        <v>#DIV/0!</v>
      </c>
      <c r="S68" s="98"/>
      <c r="T68" s="98" t="e">
        <f>+'Alloc amt'!T68/'Alloc amt'!$G68</f>
        <v>#DIV/0!</v>
      </c>
      <c r="U68" s="98" t="e">
        <f>+'Alloc amt'!U68/'Alloc amt'!$G68</f>
        <v>#DIV/0!</v>
      </c>
      <c r="V68" s="98" t="e">
        <f>+'Alloc amt'!V68/'Alloc amt'!$G68</f>
        <v>#DIV/0!</v>
      </c>
      <c r="W68" s="98"/>
      <c r="X68" s="98" t="e">
        <f>+'Alloc amt'!X68/'Alloc amt'!$G68</f>
        <v>#DIV/0!</v>
      </c>
      <c r="Y68" s="98" t="e">
        <f>+'Alloc amt'!Y68/'Alloc amt'!$G68</f>
        <v>#DIV/0!</v>
      </c>
      <c r="Z68" s="98" t="e">
        <f>+'Alloc amt'!Z68/'Alloc amt'!$G68</f>
        <v>#DIV/0!</v>
      </c>
      <c r="AA68" s="98"/>
      <c r="AB68" s="98" t="e">
        <f>+'Alloc amt'!AB68/'Alloc amt'!$G68</f>
        <v>#DIV/0!</v>
      </c>
      <c r="AC68" s="98" t="e">
        <f>+'Alloc amt'!AC68/'Alloc amt'!$G68</f>
        <v>#DIV/0!</v>
      </c>
      <c r="AD68" s="98" t="e">
        <f>+'Alloc amt'!AD68/'Alloc amt'!$G68</f>
        <v>#DIV/0!</v>
      </c>
      <c r="AE68" s="98"/>
      <c r="AF68" s="98" t="e">
        <f>+'Alloc amt'!AF68/'Alloc amt'!$G68</f>
        <v>#DIV/0!</v>
      </c>
      <c r="AG68" s="98" t="e">
        <f>+'Alloc amt'!AG68/'Alloc amt'!$G68</f>
        <v>#DIV/0!</v>
      </c>
      <c r="AH68" s="98" t="e">
        <f>+'Alloc amt'!AH68/'Alloc amt'!$G68</f>
        <v>#DIV/0!</v>
      </c>
      <c r="AI68" s="98"/>
      <c r="AJ68" s="98" t="e">
        <f>+'Alloc amt'!AJ68/'Alloc amt'!$G68</f>
        <v>#DIV/0!</v>
      </c>
      <c r="AK68" s="98" t="e">
        <f>+'Alloc amt'!AK68/'Alloc amt'!$G68</f>
        <v>#DIV/0!</v>
      </c>
      <c r="AL68" s="98" t="e">
        <f>+'Alloc amt'!AL68/'Alloc amt'!$G68</f>
        <v>#DIV/0!</v>
      </c>
      <c r="AM68" s="98"/>
      <c r="AN68" s="98" t="e">
        <f>+'Alloc amt'!AN68/'Alloc amt'!$G68</f>
        <v>#DIV/0!</v>
      </c>
      <c r="AO68" s="98" t="e">
        <f>+'Alloc amt'!AO68/'Alloc amt'!$G68</f>
        <v>#DIV/0!</v>
      </c>
      <c r="AP68" s="98" t="e">
        <f>+'Alloc amt'!AP68/'Alloc amt'!$G68</f>
        <v>#DIV/0!</v>
      </c>
      <c r="AQ68" s="98"/>
      <c r="AR68" s="98" t="e">
        <f>+'Alloc amt'!AR68/'Alloc amt'!$G68</f>
        <v>#DIV/0!</v>
      </c>
      <c r="AS68" s="98" t="e">
        <f>+'Alloc amt'!AS68/'Alloc amt'!$G68</f>
        <v>#DIV/0!</v>
      </c>
      <c r="AT68" s="98" t="e">
        <f>+'Alloc amt'!AT68/'Alloc amt'!$G68</f>
        <v>#DIV/0!</v>
      </c>
      <c r="AU68" s="98"/>
      <c r="AV68" s="98" t="e">
        <f>+'Alloc amt'!AV68/'Alloc amt'!$G68</f>
        <v>#DIV/0!</v>
      </c>
      <c r="AW68" s="98" t="e">
        <f>+'Alloc amt'!AW68/'Alloc amt'!$G68</f>
        <v>#DIV/0!</v>
      </c>
      <c r="AX68" s="98" t="e">
        <f>+'Alloc amt'!AX68/'Alloc amt'!$G68</f>
        <v>#DIV/0!</v>
      </c>
      <c r="AY68" s="98"/>
      <c r="AZ68" s="98" t="e">
        <f>+'Alloc amt'!AZ68/'Alloc amt'!$G68</f>
        <v>#DIV/0!</v>
      </c>
      <c r="BA68" s="98" t="e">
        <f>+'Alloc amt'!BA68/'Alloc amt'!$G68</f>
        <v>#DIV/0!</v>
      </c>
      <c r="BB68" s="98" t="e">
        <f>+'Alloc amt'!BB68/'Alloc amt'!$G68</f>
        <v>#DIV/0!</v>
      </c>
      <c r="BC68" s="98"/>
      <c r="BD68" s="98" t="e">
        <f>+'Alloc amt'!BD68/'Alloc amt'!$G68</f>
        <v>#DIV/0!</v>
      </c>
      <c r="BE68" s="98" t="e">
        <f>+'Alloc amt'!BE68/'Alloc amt'!$G68</f>
        <v>#DIV/0!</v>
      </c>
      <c r="BF68" s="98" t="e">
        <f>+'Alloc amt'!BF68/'Alloc amt'!$G68</f>
        <v>#DIV/0!</v>
      </c>
    </row>
    <row r="69" spans="3:58" x14ac:dyDescent="0.25">
      <c r="C69" s="6" t="str">
        <f>'Alloc amt'!C69</f>
        <v>Memo: Acct 502: Steam Expense</v>
      </c>
      <c r="D69" s="6">
        <f>'Alloc amt'!D69</f>
        <v>0</v>
      </c>
      <c r="E69" s="6">
        <f>'Alloc amt'!E69</f>
        <v>0</v>
      </c>
      <c r="F69" s="103"/>
      <c r="G69" s="101" t="e">
        <f t="shared" si="0"/>
        <v>#DIV/0!</v>
      </c>
      <c r="H69" s="98" t="e">
        <f>+'Alloc amt'!H69/'Alloc amt'!$G69</f>
        <v>#DIV/0!</v>
      </c>
      <c r="I69" s="98" t="e">
        <f>+'Alloc amt'!I69/'Alloc amt'!$G69</f>
        <v>#DIV/0!</v>
      </c>
      <c r="J69" s="98" t="e">
        <f>+'Alloc amt'!J69/'Alloc amt'!$G69</f>
        <v>#DIV/0!</v>
      </c>
      <c r="K69" s="104"/>
      <c r="L69" s="98" t="e">
        <f>+'Alloc amt'!L69/'Alloc amt'!$G69</f>
        <v>#DIV/0!</v>
      </c>
      <c r="M69" s="98" t="e">
        <f>+'Alloc amt'!M69/'Alloc amt'!$G69</f>
        <v>#DIV/0!</v>
      </c>
      <c r="N69" s="98" t="e">
        <f>+'Alloc amt'!N69/'Alloc amt'!$G69</f>
        <v>#DIV/0!</v>
      </c>
      <c r="O69" s="98"/>
      <c r="P69" s="98" t="e">
        <f>+'Alloc amt'!P69/'Alloc amt'!$G69</f>
        <v>#DIV/0!</v>
      </c>
      <c r="Q69" s="98" t="e">
        <f>+'Alloc amt'!Q69/'Alloc amt'!$G69</f>
        <v>#DIV/0!</v>
      </c>
      <c r="R69" s="98" t="e">
        <f>+'Alloc amt'!R69/'Alloc amt'!$G69</f>
        <v>#DIV/0!</v>
      </c>
      <c r="S69" s="98"/>
      <c r="T69" s="98" t="e">
        <f>+'Alloc amt'!T69/'Alloc amt'!$G69</f>
        <v>#DIV/0!</v>
      </c>
      <c r="U69" s="98" t="e">
        <f>+'Alloc amt'!U69/'Alloc amt'!$G69</f>
        <v>#DIV/0!</v>
      </c>
      <c r="V69" s="98" t="e">
        <f>+'Alloc amt'!V69/'Alloc amt'!$G69</f>
        <v>#DIV/0!</v>
      </c>
      <c r="W69" s="98"/>
      <c r="X69" s="98" t="e">
        <f>+'Alloc amt'!X69/'Alloc amt'!$G69</f>
        <v>#DIV/0!</v>
      </c>
      <c r="Y69" s="98" t="e">
        <f>+'Alloc amt'!Y69/'Alloc amt'!$G69</f>
        <v>#DIV/0!</v>
      </c>
      <c r="Z69" s="98" t="e">
        <f>+'Alloc amt'!Z69/'Alloc amt'!$G69</f>
        <v>#DIV/0!</v>
      </c>
      <c r="AA69" s="98"/>
      <c r="AB69" s="98" t="e">
        <f>+'Alloc amt'!AB69/'Alloc amt'!$G69</f>
        <v>#DIV/0!</v>
      </c>
      <c r="AC69" s="98" t="e">
        <f>+'Alloc amt'!AC69/'Alloc amt'!$G69</f>
        <v>#DIV/0!</v>
      </c>
      <c r="AD69" s="98" t="e">
        <f>+'Alloc amt'!AD69/'Alloc amt'!$G69</f>
        <v>#DIV/0!</v>
      </c>
      <c r="AE69" s="98"/>
      <c r="AF69" s="98" t="e">
        <f>+'Alloc amt'!AF69/'Alloc amt'!$G69</f>
        <v>#DIV/0!</v>
      </c>
      <c r="AG69" s="98" t="e">
        <f>+'Alloc amt'!AG69/'Alloc amt'!$G69</f>
        <v>#DIV/0!</v>
      </c>
      <c r="AH69" s="98" t="e">
        <f>+'Alloc amt'!AH69/'Alloc amt'!$G69</f>
        <v>#DIV/0!</v>
      </c>
      <c r="AI69" s="98"/>
      <c r="AJ69" s="98" t="e">
        <f>+'Alloc amt'!AJ69/'Alloc amt'!$G69</f>
        <v>#DIV/0!</v>
      </c>
      <c r="AK69" s="98" t="e">
        <f>+'Alloc amt'!AK69/'Alloc amt'!$G69</f>
        <v>#DIV/0!</v>
      </c>
      <c r="AL69" s="98" t="e">
        <f>+'Alloc amt'!AL69/'Alloc amt'!$G69</f>
        <v>#DIV/0!</v>
      </c>
      <c r="AM69" s="98"/>
      <c r="AN69" s="98" t="e">
        <f>+'Alloc amt'!AN69/'Alloc amt'!$G69</f>
        <v>#DIV/0!</v>
      </c>
      <c r="AO69" s="98" t="e">
        <f>+'Alloc amt'!AO69/'Alloc amt'!$G69</f>
        <v>#DIV/0!</v>
      </c>
      <c r="AP69" s="98" t="e">
        <f>+'Alloc amt'!AP69/'Alloc amt'!$G69</f>
        <v>#DIV/0!</v>
      </c>
      <c r="AQ69" s="98"/>
      <c r="AR69" s="98" t="e">
        <f>+'Alloc amt'!AR69/'Alloc amt'!$G69</f>
        <v>#DIV/0!</v>
      </c>
      <c r="AS69" s="98" t="e">
        <f>+'Alloc amt'!AS69/'Alloc amt'!$G69</f>
        <v>#DIV/0!</v>
      </c>
      <c r="AT69" s="98" t="e">
        <f>+'Alloc amt'!AT69/'Alloc amt'!$G69</f>
        <v>#DIV/0!</v>
      </c>
      <c r="AU69" s="98"/>
      <c r="AV69" s="98" t="e">
        <f>+'Alloc amt'!AV69/'Alloc amt'!$G69</f>
        <v>#DIV/0!</v>
      </c>
      <c r="AW69" s="98" t="e">
        <f>+'Alloc amt'!AW69/'Alloc amt'!$G69</f>
        <v>#DIV/0!</v>
      </c>
      <c r="AX69" s="98" t="e">
        <f>+'Alloc amt'!AX69/'Alloc amt'!$G69</f>
        <v>#DIV/0!</v>
      </c>
      <c r="AY69" s="98"/>
      <c r="AZ69" s="98" t="e">
        <f>+'Alloc amt'!AZ69/'Alloc amt'!$G69</f>
        <v>#DIV/0!</v>
      </c>
      <c r="BA69" s="98" t="e">
        <f>+'Alloc amt'!BA69/'Alloc amt'!$G69</f>
        <v>#DIV/0!</v>
      </c>
      <c r="BB69" s="98" t="e">
        <f>+'Alloc amt'!BB69/'Alloc amt'!$G69</f>
        <v>#DIV/0!</v>
      </c>
      <c r="BC69" s="98"/>
      <c r="BD69" s="98" t="e">
        <f>+'Alloc amt'!BD69/'Alloc amt'!$G69</f>
        <v>#DIV/0!</v>
      </c>
      <c r="BE69" s="98" t="e">
        <f>+'Alloc amt'!BE69/'Alloc amt'!$G69</f>
        <v>#DIV/0!</v>
      </c>
      <c r="BF69" s="98" t="e">
        <f>+'Alloc amt'!BF69/'Alloc amt'!$G69</f>
        <v>#DIV/0!</v>
      </c>
    </row>
    <row r="70" spans="3:58" x14ac:dyDescent="0.25">
      <c r="C70" s="6" t="str">
        <f>'Alloc amt'!C70</f>
        <v>Demand</v>
      </c>
      <c r="D70" s="6" t="str">
        <f>'Alloc amt'!D70</f>
        <v>Production Plant</v>
      </c>
      <c r="E70" s="6">
        <f>'Alloc amt'!E70</f>
        <v>0</v>
      </c>
      <c r="F70" s="103"/>
      <c r="G70" s="101">
        <f t="shared" si="0"/>
        <v>1</v>
      </c>
      <c r="H70" s="98">
        <f>+'Alloc amt'!H70/'Alloc amt'!$G70</f>
        <v>1</v>
      </c>
      <c r="I70" s="98">
        <f>+'Alloc amt'!I70/'Alloc amt'!$G70</f>
        <v>0</v>
      </c>
      <c r="J70" s="98">
        <f>+'Alloc amt'!J70/'Alloc amt'!$G70</f>
        <v>0</v>
      </c>
      <c r="K70" s="104"/>
      <c r="L70" s="98">
        <f>+'Alloc amt'!L70/'Alloc amt'!$G70</f>
        <v>0.3910502904467173</v>
      </c>
      <c r="M70" s="98">
        <f>+'Alloc amt'!M70/'Alloc amt'!$G70</f>
        <v>0</v>
      </c>
      <c r="N70" s="98">
        <f>+'Alloc amt'!N70/'Alloc amt'!$G70</f>
        <v>0</v>
      </c>
      <c r="O70" s="98"/>
      <c r="P70" s="98">
        <f>+'Alloc amt'!P70/'Alloc amt'!$G70</f>
        <v>0.1413158626340664</v>
      </c>
      <c r="Q70" s="98">
        <f>+'Alloc amt'!Q70/'Alloc amt'!$G70</f>
        <v>0</v>
      </c>
      <c r="R70" s="98">
        <f>+'Alloc amt'!R70/'Alloc amt'!$G70</f>
        <v>0</v>
      </c>
      <c r="S70" s="98"/>
      <c r="T70" s="98">
        <f>+'Alloc amt'!T70/'Alloc amt'!$G70</f>
        <v>1.1654448882840963E-2</v>
      </c>
      <c r="U70" s="98">
        <f>+'Alloc amt'!U70/'Alloc amt'!$G70</f>
        <v>0</v>
      </c>
      <c r="V70" s="98">
        <f>+'Alloc amt'!V70/'Alloc amt'!$G70</f>
        <v>0</v>
      </c>
      <c r="W70" s="98"/>
      <c r="X70" s="98">
        <f>+'Alloc amt'!X70/'Alloc amt'!$G70</f>
        <v>0.1645069721844227</v>
      </c>
      <c r="Y70" s="98">
        <f>+'Alloc amt'!Y70/'Alloc amt'!$G70</f>
        <v>0</v>
      </c>
      <c r="Z70" s="98">
        <f>+'Alloc amt'!Z70/'Alloc amt'!$G70</f>
        <v>0</v>
      </c>
      <c r="AA70" s="98"/>
      <c r="AB70" s="98">
        <f>+'Alloc amt'!AB70/'Alloc amt'!$G70</f>
        <v>0.12442093557496745</v>
      </c>
      <c r="AC70" s="98">
        <f>+'Alloc amt'!AC70/'Alloc amt'!$G70</f>
        <v>0</v>
      </c>
      <c r="AD70" s="98">
        <f>+'Alloc amt'!AD70/'Alloc amt'!$G70</f>
        <v>0</v>
      </c>
      <c r="AE70" s="98"/>
      <c r="AF70" s="98">
        <f>+'Alloc amt'!AF70/'Alloc amt'!$G70</f>
        <v>8.4036404606177659E-2</v>
      </c>
      <c r="AG70" s="98">
        <f>+'Alloc amt'!AG70/'Alloc amt'!$G70</f>
        <v>0</v>
      </c>
      <c r="AH70" s="98">
        <f>+'Alloc amt'!AH70/'Alloc amt'!$G70</f>
        <v>0</v>
      </c>
      <c r="AI70" s="98"/>
      <c r="AJ70" s="98">
        <f>+'Alloc amt'!AJ70/'Alloc amt'!$G70</f>
        <v>7.1959088714279446E-2</v>
      </c>
      <c r="AK70" s="98">
        <f>+'Alloc amt'!AK70/'Alloc amt'!$G70</f>
        <v>0</v>
      </c>
      <c r="AL70" s="98">
        <f>+'Alloc amt'!AL70/'Alloc amt'!$G70</f>
        <v>0</v>
      </c>
      <c r="AM70" s="98"/>
      <c r="AN70" s="98">
        <f>+'Alloc amt'!AN70/'Alloc amt'!$G70</f>
        <v>7.7699983904715919E-3</v>
      </c>
      <c r="AO70" s="98">
        <f>+'Alloc amt'!AO70/'Alloc amt'!$G70</f>
        <v>0</v>
      </c>
      <c r="AP70" s="98">
        <f>+'Alloc amt'!AP70/'Alloc amt'!$G70</f>
        <v>0</v>
      </c>
      <c r="AQ70" s="98"/>
      <c r="AR70" s="98">
        <f>+'Alloc amt'!AR70/'Alloc amt'!$G70</f>
        <v>3.1451648303410739E-3</v>
      </c>
      <c r="AS70" s="98">
        <f>+'Alloc amt'!AS70/'Alloc amt'!$G70</f>
        <v>0</v>
      </c>
      <c r="AT70" s="98">
        <f>+'Alloc amt'!AT70/'Alloc amt'!$G70</f>
        <v>0</v>
      </c>
      <c r="AU70" s="98"/>
      <c r="AV70" s="98">
        <f>+'Alloc amt'!AV70/'Alloc amt'!$G70</f>
        <v>0</v>
      </c>
      <c r="AW70" s="98">
        <f>+'Alloc amt'!AW70/'Alloc amt'!$G70</f>
        <v>0</v>
      </c>
      <c r="AX70" s="98">
        <f>+'Alloc amt'!AX70/'Alloc amt'!$G70</f>
        <v>0</v>
      </c>
      <c r="AY70" s="98"/>
      <c r="AZ70" s="98">
        <f>+'Alloc amt'!AZ70/'Alloc amt'!$G70</f>
        <v>0</v>
      </c>
      <c r="BA70" s="98">
        <f>+'Alloc amt'!BA70/'Alloc amt'!$G70</f>
        <v>0</v>
      </c>
      <c r="BB70" s="98">
        <f>+'Alloc amt'!BB70/'Alloc amt'!$G70</f>
        <v>0</v>
      </c>
      <c r="BC70" s="98"/>
      <c r="BD70" s="98">
        <f>+'Alloc amt'!BD70/'Alloc amt'!$G70</f>
        <v>1.4083373571543539E-4</v>
      </c>
      <c r="BE70" s="98">
        <f>+'Alloc amt'!BE70/'Alloc amt'!$G70</f>
        <v>0</v>
      </c>
      <c r="BF70" s="98">
        <f>+'Alloc amt'!BF70/'Alloc amt'!$G70</f>
        <v>0</v>
      </c>
    </row>
    <row r="71" spans="3:58" x14ac:dyDescent="0.25">
      <c r="C71" s="6" t="str">
        <f>'Alloc amt'!C71</f>
        <v>Energy</v>
      </c>
      <c r="D71" s="6" t="str">
        <f>'Alloc amt'!D71</f>
        <v>Energy @ Source</v>
      </c>
      <c r="E71" s="6">
        <f>'Alloc amt'!E71</f>
        <v>0</v>
      </c>
      <c r="F71" s="103"/>
      <c r="G71" s="101">
        <f t="shared" si="0"/>
        <v>1.0000000000000002</v>
      </c>
      <c r="H71" s="98">
        <f>+'Alloc amt'!H71/'Alloc amt'!$G71</f>
        <v>0</v>
      </c>
      <c r="I71" s="98">
        <f>+'Alloc amt'!I71/'Alloc amt'!$G71</f>
        <v>1</v>
      </c>
      <c r="J71" s="98">
        <f>+'Alloc amt'!J71/'Alloc amt'!$G71</f>
        <v>0</v>
      </c>
      <c r="K71" s="104"/>
      <c r="L71" s="98">
        <f>+'Alloc amt'!L71/'Alloc amt'!$G71</f>
        <v>0</v>
      </c>
      <c r="M71" s="98">
        <f>+'Alloc amt'!M71/'Alloc amt'!$G71</f>
        <v>0.36177803172010092</v>
      </c>
      <c r="N71" s="98">
        <f>+'Alloc amt'!N71/'Alloc amt'!$G71</f>
        <v>0</v>
      </c>
      <c r="O71" s="98"/>
      <c r="P71" s="98">
        <f>+'Alloc amt'!P71/'Alloc amt'!$G71</f>
        <v>0</v>
      </c>
      <c r="Q71" s="98">
        <f>+'Alloc amt'!Q71/'Alloc amt'!$G71</f>
        <v>0.11756490847559162</v>
      </c>
      <c r="R71" s="98">
        <f>+'Alloc amt'!R71/'Alloc amt'!$G71</f>
        <v>0</v>
      </c>
      <c r="S71" s="98"/>
      <c r="T71" s="98">
        <f>+'Alloc amt'!T71/'Alloc amt'!$G71</f>
        <v>0</v>
      </c>
      <c r="U71" s="98">
        <f>+'Alloc amt'!U71/'Alloc amt'!$G71</f>
        <v>1.4002177519257265E-2</v>
      </c>
      <c r="V71" s="98">
        <f>+'Alloc amt'!V71/'Alloc amt'!$G71</f>
        <v>0</v>
      </c>
      <c r="W71" s="98"/>
      <c r="X71" s="98">
        <f>+'Alloc amt'!X71/'Alloc amt'!$G71</f>
        <v>0</v>
      </c>
      <c r="Y71" s="98">
        <f>+'Alloc amt'!Y71/'Alloc amt'!$G71</f>
        <v>0.1622334243174629</v>
      </c>
      <c r="Z71" s="98">
        <f>+'Alloc amt'!Z71/'Alloc amt'!$G71</f>
        <v>0</v>
      </c>
      <c r="AA71" s="98"/>
      <c r="AB71" s="98">
        <f>+'Alloc amt'!AB71/'Alloc amt'!$G71</f>
        <v>0</v>
      </c>
      <c r="AC71" s="98">
        <f>+'Alloc amt'!AC71/'Alloc amt'!$G71</f>
        <v>0.15660029229072769</v>
      </c>
      <c r="AD71" s="98">
        <f>+'Alloc amt'!AD71/'Alloc amt'!$G71</f>
        <v>0</v>
      </c>
      <c r="AE71" s="98"/>
      <c r="AF71" s="98">
        <f>+'Alloc amt'!AF71/'Alloc amt'!$G71</f>
        <v>0</v>
      </c>
      <c r="AG71" s="98">
        <f>+'Alloc amt'!AG71/'Alloc amt'!$G71</f>
        <v>6.8874940192707554E-2</v>
      </c>
      <c r="AH71" s="98">
        <f>+'Alloc amt'!AH71/'Alloc amt'!$G71</f>
        <v>0</v>
      </c>
      <c r="AI71" s="98"/>
      <c r="AJ71" s="98">
        <f>+'Alloc amt'!AJ71/'Alloc amt'!$G71</f>
        <v>0</v>
      </c>
      <c r="AK71" s="98">
        <f>+'Alloc amt'!AK71/'Alloc amt'!$G71</f>
        <v>9.5357587046394812E-2</v>
      </c>
      <c r="AL71" s="98">
        <f>+'Alloc amt'!AL71/'Alloc amt'!$G71</f>
        <v>0</v>
      </c>
      <c r="AM71" s="98"/>
      <c r="AN71" s="98">
        <f>+'Alloc amt'!AN71/'Alloc amt'!$G71</f>
        <v>0</v>
      </c>
      <c r="AO71" s="98">
        <f>+'Alloc amt'!AO71/'Alloc amt'!$G71</f>
        <v>9.3073843439687026E-3</v>
      </c>
      <c r="AP71" s="98">
        <f>+'Alloc amt'!AP71/'Alloc amt'!$G71</f>
        <v>0</v>
      </c>
      <c r="AQ71" s="98"/>
      <c r="AR71" s="98">
        <f>+'Alloc amt'!AR71/'Alloc amt'!$G71</f>
        <v>0</v>
      </c>
      <c r="AS71" s="98">
        <f>+'Alloc amt'!AS71/'Alloc amt'!$G71</f>
        <v>4.9170564146312126E-3</v>
      </c>
      <c r="AT71" s="98">
        <f>+'Alloc amt'!AT71/'Alloc amt'!$G71</f>
        <v>0</v>
      </c>
      <c r="AU71" s="98"/>
      <c r="AV71" s="98">
        <f>+'Alloc amt'!AV71/'Alloc amt'!$G71</f>
        <v>0</v>
      </c>
      <c r="AW71" s="98">
        <f>+'Alloc amt'!AW71/'Alloc amt'!$G71</f>
        <v>8.8080331284463489E-3</v>
      </c>
      <c r="AX71" s="98">
        <f>+'Alloc amt'!AX71/'Alloc amt'!$G71</f>
        <v>0</v>
      </c>
      <c r="AY71" s="98"/>
      <c r="AZ71" s="98">
        <f>+'Alloc amt'!AZ71/'Alloc amt'!$G71</f>
        <v>0</v>
      </c>
      <c r="BA71" s="98">
        <f>+'Alloc amt'!BA71/'Alloc amt'!$G71</f>
        <v>2.8711188981829109E-4</v>
      </c>
      <c r="BB71" s="98">
        <f>+'Alloc amt'!BB71/'Alloc amt'!$G71</f>
        <v>0</v>
      </c>
      <c r="BC71" s="98"/>
      <c r="BD71" s="98">
        <f>+'Alloc amt'!BD71/'Alloc amt'!$G71</f>
        <v>0</v>
      </c>
      <c r="BE71" s="98">
        <f>+'Alloc amt'!BE71/'Alloc amt'!$G71</f>
        <v>2.6905266089264647E-4</v>
      </c>
      <c r="BF71" s="98">
        <f>+'Alloc amt'!BF71/'Alloc amt'!$G71</f>
        <v>0</v>
      </c>
    </row>
    <row r="72" spans="3:58" x14ac:dyDescent="0.25">
      <c r="C72" s="6" t="str">
        <f>'Alloc amt'!C72</f>
        <v>Total</v>
      </c>
      <c r="D72" s="6">
        <f>'Alloc amt'!D72</f>
        <v>0</v>
      </c>
      <c r="E72" s="6">
        <f>'Alloc amt'!E72</f>
        <v>0</v>
      </c>
      <c r="F72" s="103"/>
      <c r="G72" s="101">
        <f t="shared" si="0"/>
        <v>1</v>
      </c>
      <c r="H72" s="98">
        <f>+'Alloc amt'!H72/'Alloc amt'!$G72</f>
        <v>0</v>
      </c>
      <c r="I72" s="98">
        <f>+'Alloc amt'!I72/'Alloc amt'!$G72</f>
        <v>0</v>
      </c>
      <c r="J72" s="98">
        <f>+'Alloc amt'!J72/'Alloc amt'!$G72</f>
        <v>0</v>
      </c>
      <c r="K72" s="104"/>
      <c r="L72" s="98">
        <f>+'Alloc amt'!L72/'Alloc amt'!$G72</f>
        <v>6.409314260421696E-2</v>
      </c>
      <c r="M72" s="98">
        <f>+'Alloc amt'!M72/'Alloc amt'!$G72</f>
        <v>0.3024826123211764</v>
      </c>
      <c r="N72" s="98">
        <f>+'Alloc amt'!N72/'Alloc amt'!$G72</f>
        <v>0</v>
      </c>
      <c r="O72" s="98"/>
      <c r="P72" s="98">
        <f>+'Alloc amt'!P72/'Alloc amt'!$G72</f>
        <v>2.316166988572348E-2</v>
      </c>
      <c r="Q72" s="98">
        <f>+'Alloc amt'!Q72/'Alloc amt'!$G72</f>
        <v>9.8296019976442162E-2</v>
      </c>
      <c r="R72" s="98">
        <f>+'Alloc amt'!R72/'Alloc amt'!$G72</f>
        <v>0</v>
      </c>
      <c r="S72" s="98"/>
      <c r="T72" s="98">
        <f>+'Alloc amt'!T72/'Alloc amt'!$G72</f>
        <v>1.9101641718976339E-3</v>
      </c>
      <c r="U72" s="98">
        <f>+'Alloc amt'!U72/'Alloc amt'!$G72</f>
        <v>1.1707220623850999E-2</v>
      </c>
      <c r="V72" s="98">
        <f>+'Alloc amt'!V72/'Alloc amt'!$G72</f>
        <v>0</v>
      </c>
      <c r="W72" s="98"/>
      <c r="X72" s="98">
        <f>+'Alloc amt'!X72/'Alloc amt'!$G72</f>
        <v>2.6962692741026879E-2</v>
      </c>
      <c r="Y72" s="98">
        <f>+'Alloc amt'!Y72/'Alloc amt'!$G72</f>
        <v>0.13564336607183072</v>
      </c>
      <c r="Z72" s="98">
        <f>+'Alloc amt'!Z72/'Alloc amt'!$G72</f>
        <v>0</v>
      </c>
      <c r="AA72" s="98"/>
      <c r="AB72" s="98">
        <f>+'Alloc amt'!AB72/'Alloc amt'!$G72</f>
        <v>2.0392591340737162E-2</v>
      </c>
      <c r="AC72" s="98">
        <f>+'Alloc amt'!AC72/'Alloc amt'!$G72</f>
        <v>0.13093350438427742</v>
      </c>
      <c r="AD72" s="98">
        <f>+'Alloc amt'!AD72/'Alloc amt'!$G72</f>
        <v>0</v>
      </c>
      <c r="AE72" s="98"/>
      <c r="AF72" s="98">
        <f>+'Alloc amt'!AF72/'Alloc amt'!$G72</f>
        <v>1.3773566714952517E-2</v>
      </c>
      <c r="AG72" s="98">
        <f>+'Alloc amt'!AG72/'Alloc amt'!$G72</f>
        <v>5.7586337495122791E-2</v>
      </c>
      <c r="AH72" s="98">
        <f>+'Alloc amt'!AH72/'Alloc amt'!$G72</f>
        <v>0</v>
      </c>
      <c r="AI72" s="98"/>
      <c r="AJ72" s="98">
        <f>+'Alloc amt'!AJ72/'Alloc amt'!$G72</f>
        <v>1.1794094640270401E-2</v>
      </c>
      <c r="AK72" s="98">
        <f>+'Alloc amt'!AK72/'Alloc amt'!$G72</f>
        <v>7.9728478529490707E-2</v>
      </c>
      <c r="AL72" s="98">
        <f>+'Alloc amt'!AL72/'Alloc amt'!$G72</f>
        <v>0</v>
      </c>
      <c r="AM72" s="98"/>
      <c r="AN72" s="98">
        <f>+'Alloc amt'!AN72/'Alloc amt'!$G72</f>
        <v>1.2735027361982939E-3</v>
      </c>
      <c r="AO72" s="98">
        <f>+'Alloc amt'!AO72/'Alloc amt'!$G72</f>
        <v>7.7819040499922327E-3</v>
      </c>
      <c r="AP72" s="98">
        <f>+'Alloc amt'!AP72/'Alloc amt'!$G72</f>
        <v>0</v>
      </c>
      <c r="AQ72" s="98"/>
      <c r="AR72" s="98">
        <f>+'Alloc amt'!AR72/'Alloc amt'!$G72</f>
        <v>5.15492515692902E-4</v>
      </c>
      <c r="AS72" s="98">
        <f>+'Alloc amt'!AS72/'Alloc amt'!$G72</f>
        <v>4.1111508682731565E-3</v>
      </c>
      <c r="AT72" s="98">
        <f>+'Alloc amt'!AT72/'Alloc amt'!$G72</f>
        <v>0</v>
      </c>
      <c r="AU72" s="98"/>
      <c r="AV72" s="98">
        <f>+'Alloc amt'!AV72/'Alloc amt'!$G72</f>
        <v>0</v>
      </c>
      <c r="AW72" s="98">
        <f>+'Alloc amt'!AW72/'Alloc amt'!$G72</f>
        <v>7.364396498693992E-3</v>
      </c>
      <c r="AX72" s="98">
        <f>+'Alloc amt'!AX72/'Alloc amt'!$G72</f>
        <v>0</v>
      </c>
      <c r="AY72" s="98"/>
      <c r="AZ72" s="98">
        <f>+'Alloc amt'!AZ72/'Alloc amt'!$G72</f>
        <v>0</v>
      </c>
      <c r="BA72" s="98">
        <f>+'Alloc amt'!BA72/'Alloc amt'!$G72</f>
        <v>2.4005425107707321E-4</v>
      </c>
      <c r="BB72" s="98">
        <f>+'Alloc amt'!BB72/'Alloc amt'!$G72</f>
        <v>0</v>
      </c>
      <c r="BC72" s="98"/>
      <c r="BD72" s="98">
        <f>+'Alloc amt'!BD72/'Alloc amt'!$G72</f>
        <v>2.3082649283759861E-5</v>
      </c>
      <c r="BE72" s="98">
        <f>+'Alloc amt'!BE72/'Alloc amt'!$G72</f>
        <v>2.2495492977234172E-4</v>
      </c>
      <c r="BF72" s="98">
        <f>+'Alloc amt'!BF72/'Alloc amt'!$G72</f>
        <v>0</v>
      </c>
    </row>
    <row r="73" spans="3:58" x14ac:dyDescent="0.25">
      <c r="C73" s="6">
        <f>'Alloc amt'!C73</f>
        <v>0</v>
      </c>
      <c r="D73" s="6">
        <f>'Alloc amt'!D73</f>
        <v>0</v>
      </c>
      <c r="E73" s="6">
        <f>'Alloc amt'!E73</f>
        <v>0</v>
      </c>
      <c r="F73" s="103"/>
      <c r="G73" s="101" t="e">
        <f t="shared" si="0"/>
        <v>#DIV/0!</v>
      </c>
      <c r="H73" s="98" t="e">
        <f>+'Alloc amt'!H73/'Alloc amt'!$G73</f>
        <v>#DIV/0!</v>
      </c>
      <c r="I73" s="98" t="e">
        <f>+'Alloc amt'!I73/'Alloc amt'!$G73</f>
        <v>#DIV/0!</v>
      </c>
      <c r="J73" s="98" t="e">
        <f>+'Alloc amt'!J73/'Alloc amt'!$G73</f>
        <v>#DIV/0!</v>
      </c>
      <c r="K73" s="104"/>
      <c r="L73" s="98" t="e">
        <f>+'Alloc amt'!L73/'Alloc amt'!$G73</f>
        <v>#DIV/0!</v>
      </c>
      <c r="M73" s="98" t="e">
        <f>+'Alloc amt'!M73/'Alloc amt'!$G73</f>
        <v>#DIV/0!</v>
      </c>
      <c r="N73" s="98" t="e">
        <f>+'Alloc amt'!N73/'Alloc amt'!$G73</f>
        <v>#DIV/0!</v>
      </c>
      <c r="O73" s="98"/>
      <c r="P73" s="98" t="e">
        <f>+'Alloc amt'!P73/'Alloc amt'!$G73</f>
        <v>#DIV/0!</v>
      </c>
      <c r="Q73" s="98" t="e">
        <f>+'Alloc amt'!Q73/'Alloc amt'!$G73</f>
        <v>#DIV/0!</v>
      </c>
      <c r="R73" s="98" t="e">
        <f>+'Alloc amt'!R73/'Alloc amt'!$G73</f>
        <v>#DIV/0!</v>
      </c>
      <c r="S73" s="98"/>
      <c r="T73" s="98" t="e">
        <f>+'Alloc amt'!T73/'Alloc amt'!$G73</f>
        <v>#DIV/0!</v>
      </c>
      <c r="U73" s="98" t="e">
        <f>+'Alloc amt'!U73/'Alloc amt'!$G73</f>
        <v>#DIV/0!</v>
      </c>
      <c r="V73" s="98" t="e">
        <f>+'Alloc amt'!V73/'Alloc amt'!$G73</f>
        <v>#DIV/0!</v>
      </c>
      <c r="W73" s="98"/>
      <c r="X73" s="98" t="e">
        <f>+'Alloc amt'!X73/'Alloc amt'!$G73</f>
        <v>#DIV/0!</v>
      </c>
      <c r="Y73" s="98" t="e">
        <f>+'Alloc amt'!Y73/'Alloc amt'!$G73</f>
        <v>#DIV/0!</v>
      </c>
      <c r="Z73" s="98" t="e">
        <f>+'Alloc amt'!Z73/'Alloc amt'!$G73</f>
        <v>#DIV/0!</v>
      </c>
      <c r="AA73" s="98"/>
      <c r="AB73" s="98" t="e">
        <f>+'Alloc amt'!AB73/'Alloc amt'!$G73</f>
        <v>#DIV/0!</v>
      </c>
      <c r="AC73" s="98" t="e">
        <f>+'Alloc amt'!AC73/'Alloc amt'!$G73</f>
        <v>#DIV/0!</v>
      </c>
      <c r="AD73" s="98" t="e">
        <f>+'Alloc amt'!AD73/'Alloc amt'!$G73</f>
        <v>#DIV/0!</v>
      </c>
      <c r="AE73" s="98"/>
      <c r="AF73" s="98" t="e">
        <f>+'Alloc amt'!AF73/'Alloc amt'!$G73</f>
        <v>#DIV/0!</v>
      </c>
      <c r="AG73" s="98" t="e">
        <f>+'Alloc amt'!AG73/'Alloc amt'!$G73</f>
        <v>#DIV/0!</v>
      </c>
      <c r="AH73" s="98" t="e">
        <f>+'Alloc amt'!AH73/'Alloc amt'!$G73</f>
        <v>#DIV/0!</v>
      </c>
      <c r="AI73" s="98"/>
      <c r="AJ73" s="98" t="e">
        <f>+'Alloc amt'!AJ73/'Alloc amt'!$G73</f>
        <v>#DIV/0!</v>
      </c>
      <c r="AK73" s="98" t="e">
        <f>+'Alloc amt'!AK73/'Alloc amt'!$G73</f>
        <v>#DIV/0!</v>
      </c>
      <c r="AL73" s="98" t="e">
        <f>+'Alloc amt'!AL73/'Alloc amt'!$G73</f>
        <v>#DIV/0!</v>
      </c>
      <c r="AM73" s="98"/>
      <c r="AN73" s="98" t="e">
        <f>+'Alloc amt'!AN73/'Alloc amt'!$G73</f>
        <v>#DIV/0!</v>
      </c>
      <c r="AO73" s="98" t="e">
        <f>+'Alloc amt'!AO73/'Alloc amt'!$G73</f>
        <v>#DIV/0!</v>
      </c>
      <c r="AP73" s="98" t="e">
        <f>+'Alloc amt'!AP73/'Alloc amt'!$G73</f>
        <v>#DIV/0!</v>
      </c>
      <c r="AQ73" s="98"/>
      <c r="AR73" s="98" t="e">
        <f>+'Alloc amt'!AR73/'Alloc amt'!$G73</f>
        <v>#DIV/0!</v>
      </c>
      <c r="AS73" s="98" t="e">
        <f>+'Alloc amt'!AS73/'Alloc amt'!$G73</f>
        <v>#DIV/0!</v>
      </c>
      <c r="AT73" s="98" t="e">
        <f>+'Alloc amt'!AT73/'Alloc amt'!$G73</f>
        <v>#DIV/0!</v>
      </c>
      <c r="AU73" s="98"/>
      <c r="AV73" s="98" t="e">
        <f>+'Alloc amt'!AV73/'Alloc amt'!$G73</f>
        <v>#DIV/0!</v>
      </c>
      <c r="AW73" s="98" t="e">
        <f>+'Alloc amt'!AW73/'Alloc amt'!$G73</f>
        <v>#DIV/0!</v>
      </c>
      <c r="AX73" s="98" t="e">
        <f>+'Alloc amt'!AX73/'Alloc amt'!$G73</f>
        <v>#DIV/0!</v>
      </c>
      <c r="AY73" s="98"/>
      <c r="AZ73" s="98" t="e">
        <f>+'Alloc amt'!AZ73/'Alloc amt'!$G73</f>
        <v>#DIV/0!</v>
      </c>
      <c r="BA73" s="98" t="e">
        <f>+'Alloc amt'!BA73/'Alloc amt'!$G73</f>
        <v>#DIV/0!</v>
      </c>
      <c r="BB73" s="98" t="e">
        <f>+'Alloc amt'!BB73/'Alloc amt'!$G73</f>
        <v>#DIV/0!</v>
      </c>
      <c r="BC73" s="98"/>
      <c r="BD73" s="98" t="e">
        <f>+'Alloc amt'!BD73/'Alloc amt'!$G73</f>
        <v>#DIV/0!</v>
      </c>
      <c r="BE73" s="98" t="e">
        <f>+'Alloc amt'!BE73/'Alloc amt'!$G73</f>
        <v>#DIV/0!</v>
      </c>
      <c r="BF73" s="98" t="e">
        <f>+'Alloc amt'!BF73/'Alloc amt'!$G73</f>
        <v>#DIV/0!</v>
      </c>
    </row>
    <row r="74" spans="3:58" x14ac:dyDescent="0.25">
      <c r="C74" s="6" t="str">
        <f>'Alloc amt'!C74</f>
        <v>Memo: Acct 505: Electric Expense</v>
      </c>
      <c r="D74" s="6">
        <f>'Alloc amt'!D74</f>
        <v>0</v>
      </c>
      <c r="E74" s="6">
        <f>'Alloc amt'!E74</f>
        <v>0</v>
      </c>
      <c r="F74" s="103"/>
      <c r="G74" s="101" t="e">
        <f t="shared" si="0"/>
        <v>#DIV/0!</v>
      </c>
      <c r="H74" s="98" t="e">
        <f>+'Alloc amt'!H74/'Alloc amt'!$G74</f>
        <v>#DIV/0!</v>
      </c>
      <c r="I74" s="98" t="e">
        <f>+'Alloc amt'!I74/'Alloc amt'!$G74</f>
        <v>#DIV/0!</v>
      </c>
      <c r="J74" s="98" t="e">
        <f>+'Alloc amt'!J74/'Alloc amt'!$G74</f>
        <v>#DIV/0!</v>
      </c>
      <c r="K74" s="104"/>
      <c r="L74" s="98" t="e">
        <f>+'Alloc amt'!L74/'Alloc amt'!$G74</f>
        <v>#DIV/0!</v>
      </c>
      <c r="M74" s="98" t="e">
        <f>+'Alloc amt'!M74/'Alloc amt'!$G74</f>
        <v>#DIV/0!</v>
      </c>
      <c r="N74" s="98" t="e">
        <f>+'Alloc amt'!N74/'Alloc amt'!$G74</f>
        <v>#DIV/0!</v>
      </c>
      <c r="O74" s="98"/>
      <c r="P74" s="98" t="e">
        <f>+'Alloc amt'!P74/'Alloc amt'!$G74</f>
        <v>#DIV/0!</v>
      </c>
      <c r="Q74" s="98" t="e">
        <f>+'Alloc amt'!Q74/'Alloc amt'!$G74</f>
        <v>#DIV/0!</v>
      </c>
      <c r="R74" s="98" t="e">
        <f>+'Alloc amt'!R74/'Alloc amt'!$G74</f>
        <v>#DIV/0!</v>
      </c>
      <c r="S74" s="98"/>
      <c r="T74" s="98" t="e">
        <f>+'Alloc amt'!T74/'Alloc amt'!$G74</f>
        <v>#DIV/0!</v>
      </c>
      <c r="U74" s="98" t="e">
        <f>+'Alloc amt'!U74/'Alloc amt'!$G74</f>
        <v>#DIV/0!</v>
      </c>
      <c r="V74" s="98" t="e">
        <f>+'Alloc amt'!V74/'Alloc amt'!$G74</f>
        <v>#DIV/0!</v>
      </c>
      <c r="W74" s="98"/>
      <c r="X74" s="98" t="e">
        <f>+'Alloc amt'!X74/'Alloc amt'!$G74</f>
        <v>#DIV/0!</v>
      </c>
      <c r="Y74" s="98" t="e">
        <f>+'Alloc amt'!Y74/'Alloc amt'!$G74</f>
        <v>#DIV/0!</v>
      </c>
      <c r="Z74" s="98" t="e">
        <f>+'Alloc amt'!Z74/'Alloc amt'!$G74</f>
        <v>#DIV/0!</v>
      </c>
      <c r="AA74" s="98"/>
      <c r="AB74" s="98" t="e">
        <f>+'Alloc amt'!AB74/'Alloc amt'!$G74</f>
        <v>#DIV/0!</v>
      </c>
      <c r="AC74" s="98" t="e">
        <f>+'Alloc amt'!AC74/'Alloc amt'!$G74</f>
        <v>#DIV/0!</v>
      </c>
      <c r="AD74" s="98" t="e">
        <f>+'Alloc amt'!AD74/'Alloc amt'!$G74</f>
        <v>#DIV/0!</v>
      </c>
      <c r="AE74" s="98"/>
      <c r="AF74" s="98" t="e">
        <f>+'Alloc amt'!AF74/'Alloc amt'!$G74</f>
        <v>#DIV/0!</v>
      </c>
      <c r="AG74" s="98" t="e">
        <f>+'Alloc amt'!AG74/'Alloc amt'!$G74</f>
        <v>#DIV/0!</v>
      </c>
      <c r="AH74" s="98" t="e">
        <f>+'Alloc amt'!AH74/'Alloc amt'!$G74</f>
        <v>#DIV/0!</v>
      </c>
      <c r="AI74" s="98"/>
      <c r="AJ74" s="98" t="e">
        <f>+'Alloc amt'!AJ74/'Alloc amt'!$G74</f>
        <v>#DIV/0!</v>
      </c>
      <c r="AK74" s="98" t="e">
        <f>+'Alloc amt'!AK74/'Alloc amt'!$G74</f>
        <v>#DIV/0!</v>
      </c>
      <c r="AL74" s="98" t="e">
        <f>+'Alloc amt'!AL74/'Alloc amt'!$G74</f>
        <v>#DIV/0!</v>
      </c>
      <c r="AM74" s="98"/>
      <c r="AN74" s="98" t="e">
        <f>+'Alloc amt'!AN74/'Alloc amt'!$G74</f>
        <v>#DIV/0!</v>
      </c>
      <c r="AO74" s="98" t="e">
        <f>+'Alloc amt'!AO74/'Alloc amt'!$G74</f>
        <v>#DIV/0!</v>
      </c>
      <c r="AP74" s="98" t="e">
        <f>+'Alloc amt'!AP74/'Alloc amt'!$G74</f>
        <v>#DIV/0!</v>
      </c>
      <c r="AQ74" s="98"/>
      <c r="AR74" s="98" t="e">
        <f>+'Alloc amt'!AR74/'Alloc amt'!$G74</f>
        <v>#DIV/0!</v>
      </c>
      <c r="AS74" s="98" t="e">
        <f>+'Alloc amt'!AS74/'Alloc amt'!$G74</f>
        <v>#DIV/0!</v>
      </c>
      <c r="AT74" s="98" t="e">
        <f>+'Alloc amt'!AT74/'Alloc amt'!$G74</f>
        <v>#DIV/0!</v>
      </c>
      <c r="AU74" s="98"/>
      <c r="AV74" s="98" t="e">
        <f>+'Alloc amt'!AV74/'Alloc amt'!$G74</f>
        <v>#DIV/0!</v>
      </c>
      <c r="AW74" s="98" t="e">
        <f>+'Alloc amt'!AW74/'Alloc amt'!$G74</f>
        <v>#DIV/0!</v>
      </c>
      <c r="AX74" s="98" t="e">
        <f>+'Alloc amt'!AX74/'Alloc amt'!$G74</f>
        <v>#DIV/0!</v>
      </c>
      <c r="AY74" s="98"/>
      <c r="AZ74" s="98" t="e">
        <f>+'Alloc amt'!AZ74/'Alloc amt'!$G74</f>
        <v>#DIV/0!</v>
      </c>
      <c r="BA74" s="98" t="e">
        <f>+'Alloc amt'!BA74/'Alloc amt'!$G74</f>
        <v>#DIV/0!</v>
      </c>
      <c r="BB74" s="98" t="e">
        <f>+'Alloc amt'!BB74/'Alloc amt'!$G74</f>
        <v>#DIV/0!</v>
      </c>
      <c r="BC74" s="98"/>
      <c r="BD74" s="98" t="e">
        <f>+'Alloc amt'!BD74/'Alloc amt'!$G74</f>
        <v>#DIV/0!</v>
      </c>
      <c r="BE74" s="98" t="e">
        <f>+'Alloc amt'!BE74/'Alloc amt'!$G74</f>
        <v>#DIV/0!</v>
      </c>
      <c r="BF74" s="98" t="e">
        <f>+'Alloc amt'!BF74/'Alloc amt'!$G74</f>
        <v>#DIV/0!</v>
      </c>
    </row>
    <row r="75" spans="3:58" x14ac:dyDescent="0.25">
      <c r="C75" s="6" t="str">
        <f>'Alloc amt'!C75</f>
        <v>Demand</v>
      </c>
      <c r="D75" s="6" t="str">
        <f>'Alloc amt'!D75</f>
        <v>Production Plant</v>
      </c>
      <c r="E75" s="6">
        <f>'Alloc amt'!E75</f>
        <v>0</v>
      </c>
      <c r="F75" s="103"/>
      <c r="G75" s="101">
        <f t="shared" si="0"/>
        <v>1</v>
      </c>
      <c r="H75" s="98">
        <f>+'Alloc amt'!H75/'Alloc amt'!$G75</f>
        <v>1</v>
      </c>
      <c r="I75" s="98">
        <f>+'Alloc amt'!I75/'Alloc amt'!$G75</f>
        <v>0</v>
      </c>
      <c r="J75" s="98">
        <f>+'Alloc amt'!J75/'Alloc amt'!$G75</f>
        <v>0</v>
      </c>
      <c r="K75" s="104"/>
      <c r="L75" s="98">
        <f>+'Alloc amt'!L75/'Alloc amt'!$G75</f>
        <v>0.3910502904467173</v>
      </c>
      <c r="M75" s="98">
        <f>+'Alloc amt'!M75/'Alloc amt'!$G75</f>
        <v>0</v>
      </c>
      <c r="N75" s="98">
        <f>+'Alloc amt'!N75/'Alloc amt'!$G75</f>
        <v>0</v>
      </c>
      <c r="O75" s="98"/>
      <c r="P75" s="98">
        <f>+'Alloc amt'!P75/'Alloc amt'!$G75</f>
        <v>0.1413158626340664</v>
      </c>
      <c r="Q75" s="98">
        <f>+'Alloc amt'!Q75/'Alloc amt'!$G75</f>
        <v>0</v>
      </c>
      <c r="R75" s="98">
        <f>+'Alloc amt'!R75/'Alloc amt'!$G75</f>
        <v>0</v>
      </c>
      <c r="S75" s="98"/>
      <c r="T75" s="98">
        <f>+'Alloc amt'!T75/'Alloc amt'!$G75</f>
        <v>1.1654448882840965E-2</v>
      </c>
      <c r="U75" s="98">
        <f>+'Alloc amt'!U75/'Alloc amt'!$G75</f>
        <v>0</v>
      </c>
      <c r="V75" s="98">
        <f>+'Alloc amt'!V75/'Alloc amt'!$G75</f>
        <v>0</v>
      </c>
      <c r="W75" s="98"/>
      <c r="X75" s="98">
        <f>+'Alloc amt'!X75/'Alloc amt'!$G75</f>
        <v>0.1645069721844227</v>
      </c>
      <c r="Y75" s="98">
        <f>+'Alloc amt'!Y75/'Alloc amt'!$G75</f>
        <v>0</v>
      </c>
      <c r="Z75" s="98">
        <f>+'Alloc amt'!Z75/'Alloc amt'!$G75</f>
        <v>0</v>
      </c>
      <c r="AA75" s="98"/>
      <c r="AB75" s="98">
        <f>+'Alloc amt'!AB75/'Alloc amt'!$G75</f>
        <v>0.12442093557496745</v>
      </c>
      <c r="AC75" s="98">
        <f>+'Alloc amt'!AC75/'Alloc amt'!$G75</f>
        <v>0</v>
      </c>
      <c r="AD75" s="98">
        <f>+'Alloc amt'!AD75/'Alloc amt'!$G75</f>
        <v>0</v>
      </c>
      <c r="AE75" s="98"/>
      <c r="AF75" s="98">
        <f>+'Alloc amt'!AF75/'Alloc amt'!$G75</f>
        <v>8.4036404606177659E-2</v>
      </c>
      <c r="AG75" s="98">
        <f>+'Alloc amt'!AG75/'Alloc amt'!$G75</f>
        <v>0</v>
      </c>
      <c r="AH75" s="98">
        <f>+'Alloc amt'!AH75/'Alloc amt'!$G75</f>
        <v>0</v>
      </c>
      <c r="AI75" s="98"/>
      <c r="AJ75" s="98">
        <f>+'Alloc amt'!AJ75/'Alloc amt'!$G75</f>
        <v>7.1959088714279446E-2</v>
      </c>
      <c r="AK75" s="98">
        <f>+'Alloc amt'!AK75/'Alloc amt'!$G75</f>
        <v>0</v>
      </c>
      <c r="AL75" s="98">
        <f>+'Alloc amt'!AL75/'Alloc amt'!$G75</f>
        <v>0</v>
      </c>
      <c r="AM75" s="98"/>
      <c r="AN75" s="98">
        <f>+'Alloc amt'!AN75/'Alloc amt'!$G75</f>
        <v>7.7699983904715927E-3</v>
      </c>
      <c r="AO75" s="98">
        <f>+'Alloc amt'!AO75/'Alloc amt'!$G75</f>
        <v>0</v>
      </c>
      <c r="AP75" s="98">
        <f>+'Alloc amt'!AP75/'Alloc amt'!$G75</f>
        <v>0</v>
      </c>
      <c r="AQ75" s="98"/>
      <c r="AR75" s="98">
        <f>+'Alloc amt'!AR75/'Alloc amt'!$G75</f>
        <v>3.1451648303410739E-3</v>
      </c>
      <c r="AS75" s="98">
        <f>+'Alloc amt'!AS75/'Alloc amt'!$G75</f>
        <v>0</v>
      </c>
      <c r="AT75" s="98">
        <f>+'Alloc amt'!AT75/'Alloc amt'!$G75</f>
        <v>0</v>
      </c>
      <c r="AU75" s="98"/>
      <c r="AV75" s="98">
        <f>+'Alloc amt'!AV75/'Alloc amt'!$G75</f>
        <v>0</v>
      </c>
      <c r="AW75" s="98">
        <f>+'Alloc amt'!AW75/'Alloc amt'!$G75</f>
        <v>0</v>
      </c>
      <c r="AX75" s="98">
        <f>+'Alloc amt'!AX75/'Alloc amt'!$G75</f>
        <v>0</v>
      </c>
      <c r="AY75" s="98"/>
      <c r="AZ75" s="98">
        <f>+'Alloc amt'!AZ75/'Alloc amt'!$G75</f>
        <v>0</v>
      </c>
      <c r="BA75" s="98">
        <f>+'Alloc amt'!BA75/'Alloc amt'!$G75</f>
        <v>0</v>
      </c>
      <c r="BB75" s="98">
        <f>+'Alloc amt'!BB75/'Alloc amt'!$G75</f>
        <v>0</v>
      </c>
      <c r="BC75" s="98"/>
      <c r="BD75" s="98">
        <f>+'Alloc amt'!BD75/'Alloc amt'!$G75</f>
        <v>1.4083373571543539E-4</v>
      </c>
      <c r="BE75" s="98">
        <f>+'Alloc amt'!BE75/'Alloc amt'!$G75</f>
        <v>0</v>
      </c>
      <c r="BF75" s="98">
        <f>+'Alloc amt'!BF75/'Alloc amt'!$G75</f>
        <v>0</v>
      </c>
    </row>
    <row r="76" spans="3:58" x14ac:dyDescent="0.25">
      <c r="C76" s="6" t="str">
        <f>'Alloc amt'!C76</f>
        <v>Energy</v>
      </c>
      <c r="D76" s="6" t="str">
        <f>'Alloc amt'!D76</f>
        <v>Energy @ Source</v>
      </c>
      <c r="E76" s="6">
        <f>'Alloc amt'!E76</f>
        <v>0</v>
      </c>
      <c r="F76" s="103"/>
      <c r="G76" s="101">
        <f t="shared" si="0"/>
        <v>1.0000000000000002</v>
      </c>
      <c r="H76" s="98">
        <f>+'Alloc amt'!H76/'Alloc amt'!$G76</f>
        <v>0</v>
      </c>
      <c r="I76" s="98">
        <f>+'Alloc amt'!I76/'Alloc amt'!$G76</f>
        <v>1</v>
      </c>
      <c r="J76" s="98">
        <f>+'Alloc amt'!J76/'Alloc amt'!$G76</f>
        <v>0</v>
      </c>
      <c r="K76" s="104"/>
      <c r="L76" s="98">
        <f>+'Alloc amt'!L76/'Alloc amt'!$G76</f>
        <v>0</v>
      </c>
      <c r="M76" s="98">
        <f>+'Alloc amt'!M76/'Alloc amt'!$G76</f>
        <v>0.36177803172010092</v>
      </c>
      <c r="N76" s="98">
        <f>+'Alloc amt'!N76/'Alloc amt'!$G76</f>
        <v>0</v>
      </c>
      <c r="O76" s="98"/>
      <c r="P76" s="98">
        <f>+'Alloc amt'!P76/'Alloc amt'!$G76</f>
        <v>0</v>
      </c>
      <c r="Q76" s="98">
        <f>+'Alloc amt'!Q76/'Alloc amt'!$G76</f>
        <v>0.11756490847559162</v>
      </c>
      <c r="R76" s="98">
        <f>+'Alloc amt'!R76/'Alloc amt'!$G76</f>
        <v>0</v>
      </c>
      <c r="S76" s="98"/>
      <c r="T76" s="98">
        <f>+'Alloc amt'!T76/'Alloc amt'!$G76</f>
        <v>0</v>
      </c>
      <c r="U76" s="98">
        <f>+'Alloc amt'!U76/'Alloc amt'!$G76</f>
        <v>1.4002177519257265E-2</v>
      </c>
      <c r="V76" s="98">
        <f>+'Alloc amt'!V76/'Alloc amt'!$G76</f>
        <v>0</v>
      </c>
      <c r="W76" s="98"/>
      <c r="X76" s="98">
        <f>+'Alloc amt'!X76/'Alloc amt'!$G76</f>
        <v>0</v>
      </c>
      <c r="Y76" s="98">
        <f>+'Alloc amt'!Y76/'Alloc amt'!$G76</f>
        <v>0.1622334243174629</v>
      </c>
      <c r="Z76" s="98">
        <f>+'Alloc amt'!Z76/'Alloc amt'!$G76</f>
        <v>0</v>
      </c>
      <c r="AA76" s="98"/>
      <c r="AB76" s="98">
        <f>+'Alloc amt'!AB76/'Alloc amt'!$G76</f>
        <v>0</v>
      </c>
      <c r="AC76" s="98">
        <f>+'Alloc amt'!AC76/'Alloc amt'!$G76</f>
        <v>0.15660029229072769</v>
      </c>
      <c r="AD76" s="98">
        <f>+'Alloc amt'!AD76/'Alloc amt'!$G76</f>
        <v>0</v>
      </c>
      <c r="AE76" s="98"/>
      <c r="AF76" s="98">
        <f>+'Alloc amt'!AF76/'Alloc amt'!$G76</f>
        <v>0</v>
      </c>
      <c r="AG76" s="98">
        <f>+'Alloc amt'!AG76/'Alloc amt'!$G76</f>
        <v>6.8874940192707554E-2</v>
      </c>
      <c r="AH76" s="98">
        <f>+'Alloc amt'!AH76/'Alloc amt'!$G76</f>
        <v>0</v>
      </c>
      <c r="AI76" s="98"/>
      <c r="AJ76" s="98">
        <f>+'Alloc amt'!AJ76/'Alloc amt'!$G76</f>
        <v>0</v>
      </c>
      <c r="AK76" s="98">
        <f>+'Alloc amt'!AK76/'Alloc amt'!$G76</f>
        <v>9.5357587046394812E-2</v>
      </c>
      <c r="AL76" s="98">
        <f>+'Alloc amt'!AL76/'Alloc amt'!$G76</f>
        <v>0</v>
      </c>
      <c r="AM76" s="98"/>
      <c r="AN76" s="98">
        <f>+'Alloc amt'!AN76/'Alloc amt'!$G76</f>
        <v>0</v>
      </c>
      <c r="AO76" s="98">
        <f>+'Alloc amt'!AO76/'Alloc amt'!$G76</f>
        <v>9.3073843439687026E-3</v>
      </c>
      <c r="AP76" s="98">
        <f>+'Alloc amt'!AP76/'Alloc amt'!$G76</f>
        <v>0</v>
      </c>
      <c r="AQ76" s="98"/>
      <c r="AR76" s="98">
        <f>+'Alloc amt'!AR76/'Alloc amt'!$G76</f>
        <v>0</v>
      </c>
      <c r="AS76" s="98">
        <f>+'Alloc amt'!AS76/'Alloc amt'!$G76</f>
        <v>4.9170564146312126E-3</v>
      </c>
      <c r="AT76" s="98">
        <f>+'Alloc amt'!AT76/'Alloc amt'!$G76</f>
        <v>0</v>
      </c>
      <c r="AU76" s="98"/>
      <c r="AV76" s="98">
        <f>+'Alloc amt'!AV76/'Alloc amt'!$G76</f>
        <v>0</v>
      </c>
      <c r="AW76" s="98">
        <f>+'Alloc amt'!AW76/'Alloc amt'!$G76</f>
        <v>8.8080331284463489E-3</v>
      </c>
      <c r="AX76" s="98">
        <f>+'Alloc amt'!AX76/'Alloc amt'!$G76</f>
        <v>0</v>
      </c>
      <c r="AY76" s="98"/>
      <c r="AZ76" s="98">
        <f>+'Alloc amt'!AZ76/'Alloc amt'!$G76</f>
        <v>0</v>
      </c>
      <c r="BA76" s="98">
        <f>+'Alloc amt'!BA76/'Alloc amt'!$G76</f>
        <v>2.8711188981829109E-4</v>
      </c>
      <c r="BB76" s="98">
        <f>+'Alloc amt'!BB76/'Alloc amt'!$G76</f>
        <v>0</v>
      </c>
      <c r="BC76" s="98"/>
      <c r="BD76" s="98">
        <f>+'Alloc amt'!BD76/'Alloc amt'!$G76</f>
        <v>0</v>
      </c>
      <c r="BE76" s="98">
        <f>+'Alloc amt'!BE76/'Alloc amt'!$G76</f>
        <v>2.6905266089264647E-4</v>
      </c>
      <c r="BF76" s="98">
        <f>+'Alloc amt'!BF76/'Alloc amt'!$G76</f>
        <v>0</v>
      </c>
    </row>
    <row r="77" spans="3:58" x14ac:dyDescent="0.25">
      <c r="V77" s="44"/>
    </row>
    <row r="78" spans="3:58" x14ac:dyDescent="0.25">
      <c r="V78" s="44"/>
    </row>
    <row r="79" spans="3:58" x14ac:dyDescent="0.25">
      <c r="V79" s="44"/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AZ9:BB9"/>
    <mergeCell ref="BD9:BF9"/>
    <mergeCell ref="AB9:AD9"/>
    <mergeCell ref="AF9:AH9"/>
    <mergeCell ref="AJ9:AL9"/>
    <mergeCell ref="AN9:AP9"/>
    <mergeCell ref="AR9:AT9"/>
    <mergeCell ref="AV9:AX9"/>
    <mergeCell ref="X9:Z9"/>
    <mergeCell ref="D9:E9"/>
    <mergeCell ref="G9:J9"/>
    <mergeCell ref="L9:N9"/>
    <mergeCell ref="P9:R9"/>
    <mergeCell ref="T9:V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2017-02-25T14:38:06Z</dcterms:modified>
</cp:coreProperties>
</file>