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"/>
    </mc:Choice>
  </mc:AlternateContent>
  <bookViews>
    <workbookView xWindow="0" yWindow="0" windowWidth="19200" windowHeight="5880" activeTab="1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44" i="10" l="1"/>
  <c r="CA40" i="10"/>
  <c r="CA108" i="10"/>
  <c r="CA348" i="10"/>
  <c r="CA384" i="10"/>
  <c r="CA34" i="10"/>
  <c r="CA115" i="10"/>
  <c r="CA116" i="10"/>
  <c r="CA18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G61" i="12" l="1"/>
  <c r="AD19" i="12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V32" i="15" s="1"/>
  <c r="AZ44" i="14"/>
  <c r="AD44" i="14"/>
  <c r="M32" i="15" s="1"/>
  <c r="AT44" i="14"/>
  <c r="Q32" i="15" s="1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D26" i="10" s="1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D391" i="10" l="1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V16" i="15" l="1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U26" i="1"/>
  <c r="J26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T26" i="1"/>
  <c r="I26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6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G26" i="1"/>
  <c r="W26" i="1" s="1"/>
  <c r="G26" i="10"/>
  <c r="BM26" i="10" s="1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24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G25" i="1"/>
  <c r="W25" i="1" s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V417" i="10" l="1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T26" i="10"/>
  <c r="V26" i="10"/>
  <c r="U26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S26" i="1"/>
  <c r="X26" i="1" s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M26" i="10"/>
  <c r="L26" i="10"/>
  <c r="N26" i="10"/>
  <c r="P26" i="10"/>
  <c r="Q26" i="10"/>
  <c r="R26" i="10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K200" i="16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26" i="10"/>
  <c r="X30" i="10"/>
  <c r="X59" i="10"/>
  <c r="X24" i="10"/>
  <c r="X58" i="10"/>
  <c r="X31" i="10"/>
  <c r="X61" i="10"/>
  <c r="X60" i="10"/>
  <c r="H26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I169" i="1"/>
  <c r="I181" i="1"/>
  <c r="I185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158" i="16" l="1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26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0" i="9" s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Z257" i="10" l="1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Z26" i="10"/>
  <c r="BQ26" i="10" s="1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38" i="9"/>
  <c r="G40" i="9" s="1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26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26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AD26" i="10"/>
  <c r="BR26" i="10" s="1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R245" i="10" l="1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26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M81" i="15" l="1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3" i="16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26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AH26" i="10"/>
  <c r="BS26" i="10" s="1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AJ26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AK26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AL26" i="10"/>
  <c r="BT26" i="10" s="1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26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236" i="1"/>
  <c r="X155" i="1"/>
  <c r="AP1" i="10"/>
  <c r="AO35" i="10"/>
  <c r="AO40" i="12" s="1"/>
  <c r="AO26" i="10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AP257" i="10" l="1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AP26" i="10"/>
  <c r="BU26" i="10" s="1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26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K465" i="1"/>
  <c r="K290" i="1"/>
  <c r="K21" i="9" s="1"/>
  <c r="Q290" i="1"/>
  <c r="Q465" i="1"/>
  <c r="O465" i="1"/>
  <c r="O290" i="1"/>
  <c r="O21" i="9" s="1"/>
  <c r="M290" i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26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M21" i="9"/>
  <c r="L21" i="9"/>
  <c r="Q21" i="9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AT26" i="10"/>
  <c r="BV26" i="10" s="1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V257" i="10" l="1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6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26" i="10"/>
  <c r="AW30" i="10"/>
  <c r="AW31" i="10"/>
  <c r="AW58" i="10"/>
  <c r="AW60" i="10"/>
  <c r="H204" i="10"/>
  <c r="T103" i="1"/>
  <c r="H107" i="1"/>
  <c r="H133" i="1" s="1"/>
  <c r="S465" i="1"/>
  <c r="X465" i="1" s="1"/>
  <c r="S290" i="1"/>
  <c r="X290" i="1" s="1"/>
  <c r="W290" i="1"/>
  <c r="AX257" i="10" l="1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AX26" i="10"/>
  <c r="BW26" i="10" s="1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26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26" i="10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B26" i="10"/>
  <c r="BX26" i="10" s="1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26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E26" i="10"/>
  <c r="BI26" i="10" s="1"/>
  <c r="BE59" i="10"/>
  <c r="BI59" i="10" s="1"/>
  <c r="BI326" i="10" l="1"/>
  <c r="BF257" i="10"/>
  <c r="BF326" i="10"/>
  <c r="BY326" i="10" s="1"/>
  <c r="CA326" i="10" s="1"/>
  <c r="BF245" i="10"/>
  <c r="BF391" i="10"/>
  <c r="BY257" i="10"/>
  <c r="CA257" i="10" s="1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F26" i="10"/>
  <c r="BY26" i="10" s="1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AK241" i="10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BE226" i="10"/>
  <c r="AK372" i="10"/>
  <c r="AF373" i="10"/>
  <c r="AZ241" i="10"/>
  <c r="AZ387" i="10"/>
  <c r="AZ373" i="10"/>
  <c r="AZ372" i="10"/>
  <c r="AT241" i="10"/>
  <c r="AO241" i="10"/>
  <c r="AJ241" i="10"/>
  <c r="AJ373" i="10"/>
  <c r="AJ372" i="10"/>
  <c r="AH241" i="10"/>
  <c r="AH387" i="10"/>
  <c r="AH372" i="10"/>
  <c r="AC241" i="10"/>
  <c r="AC387" i="10"/>
  <c r="AC372" i="10"/>
  <c r="X373" i="10"/>
  <c r="R373" i="10"/>
  <c r="Q387" i="10"/>
  <c r="BE241" i="10"/>
  <c r="G36" i="12"/>
  <c r="BF36" i="14" s="1"/>
  <c r="G35" i="12"/>
  <c r="BF35" i="14" s="1"/>
  <c r="BF226" i="10"/>
  <c r="BF241" i="10"/>
  <c r="AK226" i="10"/>
  <c r="AZ226" i="10"/>
  <c r="AZ225" i="10"/>
  <c r="AT225" i="10"/>
  <c r="AJ226" i="10"/>
  <c r="AJ225" i="10"/>
  <c r="BD225" i="10"/>
  <c r="AH226" i="10"/>
  <c r="AH225" i="10"/>
  <c r="AC225" i="10"/>
  <c r="X225" i="10"/>
  <c r="R225" i="10"/>
  <c r="AB225" i="10"/>
  <c r="J36" i="12"/>
  <c r="J35" i="12"/>
  <c r="Z225" i="10" l="1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BT226" i="10" s="1"/>
  <c r="X226" i="10"/>
  <c r="BD226" i="10"/>
  <c r="BY226" i="10" s="1"/>
  <c r="AL387" i="10"/>
  <c r="BT387" i="10" s="1"/>
  <c r="X241" i="10"/>
  <c r="BD373" i="10"/>
  <c r="AO373" i="10"/>
  <c r="AF241" i="10"/>
  <c r="P226" i="10"/>
  <c r="AF226" i="10"/>
  <c r="L225" i="10"/>
  <c r="AL373" i="10"/>
  <c r="X372" i="10"/>
  <c r="AX241" i="10"/>
  <c r="BD241" i="10"/>
  <c r="BY241" i="10" s="1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BW387" i="10" s="1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BO387" i="10" s="1"/>
  <c r="AN241" i="10"/>
  <c r="AT372" i="10"/>
  <c r="AN226" i="10"/>
  <c r="BA225" i="10"/>
  <c r="AB226" i="10"/>
  <c r="BR226" i="10" s="1"/>
  <c r="Y225" i="10"/>
  <c r="BQ225" i="10" s="1"/>
  <c r="Q373" i="10"/>
  <c r="BO373" i="10" s="1"/>
  <c r="AL372" i="10"/>
  <c r="BT372" i="10" s="1"/>
  <c r="AN387" i="10"/>
  <c r="Y372" i="10"/>
  <c r="Q241" i="10"/>
  <c r="BA241" i="10"/>
  <c r="BX241" i="10" s="1"/>
  <c r="AL225" i="10"/>
  <c r="BT225" i="10" s="1"/>
  <c r="AB372" i="10"/>
  <c r="BR372" i="10" s="1"/>
  <c r="AW372" i="10"/>
  <c r="BW372" i="10" s="1"/>
  <c r="AR241" i="10"/>
  <c r="AG226" i="10"/>
  <c r="AG373" i="10"/>
  <c r="BS373" i="10" s="1"/>
  <c r="AR225" i="10"/>
  <c r="BV225" i="10" s="1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BR225" i="10"/>
  <c r="AR226" i="10"/>
  <c r="BB226" i="10"/>
  <c r="M373" i="10"/>
  <c r="AG372" i="10"/>
  <c r="BS372" i="10" s="1"/>
  <c r="AR373" i="10"/>
  <c r="BQ387" i="10"/>
  <c r="V373" i="10"/>
  <c r="BB387" i="10"/>
  <c r="BX387" i="10" s="1"/>
  <c r="V225" i="10"/>
  <c r="BP225" i="10" s="1"/>
  <c r="BT241" i="10"/>
  <c r="AG241" i="10"/>
  <c r="M225" i="10"/>
  <c r="BY225" i="10"/>
  <c r="G40" i="14"/>
  <c r="M372" i="10"/>
  <c r="M241" i="10"/>
  <c r="V241" i="10"/>
  <c r="V372" i="10"/>
  <c r="AG225" i="10"/>
  <c r="BB225" i="10"/>
  <c r="BB372" i="10"/>
  <c r="BU373" i="10"/>
  <c r="BN387" i="10"/>
  <c r="BS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0" i="12"/>
  <c r="BF72" i="12" s="1"/>
  <c r="BF75" i="12"/>
  <c r="BF323" i="10"/>
  <c r="BF65" i="12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O225" i="10" l="1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5" i="12"/>
  <c r="BD77" i="12" s="1"/>
  <c r="BD59" i="12" s="1"/>
  <c r="AX75" i="12"/>
  <c r="AX77" i="12" s="1"/>
  <c r="AX59" i="12" s="1"/>
  <c r="AS75" i="12"/>
  <c r="AS75" i="14" s="1"/>
  <c r="AN75" i="12"/>
  <c r="AN77" i="12" s="1"/>
  <c r="AN59" i="12" s="1"/>
  <c r="AH75" i="12"/>
  <c r="AH75" i="14" s="1"/>
  <c r="AC75" i="12"/>
  <c r="AC75" i="14" s="1"/>
  <c r="X75" i="12"/>
  <c r="X77" i="12" s="1"/>
  <c r="X59" i="12" s="1"/>
  <c r="L75" i="12"/>
  <c r="L77" i="12" s="1"/>
  <c r="L59" i="12" s="1"/>
  <c r="R75" i="12"/>
  <c r="R75" i="14" s="1"/>
  <c r="V75" i="12"/>
  <c r="V75" i="14" s="1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0" i="12"/>
  <c r="AZ72" i="12" s="1"/>
  <c r="AZ75" i="12"/>
  <c r="AJ70" i="12"/>
  <c r="AJ70" i="14" s="1"/>
  <c r="AJ75" i="12"/>
  <c r="N70" i="12"/>
  <c r="N72" i="12" s="1"/>
  <c r="N75" i="12"/>
  <c r="AO70" i="12"/>
  <c r="AO70" i="14" s="1"/>
  <c r="AO75" i="12"/>
  <c r="Y70" i="12"/>
  <c r="Y70" i="14" s="1"/>
  <c r="Y75" i="12"/>
  <c r="BB70" i="12"/>
  <c r="BB70" i="14" s="1"/>
  <c r="BB75" i="12"/>
  <c r="AW70" i="12"/>
  <c r="AW70" i="14" s="1"/>
  <c r="AW75" i="12"/>
  <c r="AR70" i="12"/>
  <c r="AR70" i="14" s="1"/>
  <c r="AR75" i="12"/>
  <c r="AL70" i="12"/>
  <c r="AL72" i="12" s="1"/>
  <c r="AL75" i="12"/>
  <c r="AG70" i="12"/>
  <c r="AG70" i="14" s="1"/>
  <c r="AG75" i="12"/>
  <c r="AB70" i="12"/>
  <c r="AB72" i="12" s="1"/>
  <c r="AB75" i="12"/>
  <c r="T70" i="12"/>
  <c r="T72" i="12" s="1"/>
  <c r="T75" i="12"/>
  <c r="Q70" i="12"/>
  <c r="Q72" i="12" s="1"/>
  <c r="Q75" i="12"/>
  <c r="AT70" i="12"/>
  <c r="AT70" i="14" s="1"/>
  <c r="AT75" i="12"/>
  <c r="AD70" i="12"/>
  <c r="AD72" i="12" s="1"/>
  <c r="AD75" i="12"/>
  <c r="P70" i="12"/>
  <c r="P72" i="12" s="1"/>
  <c r="P75" i="12"/>
  <c r="BE70" i="12"/>
  <c r="BE72" i="12" s="1"/>
  <c r="BE75" i="12"/>
  <c r="BA70" i="12"/>
  <c r="BA70" i="14" s="1"/>
  <c r="BA75" i="12"/>
  <c r="AV70" i="12"/>
  <c r="AV70" i="14" s="1"/>
  <c r="AV75" i="12"/>
  <c r="AP70" i="12"/>
  <c r="AP70" i="14" s="1"/>
  <c r="AP75" i="12"/>
  <c r="AK70" i="12"/>
  <c r="AK72" i="12" s="1"/>
  <c r="AK75" i="12"/>
  <c r="AF70" i="12"/>
  <c r="AF70" i="14" s="1"/>
  <c r="AF75" i="12"/>
  <c r="Z70" i="12"/>
  <c r="Z72" i="12" s="1"/>
  <c r="Z75" i="12"/>
  <c r="U70" i="12"/>
  <c r="U70" i="14" s="1"/>
  <c r="U75" i="12"/>
  <c r="M70" i="12"/>
  <c r="M72" i="12" s="1"/>
  <c r="M75" i="12"/>
  <c r="L70" i="12"/>
  <c r="L72" i="12" s="1"/>
  <c r="L58" i="12" s="1"/>
  <c r="BF72" i="14"/>
  <c r="BF58" i="12"/>
  <c r="V65" i="12"/>
  <c r="V65" i="14" s="1"/>
  <c r="V70" i="12"/>
  <c r="BD65" i="12"/>
  <c r="BD65" i="14" s="1"/>
  <c r="BD70" i="12"/>
  <c r="AX65" i="12"/>
  <c r="AX65" i="14" s="1"/>
  <c r="AX70" i="12"/>
  <c r="AS65" i="12"/>
  <c r="AS65" i="14" s="1"/>
  <c r="AS70" i="12"/>
  <c r="AN65" i="12"/>
  <c r="AN65" i="14" s="1"/>
  <c r="AN70" i="12"/>
  <c r="AH65" i="12"/>
  <c r="AH65" i="14" s="1"/>
  <c r="AH70" i="12"/>
  <c r="AC65" i="12"/>
  <c r="AC65" i="14" s="1"/>
  <c r="AC70" i="12"/>
  <c r="X65" i="12"/>
  <c r="X65" i="14" s="1"/>
  <c r="X70" i="12"/>
  <c r="R65" i="12"/>
  <c r="R67" i="12" s="1"/>
  <c r="R70" i="12"/>
  <c r="AZ323" i="10"/>
  <c r="AZ65" i="12"/>
  <c r="AT323" i="10"/>
  <c r="AT65" i="12"/>
  <c r="AO323" i="10"/>
  <c r="AO65" i="12"/>
  <c r="AJ323" i="10"/>
  <c r="AJ65" i="12"/>
  <c r="AD323" i="10"/>
  <c r="AD65" i="12"/>
  <c r="Y323" i="10"/>
  <c r="Y65" i="12"/>
  <c r="N323" i="10"/>
  <c r="N65" i="12"/>
  <c r="P323" i="10"/>
  <c r="P65" i="12"/>
  <c r="BB323" i="10"/>
  <c r="BB65" i="12"/>
  <c r="AW323" i="10"/>
  <c r="AW65" i="12"/>
  <c r="AR323" i="10"/>
  <c r="AR65" i="12"/>
  <c r="AL323" i="10"/>
  <c r="AL65" i="12"/>
  <c r="AG323" i="10"/>
  <c r="AG65" i="12"/>
  <c r="AB323" i="10"/>
  <c r="AB65" i="12"/>
  <c r="T65" i="12"/>
  <c r="Q323" i="10"/>
  <c r="Q65" i="12"/>
  <c r="BF67" i="12"/>
  <c r="BF65" i="14"/>
  <c r="BE162" i="10"/>
  <c r="BE65" i="12"/>
  <c r="BA188" i="10"/>
  <c r="BA65" i="12"/>
  <c r="AV186" i="10"/>
  <c r="AV65" i="12"/>
  <c r="AP180" i="10"/>
  <c r="AP65" i="12"/>
  <c r="AK168" i="10"/>
  <c r="AK65" i="12"/>
  <c r="AF185" i="10"/>
  <c r="AF65" i="12"/>
  <c r="Z181" i="10"/>
  <c r="Z65" i="12"/>
  <c r="U65" i="12"/>
  <c r="M187" i="10"/>
  <c r="M65" i="12"/>
  <c r="L65" i="12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CA387" i="10" l="1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N103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L103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T103" i="16"/>
  <c r="V77" i="12"/>
  <c r="V59" i="12" s="1"/>
  <c r="AX75" i="14"/>
  <c r="R103" i="16"/>
  <c r="J136" i="16"/>
  <c r="L175" i="16"/>
  <c r="S104" i="16"/>
  <c r="K103" i="16"/>
  <c r="V190" i="16"/>
  <c r="T104" i="16"/>
  <c r="M175" i="16"/>
  <c r="S174" i="16"/>
  <c r="O174" i="16"/>
  <c r="J103" i="16"/>
  <c r="Q103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I103" i="16"/>
  <c r="L174" i="16"/>
  <c r="X75" i="14"/>
  <c r="K207" i="16"/>
  <c r="S103" i="16"/>
  <c r="V95" i="16"/>
  <c r="O104" i="16"/>
  <c r="V167" i="16"/>
  <c r="I174" i="16"/>
  <c r="P103" i="16"/>
  <c r="I175" i="16"/>
  <c r="V166" i="16"/>
  <c r="L104" i="16"/>
  <c r="Q175" i="16"/>
  <c r="J175" i="16"/>
  <c r="V96" i="16"/>
  <c r="N104" i="16"/>
  <c r="J104" i="16"/>
  <c r="S175" i="16"/>
  <c r="M103" i="16"/>
  <c r="P136" i="16"/>
  <c r="J207" i="16"/>
  <c r="N207" i="16"/>
  <c r="R207" i="16"/>
  <c r="I136" i="16"/>
  <c r="O136" i="16"/>
  <c r="T136" i="16"/>
  <c r="L208" i="16"/>
  <c r="S207" i="16"/>
  <c r="P174" i="16"/>
  <c r="O103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BV138" i="10" s="1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AR311" i="10" l="1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48" i="10"/>
  <c r="BK148" i="10"/>
  <c r="L155" i="10"/>
  <c r="BN155" i="10" s="1"/>
  <c r="BK153" i="10"/>
  <c r="BH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X155" i="10"/>
  <c r="BQ153" i="10"/>
  <c r="T193" i="10"/>
  <c r="BP155" i="10"/>
  <c r="AV155" i="10"/>
  <c r="BW153" i="10"/>
  <c r="E60" i="12"/>
  <c r="E59" i="14"/>
  <c r="L193" i="10"/>
  <c r="BN193" i="10" s="1"/>
  <c r="M204" i="10"/>
  <c r="BI193" i="10"/>
  <c r="BJ193" i="10"/>
  <c r="N204" i="10"/>
  <c r="E60" i="14" l="1"/>
  <c r="E61" i="12"/>
  <c r="E61" i="14" s="1"/>
  <c r="CA153" i="10"/>
  <c r="AB193" i="10"/>
  <c r="BR155" i="10"/>
  <c r="BH155" i="10"/>
  <c r="AZ193" i="10"/>
  <c r="BX155" i="10"/>
  <c r="AN193" i="10"/>
  <c r="BU155" i="10"/>
  <c r="AJ193" i="10"/>
  <c r="BT155" i="10"/>
  <c r="BK155" i="10"/>
  <c r="AV193" i="10"/>
  <c r="BW155" i="10"/>
  <c r="X193" i="10"/>
  <c r="BQ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/>
  <c r="BN204" i="10" s="1"/>
  <c r="BK193" i="10" l="1"/>
  <c r="BP204" i="10"/>
  <c r="K55" i="16"/>
  <c r="AF204" i="10"/>
  <c r="BS193" i="10"/>
  <c r="AB204" i="10"/>
  <c r="BR193" i="10"/>
  <c r="CA155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/>
  <c r="BH204" i="10" l="1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J51" i="14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I51" i="14"/>
  <c r="J46" i="12"/>
  <c r="H51" i="14"/>
  <c r="AN51" i="14"/>
  <c r="AS51" i="14"/>
  <c r="BD51" i="14"/>
  <c r="AT51" i="14"/>
  <c r="AK51" i="14"/>
  <c r="BA51" i="14"/>
  <c r="AJ51" i="14"/>
  <c r="BF51" i="14"/>
  <c r="AD51" i="14"/>
  <c r="X51" i="14"/>
  <c r="Y51" i="14"/>
  <c r="BB51" i="14"/>
  <c r="R51" i="14"/>
  <c r="Z51" i="14"/>
  <c r="AV51" i="14"/>
  <c r="AR51" i="14"/>
  <c r="M51" i="14"/>
  <c r="K48" i="16" l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K60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R54" i="15"/>
  <c r="AX129" i="10"/>
  <c r="R189" i="16"/>
  <c r="T189" i="16"/>
  <c r="BF129" i="10"/>
  <c r="AO129" i="10"/>
  <c r="P118" i="16"/>
  <c r="P129" i="10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I37" i="15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K143" i="16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AR224" i="10"/>
  <c r="BB224" i="10"/>
  <c r="BB236" i="10" s="1"/>
  <c r="BB250" i="10" s="1"/>
  <c r="S198" i="16" s="1"/>
  <c r="X224" i="10"/>
  <c r="BA224" i="10"/>
  <c r="BA236" i="10" s="1"/>
  <c r="BA250" i="10" s="1"/>
  <c r="S127" i="16" s="1"/>
  <c r="P224" i="10"/>
  <c r="M224" i="10"/>
  <c r="M236" i="10" s="1"/>
  <c r="R224" i="10"/>
  <c r="R236" i="10" s="1"/>
  <c r="R250" i="10" s="1"/>
  <c r="J198" i="16" s="1"/>
  <c r="AD224" i="10"/>
  <c r="AD236" i="10" s="1"/>
  <c r="AD250" i="10" s="1"/>
  <c r="M198" i="16" s="1"/>
  <c r="AK224" i="10"/>
  <c r="AK236" i="10" s="1"/>
  <c r="AK250" i="10" s="1"/>
  <c r="O127" i="16" s="1"/>
  <c r="BD224" i="10"/>
  <c r="AN224" i="10"/>
  <c r="AV224" i="10"/>
  <c r="Y224" i="10"/>
  <c r="Y236" i="10" s="1"/>
  <c r="Y250" i="10" s="1"/>
  <c r="L127" i="16" s="1"/>
  <c r="AJ224" i="10"/>
  <c r="Z224" i="10"/>
  <c r="Z236" i="10" s="1"/>
  <c r="Z250" i="10" s="1"/>
  <c r="L198" i="16" s="1"/>
  <c r="BF224" i="10"/>
  <c r="BF236" i="10" s="1"/>
  <c r="BF250" i="10" s="1"/>
  <c r="T198" i="16" s="1"/>
  <c r="AT224" i="10"/>
  <c r="AT236" i="10" s="1"/>
  <c r="AT250" i="10" s="1"/>
  <c r="Q198" i="16" s="1"/>
  <c r="AS224" i="10"/>
  <c r="AS236" i="10" s="1"/>
  <c r="AS250" i="10" s="1"/>
  <c r="Q127" i="16" s="1"/>
  <c r="L224" i="10"/>
  <c r="V56" i="15" l="1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O129" i="10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T279" i="10"/>
  <c r="I30" i="15"/>
  <c r="V145" i="16"/>
  <c r="Q75" i="16"/>
  <c r="Q30" i="15" s="1"/>
  <c r="V216" i="16"/>
  <c r="BI250" i="10"/>
  <c r="I127" i="16"/>
  <c r="BJ250" i="10"/>
  <c r="I198" i="16"/>
  <c r="AN280" i="10"/>
  <c r="AN275" i="10"/>
  <c r="AN277" i="10"/>
  <c r="AN428" i="10"/>
  <c r="AN283" i="10"/>
  <c r="AN276" i="10"/>
  <c r="AN424" i="10"/>
  <c r="AN427" i="10"/>
  <c r="AN279" i="10"/>
  <c r="AN274" i="10"/>
  <c r="AN422" i="10"/>
  <c r="BH236" i="10"/>
  <c r="BK236" i="10"/>
  <c r="L250" i="10"/>
  <c r="BN250" i="10" s="1"/>
  <c r="Z279" i="10"/>
  <c r="Z422" i="10"/>
  <c r="AB279" i="10"/>
  <c r="Y279" i="10"/>
  <c r="Y427" i="10"/>
  <c r="AT424" i="10"/>
  <c r="AJ277" i="10"/>
  <c r="P428" i="10"/>
  <c r="N428" i="10"/>
  <c r="N275" i="10"/>
  <c r="N279" i="10"/>
  <c r="N427" i="10"/>
  <c r="N283" i="10"/>
  <c r="N274" i="10"/>
  <c r="AP428" i="10"/>
  <c r="AX283" i="10"/>
  <c r="AX276" i="10"/>
  <c r="AX424" i="10"/>
  <c r="AX275" i="10"/>
  <c r="AX279" i="10"/>
  <c r="AX274" i="10"/>
  <c r="AS276" i="10"/>
  <c r="BU282" i="10" l="1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BN283" i="10" s="1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BQ279" i="10" s="1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BV424" i="10" s="1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BW283" i="10" s="1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BU428" i="10" s="1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AN286" i="10"/>
  <c r="BH250" i="10"/>
  <c r="BK250" i="10"/>
  <c r="AN434" i="10"/>
  <c r="BH282" i="10" l="1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AN436" i="10"/>
  <c r="V57" i="16"/>
  <c r="R201" i="16"/>
  <c r="R202" i="16" s="1"/>
  <c r="R220" i="16" s="1"/>
  <c r="AN288" i="10"/>
  <c r="P60" i="16"/>
  <c r="P61" i="16" s="1"/>
  <c r="BD288" i="10" l="1"/>
  <c r="R60" i="16"/>
  <c r="R61" i="16" s="1"/>
  <c r="N288" i="10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8" i="10" s="1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BD290" i="10"/>
  <c r="AF465" i="10"/>
  <c r="AV290" i="10"/>
  <c r="AX290" i="10"/>
  <c r="AX60" i="12" s="1"/>
  <c r="AH465" i="10"/>
  <c r="AK290" i="10"/>
  <c r="AK60" i="12" s="1"/>
  <c r="AV465" i="10"/>
  <c r="AS290" i="10"/>
  <c r="AS60" i="12" s="1"/>
  <c r="V60" i="12"/>
  <c r="R290" i="10"/>
  <c r="R60" i="12" s="1"/>
  <c r="Q465" i="10"/>
  <c r="BD465" i="10"/>
  <c r="P465" i="10"/>
  <c r="BE465" i="10"/>
  <c r="I149" i="16"/>
  <c r="Z290" i="10"/>
  <c r="Z60" i="12" s="1"/>
  <c r="AT290" i="10"/>
  <c r="AT60" i="12" s="1"/>
  <c r="M79" i="16"/>
  <c r="K79" i="16"/>
  <c r="R79" i="16"/>
  <c r="AC290" i="10"/>
  <c r="AC60" i="12" s="1"/>
  <c r="AZ465" i="10"/>
  <c r="N79" i="16"/>
  <c r="O79" i="16"/>
  <c r="S28" i="15"/>
  <c r="S33" i="15" s="1"/>
  <c r="T79" i="16"/>
  <c r="AF290" i="10"/>
  <c r="L79" i="16"/>
  <c r="P79" i="16"/>
  <c r="P28" i="15"/>
  <c r="P33" i="15" s="1"/>
  <c r="AN290" i="10"/>
  <c r="AN465" i="10"/>
  <c r="N465" i="10"/>
  <c r="N290" i="10"/>
  <c r="M465" i="10"/>
  <c r="BF465" i="10" l="1"/>
  <c r="BY465" i="10" s="1"/>
  <c r="BH436" i="10"/>
  <c r="BV465" i="10"/>
  <c r="I79" i="16"/>
  <c r="V79" i="16" s="1"/>
  <c r="AP465" i="10"/>
  <c r="T28" i="15"/>
  <c r="T33" i="15" s="1"/>
  <c r="AB290" i="10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BI465" i="10" s="1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BV290" i="10" s="1"/>
  <c r="V149" i="16"/>
  <c r="BV288" i="10"/>
  <c r="BN465" i="10"/>
  <c r="BK288" i="10"/>
  <c r="T60" i="12"/>
  <c r="AV60" i="12"/>
  <c r="AB60" i="12"/>
  <c r="BR290" i="10"/>
  <c r="BD60" i="12"/>
  <c r="AN60" i="12"/>
  <c r="BU290" i="10"/>
  <c r="AF60" i="12"/>
  <c r="BS465" i="10"/>
  <c r="AZ60" i="12"/>
  <c r="P60" i="12"/>
  <c r="BO290" i="10"/>
  <c r="M60" i="12"/>
  <c r="N60" i="12"/>
  <c r="BY290" i="10" l="1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AG103" i="10"/>
  <c r="AL103" i="10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<sst xmlns="http://schemas.openxmlformats.org/spreadsheetml/2006/main" count="1614" uniqueCount="506">
  <si>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</si>
  <si>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</si>
  <si>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</si>
  <si>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</si>
  <si>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</si>
  <si>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</si>
  <si>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</si>
  <si>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</si>
  <si>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</si>
  <si>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</si>
  <si>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</si>
  <si>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</si>
  <si>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</si>
  <si>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</si>
  <si>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</si>
  <si>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</si>
  <si>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</si>
  <si>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</si>
  <si>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</si>
  <si>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</si>
  <si>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</si>
  <si>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</si>
  <si>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</si>
  <si>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</si>
  <si>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</si>
  <si>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</si>
  <si>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</si>
  <si>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</si>
  <si>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</si>
  <si>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</si>
  <si>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</si>
  <si>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</si>
  <si>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</si>
  <si>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</si>
  <si>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</si>
  <si>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</si>
  <si>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</si>
  <si>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</si>
  <si>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</si>
  <si>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</si>
  <si>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</si>
  <si>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</si>
  <si>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</si>
  <si>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</si>
  <si>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</si>
  <si>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</si>
  <si>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</si>
  <si>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</si>
  <si>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</si>
  <si>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</si>
  <si>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</si>
  <si>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</si>
  <si>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</si>
  <si>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</si>
  <si>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</si>
  <si>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</si>
  <si>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</si>
  <si>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</si>
  <si>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</si>
  <si>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</si>
  <si>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</si>
  <si>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</si>
  <si>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</si>
  <si>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</si>
  <si>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</si>
  <si>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</si>
  <si>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</si>
  <si>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</si>
  <si>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</si>
  <si>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</si>
  <si>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</si>
  <si>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</si>
  <si>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</si>
  <si>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</si>
  <si>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</si>
  <si>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</si>
  <si>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</si>
  <si>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</si>
  <si>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</si>
  <si>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</si>
  <si>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</si>
  <si>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</si>
  <si>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</si>
  <si>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</si>
  <si>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</si>
  <si>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</si>
  <si>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</si>
  <si>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</si>
  <si>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</si>
  <si>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</si>
  <si>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</si>
  <si>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</si>
  <si>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</si>
  <si>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</si>
  <si>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</si>
  <si>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</si>
  <si>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</si>
  <si>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</si>
  <si>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</si>
  <si>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</si>
  <si>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</si>
  <si>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</si>
  <si>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</si>
  <si>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</si>
  <si>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</si>
  <si>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</si>
  <si>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</si>
  <si>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</si>
  <si>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</si>
  <si>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</si>
  <si>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</si>
  <si>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</si>
  <si>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</si>
  <si>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</si>
  <si>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</si>
  <si>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</si>
  <si>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</si>
  <si>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</si>
  <si>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</si>
  <si>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</si>
  <si>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</si>
  <si>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</si>
  <si>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</si>
  <si>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</si>
  <si>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</si>
  <si>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</si>
  <si>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</si>
  <si>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</si>
  <si>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</si>
  <si>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</si>
  <si>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</si>
  <si>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</si>
  <si>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</si>
  <si>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</si>
  <si>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</si>
  <si>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</si>
  <si>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</si>
  <si>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</si>
  <si>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</si>
  <si>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</si>
  <si>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</si>
  <si>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</si>
  <si>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</si>
  <si>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</si>
  <si>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</si>
  <si>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</si>
  <si>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</si>
  <si>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</si>
  <si>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</si>
  <si>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</si>
  <si>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</si>
  <si>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</si>
  <si>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</si>
  <si>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</si>
  <si>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</si>
  <si>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</si>
  <si>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</si>
  <si>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</si>
  <si>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</si>
  <si>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</si>
  <si>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</si>
  <si>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</si>
  <si>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</si>
  <si>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</si>
  <si>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</si>
  <si>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</si>
  <si>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</si>
  <si>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</si>
  <si>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</si>
  <si>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</si>
  <si>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</si>
  <si>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</si>
  <si>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</si>
  <si>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</si>
  <si>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</si>
  <si>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</si>
  <si>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</si>
  <si>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</si>
  <si>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</si>
  <si>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</si>
  <si>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</si>
  <si>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</si>
  <si>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</si>
  <si>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</si>
  <si>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</si>
  <si>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</si>
  <si>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</si>
  <si>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</si>
  <si>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</si>
  <si>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</si>
  <si>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</si>
  <si>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</si>
  <si>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</si>
  <si>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</si>
  <si>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</si>
  <si>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</si>
  <si>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</si>
  <si>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</si>
  <si>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</si>
  <si>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</si>
  <si>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</si>
  <si>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</si>
  <si>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</si>
  <si>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</si>
  <si>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</si>
  <si>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</si>
  <si>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</si>
  <si>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</si>
  <si>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</si>
  <si>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</si>
  <si>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</si>
  <si>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</si>
  <si>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</si>
  <si>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</si>
  <si>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</si>
  <si>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</si>
  <si>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</si>
  <si>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</si>
  <si>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</si>
  <si>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</si>
  <si>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</si>
  <si>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</si>
  <si>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</si>
  <si>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</si>
  <si>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</si>
  <si>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</si>
  <si>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</si>
  <si>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</si>
  <si>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</si>
  <si>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</si>
  <si>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</si>
  <si>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</si>
  <si>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</si>
  <si>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</si>
  <si>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</si>
  <si>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</si>
  <si>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</si>
  <si>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</si>
  <si>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</si>
  <si>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</si>
  <si>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</si>
  <si>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</si>
  <si>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</si>
  <si>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</si>
  <si>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</si>
  <si>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</si>
  <si>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 xml:space="preserve">   Intermediate</t>
  </si>
  <si>
    <t xml:space="preserve">   Peak</t>
  </si>
  <si>
    <t>Dir</t>
  </si>
  <si>
    <t xml:space="preserve">   Base-- Put in Demand for now per Seally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</si>
  <si>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</si>
  <si>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</si>
  <si>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</si>
  <si>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</si>
  <si>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</si>
  <si>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</si>
  <si>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</si>
  <si>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</si>
  <si>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</si>
  <si>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</si>
  <si>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</si>
  <si>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</si>
  <si>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</si>
  <si>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</si>
  <si>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</si>
  <si>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</si>
  <si>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</si>
  <si>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</si>
  <si>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</si>
  <si>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</si>
  <si>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</si>
  <si>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</si>
  <si>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</si>
  <si>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</si>
  <si>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</si>
  <si>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</si>
  <si>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</si>
  <si>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</si>
  <si>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</si>
  <si>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</si>
  <si>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</si>
  <si>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</si>
  <si>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</si>
  <si>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</si>
  <si>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</si>
  <si>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</si>
  <si>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</si>
  <si>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</si>
  <si>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</si>
  <si>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</si>
  <si>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</si>
  <si>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</si>
  <si>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</si>
  <si>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</si>
  <si>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</si>
  <si>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</si>
  <si>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</si>
  <si>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</si>
  <si>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</si>
  <si>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</si>
  <si>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</si>
  <si>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</si>
  <si>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</si>
  <si>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</si>
  <si>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</si>
  <si>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</si>
  <si>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</si>
  <si>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</si>
  <si>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</si>
  <si>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</si>
  <si>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</si>
  <si>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</si>
  <si>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</si>
  <si>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</si>
  <si>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</si>
  <si>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</si>
  <si>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</si>
  <si>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</si>
  <si>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</si>
  <si>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</si>
  <si>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</si>
  <si>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</si>
  <si>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</si>
  <si>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</si>
  <si>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</si>
  <si>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</si>
  <si>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</si>
  <si>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</si>
  <si>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</si>
  <si>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</si>
  <si>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</si>
  <si>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</si>
  <si>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</si>
  <si>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</si>
  <si>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</si>
  <si>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</si>
  <si>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</si>
  <si>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</si>
  <si>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</si>
  <si>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</si>
  <si>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</si>
  <si>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</si>
  <si>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</si>
  <si>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</si>
  <si>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</si>
  <si>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</si>
  <si>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</si>
  <si>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</si>
  <si>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</si>
  <si>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</si>
  <si>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</si>
  <si>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</si>
  <si>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</si>
  <si>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</si>
  <si>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</si>
  <si>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</si>
  <si>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</si>
  <si>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</si>
  <si>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</si>
  <si>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</si>
  <si>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</si>
  <si>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</si>
  <si>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</si>
  <si>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</si>
  <si>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</si>
  <si>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</si>
  <si>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</si>
  <si>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</si>
  <si>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</si>
  <si>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</si>
  <si>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</si>
  <si>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</si>
  <si>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</si>
  <si>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</si>
  <si>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</si>
  <si>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</si>
  <si>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</si>
  <si>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</si>
  <si>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</si>
  <si>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</si>
  <si>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</si>
  <si>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</si>
  <si>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</si>
  <si>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</si>
  <si>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</si>
  <si>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</si>
  <si>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</si>
  <si>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</si>
  <si>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</si>
  <si>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</si>
  <si>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</si>
  <si>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</si>
  <si>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</si>
  <si>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</si>
  <si>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</si>
  <si>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</si>
  <si>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</si>
  <si>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</si>
  <si>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</si>
  <si>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</si>
  <si>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</si>
  <si>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</si>
  <si>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</si>
  <si>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</si>
  <si>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</si>
  <si>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</si>
  <si>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</si>
  <si>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</si>
  <si>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</si>
  <si>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</si>
  <si>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</si>
  <si>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</si>
  <si>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</si>
  <si>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</si>
  <si>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</si>
  <si>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</si>
  <si>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</si>
  <si>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</si>
  <si>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</si>
  <si>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</si>
  <si>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</si>
  <si>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</si>
  <si>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</si>
  <si>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</si>
  <si>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</si>
  <si>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</si>
  <si>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</si>
  <si>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</si>
  <si>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</si>
  <si>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</si>
  <si>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</si>
  <si>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</si>
  <si>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</si>
  <si>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</si>
  <si>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</si>
  <si>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</si>
  <si>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</si>
  <si>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</si>
  <si>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</si>
  <si>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</si>
  <si>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</si>
  <si>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</si>
  <si>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</si>
  <si>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</si>
  <si>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</si>
  <si>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</si>
  <si>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</si>
  <si>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</si>
  <si>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</si>
  <si>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</si>
  <si>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</si>
  <si>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</si>
  <si>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</si>
  <si>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</si>
  <si>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</si>
  <si>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</si>
  <si>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</si>
  <si>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SALESREV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</si>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</sst>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4.5" x14ac:dyDescent="0.35"/>
  <sheetData>
    <row r="6" spans="1:4" x14ac:dyDescent="0.35">
      <c r="A6" t="s">
        <v>497</v>
      </c>
    </row>
    <row r="8" spans="1:4" x14ac:dyDescent="0.35">
      <c r="B8" t="s">
        <v>498</v>
      </c>
    </row>
    <row r="9" spans="1:4" x14ac:dyDescent="0.35">
      <c r="C9" t="s">
        <v>499</v>
      </c>
      <c r="D9" t="s">
        <v>500</v>
      </c>
    </row>
    <row r="11" spans="1:4" x14ac:dyDescent="0.35">
      <c r="B11" t="s">
        <v>501</v>
      </c>
    </row>
    <row r="12" spans="1:4" x14ac:dyDescent="0.35">
      <c r="B12" t="s">
        <v>502</v>
      </c>
    </row>
    <row r="13" spans="1:4" x14ac:dyDescent="0.35">
      <c r="B13" t="s">
        <v>503</v>
      </c>
    </row>
    <row r="14" spans="1:4" x14ac:dyDescent="0.35">
      <c r="B14" t="s">
        <v>504</v>
      </c>
    </row>
    <row r="16" spans="1:4" x14ac:dyDescent="0.35">
      <c r="B16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tabSelected="1" workbookViewId="0">
      <pane xSplit="7" ySplit="10" topLeftCell="S38" activePane="bottomRight" state="frozen"/>
      <selection pane="topRight" activeCell="H1" sqref="H1"/>
      <selection pane="bottomLeft" activeCell="A11" sqref="A11"/>
      <selection pane="bottomRight" activeCell="V45" sqref="V45"/>
    </sheetView>
  </sheetViews>
  <sheetFormatPr defaultRowHeight="14.5" x14ac:dyDescent="0.35"/>
  <cols>
    <col min="2" max="2" width="4.1796875" customWidth="1"/>
    <col min="4" max="4" width="50.7265625" customWidth="1"/>
    <col min="5" max="5" width="10.453125" bestFit="1" customWidth="1"/>
    <col min="6" max="6" width="14.453125" bestFit="1" customWidth="1"/>
    <col min="7" max="7" width="1.54296875" customWidth="1"/>
    <col min="8" max="8" width="13.81640625" customWidth="1"/>
    <col min="9" max="9" width="15.453125" style="28" customWidth="1"/>
    <col min="10" max="10" width="13" style="28" customWidth="1"/>
    <col min="11" max="11" width="10.81640625" customWidth="1"/>
    <col min="12" max="12" width="11.81640625" customWidth="1"/>
    <col min="13" max="13" width="12.1796875" bestFit="1" customWidth="1"/>
    <col min="14" max="14" width="11.81640625" customWidth="1"/>
    <col min="15" max="15" width="13.54296875" customWidth="1"/>
    <col min="16" max="17" width="11.81640625" customWidth="1"/>
    <col min="18" max="18" width="10.81640625" customWidth="1"/>
    <col min="19" max="19" width="17.26953125" bestFit="1" customWidth="1"/>
    <col min="20" max="20" width="10.7265625" bestFit="1" customWidth="1"/>
    <col min="21" max="21" width="8.81640625" bestFit="1" customWidth="1"/>
    <col min="22" max="22" width="13.81640625" customWidth="1"/>
  </cols>
  <sheetData>
    <row r="1" spans="1:73" x14ac:dyDescent="0.35">
      <c r="I1"/>
      <c r="J1"/>
    </row>
    <row r="2" spans="1:73" x14ac:dyDescent="0.35">
      <c r="I2"/>
      <c r="J2"/>
    </row>
    <row r="3" spans="1:73" x14ac:dyDescent="0.3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3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3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3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3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35">
      <c r="B8" s="73"/>
      <c r="C8" s="73"/>
      <c r="D8" s="73"/>
      <c r="E8" s="73"/>
      <c r="F8" s="73"/>
      <c r="G8" s="73"/>
      <c r="H8" s="75"/>
      <c r="I8" s="75"/>
      <c r="J8" s="75" t="s">
        <v>384</v>
      </c>
      <c r="K8" s="76" t="s">
        <v>385</v>
      </c>
      <c r="L8" s="76" t="s">
        <v>385</v>
      </c>
      <c r="M8" s="113" t="s">
        <v>388</v>
      </c>
      <c r="N8" s="113" t="s">
        <v>388</v>
      </c>
      <c r="O8" s="113" t="s">
        <v>389</v>
      </c>
      <c r="P8" s="113" t="s">
        <v>479</v>
      </c>
      <c r="Q8" s="113" t="s">
        <v>479</v>
      </c>
      <c r="R8" s="113" t="s">
        <v>483</v>
      </c>
      <c r="S8" s="113" t="s">
        <v>483</v>
      </c>
      <c r="T8" s="113" t="s">
        <v>390</v>
      </c>
      <c r="U8" s="113"/>
      <c r="V8" s="114"/>
    </row>
    <row r="9" spans="1:73" s="2" customFormat="1" x14ac:dyDescent="0.35">
      <c r="E9" s="175"/>
      <c r="F9" s="175"/>
      <c r="G9" s="111"/>
      <c r="H9" s="111" t="s">
        <v>8</v>
      </c>
      <c r="I9" s="111" t="s">
        <v>337</v>
      </c>
      <c r="J9" s="111" t="s">
        <v>383</v>
      </c>
      <c r="K9" s="169" t="s">
        <v>387</v>
      </c>
      <c r="L9" s="169" t="s">
        <v>386</v>
      </c>
      <c r="M9" s="169" t="s">
        <v>387</v>
      </c>
      <c r="N9" s="169" t="s">
        <v>386</v>
      </c>
      <c r="O9" s="169" t="s">
        <v>3</v>
      </c>
      <c r="P9" s="169" t="s">
        <v>480</v>
      </c>
      <c r="Q9" s="169" t="s">
        <v>480</v>
      </c>
      <c r="R9" s="169" t="s">
        <v>375</v>
      </c>
      <c r="S9" s="169" t="s">
        <v>375</v>
      </c>
      <c r="T9" s="169" t="s">
        <v>375</v>
      </c>
      <c r="U9" s="169"/>
      <c r="V9" s="111" t="s">
        <v>250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35">
      <c r="B10" s="27"/>
      <c r="C10" s="27"/>
      <c r="D10" s="27"/>
      <c r="E10" s="27"/>
      <c r="F10" s="27"/>
      <c r="G10" s="27"/>
      <c r="H10" s="110" t="s">
        <v>79</v>
      </c>
      <c r="I10" s="110" t="s">
        <v>381</v>
      </c>
      <c r="J10" s="110" t="s">
        <v>382</v>
      </c>
      <c r="K10" s="170" t="s">
        <v>474</v>
      </c>
      <c r="L10" s="170" t="s">
        <v>475</v>
      </c>
      <c r="M10" s="170" t="s">
        <v>476</v>
      </c>
      <c r="N10" s="170" t="s">
        <v>477</v>
      </c>
      <c r="O10" s="170" t="s">
        <v>478</v>
      </c>
      <c r="P10" s="170" t="s">
        <v>481</v>
      </c>
      <c r="Q10" s="170" t="s">
        <v>482</v>
      </c>
      <c r="R10" s="170" t="s">
        <v>484</v>
      </c>
      <c r="S10" s="170" t="s">
        <v>485</v>
      </c>
      <c r="T10" s="170" t="s">
        <v>486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35">
      <c r="I11" s="40"/>
      <c r="J11" s="40"/>
      <c r="K11" s="24"/>
    </row>
    <row r="12" spans="1:73" ht="18.5" x14ac:dyDescent="0.45">
      <c r="A12" s="115"/>
      <c r="H12" s="135"/>
      <c r="I12" s="40"/>
      <c r="J12" s="40"/>
      <c r="K12" s="24"/>
    </row>
    <row r="13" spans="1:73" x14ac:dyDescent="0.35">
      <c r="A13" s="2" t="s">
        <v>408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35">
      <c r="B14" s="9" t="s">
        <v>409</v>
      </c>
      <c r="H14" s="135"/>
      <c r="I14" s="40"/>
      <c r="J14" s="40"/>
      <c r="K14" s="24"/>
    </row>
    <row r="15" spans="1:73" x14ac:dyDescent="0.35">
      <c r="B15" s="13" t="s">
        <v>410</v>
      </c>
      <c r="E15" s="6" t="s">
        <v>265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35">
      <c r="B16" s="6" t="s">
        <v>487</v>
      </c>
      <c r="E16" s="6" t="s">
        <v>446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35">
      <c r="B17" s="6" t="s">
        <v>413</v>
      </c>
      <c r="E17" s="6" t="s">
        <v>447</v>
      </c>
      <c r="F17" t="s">
        <v>452</v>
      </c>
      <c r="H17" s="136">
        <v>-4334522</v>
      </c>
      <c r="I17" s="40">
        <f>+I81*$H17</f>
        <v>-1781296.6654647228</v>
      </c>
      <c r="J17" s="40">
        <f t="shared" ref="J17:T17" si="1">+J81*$H17</f>
        <v>-608997.53364159551</v>
      </c>
      <c r="K17" s="40">
        <f t="shared" si="1"/>
        <v>-48659.348630072403</v>
      </c>
      <c r="L17" s="40">
        <f t="shared" si="1"/>
        <v>-669785.06320149719</v>
      </c>
      <c r="M17" s="40">
        <f t="shared" si="1"/>
        <v>-520505.61210799735</v>
      </c>
      <c r="N17" s="40">
        <f t="shared" si="1"/>
        <v>-350227.84693222109</v>
      </c>
      <c r="O17" s="40">
        <f t="shared" si="1"/>
        <v>-306519.19172162976</v>
      </c>
      <c r="P17" s="40">
        <f t="shared" si="1"/>
        <v>-34336.865518492181</v>
      </c>
      <c r="Q17" s="40">
        <f t="shared" si="1"/>
        <v>-13426.918837631993</v>
      </c>
      <c r="R17" s="40">
        <f t="shared" si="1"/>
        <v>0</v>
      </c>
      <c r="S17" s="40">
        <f t="shared" si="1"/>
        <v>0</v>
      </c>
      <c r="T17" s="40">
        <f t="shared" si="1"/>
        <v>-766.95394413969598</v>
      </c>
      <c r="V17" s="44">
        <f t="shared" si="0"/>
        <v>0</v>
      </c>
    </row>
    <row r="18" spans="1:22" x14ac:dyDescent="0.35">
      <c r="B18" s="171" t="s">
        <v>488</v>
      </c>
      <c r="E18" s="6" t="s">
        <v>448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35">
      <c r="B19" s="171" t="s">
        <v>489</v>
      </c>
      <c r="E19" s="6" t="s">
        <v>449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35">
      <c r="B20" s="6" t="s">
        <v>490</v>
      </c>
      <c r="E20" s="6" t="s">
        <v>450</v>
      </c>
      <c r="F20" t="s">
        <v>45</v>
      </c>
      <c r="H20" s="136">
        <v>3785840</v>
      </c>
      <c r="I20" s="40">
        <f>+I64/$H64*$H20</f>
        <v>1689835.6226834741</v>
      </c>
      <c r="J20" s="40">
        <f t="shared" ref="J20:T20" si="4">+J64/$H64*$H20</f>
        <v>491848.92911740061</v>
      </c>
      <c r="K20" s="40">
        <f t="shared" si="4"/>
        <v>40410.404222815872</v>
      </c>
      <c r="L20" s="40">
        <f t="shared" si="4"/>
        <v>511856.06982884044</v>
      </c>
      <c r="M20" s="40">
        <f t="shared" si="4"/>
        <v>432944.32672106527</v>
      </c>
      <c r="N20" s="40">
        <f t="shared" si="4"/>
        <v>256440.06498198528</v>
      </c>
      <c r="O20" s="40">
        <f t="shared" si="4"/>
        <v>202316.15417786976</v>
      </c>
      <c r="P20" s="40">
        <f t="shared" si="4"/>
        <v>27144.836275910424</v>
      </c>
      <c r="Q20" s="40">
        <f t="shared" si="4"/>
        <v>12816.106815492119</v>
      </c>
      <c r="R20" s="40">
        <f t="shared" si="4"/>
        <v>118943.04515776061</v>
      </c>
      <c r="S20" s="40">
        <f t="shared" si="4"/>
        <v>572.93835559002514</v>
      </c>
      <c r="T20" s="40">
        <f t="shared" si="4"/>
        <v>711.50166179449923</v>
      </c>
      <c r="V20" s="44">
        <f t="shared" si="0"/>
        <v>0</v>
      </c>
    </row>
    <row r="21" spans="1:22" s="32" customFormat="1" x14ac:dyDescent="0.35">
      <c r="B21" s="30" t="s">
        <v>491</v>
      </c>
      <c r="E21" s="6" t="s">
        <v>450</v>
      </c>
      <c r="F21" t="s">
        <v>45</v>
      </c>
      <c r="H21" s="137">
        <v>11598968</v>
      </c>
      <c r="I21" s="41">
        <f>+I64/$H64*$H21</f>
        <v>5177278.8371314397</v>
      </c>
      <c r="J21" s="41">
        <f t="shared" ref="J21:T21" si="5">+J64/$H64*$H21</f>
        <v>1506915.2393305048</v>
      </c>
      <c r="K21" s="41">
        <f t="shared" si="5"/>
        <v>123808.45081871029</v>
      </c>
      <c r="L21" s="41">
        <f t="shared" si="5"/>
        <v>1568212.6488574492</v>
      </c>
      <c r="M21" s="41">
        <f t="shared" si="5"/>
        <v>1326444.6969283384</v>
      </c>
      <c r="N21" s="41">
        <f t="shared" si="5"/>
        <v>785675.07016777468</v>
      </c>
      <c r="O21" s="41">
        <f t="shared" si="5"/>
        <v>619851.49879344553</v>
      </c>
      <c r="P21" s="41">
        <f t="shared" si="5"/>
        <v>83165.714168988692</v>
      </c>
      <c r="Q21" s="41">
        <f t="shared" si="5"/>
        <v>39265.688153084913</v>
      </c>
      <c r="R21" s="41">
        <f t="shared" si="5"/>
        <v>364414.91838202887</v>
      </c>
      <c r="S21" s="41">
        <f t="shared" si="5"/>
        <v>1755.3551265931267</v>
      </c>
      <c r="T21" s="41">
        <f t="shared" si="5"/>
        <v>2179.8821416386372</v>
      </c>
      <c r="V21" s="44">
        <f t="shared" si="0"/>
        <v>0</v>
      </c>
    </row>
    <row r="22" spans="1:22" x14ac:dyDescent="0.35">
      <c r="B22" s="6" t="s">
        <v>428</v>
      </c>
      <c r="H22" s="136">
        <f>SUM(H15:H21)</f>
        <v>1025624912.3</v>
      </c>
      <c r="I22" s="136">
        <f t="shared" ref="I22:T22" si="6">SUM(I15:I21)</f>
        <v>405413906.33979881</v>
      </c>
      <c r="J22" s="136">
        <f t="shared" si="6"/>
        <v>142870439.03993723</v>
      </c>
      <c r="K22" s="136">
        <f t="shared" si="6"/>
        <v>12240815.481708208</v>
      </c>
      <c r="L22" s="136">
        <f t="shared" si="6"/>
        <v>160070008.92194432</v>
      </c>
      <c r="M22" s="136">
        <f t="shared" si="6"/>
        <v>124916103.95234784</v>
      </c>
      <c r="N22" s="136">
        <f t="shared" si="6"/>
        <v>81331554.638213456</v>
      </c>
      <c r="O22" s="136">
        <f t="shared" si="6"/>
        <v>68908306.632104248</v>
      </c>
      <c r="P22" s="136">
        <f t="shared" si="6"/>
        <v>6817669.7164033819</v>
      </c>
      <c r="Q22" s="136">
        <f t="shared" si="6"/>
        <v>3542707.9285916016</v>
      </c>
      <c r="R22" s="136">
        <f t="shared" si="6"/>
        <v>19004100.953673456</v>
      </c>
      <c r="S22" s="136">
        <f t="shared" si="6"/>
        <v>225484.79141959996</v>
      </c>
      <c r="T22" s="136">
        <f t="shared" si="6"/>
        <v>283813.90385788109</v>
      </c>
      <c r="V22" s="44">
        <f t="shared" si="0"/>
        <v>0</v>
      </c>
    </row>
    <row r="23" spans="1:22" x14ac:dyDescent="0.3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35">
      <c r="B24" s="6"/>
      <c r="C24" s="6" t="s">
        <v>427</v>
      </c>
      <c r="E24" s="6" t="s">
        <v>453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3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35">
      <c r="B26" s="6" t="s">
        <v>429</v>
      </c>
      <c r="E26" s="6"/>
      <c r="H26" s="136">
        <f>H22+H24</f>
        <v>1017201652.7612489</v>
      </c>
      <c r="I26" s="136">
        <f t="shared" ref="I26:T26" si="8">I22+I24</f>
        <v>402116069.77603495</v>
      </c>
      <c r="J26" s="136">
        <f t="shared" si="8"/>
        <v>141021897.12518328</v>
      </c>
      <c r="K26" s="136">
        <f t="shared" si="8"/>
        <v>12160196.935228618</v>
      </c>
      <c r="L26" s="136">
        <f t="shared" si="8"/>
        <v>159067119.04121694</v>
      </c>
      <c r="M26" s="136">
        <f t="shared" si="8"/>
        <v>124082910.37914681</v>
      </c>
      <c r="N26" s="136">
        <f t="shared" si="8"/>
        <v>80793801.084283859</v>
      </c>
      <c r="O26" s="136">
        <f t="shared" si="8"/>
        <v>68446607.371981338</v>
      </c>
      <c r="P26" s="136">
        <f t="shared" si="8"/>
        <v>6774957.328461837</v>
      </c>
      <c r="Q26" s="136">
        <f t="shared" si="8"/>
        <v>3519590.9787081648</v>
      </c>
      <c r="R26" s="136">
        <f t="shared" si="8"/>
        <v>18713967.872664802</v>
      </c>
      <c r="S26" s="136">
        <f t="shared" si="8"/>
        <v>223085.83986890793</v>
      </c>
      <c r="T26" s="136">
        <f t="shared" si="8"/>
        <v>281449.0284695481</v>
      </c>
      <c r="V26" s="44">
        <f t="shared" si="0"/>
        <v>0</v>
      </c>
    </row>
    <row r="27" spans="1:22" x14ac:dyDescent="0.3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35">
      <c r="A28" s="36" t="s">
        <v>430</v>
      </c>
      <c r="B28" s="6"/>
      <c r="H28" s="136">
        <f>+'Function-Classif'!F288</f>
        <v>685621902</v>
      </c>
      <c r="I28" s="40">
        <f>+'Cost Summary'!I61+'Cost Summary'!I131+'Cost Summary'!I202</f>
        <v>279874947.28552127</v>
      </c>
      <c r="J28" s="40">
        <f>+'Cost Summary'!J61+'Cost Summary'!J131+'Cost Summary'!J202</f>
        <v>86382884.864187449</v>
      </c>
      <c r="K28" s="40">
        <f>+'Cost Summary'!K61+'Cost Summary'!K131+'Cost Summary'!K202</f>
        <v>8639993.6101135463</v>
      </c>
      <c r="L28" s="40">
        <f>+'Cost Summary'!L61+'Cost Summary'!L131+'Cost Summary'!L202</f>
        <v>101681290.09421581</v>
      </c>
      <c r="M28" s="40">
        <f>+'Cost Summary'!M61+'Cost Summary'!M131+'Cost Summary'!M202</f>
        <v>94395281.116445079</v>
      </c>
      <c r="N28" s="40">
        <f>+'Cost Summary'!N61+'Cost Summary'!N131+'Cost Summary'!N202</f>
        <v>44943339.93216107</v>
      </c>
      <c r="O28" s="40">
        <f>+'Cost Summary'!O61+'Cost Summary'!O131+'Cost Summary'!O202</f>
        <v>53872968.004101619</v>
      </c>
      <c r="P28" s="40">
        <f>+'Cost Summary'!P61+'Cost Summary'!P131+'Cost Summary'!P202</f>
        <v>5662814.4683302986</v>
      </c>
      <c r="Q28" s="40">
        <f>+'Cost Summary'!Q61+'Cost Summary'!Q131+'Cost Summary'!Q202</f>
        <v>2921244.692772035</v>
      </c>
      <c r="R28" s="40">
        <f>+'Cost Summary'!R61+'Cost Summary'!R131+'Cost Summary'!R202</f>
        <v>6882022.8761761831</v>
      </c>
      <c r="S28" s="40">
        <f>+'Cost Summary'!S61+'Cost Summary'!S131+'Cost Summary'!S202</f>
        <v>169194.72413885224</v>
      </c>
      <c r="T28" s="40">
        <f>+'Cost Summary'!T61+'Cost Summary'!T131+'Cost Summary'!T202</f>
        <v>195920.3318367333</v>
      </c>
      <c r="V28" s="44">
        <f t="shared" si="0"/>
        <v>0</v>
      </c>
    </row>
    <row r="29" spans="1:22" x14ac:dyDescent="0.35">
      <c r="A29" t="s">
        <v>403</v>
      </c>
      <c r="B29" s="6"/>
      <c r="H29" s="136">
        <f>+'Function-Classif'!F447</f>
        <v>138842527</v>
      </c>
      <c r="I29" s="40">
        <f>+'Cost Summary'!I70+'Cost Summary'!I140+'Cost Summary'!I211</f>
        <v>61784597.342894815</v>
      </c>
      <c r="J29" s="40">
        <f>+'Cost Summary'!J70+'Cost Summary'!J140+'Cost Summary'!J211</f>
        <v>18081720.961884458</v>
      </c>
      <c r="K29" s="40">
        <f>+'Cost Summary'!K70+'Cost Summary'!K140+'Cost Summary'!K211</f>
        <v>1482912.551408025</v>
      </c>
      <c r="L29" s="40">
        <f>+'Cost Summary'!L70+'Cost Summary'!L140+'Cost Summary'!L211</f>
        <v>18883515.390143696</v>
      </c>
      <c r="M29" s="40">
        <f>+'Cost Summary'!M70+'Cost Summary'!M140+'Cost Summary'!M211</f>
        <v>15896882.193947023</v>
      </c>
      <c r="N29" s="40">
        <f>+'Cost Summary'!N70+'Cost Summary'!N140+'Cost Summary'!N211</f>
        <v>9471481.9372951221</v>
      </c>
      <c r="O29" s="40">
        <f>+'Cost Summary'!O70+'Cost Summary'!O140+'Cost Summary'!O211</f>
        <v>7431302.7916425727</v>
      </c>
      <c r="P29" s="40">
        <f>+'Cost Summary'!P70+'Cost Summary'!P140+'Cost Summary'!P211</f>
        <v>999171.79957668611</v>
      </c>
      <c r="Q29" s="40">
        <f>+'Cost Summary'!Q70+'Cost Summary'!Q140+'Cost Summary'!Q211</f>
        <v>467425.60783324233</v>
      </c>
      <c r="R29" s="40">
        <f>+'Cost Summary'!R70+'Cost Summary'!R140+'Cost Summary'!R211</f>
        <v>4297555.9531863313</v>
      </c>
      <c r="S29" s="40">
        <f>+'Cost Summary'!S70+'Cost Summary'!S140+'Cost Summary'!S211</f>
        <v>19971.745110876935</v>
      </c>
      <c r="T29" s="40">
        <f>+'Cost Summary'!T70+'Cost Summary'!T140+'Cost Summary'!T211</f>
        <v>25988.725077148094</v>
      </c>
      <c r="V29" s="44">
        <f t="shared" si="0"/>
        <v>0</v>
      </c>
    </row>
    <row r="30" spans="1:22" x14ac:dyDescent="0.35">
      <c r="A30" t="s">
        <v>404</v>
      </c>
      <c r="B30" s="6"/>
      <c r="H30" s="136">
        <f>+'Function-Classif'!F455+'Function-Classif'!F457</f>
        <v>32529209</v>
      </c>
      <c r="I30" s="40">
        <f>+'Cost Summary'!I75+'Cost Summary'!I145+'Cost Summary'!I216</f>
        <v>14565793.434331819</v>
      </c>
      <c r="J30" s="40">
        <f>+'Cost Summary'!J75+'Cost Summary'!J145+'Cost Summary'!J216</f>
        <v>4230688.5119213518</v>
      </c>
      <c r="K30" s="40">
        <f>+'Cost Summary'!K75+'Cost Summary'!K145+'Cost Summary'!K216</f>
        <v>345174.25183249096</v>
      </c>
      <c r="L30" s="40">
        <f>+'Cost Summary'!L75+'Cost Summary'!L145+'Cost Summary'!L216</f>
        <v>4384003.7377869096</v>
      </c>
      <c r="M30" s="40">
        <f>+'Cost Summary'!M75+'Cost Summary'!M145+'Cost Summary'!M216</f>
        <v>3695490.4069938781</v>
      </c>
      <c r="N30" s="40">
        <f>+'Cost Summary'!N75+'Cost Summary'!N145+'Cost Summary'!N216</f>
        <v>2205795.1449140711</v>
      </c>
      <c r="O30" s="40">
        <f>+'Cost Summary'!O75+'Cost Summary'!O145+'Cost Summary'!O216</f>
        <v>1707683.3796399937</v>
      </c>
      <c r="P30" s="40">
        <f>+'Cost Summary'!P75+'Cost Summary'!P145+'Cost Summary'!P216</f>
        <v>232102.11710759962</v>
      </c>
      <c r="Q30" s="40">
        <f>+'Cost Summary'!Q75+'Cost Summary'!Q145+'Cost Summary'!Q216</f>
        <v>109197.78362411239</v>
      </c>
      <c r="R30" s="40">
        <f>+'Cost Summary'!R75+'Cost Summary'!R145+'Cost Summary'!R216</f>
        <v>1042454.1540258366</v>
      </c>
      <c r="S30" s="40">
        <f>+'Cost Summary'!S75+'Cost Summary'!S145+'Cost Summary'!S216</f>
        <v>4821.2413952296047</v>
      </c>
      <c r="T30" s="40">
        <f>+'Cost Summary'!T75+'Cost Summary'!T145+'Cost Summary'!T216</f>
        <v>6004.8364267107945</v>
      </c>
      <c r="V30" s="44">
        <f t="shared" si="0"/>
        <v>0</v>
      </c>
    </row>
    <row r="31" spans="1:22" x14ac:dyDescent="0.35">
      <c r="A31" t="s">
        <v>460</v>
      </c>
      <c r="B31" s="6"/>
      <c r="H31" s="136">
        <f>'Function-Classif'!F459</f>
        <v>-1002535</v>
      </c>
      <c r="I31" s="40">
        <f>+'Cost Summary'!I77+'Cost Summary'!I147+'Cost Summary'!I218</f>
        <v>-448910.93788010185</v>
      </c>
      <c r="J31" s="40">
        <f>+'Cost Summary'!J77+'Cost Summary'!J147+'Cost Summary'!J218</f>
        <v>-130387.8402730012</v>
      </c>
      <c r="K31" s="40">
        <f>+'Cost Summary'!K77+'Cost Summary'!K147+'Cost Summary'!K218</f>
        <v>-10638.108924225189</v>
      </c>
      <c r="L31" s="40">
        <f>+'Cost Summary'!L77+'Cost Summary'!L147+'Cost Summary'!L218</f>
        <v>-135112.94379344422</v>
      </c>
      <c r="M31" s="40">
        <f>+'Cost Summary'!M77+'Cost Summary'!M147+'Cost Summary'!M218</f>
        <v>-113893.28511417561</v>
      </c>
      <c r="N31" s="40">
        <f>+'Cost Summary'!N77+'Cost Summary'!N147+'Cost Summary'!N218</f>
        <v>-67981.574209395258</v>
      </c>
      <c r="O31" s="40">
        <f>+'Cost Summary'!O77+'Cost Summary'!O147+'Cost Summary'!O218</f>
        <v>-52630.00268489102</v>
      </c>
      <c r="P31" s="40">
        <f>+'Cost Summary'!P77+'Cost Summary'!P147+'Cost Summary'!P218</f>
        <v>-7153.2786418036603</v>
      </c>
      <c r="Q31" s="40">
        <f>+'Cost Summary'!Q77+'Cost Summary'!Q147+'Cost Summary'!Q218</f>
        <v>-3365.4245944191121</v>
      </c>
      <c r="R31" s="40">
        <f>+'Cost Summary'!R77+'Cost Summary'!R147+'Cost Summary'!R218</f>
        <v>-32127.949231913139</v>
      </c>
      <c r="S31" s="40">
        <f>+'Cost Summary'!S77+'Cost Summary'!S147+'Cost Summary'!S218</f>
        <v>-148.58840379938263</v>
      </c>
      <c r="T31" s="40">
        <f>+'Cost Summary'!T77+'Cost Summary'!T147+'Cost Summary'!T218</f>
        <v>-185.06624883047436</v>
      </c>
      <c r="V31" s="44">
        <f t="shared" si="0"/>
        <v>0</v>
      </c>
    </row>
    <row r="32" spans="1:22" x14ac:dyDescent="0.35">
      <c r="A32" t="s">
        <v>456</v>
      </c>
      <c r="B32" s="6"/>
      <c r="F32" t="s">
        <v>457</v>
      </c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35">
      <c r="A33" t="s">
        <v>431</v>
      </c>
      <c r="B33" s="6"/>
      <c r="H33" s="40">
        <f>SUM(H28:H32)</f>
        <v>855006239.88</v>
      </c>
      <c r="I33" s="40">
        <f t="shared" ref="I33:T33" si="9">SUM(I28:I32)</f>
        <v>355042582.608971</v>
      </c>
      <c r="J33" s="40">
        <f t="shared" si="9"/>
        <v>108382560.41802639</v>
      </c>
      <c r="K33" s="40">
        <f t="shared" si="9"/>
        <v>10456716.741409633</v>
      </c>
      <c r="L33" s="40">
        <f t="shared" si="9"/>
        <v>124785236.06888552</v>
      </c>
      <c r="M33" s="40">
        <f t="shared" si="9"/>
        <v>113868443.667696</v>
      </c>
      <c r="N33" s="40">
        <f t="shared" si="9"/>
        <v>56538728.815606989</v>
      </c>
      <c r="O33" s="40">
        <f t="shared" si="9"/>
        <v>62958669.150528282</v>
      </c>
      <c r="P33" s="40">
        <f t="shared" si="9"/>
        <v>6886925.0291086109</v>
      </c>
      <c r="Q33" s="40">
        <f t="shared" si="9"/>
        <v>3494492.5823708014</v>
      </c>
      <c r="R33" s="40">
        <f t="shared" si="9"/>
        <v>12170556.686951041</v>
      </c>
      <c r="S33" s="40">
        <f t="shared" si="9"/>
        <v>193802.84409014927</v>
      </c>
      <c r="T33" s="40">
        <f t="shared" si="9"/>
        <v>227525.26635553828</v>
      </c>
      <c r="V33" s="44">
        <f t="shared" si="0"/>
        <v>0</v>
      </c>
    </row>
    <row r="34" spans="1:22" x14ac:dyDescent="0.3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35">
      <c r="A35" t="s">
        <v>432</v>
      </c>
      <c r="B35" s="6"/>
      <c r="H35" s="136">
        <f>+H26-H33</f>
        <v>162195412.88124895</v>
      </c>
      <c r="I35" s="136">
        <f t="shared" ref="I35:T35" si="10">+I26-I33</f>
        <v>47073487.167063951</v>
      </c>
      <c r="J35" s="136">
        <f t="shared" si="10"/>
        <v>32639336.707156897</v>
      </c>
      <c r="K35" s="136">
        <f t="shared" si="10"/>
        <v>1703480.1938189846</v>
      </c>
      <c r="L35" s="136">
        <f t="shared" si="10"/>
        <v>34281882.97233142</v>
      </c>
      <c r="M35" s="136">
        <f t="shared" si="10"/>
        <v>10214466.711450815</v>
      </c>
      <c r="N35" s="136">
        <f t="shared" si="10"/>
        <v>24255072.26867687</v>
      </c>
      <c r="O35" s="136">
        <f t="shared" si="10"/>
        <v>5487938.2214530557</v>
      </c>
      <c r="P35" s="136">
        <f t="shared" si="10"/>
        <v>-111967.70064677391</v>
      </c>
      <c r="Q35" s="136">
        <f t="shared" si="10"/>
        <v>25098.396337363403</v>
      </c>
      <c r="R35" s="136">
        <f t="shared" si="10"/>
        <v>6543411.1857137606</v>
      </c>
      <c r="S35" s="136">
        <f t="shared" si="10"/>
        <v>29282.995778758661</v>
      </c>
      <c r="T35" s="136">
        <f t="shared" si="10"/>
        <v>53923.76211400982</v>
      </c>
      <c r="V35" s="44">
        <f t="shared" si="0"/>
        <v>0</v>
      </c>
    </row>
    <row r="36" spans="1:22" x14ac:dyDescent="0.3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35">
      <c r="A37" t="s">
        <v>221</v>
      </c>
      <c r="B37" s="6"/>
      <c r="H37" s="40">
        <f>SUM(I37:T37)</f>
        <v>62185554.000000007</v>
      </c>
      <c r="I37" s="40">
        <f>SUM('Class Allocation'!L461:N461)</f>
        <v>27845187.817616064</v>
      </c>
      <c r="J37" s="40">
        <f>SUM('Class Allocation'!P461:R461)</f>
        <v>8087737.6672536032</v>
      </c>
      <c r="K37" s="40">
        <f>SUM('Class Allocation'!T461:V461)</f>
        <v>659863.94187264028</v>
      </c>
      <c r="L37" s="40">
        <f>SUM('Class Allocation'!X461:Z461)</f>
        <v>8380827.8637316292</v>
      </c>
      <c r="M37" s="40">
        <f>SUM('Class Allocation'!AB461:AD461)</f>
        <v>7064608.2497917423</v>
      </c>
      <c r="N37" s="40">
        <f>SUM('Class Allocation'!AF461:AH461)</f>
        <v>4216782.310845363</v>
      </c>
      <c r="O37" s="40">
        <f>SUM('Class Allocation'!AJ461:AL461)</f>
        <v>3264550.2391252527</v>
      </c>
      <c r="P37" s="40">
        <f>SUM('Class Allocation'!AN461:AP461)</f>
        <v>443705.80105126323</v>
      </c>
      <c r="Q37" s="40">
        <f>SUM('Class Allocation'!AR461:AT461)</f>
        <v>208751.60752410418</v>
      </c>
      <c r="R37" s="40">
        <f>SUM('Class Allocation'!AV461:AX461)</f>
        <v>1992842.4662185293</v>
      </c>
      <c r="S37" s="40">
        <f>SUM('Class Allocation'!AZ461:BB461)</f>
        <v>9216.6879044026537</v>
      </c>
      <c r="T37" s="40">
        <f>SUM('Class Allocation'!BD461:BF461)</f>
        <v>11479.347065414076</v>
      </c>
      <c r="V37" s="44">
        <f t="shared" si="0"/>
        <v>0</v>
      </c>
    </row>
    <row r="38" spans="1:22" x14ac:dyDescent="0.3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35">
      <c r="A39" t="s">
        <v>433</v>
      </c>
      <c r="B39" s="6"/>
      <c r="H39" s="136">
        <f>+H35-H37</f>
        <v>100009858.88124895</v>
      </c>
      <c r="I39" s="136">
        <f t="shared" ref="I39:T39" si="11">+I35-I37</f>
        <v>19228299.349447887</v>
      </c>
      <c r="J39" s="136">
        <f t="shared" si="11"/>
        <v>24551599.039903294</v>
      </c>
      <c r="K39" s="136">
        <f t="shared" si="11"/>
        <v>1043616.2519463443</v>
      </c>
      <c r="L39" s="136">
        <f t="shared" si="11"/>
        <v>25901055.108599789</v>
      </c>
      <c r="M39" s="136">
        <f t="shared" si="11"/>
        <v>3149858.4616590729</v>
      </c>
      <c r="N39" s="136">
        <f t="shared" si="11"/>
        <v>20038289.957831506</v>
      </c>
      <c r="O39" s="136">
        <f t="shared" si="11"/>
        <v>2223387.982327803</v>
      </c>
      <c r="P39" s="136">
        <f t="shared" si="11"/>
        <v>-555673.50169803714</v>
      </c>
      <c r="Q39" s="136">
        <f t="shared" si="11"/>
        <v>-183653.21118674078</v>
      </c>
      <c r="R39" s="136">
        <f t="shared" si="11"/>
        <v>4550568.7194952313</v>
      </c>
      <c r="S39" s="136">
        <f t="shared" si="11"/>
        <v>20066.307874356007</v>
      </c>
      <c r="T39" s="136">
        <f t="shared" si="11"/>
        <v>42444.415048595743</v>
      </c>
      <c r="V39" s="44">
        <f t="shared" si="0"/>
        <v>1.6391277313232422E-7</v>
      </c>
    </row>
    <row r="40" spans="1:22" x14ac:dyDescent="0.3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35">
      <c r="A41" t="s">
        <v>455</v>
      </c>
      <c r="B41" s="6"/>
      <c r="F41" t="s">
        <v>454</v>
      </c>
      <c r="H41" s="136">
        <f>48157086-3074551</f>
        <v>45082535</v>
      </c>
      <c r="I41" s="40">
        <f>I39/$H39*$H41</f>
        <v>8667750.2409164086</v>
      </c>
      <c r="J41" s="40">
        <f t="shared" ref="J41:T41" si="12">J39/$H39*$H41</f>
        <v>11067392.109178668</v>
      </c>
      <c r="K41" s="40">
        <f t="shared" si="12"/>
        <v>470442.28170350089</v>
      </c>
      <c r="L41" s="40">
        <f t="shared" si="12"/>
        <v>11675701.141193297</v>
      </c>
      <c r="M41" s="40">
        <f t="shared" si="12"/>
        <v>1419896.0575617393</v>
      </c>
      <c r="N41" s="40">
        <f t="shared" si="12"/>
        <v>9032878.5428719707</v>
      </c>
      <c r="O41" s="40">
        <f t="shared" si="12"/>
        <v>1002260.8536113633</v>
      </c>
      <c r="P41" s="40">
        <f t="shared" si="12"/>
        <v>-250487.00567230993</v>
      </c>
      <c r="Q41" s="40">
        <f t="shared" si="12"/>
        <v>-82787.361304246195</v>
      </c>
      <c r="R41" s="40">
        <f t="shared" si="12"/>
        <v>2051309.4994978856</v>
      </c>
      <c r="S41" s="40">
        <f t="shared" si="12"/>
        <v>9045.5084847244289</v>
      </c>
      <c r="T41" s="40">
        <f t="shared" si="12"/>
        <v>19133.131957069592</v>
      </c>
      <c r="V41" s="44">
        <f t="shared" si="0"/>
        <v>6.7055225372314453E-8</v>
      </c>
    </row>
    <row r="42" spans="1:22" x14ac:dyDescent="0.35">
      <c r="V42" s="44">
        <f t="shared" si="0"/>
        <v>0</v>
      </c>
    </row>
    <row r="43" spans="1:22" x14ac:dyDescent="0.35">
      <c r="A43" t="s">
        <v>434</v>
      </c>
      <c r="B43" s="6"/>
      <c r="H43" s="136">
        <f>+H35-H41</f>
        <v>117112877.88124895</v>
      </c>
      <c r="I43" s="136">
        <f t="shared" ref="I43:T43" si="13">+I35-I41</f>
        <v>38405736.926147543</v>
      </c>
      <c r="J43" s="136">
        <f t="shared" si="13"/>
        <v>21571944.597978227</v>
      </c>
      <c r="K43" s="136">
        <f t="shared" si="13"/>
        <v>1233037.9121154835</v>
      </c>
      <c r="L43" s="136">
        <f t="shared" si="13"/>
        <v>22606181.831138123</v>
      </c>
      <c r="M43" s="136">
        <f t="shared" si="13"/>
        <v>8794570.6538890749</v>
      </c>
      <c r="N43" s="136">
        <f t="shared" si="13"/>
        <v>15222193.725804899</v>
      </c>
      <c r="O43" s="136">
        <f t="shared" si="13"/>
        <v>4485677.3678416926</v>
      </c>
      <c r="P43" s="136">
        <f t="shared" si="13"/>
        <v>138519.30502553601</v>
      </c>
      <c r="Q43" s="136">
        <f t="shared" si="13"/>
        <v>107885.7576416096</v>
      </c>
      <c r="R43" s="136">
        <f t="shared" si="13"/>
        <v>4492101.6862158747</v>
      </c>
      <c r="S43" s="136">
        <f t="shared" si="13"/>
        <v>20237.487294034232</v>
      </c>
      <c r="T43" s="136">
        <f t="shared" si="13"/>
        <v>34790.630156940228</v>
      </c>
      <c r="V43" s="44">
        <f t="shared" si="0"/>
        <v>0</v>
      </c>
    </row>
    <row r="44" spans="1:22" x14ac:dyDescent="0.3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3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3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35">
      <c r="B47" s="6" t="s">
        <v>436</v>
      </c>
      <c r="H47" s="136">
        <f>+'Function-Classif'!F76</f>
        <v>4331626533.7399998</v>
      </c>
      <c r="I47" s="40">
        <f>+'Cost Summary'!I22+'Cost Summary'!I92+'Cost Summary'!I163</f>
        <v>1940366488.0826793</v>
      </c>
      <c r="J47" s="40">
        <f>+'Cost Summary'!J22+'Cost Summary'!J92+'Cost Summary'!J163</f>
        <v>563319645.25221479</v>
      </c>
      <c r="K47" s="40">
        <f>+'Cost Summary'!K22+'Cost Summary'!K92+'Cost Summary'!K163</f>
        <v>45943354.208230659</v>
      </c>
      <c r="L47" s="40">
        <f>+'Cost Summary'!L22+'Cost Summary'!L92+'Cost Summary'!L163</f>
        <v>583445232.39682353</v>
      </c>
      <c r="M47" s="40">
        <f>+'Cost Summary'!M22+'Cost Summary'!M92+'Cost Summary'!M163</f>
        <v>491839315.63941562</v>
      </c>
      <c r="N47" s="40">
        <f>+'Cost Summary'!N22+'Cost Summary'!N92+'Cost Summary'!N163</f>
        <v>293607824.58994263</v>
      </c>
      <c r="O47" s="40">
        <f>+'Cost Summary'!O22+'Cost Summary'!O92+'Cost Summary'!O163</f>
        <v>227075401.97634318</v>
      </c>
      <c r="P47" s="40">
        <f>+'Cost Summary'!P22+'Cost Summary'!P92+'Cost Summary'!P163</f>
        <v>30889601.010047365</v>
      </c>
      <c r="Q47" s="40">
        <f>+'Cost Summary'!Q22+'Cost Summary'!Q92+'Cost Summary'!Q163</f>
        <v>14537238.679652993</v>
      </c>
      <c r="R47" s="40">
        <f>+'Cost Summary'!R22+'Cost Summary'!R92+'Cost Summary'!R163</f>
        <v>139160374.70224848</v>
      </c>
      <c r="S47" s="40">
        <f>+'Cost Summary'!S22+'Cost Summary'!S92+'Cost Summary'!S163</f>
        <v>643018.47830867697</v>
      </c>
      <c r="T47" s="40">
        <f>+'Cost Summary'!T22+'Cost Summary'!T92+'Cost Summary'!T163</f>
        <v>799038.72409198154</v>
      </c>
      <c r="V47" s="44">
        <f t="shared" si="0"/>
        <v>0</v>
      </c>
    </row>
    <row r="48" spans="1:22" x14ac:dyDescent="0.35">
      <c r="B48" s="6" t="s">
        <v>435</v>
      </c>
      <c r="H48" s="136">
        <f>+'Function-Classif'!F85</f>
        <v>123541730</v>
      </c>
      <c r="I48" s="40">
        <f>+'Cost Summary'!I29+'Cost Summary'!I99+'Cost Summary'!I170</f>
        <v>54550161.898805633</v>
      </c>
      <c r="J48" s="40">
        <f>+'Cost Summary'!J29+'Cost Summary'!J99+'Cost Summary'!J170</f>
        <v>16111265.351280378</v>
      </c>
      <c r="K48" s="40">
        <f>+'Cost Summary'!K29+'Cost Summary'!K99+'Cost Summary'!K170</f>
        <v>1331369.6322510282</v>
      </c>
      <c r="L48" s="40">
        <f>+'Cost Summary'!L29+'Cost Summary'!L99+'Cost Summary'!L170</f>
        <v>16983579.773363691</v>
      </c>
      <c r="M48" s="40">
        <f>+'Cost Summary'!M29+'Cost Summary'!M99+'Cost Summary'!M170</f>
        <v>14291392.309699764</v>
      </c>
      <c r="N48" s="40">
        <f>+'Cost Summary'!N29+'Cost Summary'!N99+'Cost Summary'!N170</f>
        <v>8495694.9248706922</v>
      </c>
      <c r="O48" s="40">
        <f>+'Cost Summary'!O29+'Cost Summary'!O99+'Cost Summary'!O170</f>
        <v>6807223.2509829449</v>
      </c>
      <c r="P48" s="40">
        <f>+'Cost Summary'!P29+'Cost Summary'!P99+'Cost Summary'!P170</f>
        <v>898875.18943976762</v>
      </c>
      <c r="Q48" s="40">
        <f>+'Cost Summary'!Q29+'Cost Summary'!Q99+'Cost Summary'!Q170</f>
        <v>418381.66982715821</v>
      </c>
      <c r="R48" s="40">
        <f>+'Cost Summary'!R29+'Cost Summary'!R99+'Cost Summary'!R170</f>
        <v>3613114.3001996162</v>
      </c>
      <c r="S48" s="40">
        <f>+'Cost Summary'!S29+'Cost Summary'!S99+'Cost Summary'!S170</f>
        <v>17293.970600132761</v>
      </c>
      <c r="T48" s="40">
        <f>+'Cost Summary'!T29+'Cost Summary'!T99+'Cost Summary'!T170</f>
        <v>23377.72867918259</v>
      </c>
      <c r="V48" s="44">
        <f t="shared" si="0"/>
        <v>0</v>
      </c>
    </row>
    <row r="49" spans="1:22" x14ac:dyDescent="0.35">
      <c r="B49" s="6" t="s">
        <v>396</v>
      </c>
      <c r="H49" s="136">
        <f>+'Function-Classif'!F98</f>
        <v>1684052746</v>
      </c>
      <c r="I49" s="40">
        <f>+'Cost Summary'!I37+'Cost Summary'!I107+'Cost Summary'!I178</f>
        <v>751905199.24734235</v>
      </c>
      <c r="J49" s="40">
        <f>+'Cost Summary'!J37+'Cost Summary'!J107+'Cost Summary'!J178</f>
        <v>219135946.86361417</v>
      </c>
      <c r="K49" s="40">
        <f>+'Cost Summary'!K37+'Cost Summary'!K107+'Cost Summary'!K178</f>
        <v>17931085.832039773</v>
      </c>
      <c r="L49" s="40">
        <f>+'Cost Summary'!L37+'Cost Summary'!L107+'Cost Summary'!L178</f>
        <v>227882453.52449533</v>
      </c>
      <c r="M49" s="40">
        <f>+'Cost Summary'!M37+'Cost Summary'!M107+'Cost Summary'!M178</f>
        <v>192069492.49455768</v>
      </c>
      <c r="N49" s="40">
        <f>+'Cost Summary'!N37+'Cost Summary'!N107+'Cost Summary'!N178</f>
        <v>114544882.81469549</v>
      </c>
      <c r="O49" s="40">
        <f>+'Cost Summary'!O37+'Cost Summary'!O107+'Cost Summary'!O178</f>
        <v>89420700.696954876</v>
      </c>
      <c r="P49" s="40">
        <f>+'Cost Summary'!P37+'Cost Summary'!P107+'Cost Summary'!P178</f>
        <v>12066353.945444984</v>
      </c>
      <c r="Q49" s="40">
        <f>+'Cost Summary'!Q37+'Cost Summary'!Q107+'Cost Summary'!Q178</f>
        <v>5666297.0216403352</v>
      </c>
      <c r="R49" s="40">
        <f>+'Cost Summary'!R37+'Cost Summary'!R107+'Cost Summary'!R178</f>
        <v>52870980.870024554</v>
      </c>
      <c r="S49" s="40">
        <f>+'Cost Summary'!S37+'Cost Summary'!S107+'Cost Summary'!S178</f>
        <v>247256.82062575192</v>
      </c>
      <c r="T49" s="40">
        <f>+'Cost Summary'!T37+'Cost Summary'!T107+'Cost Summary'!T178</f>
        <v>312095.86856464116</v>
      </c>
      <c r="V49" s="44">
        <f t="shared" si="0"/>
        <v>0</v>
      </c>
    </row>
    <row r="50" spans="1:22" x14ac:dyDescent="0.35">
      <c r="B50" s="6" t="s">
        <v>437</v>
      </c>
      <c r="H50" s="40">
        <f>+H47+H48-H49</f>
        <v>2771115517.7399998</v>
      </c>
      <c r="I50" s="40">
        <f>+I47+I48-I49</f>
        <v>1243011450.7341425</v>
      </c>
      <c r="J50" s="40">
        <f t="shared" ref="J50:T50" si="14">+J47+J48-J49</f>
        <v>360294963.73988092</v>
      </c>
      <c r="K50" s="40">
        <f t="shared" si="14"/>
        <v>29343638.008441918</v>
      </c>
      <c r="L50" s="40">
        <f t="shared" si="14"/>
        <v>372546358.64569187</v>
      </c>
      <c r="M50" s="40">
        <f t="shared" si="14"/>
        <v>314061215.45455772</v>
      </c>
      <c r="N50" s="40">
        <f t="shared" si="14"/>
        <v>187558636.70011783</v>
      </c>
      <c r="O50" s="40">
        <f t="shared" si="14"/>
        <v>144461924.53037125</v>
      </c>
      <c r="P50" s="40">
        <f t="shared" si="14"/>
        <v>19722122.254042149</v>
      </c>
      <c r="Q50" s="40">
        <f t="shared" si="14"/>
        <v>9289323.3278398141</v>
      </c>
      <c r="R50" s="40">
        <f t="shared" si="14"/>
        <v>89902508.13242355</v>
      </c>
      <c r="S50" s="40">
        <f t="shared" si="14"/>
        <v>413055.62828305777</v>
      </c>
      <c r="T50" s="40">
        <f t="shared" si="14"/>
        <v>510320.58420652297</v>
      </c>
      <c r="V50" s="44">
        <f t="shared" si="0"/>
        <v>0</v>
      </c>
    </row>
    <row r="51" spans="1:22" x14ac:dyDescent="0.3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3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35">
      <c r="B53" s="6"/>
      <c r="C53" t="s">
        <v>438</v>
      </c>
      <c r="H53" s="136">
        <f>+'Function-Classif'!F103</f>
        <v>75842724</v>
      </c>
      <c r="I53" s="40">
        <f>+'Cost Summary'!I42+'Cost Summary'!I112+'Cost Summary'!I183</f>
        <v>31197286.600007255</v>
      </c>
      <c r="J53" s="40">
        <f>+'Cost Summary'!J42+'Cost Summary'!J112+'Cost Summary'!J183</f>
        <v>9580849.1217796095</v>
      </c>
      <c r="K53" s="40">
        <f>+'Cost Summary'!K42+'Cost Summary'!K112+'Cost Summary'!K183</f>
        <v>950223.82702255005</v>
      </c>
      <c r="L53" s="40">
        <f>+'Cost Summary'!L42+'Cost Summary'!L112+'Cost Summary'!L183</f>
        <v>11167521.697760241</v>
      </c>
      <c r="M53" s="40">
        <f>+'Cost Summary'!M42+'Cost Summary'!M112+'Cost Summary'!M183</f>
        <v>10366017.078631435</v>
      </c>
      <c r="N53" s="40">
        <f>+'Cost Summary'!N42+'Cost Summary'!N112+'Cost Summary'!N183</f>
        <v>4934821.565627479</v>
      </c>
      <c r="O53" s="40">
        <f>+'Cost Summary'!O42+'Cost Summary'!O112+'Cost Summary'!O183</f>
        <v>5882169.1792126903</v>
      </c>
      <c r="P53" s="40">
        <f>+'Cost Summary'!P42+'Cost Summary'!P112+'Cost Summary'!P183</f>
        <v>621397.73415606457</v>
      </c>
      <c r="Q53" s="40">
        <f>+'Cost Summary'!Q42+'Cost Summary'!Q112+'Cost Summary'!Q183</f>
        <v>321218.94322317146</v>
      </c>
      <c r="R53" s="40">
        <f>+'Cost Summary'!R42+'Cost Summary'!R112+'Cost Summary'!R183</f>
        <v>780498.16725163814</v>
      </c>
      <c r="S53" s="40">
        <f>+'Cost Summary'!S42+'Cost Summary'!S112+'Cost Summary'!S183</f>
        <v>18821.742833735938</v>
      </c>
      <c r="T53" s="40">
        <f>+'Cost Summary'!T42+'Cost Summary'!T112+'Cost Summary'!T183</f>
        <v>21898.342494113029</v>
      </c>
      <c r="V53" s="44">
        <f t="shared" si="0"/>
        <v>0</v>
      </c>
    </row>
    <row r="54" spans="1:22" x14ac:dyDescent="0.35">
      <c r="B54" s="6"/>
      <c r="C54" t="s">
        <v>439</v>
      </c>
      <c r="H54" s="136">
        <f>+'Function-Classif'!F104</f>
        <v>36896266</v>
      </c>
      <c r="I54" s="40">
        <f>+'Cost Summary'!I43+'Cost Summary'!I113+'Cost Summary'!I184</f>
        <v>16527804.861323165</v>
      </c>
      <c r="J54" s="40">
        <f>+'Cost Summary'!J43+'Cost Summary'!J113+'Cost Summary'!J184</f>
        <v>4798287.9669697108</v>
      </c>
      <c r="K54" s="40">
        <f>+'Cost Summary'!K43+'Cost Summary'!K113+'Cost Summary'!K184</f>
        <v>391339.88228100719</v>
      </c>
      <c r="L54" s="40">
        <f>+'Cost Summary'!L43+'Cost Summary'!L113+'Cost Summary'!L184</f>
        <v>4969715.2612919966</v>
      </c>
      <c r="M54" s="40">
        <f>+'Cost Summary'!M43+'Cost Summary'!M113+'Cost Summary'!M184</f>
        <v>4189427.2458021413</v>
      </c>
      <c r="N54" s="40">
        <f>+'Cost Summary'!N43+'Cost Summary'!N113+'Cost Summary'!N184</f>
        <v>2500915.6055747131</v>
      </c>
      <c r="O54" s="40">
        <f>+'Cost Summary'!O43+'Cost Summary'!O113+'Cost Summary'!O184</f>
        <v>1934200.552175069</v>
      </c>
      <c r="P54" s="40">
        <f>+'Cost Summary'!P43+'Cost Summary'!P113+'Cost Summary'!P184</f>
        <v>263113.8503338446</v>
      </c>
      <c r="Q54" s="40">
        <f>+'Cost Summary'!Q43+'Cost Summary'!Q113+'Cost Summary'!Q184</f>
        <v>123826.42433553819</v>
      </c>
      <c r="R54" s="40">
        <f>+'Cost Summary'!R43+'Cost Summary'!R113+'Cost Summary'!R184</f>
        <v>1185351.0827122529</v>
      </c>
      <c r="S54" s="40">
        <f>+'Cost Summary'!S43+'Cost Summary'!S113+'Cost Summary'!S184</f>
        <v>5477.1528971376074</v>
      </c>
      <c r="T54" s="40">
        <f>+'Cost Summary'!T43+'Cost Summary'!T113+'Cost Summary'!T184</f>
        <v>6806.1143034285333</v>
      </c>
      <c r="V54" s="44">
        <f t="shared" si="0"/>
        <v>0</v>
      </c>
    </row>
    <row r="55" spans="1:22" x14ac:dyDescent="0.35">
      <c r="B55" s="6"/>
      <c r="C55" t="s">
        <v>458</v>
      </c>
      <c r="H55" s="136">
        <f>+'Function-Classif'!F105</f>
        <v>36289311</v>
      </c>
      <c r="I55" s="40">
        <f>+'Cost Summary'!I44+'Cost Summary'!I114+'Cost Summary'!I185</f>
        <v>14299744.032603564</v>
      </c>
      <c r="J55" s="40">
        <f>+'Cost Summary'!J44+'Cost Summary'!J114+'Cost Summary'!J185</f>
        <v>4812487.4038746627</v>
      </c>
      <c r="K55" s="40">
        <f>+'Cost Summary'!K44+'Cost Summary'!K114+'Cost Summary'!K185</f>
        <v>442020.2890998018</v>
      </c>
      <c r="L55" s="40">
        <f>+'Cost Summary'!L44+'Cost Summary'!L114+'Cost Summary'!L185</f>
        <v>5703740.317182472</v>
      </c>
      <c r="M55" s="40">
        <f>+'Cost Summary'!M44+'Cost Summary'!M114+'Cost Summary'!M185</f>
        <v>4813348.0996846408</v>
      </c>
      <c r="N55" s="40">
        <f>+'Cost Summary'!N44+'Cost Summary'!N114+'Cost Summary'!N185</f>
        <v>2783387.1471480746</v>
      </c>
      <c r="O55" s="40">
        <f>+'Cost Summary'!O44+'Cost Summary'!O114+'Cost Summary'!O185</f>
        <v>2873666.2988105346</v>
      </c>
      <c r="P55" s="40">
        <f>+'Cost Summary'!P44+'Cost Summary'!P114+'Cost Summary'!P185</f>
        <v>304761.71955821378</v>
      </c>
      <c r="Q55" s="40">
        <f>+'Cost Summary'!Q44+'Cost Summary'!Q114+'Cost Summary'!Q185</f>
        <v>135111.54383758671</v>
      </c>
      <c r="R55" s="40">
        <f>+'Cost Summary'!R44+'Cost Summary'!R114+'Cost Summary'!R185</f>
        <v>109891.77362272401</v>
      </c>
      <c r="S55" s="40">
        <f>+'Cost Summary'!S44+'Cost Summary'!S114+'Cost Summary'!S185</f>
        <v>3582.0976533803582</v>
      </c>
      <c r="T55" s="40">
        <f>+'Cost Summary'!T44+'Cost Summary'!T114+'Cost Summary'!T185</f>
        <v>7570.2769243478142</v>
      </c>
      <c r="V55" s="44">
        <f t="shared" si="0"/>
        <v>0</v>
      </c>
    </row>
    <row r="56" spans="1:22" x14ac:dyDescent="0.3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6258878.1514642769</v>
      </c>
      <c r="J56" s="40">
        <f>+'Cost Summary'!J45+'Cost Summary'!J115+'Cost Summary'!J186</f>
        <v>1817053.1400197335</v>
      </c>
      <c r="K56" s="40">
        <f>+'Cost Summary'!K45+'Cost Summary'!K115+'Cost Summary'!K186</f>
        <v>148195.64119715235</v>
      </c>
      <c r="L56" s="40">
        <f>+'Cost Summary'!L45+'Cost Summary'!L115+'Cost Summary'!L186</f>
        <v>1881970.5658969705</v>
      </c>
      <c r="M56" s="40">
        <f>+'Cost Summary'!M45+'Cost Summary'!M115+'Cost Summary'!M186</f>
        <v>1586485.0097099345</v>
      </c>
      <c r="N56" s="40">
        <f>+'Cost Summary'!N45+'Cost Summary'!N115+'Cost Summary'!N186</f>
        <v>947066.2422338461</v>
      </c>
      <c r="O56" s="40">
        <f>+'Cost Summary'!O45+'Cost Summary'!O115+'Cost Summary'!O186</f>
        <v>732458.16235934873</v>
      </c>
      <c r="P56" s="40">
        <f>+'Cost Summary'!P45+'Cost Summary'!P115+'Cost Summary'!P186</f>
        <v>99638.00656043709</v>
      </c>
      <c r="Q56" s="40">
        <f>+'Cost Summary'!Q45+'Cost Summary'!Q115+'Cost Summary'!Q186</f>
        <v>46891.556885528182</v>
      </c>
      <c r="R56" s="40">
        <f>+'Cost Summary'!R45+'Cost Summary'!R115+'Cost Summary'!R186</f>
        <v>448878.00017311575</v>
      </c>
      <c r="S56" s="40">
        <f>+'Cost Summary'!S45+'Cost Summary'!S115+'Cost Summary'!S186</f>
        <v>2074.1310106065362</v>
      </c>
      <c r="T56" s="40">
        <f>+'Cost Summary'!T45+'Cost Summary'!T115+'Cost Summary'!T186</f>
        <v>2577.3924890523567</v>
      </c>
      <c r="V56" s="44">
        <f t="shared" si="0"/>
        <v>0</v>
      </c>
    </row>
    <row r="57" spans="1:22" x14ac:dyDescent="0.35">
      <c r="B57" s="6"/>
      <c r="C57" t="s">
        <v>440</v>
      </c>
      <c r="H57" s="40">
        <f>SUM(H53:H56)</f>
        <v>163000467</v>
      </c>
      <c r="I57" s="40">
        <f>SUM(I53:I56)</f>
        <v>68283713.645398259</v>
      </c>
      <c r="J57" s="40">
        <f t="shared" ref="J57:T57" si="15">SUM(J53:J56)</f>
        <v>21008677.632643715</v>
      </c>
      <c r="K57" s="40">
        <f t="shared" si="15"/>
        <v>1931779.6396005114</v>
      </c>
      <c r="L57" s="40">
        <f t="shared" si="15"/>
        <v>23722947.842131678</v>
      </c>
      <c r="M57" s="40">
        <f t="shared" si="15"/>
        <v>20955277.433828153</v>
      </c>
      <c r="N57" s="40">
        <f t="shared" si="15"/>
        <v>11166190.560584113</v>
      </c>
      <c r="O57" s="40">
        <f t="shared" si="15"/>
        <v>11422494.192557644</v>
      </c>
      <c r="P57" s="40">
        <f t="shared" si="15"/>
        <v>1288911.3106085602</v>
      </c>
      <c r="Q57" s="40">
        <f t="shared" si="15"/>
        <v>627048.46828182449</v>
      </c>
      <c r="R57" s="40">
        <f t="shared" si="15"/>
        <v>2524619.0237597306</v>
      </c>
      <c r="S57" s="40">
        <f t="shared" si="15"/>
        <v>29955.124394860439</v>
      </c>
      <c r="T57" s="40">
        <f t="shared" si="15"/>
        <v>38852.126210941737</v>
      </c>
      <c r="V57" s="44">
        <f t="shared" si="0"/>
        <v>0</v>
      </c>
    </row>
    <row r="58" spans="1:22" x14ac:dyDescent="0.3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35">
      <c r="B59" s="6" t="s">
        <v>441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35">
      <c r="B60" s="6"/>
      <c r="C60" t="s">
        <v>442</v>
      </c>
      <c r="H60" s="136">
        <f>+'Function-Classif'!F118</f>
        <v>546457652</v>
      </c>
      <c r="I60" s="40">
        <f>+'Cost Summary'!I48+'Cost Summary'!I118+'Cost Summary'!I189</f>
        <v>244787519.61601868</v>
      </c>
      <c r="J60" s="40">
        <f>+'Cost Summary'!J48+'Cost Summary'!J118+'Cost Summary'!J189</f>
        <v>71065759.772279441</v>
      </c>
      <c r="K60" s="40">
        <f>+'Cost Summary'!K48+'Cost Summary'!K118+'Cost Summary'!K189</f>
        <v>5795997.7089615418</v>
      </c>
      <c r="L60" s="40">
        <f>+'Cost Summary'!L48+'Cost Summary'!L118+'Cost Summary'!L189</f>
        <v>73604709.289395049</v>
      </c>
      <c r="M60" s="40">
        <f>+'Cost Summary'!M48+'Cost Summary'!M118+'Cost Summary'!M189</f>
        <v>62048137.227920711</v>
      </c>
      <c r="N60" s="40">
        <f>+'Cost Summary'!N48+'Cost Summary'!N118+'Cost Summary'!N189</f>
        <v>37040183.678004593</v>
      </c>
      <c r="O60" s="40">
        <f>+'Cost Summary'!O48+'Cost Summary'!O118+'Cost Summary'!O189</f>
        <v>28646765.833667062</v>
      </c>
      <c r="P60" s="40">
        <f>+'Cost Summary'!P48+'Cost Summary'!P118+'Cost Summary'!P189</f>
        <v>3896886.9332769914</v>
      </c>
      <c r="Q60" s="40">
        <f>+'Cost Summary'!Q48+'Cost Summary'!Q118+'Cost Summary'!Q189</f>
        <v>1833949.7307926463</v>
      </c>
      <c r="R60" s="40">
        <f>+'Cost Summary'!R48+'Cost Summary'!R118+'Cost Summary'!R189</f>
        <v>17555819.048317663</v>
      </c>
      <c r="S60" s="40">
        <f>+'Cost Summary'!S48+'Cost Summary'!S118+'Cost Summary'!S189</f>
        <v>81120.190097686704</v>
      </c>
      <c r="T60" s="40">
        <f>+'Cost Summary'!T48+'Cost Summary'!T118+'Cost Summary'!T189</f>
        <v>100802.97126801861</v>
      </c>
      <c r="V60" s="44">
        <f t="shared" si="0"/>
        <v>0</v>
      </c>
    </row>
    <row r="61" spans="1:22" x14ac:dyDescent="0.35">
      <c r="B61" s="6"/>
      <c r="C61" t="s">
        <v>400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35">
      <c r="B62" s="6"/>
      <c r="C62" t="s">
        <v>401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3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35">
      <c r="A64" t="s">
        <v>78</v>
      </c>
      <c r="B64" s="6"/>
      <c r="H64" s="40">
        <f>+H50+H57-H60-H61-H62</f>
        <v>2380933928.7399998</v>
      </c>
      <c r="I64" s="40">
        <f>+I50+I57-I60-I61-I62</f>
        <v>1062746172.0623608</v>
      </c>
      <c r="J64" s="40">
        <f t="shared" ref="J64:T64" si="16">+J50+J57-J60-J61-J62</f>
        <v>309326279.80845845</v>
      </c>
      <c r="K64" s="40">
        <f t="shared" si="16"/>
        <v>25414307.653836522</v>
      </c>
      <c r="L64" s="40">
        <f t="shared" si="16"/>
        <v>321908871.81893498</v>
      </c>
      <c r="M64" s="40">
        <f t="shared" si="16"/>
        <v>272280877.36028993</v>
      </c>
      <c r="N64" s="40">
        <f t="shared" si="16"/>
        <v>161276454.20934299</v>
      </c>
      <c r="O64" s="40">
        <f t="shared" si="16"/>
        <v>127237652.88926181</v>
      </c>
      <c r="P64" s="40">
        <f t="shared" si="16"/>
        <v>17071524.860904705</v>
      </c>
      <c r="Q64" s="40">
        <f t="shared" si="16"/>
        <v>8060114.4135412853</v>
      </c>
      <c r="R64" s="40">
        <f t="shared" si="16"/>
        <v>74803882.838093042</v>
      </c>
      <c r="S64" s="40">
        <f t="shared" si="16"/>
        <v>360323.83035225829</v>
      </c>
      <c r="T64" s="40">
        <f t="shared" si="16"/>
        <v>447466.99462243932</v>
      </c>
      <c r="V64" s="44">
        <f t="shared" si="0"/>
        <v>0</v>
      </c>
    </row>
    <row r="65" spans="1:22" x14ac:dyDescent="0.35">
      <c r="B65" s="6"/>
      <c r="H65" s="136"/>
      <c r="I65" s="40"/>
      <c r="J65" s="40"/>
      <c r="K65" s="24"/>
      <c r="V65" s="44">
        <f t="shared" si="0"/>
        <v>0</v>
      </c>
    </row>
    <row r="66" spans="1:22" x14ac:dyDescent="0.35">
      <c r="A66" t="s">
        <v>443</v>
      </c>
      <c r="B66" s="6"/>
      <c r="H66" s="140">
        <f>+H43/H64</f>
        <v>4.9187789912013884E-2</v>
      </c>
      <c r="I66" s="140">
        <f t="shared" ref="I66:T66" si="17">+I43/I64</f>
        <v>3.6138203021345662E-2</v>
      </c>
      <c r="J66" s="140">
        <f t="shared" si="17"/>
        <v>6.9738480064920588E-2</v>
      </c>
      <c r="K66" s="140">
        <f t="shared" si="17"/>
        <v>4.8517470116064533E-2</v>
      </c>
      <c r="L66" s="140">
        <f t="shared" si="17"/>
        <v>7.0225407903182879E-2</v>
      </c>
      <c r="M66" s="140">
        <f t="shared" si="17"/>
        <v>3.2299626544290312E-2</v>
      </c>
      <c r="N66" s="140">
        <f t="shared" si="17"/>
        <v>9.4385716752216728E-2</v>
      </c>
      <c r="O66" s="140">
        <f t="shared" si="17"/>
        <v>3.5254323433219034E-2</v>
      </c>
      <c r="P66" s="140">
        <f t="shared" si="17"/>
        <v>8.1140557831923619E-3</v>
      </c>
      <c r="Q66" s="140">
        <f t="shared" si="17"/>
        <v>1.3385139727093402E-2</v>
      </c>
      <c r="R66" s="140">
        <f t="shared" si="17"/>
        <v>6.0051718116540365E-2</v>
      </c>
      <c r="S66" s="140">
        <f t="shared" si="17"/>
        <v>5.616472070206887E-2</v>
      </c>
      <c r="T66" s="140">
        <f t="shared" si="17"/>
        <v>7.7750159397333055E-2</v>
      </c>
      <c r="V66" s="44"/>
    </row>
    <row r="67" spans="1:22" x14ac:dyDescent="0.35">
      <c r="A67" t="s">
        <v>444</v>
      </c>
      <c r="B67" s="6"/>
      <c r="H67" s="141">
        <f>H66/$H66</f>
        <v>1</v>
      </c>
      <c r="I67" s="141">
        <f t="shared" ref="I67:T67" si="18">I66/$H66</f>
        <v>0.73469865358839959</v>
      </c>
      <c r="J67" s="141">
        <f t="shared" si="18"/>
        <v>1.4178006409653159</v>
      </c>
      <c r="K67" s="141">
        <f t="shared" si="18"/>
        <v>0.98637223186590806</v>
      </c>
      <c r="L67" s="141">
        <f t="shared" si="18"/>
        <v>1.4277000049971884</v>
      </c>
      <c r="M67" s="141">
        <f t="shared" si="18"/>
        <v>0.65665943930530779</v>
      </c>
      <c r="N67" s="141">
        <f t="shared" si="18"/>
        <v>1.9188850916264377</v>
      </c>
      <c r="O67" s="141">
        <f t="shared" si="18"/>
        <v>0.71672916177533585</v>
      </c>
      <c r="P67" s="141">
        <f t="shared" si="18"/>
        <v>0.16496077172214119</v>
      </c>
      <c r="Q67" s="141">
        <f t="shared" si="18"/>
        <v>0.27212321901505365</v>
      </c>
      <c r="R67" s="141">
        <f t="shared" si="18"/>
        <v>1.2208663618340985</v>
      </c>
      <c r="S67" s="141">
        <f t="shared" si="18"/>
        <v>1.1418427378529341</v>
      </c>
      <c r="T67" s="141">
        <f t="shared" si="18"/>
        <v>1.5806800739860636</v>
      </c>
      <c r="V67" s="44"/>
    </row>
    <row r="68" spans="1:22" x14ac:dyDescent="0.35">
      <c r="B68" s="6"/>
      <c r="H68" s="136"/>
      <c r="I68" s="40"/>
      <c r="J68" s="40"/>
      <c r="K68" s="24"/>
      <c r="V68" s="44">
        <f t="shared" si="0"/>
        <v>0</v>
      </c>
    </row>
    <row r="69" spans="1:22" x14ac:dyDescent="0.3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3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3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3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35">
      <c r="A73" t="s">
        <v>451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35">
      <c r="E74" s="6" t="s">
        <v>448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3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3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35">
      <c r="E77" s="6" t="s">
        <v>449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3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3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35">
      <c r="E80" s="6" t="s">
        <v>447</v>
      </c>
      <c r="F80" t="str">
        <f>+F17</f>
        <v>Intermed + Peak</v>
      </c>
      <c r="H80" s="44">
        <f>SUM('Class Allocation'!G25:G26)</f>
        <v>1512898854.1281333</v>
      </c>
      <c r="I80" s="107">
        <f>SUM('Class Allocation'!L25:N26)</f>
        <v>621734457.46586215</v>
      </c>
      <c r="J80" s="107">
        <f>SUM('Class Allocation'!P25:R26)</f>
        <v>212561309.13933051</v>
      </c>
      <c r="K80" s="44">
        <f>SUM('Class Allocation'!T25:V26)</f>
        <v>16983804.162271615</v>
      </c>
      <c r="L80" s="44">
        <f>SUM('Class Allocation'!X25:Z26)</f>
        <v>233778270.04446727</v>
      </c>
      <c r="M80" s="44">
        <f>SUM('Class Allocation'!AB25:AD26)</f>
        <v>181674552.37865946</v>
      </c>
      <c r="N80" s="44">
        <f>SUM('Class Allocation'!AF25:AH26)</f>
        <v>122241693.15728945</v>
      </c>
      <c r="O80" s="44">
        <f>SUM('Class Allocation'!AJ25:AL26)</f>
        <v>106985853.09382102</v>
      </c>
      <c r="P80" s="44">
        <f>SUM('Class Allocation'!AN25:AP26)</f>
        <v>11984759.679909024</v>
      </c>
      <c r="Q80" s="44">
        <f>SUM('Class Allocation'!AR25:AT26)</f>
        <v>4686461.4192579687</v>
      </c>
      <c r="R80" s="44">
        <f>SUM('Class Allocation'!AV25:AX26)</f>
        <v>0</v>
      </c>
      <c r="S80" s="44">
        <f>SUM('Class Allocation'!AZ25:BB26)</f>
        <v>0</v>
      </c>
      <c r="T80" s="44">
        <f>SUM('Class Allocation'!BD25:BF26)</f>
        <v>267693.58726475458</v>
      </c>
      <c r="V80" s="44">
        <f t="shared" ref="V80:V124" si="31">SUM(I80:T80)-H80</f>
        <v>0</v>
      </c>
    </row>
    <row r="81" spans="5:22" x14ac:dyDescent="0.35">
      <c r="H81" s="49">
        <f>SUM(I81:T81)</f>
        <v>1</v>
      </c>
      <c r="I81" s="139">
        <f>I80/$H80</f>
        <v>0.41095573294234583</v>
      </c>
      <c r="J81" s="139">
        <f t="shared" ref="J81" si="32">J80/$H80</f>
        <v>0.14049935232572253</v>
      </c>
      <c r="K81" s="139">
        <f t="shared" ref="K81" si="33">K80/$H80</f>
        <v>1.1226001074645001E-2</v>
      </c>
      <c r="L81" s="139">
        <f t="shared" ref="L81" si="34">L80/$H80</f>
        <v>0.15452339685933009</v>
      </c>
      <c r="M81" s="139">
        <f t="shared" ref="M81" si="35">M80/$H80</f>
        <v>0.12008373982367544</v>
      </c>
      <c r="N81" s="139">
        <f t="shared" ref="N81" si="36">N80/$H80</f>
        <v>8.0799646865841512E-2</v>
      </c>
      <c r="O81" s="139">
        <f t="shared" ref="O81" si="37">O80/$H80</f>
        <v>7.0715800201643864E-2</v>
      </c>
      <c r="P81" s="139">
        <f t="shared" ref="P81" si="38">P80/$H80</f>
        <v>7.9217190542560812E-3</v>
      </c>
      <c r="Q81" s="139">
        <f t="shared" ref="Q81" si="39">Q80/$H80</f>
        <v>3.0976700170473222E-3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1.7694083549228635E-4</v>
      </c>
      <c r="V81" s="44">
        <f t="shared" si="31"/>
        <v>0</v>
      </c>
    </row>
    <row r="82" spans="5:22" x14ac:dyDescent="0.3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35">
      <c r="E83" t="s">
        <v>453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3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3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3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3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3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3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3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3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3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3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3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3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3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3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3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3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3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3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3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3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3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3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3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3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3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3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3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3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3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3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3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3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3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3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3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3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3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3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3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3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3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3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3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3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3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3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3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3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3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3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3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3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3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3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3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3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3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3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3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3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3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3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3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3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3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3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3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3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3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3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3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3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3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3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3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3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3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3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3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3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3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3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3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3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3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3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3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3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3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3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3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3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3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3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3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3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3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3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3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3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3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3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3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3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3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3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3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3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3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3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3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3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3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3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3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3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3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3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3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3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3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3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3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3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3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3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3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3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3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3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3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3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3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3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3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3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3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3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3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3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3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3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3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3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3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3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3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3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3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3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3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3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3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3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3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3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3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3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3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3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3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3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3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3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3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AA9:AD9"/>
    <mergeCell ref="E9:F9"/>
    <mergeCell ref="H5:K5"/>
    <mergeCell ref="M5:O5"/>
    <mergeCell ref="Q5:S5"/>
    <mergeCell ref="V5:X5"/>
    <mergeCell ref="Z5:AB5"/>
    <mergeCell ref="AD5:AF5"/>
    <mergeCell ref="BB5:BD5"/>
    <mergeCell ref="BF5:BH5"/>
    <mergeCell ref="AH5:AJ5"/>
    <mergeCell ref="AL5:AN5"/>
    <mergeCell ref="AP5:AR5"/>
    <mergeCell ref="AT5:AV5"/>
    <mergeCell ref="AX5:AZ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223" activePane="bottomRight" state="frozen"/>
      <selection pane="topRight" activeCell="E1" sqref="E1"/>
      <selection pane="bottomLeft" activeCell="A11" sqref="A11"/>
      <selection pane="bottomRight" activeCell="A218" sqref="A218"/>
    </sheetView>
  </sheetViews>
  <sheetFormatPr defaultRowHeight="14.5" x14ac:dyDescent="0.35"/>
  <cols>
    <col min="2" max="2" width="4.1796875" customWidth="1"/>
    <col min="4" max="4" width="50.7265625" customWidth="1"/>
    <col min="5" max="6" width="2.26953125" customWidth="1"/>
    <col min="7" max="7" width="1.54296875" customWidth="1"/>
    <col min="8" max="8" width="13.81640625" customWidth="1"/>
    <col min="9" max="9" width="15.453125" style="28" customWidth="1"/>
    <col min="10" max="10" width="13" style="28" customWidth="1"/>
    <col min="11" max="11" width="10.81640625" customWidth="1"/>
    <col min="12" max="12" width="11.81640625" customWidth="1"/>
    <col min="13" max="13" width="10.81640625" customWidth="1"/>
    <col min="14" max="14" width="11.81640625" customWidth="1"/>
    <col min="15" max="15" width="13.54296875" customWidth="1"/>
    <col min="16" max="17" width="11.81640625" customWidth="1"/>
    <col min="18" max="18" width="11.7265625" bestFit="1" customWidth="1"/>
    <col min="19" max="19" width="17.1796875" bestFit="1" customWidth="1"/>
    <col min="22" max="22" width="13.81640625" customWidth="1"/>
  </cols>
  <sheetData>
    <row r="1" spans="1:73" x14ac:dyDescent="0.35">
      <c r="I1"/>
      <c r="J1"/>
    </row>
    <row r="2" spans="1:73" x14ac:dyDescent="0.35">
      <c r="I2"/>
      <c r="J2"/>
    </row>
    <row r="3" spans="1:73" x14ac:dyDescent="0.3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3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3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3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3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35">
      <c r="B8" s="73"/>
      <c r="C8" s="73"/>
      <c r="D8" s="73"/>
      <c r="E8" s="73"/>
      <c r="F8" s="73"/>
      <c r="G8" s="73"/>
      <c r="H8" s="75"/>
      <c r="I8" s="75"/>
      <c r="J8" s="75" t="s">
        <v>384</v>
      </c>
      <c r="K8" s="76" t="s">
        <v>385</v>
      </c>
      <c r="L8" s="76" t="s">
        <v>385</v>
      </c>
      <c r="M8" s="113" t="s">
        <v>388</v>
      </c>
      <c r="N8" s="113" t="s">
        <v>388</v>
      </c>
      <c r="O8" s="113" t="s">
        <v>389</v>
      </c>
      <c r="P8" s="113" t="s">
        <v>479</v>
      </c>
      <c r="Q8" s="113" t="s">
        <v>479</v>
      </c>
      <c r="R8" s="113" t="s">
        <v>483</v>
      </c>
      <c r="S8" s="113" t="s">
        <v>483</v>
      </c>
      <c r="T8" s="113" t="s">
        <v>390</v>
      </c>
      <c r="U8" s="113"/>
      <c r="V8" s="114"/>
    </row>
    <row r="9" spans="1:73" s="2" customFormat="1" x14ac:dyDescent="0.35">
      <c r="E9" s="175"/>
      <c r="F9" s="175"/>
      <c r="G9" s="120"/>
      <c r="H9" s="120" t="s">
        <v>8</v>
      </c>
      <c r="I9" s="120" t="s">
        <v>337</v>
      </c>
      <c r="J9" s="120" t="s">
        <v>383</v>
      </c>
      <c r="K9" s="120" t="s">
        <v>387</v>
      </c>
      <c r="L9" s="169" t="s">
        <v>386</v>
      </c>
      <c r="M9" s="169" t="s">
        <v>387</v>
      </c>
      <c r="N9" s="169" t="s">
        <v>386</v>
      </c>
      <c r="O9" s="120" t="s">
        <v>3</v>
      </c>
      <c r="P9" s="120" t="s">
        <v>480</v>
      </c>
      <c r="Q9" s="169" t="s">
        <v>480</v>
      </c>
      <c r="R9" s="120" t="s">
        <v>375</v>
      </c>
      <c r="S9" s="120" t="s">
        <v>375</v>
      </c>
      <c r="T9" s="120" t="s">
        <v>375</v>
      </c>
      <c r="U9" s="120"/>
      <c r="V9" s="120" t="s">
        <v>250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35">
      <c r="B10" s="27"/>
      <c r="C10" s="27"/>
      <c r="D10" s="27"/>
      <c r="E10" s="27"/>
      <c r="F10" s="27"/>
      <c r="G10" s="27"/>
      <c r="H10" s="121" t="s">
        <v>79</v>
      </c>
      <c r="I10" s="121" t="s">
        <v>381</v>
      </c>
      <c r="J10" s="121" t="s">
        <v>382</v>
      </c>
      <c r="K10" s="121" t="s">
        <v>474</v>
      </c>
      <c r="L10" s="170" t="s">
        <v>475</v>
      </c>
      <c r="M10" s="121" t="s">
        <v>476</v>
      </c>
      <c r="N10" s="121" t="s">
        <v>477</v>
      </c>
      <c r="O10" s="121" t="s">
        <v>478</v>
      </c>
      <c r="P10" s="121" t="s">
        <v>481</v>
      </c>
      <c r="Q10" s="170" t="s">
        <v>482</v>
      </c>
      <c r="R10" s="121" t="s">
        <v>484</v>
      </c>
      <c r="S10" s="121" t="s">
        <v>485</v>
      </c>
      <c r="T10" s="121" t="s">
        <v>486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35">
      <c r="I11" s="40"/>
      <c r="J11" s="40"/>
      <c r="K11" s="24"/>
    </row>
    <row r="12" spans="1:73" ht="18.5" x14ac:dyDescent="0.45">
      <c r="A12" s="115" t="s">
        <v>380</v>
      </c>
      <c r="I12" s="40"/>
      <c r="J12" s="40"/>
      <c r="K12" s="24"/>
    </row>
    <row r="13" spans="1:73" ht="18.5" x14ac:dyDescent="0.45">
      <c r="A13" s="115"/>
      <c r="B13" s="2" t="s">
        <v>45</v>
      </c>
      <c r="I13" s="40"/>
      <c r="J13" s="40"/>
      <c r="K13" s="24"/>
    </row>
    <row r="14" spans="1:73" x14ac:dyDescent="0.3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35">
      <c r="C15" s="5"/>
      <c r="D15" s="6" t="s">
        <v>392</v>
      </c>
      <c r="E15" s="6"/>
      <c r="F15" s="6"/>
      <c r="G15" s="6"/>
      <c r="H15" s="124">
        <f>'Class Allocation'!H19</f>
        <v>2042.7400100374914</v>
      </c>
      <c r="I15" s="124">
        <f>'Class Allocation'!L19</f>
        <v>889.44938614117643</v>
      </c>
      <c r="J15" s="124">
        <f>'Class Allocation'!P19</f>
        <v>272.7616967801049</v>
      </c>
      <c r="K15" s="124">
        <f>'Class Allocation'!T19</f>
        <v>23.59098745594919</v>
      </c>
      <c r="L15" s="124">
        <f>'Class Allocation'!X19</f>
        <v>299.71095793208968</v>
      </c>
      <c r="M15" s="124">
        <f>'Class Allocation'!AB19</f>
        <v>254.14923863695364</v>
      </c>
      <c r="N15" s="124">
        <f>'Class Allocation'!AF19</f>
        <v>151.64285954314812</v>
      </c>
      <c r="O15" s="124">
        <f>'Class Allocation'!AJ19</f>
        <v>117.2925801116961</v>
      </c>
      <c r="P15" s="124">
        <f>'Class Allocation'!AN19</f>
        <v>15.976341343554449</v>
      </c>
      <c r="Q15" s="124">
        <f>'Class Allocation'!AR19</f>
        <v>7.51703337991745</v>
      </c>
      <c r="R15" s="124">
        <f>'Class Allocation'!AV19</f>
        <v>9.9755180680989213</v>
      </c>
      <c r="S15" s="124">
        <f>'Class Allocation'!AZ19</f>
        <v>0.32141519079451381</v>
      </c>
      <c r="T15" s="124">
        <f>'Class Allocation'!BD19</f>
        <v>0.35199545400726051</v>
      </c>
      <c r="V15" s="44">
        <f>SUM(I15:T15)-H15</f>
        <v>0</v>
      </c>
    </row>
    <row r="16" spans="1:73" x14ac:dyDescent="0.35">
      <c r="C16" s="6"/>
      <c r="D16" s="6" t="s">
        <v>391</v>
      </c>
      <c r="E16" s="6"/>
      <c r="F16" s="6"/>
      <c r="G16" s="6"/>
      <c r="H16" s="124">
        <f>'Class Allocation'!H27</f>
        <v>2305549928</v>
      </c>
      <c r="I16" s="124">
        <f>'Class Allocation'!L27</f>
        <v>908498202.81205034</v>
      </c>
      <c r="J16" s="124">
        <f>'Class Allocation'!P27</f>
        <v>305749260.09215587</v>
      </c>
      <c r="K16" s="124">
        <f>'Class Allocation'!T27</f>
        <v>28082645.209455397</v>
      </c>
      <c r="L16" s="124">
        <f>'Class Allocation'!X27</f>
        <v>362372768.04761446</v>
      </c>
      <c r="M16" s="124">
        <f>'Class Allocation'!AB27</f>
        <v>305803942.23155296</v>
      </c>
      <c r="N16" s="124">
        <f>'Class Allocation'!AF27</f>
        <v>176835488.46389967</v>
      </c>
      <c r="O16" s="124">
        <f>'Class Allocation'!AJ27</f>
        <v>182571146.86797589</v>
      </c>
      <c r="P16" s="124">
        <f>'Class Allocation'!AN27</f>
        <v>19362267.875094015</v>
      </c>
      <c r="Q16" s="124">
        <f>'Class Allocation'!AR27</f>
        <v>8583971.4666039497</v>
      </c>
      <c r="R16" s="124">
        <f>'Class Allocation'!AV27</f>
        <v>6981696.9179619746</v>
      </c>
      <c r="S16" s="124">
        <f>'Class Allocation'!AZ27</f>
        <v>227579.54778584946</v>
      </c>
      <c r="T16" s="124">
        <f>'Class Allocation'!BD27</f>
        <v>480958.46784939402</v>
      </c>
      <c r="V16" s="44">
        <f t="shared" ref="V16:V83" si="0">SUM(I16:T16)-H16</f>
        <v>0</v>
      </c>
    </row>
    <row r="17" spans="3:22" x14ac:dyDescent="0.3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3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35">
      <c r="C19" s="6"/>
      <c r="D19" s="6" t="s">
        <v>384</v>
      </c>
      <c r="E19" s="6"/>
      <c r="F19" s="6"/>
      <c r="G19" s="6"/>
      <c r="H19" s="124">
        <f>'Class Allocation'!H68</f>
        <v>14436676.990974128</v>
      </c>
      <c r="I19" s="124">
        <f>'Class Allocation'!L68</f>
        <v>6286014.580634133</v>
      </c>
      <c r="J19" s="124">
        <f>'Class Allocation'!P68</f>
        <v>1927691.4793733985</v>
      </c>
      <c r="K19" s="124">
        <f>'Class Allocation'!T68</f>
        <v>166724.82260403282</v>
      </c>
      <c r="L19" s="124">
        <f>'Class Allocation'!X68</f>
        <v>2118150.2634011665</v>
      </c>
      <c r="M19" s="124">
        <f>'Class Allocation'!AB68</f>
        <v>1796151.4669878923</v>
      </c>
      <c r="N19" s="124">
        <f>'Class Allocation'!AF68</f>
        <v>1071707.1044062569</v>
      </c>
      <c r="O19" s="124">
        <f>'Class Allocation'!AJ68</f>
        <v>828943.02955344506</v>
      </c>
      <c r="P19" s="124">
        <f>'Class Allocation'!AN68</f>
        <v>112909.75764958364</v>
      </c>
      <c r="Q19" s="124">
        <f>'Class Allocation'!AR68</f>
        <v>53125.205509754036</v>
      </c>
      <c r="R19" s="124">
        <f>'Class Allocation'!AV68</f>
        <v>70500.079040468408</v>
      </c>
      <c r="S19" s="124">
        <f>'Class Allocation'!AZ68</f>
        <v>2271.540806315119</v>
      </c>
      <c r="T19" s="124">
        <f>'Class Allocation'!BD68</f>
        <v>2487.6610076780375</v>
      </c>
      <c r="V19" s="44">
        <f t="shared" si="0"/>
        <v>0</v>
      </c>
    </row>
    <row r="20" spans="3:22" x14ac:dyDescent="0.35">
      <c r="C20" s="6"/>
      <c r="D20" s="6" t="s">
        <v>492</v>
      </c>
      <c r="E20" s="6"/>
      <c r="F20" s="6"/>
      <c r="G20" s="6"/>
      <c r="H20" s="124">
        <f>'Class Allocation'!H70</f>
        <v>184406119.05080318</v>
      </c>
      <c r="I20" s="124">
        <f>'Class Allocation'!L70</f>
        <v>80294070.015989572</v>
      </c>
      <c r="J20" s="124">
        <f>'Class Allocation'!P70</f>
        <v>24623263.695710324</v>
      </c>
      <c r="K20" s="124">
        <f>'Class Allocation'!T70</f>
        <v>2129650.5771421823</v>
      </c>
      <c r="L20" s="124">
        <f>'Class Allocation'!X70</f>
        <v>27056078.755827971</v>
      </c>
      <c r="M20" s="124">
        <f>'Class Allocation'!AB70</f>
        <v>22943044.404313054</v>
      </c>
      <c r="N20" s="124">
        <f>'Class Allocation'!AF70</f>
        <v>13689393.203594599</v>
      </c>
      <c r="O20" s="124">
        <f>'Class Allocation'!AJ70</f>
        <v>10588459.317177776</v>
      </c>
      <c r="P20" s="124">
        <f>'Class Allocation'!AN70</f>
        <v>1442246.7319968429</v>
      </c>
      <c r="Q20" s="124">
        <f>'Class Allocation'!AR70</f>
        <v>678591.96253784513</v>
      </c>
      <c r="R20" s="124">
        <f>'Class Allocation'!AV70</f>
        <v>900528.97746176005</v>
      </c>
      <c r="S20" s="124">
        <f>'Class Allocation'!AZ70</f>
        <v>29015.404626701322</v>
      </c>
      <c r="T20" s="124">
        <f>'Class Allocation'!BD70</f>
        <v>31776.004424475472</v>
      </c>
      <c r="V20" s="44">
        <f t="shared" si="0"/>
        <v>0</v>
      </c>
    </row>
    <row r="21" spans="3:22" x14ac:dyDescent="0.35">
      <c r="C21" s="6"/>
      <c r="D21" s="66" t="s">
        <v>393</v>
      </c>
      <c r="E21" s="66"/>
      <c r="F21" s="66"/>
      <c r="G21" s="66"/>
      <c r="H21" s="125">
        <f>+'Class Allocation'!H72+'Class Allocation'!H73</f>
        <v>2351390.6297819563</v>
      </c>
      <c r="I21" s="125">
        <f>+'Class Allocation'!L72+'Class Allocation'!L73</f>
        <v>1210680.2677982787</v>
      </c>
      <c r="J21" s="125">
        <f>+'Class Allocation'!P72+'Class Allocation'!P73</f>
        <v>323594.22393330047</v>
      </c>
      <c r="K21" s="125">
        <f>+'Class Allocation'!T72+'Class Allocation'!T73</f>
        <v>24346.117956386381</v>
      </c>
      <c r="L21" s="125">
        <f>+'Class Allocation'!X72+'Class Allocation'!X73</f>
        <v>309648.45135634695</v>
      </c>
      <c r="M21" s="125">
        <f>+'Class Allocation'!AB72+'Class Allocation'!AB73</f>
        <v>257907.38450466949</v>
      </c>
      <c r="N21" s="125">
        <f>+'Class Allocation'!AF72+'Class Allocation'!AF73</f>
        <v>165741.74536789066</v>
      </c>
      <c r="O21" s="125">
        <f>+'Class Allocation'!AJ72+'Class Allocation'!AJ73</f>
        <v>16741.067148713159</v>
      </c>
      <c r="P21" s="125">
        <f>+'Class Allocation'!AN72+'Class Allocation'!AN73</f>
        <v>16026.528527167386</v>
      </c>
      <c r="Q21" s="125">
        <f>+'Class Allocation'!AR72+'Class Allocation'!AR73</f>
        <v>8245.9391775015793</v>
      </c>
      <c r="R21" s="125">
        <f>+'Class Allocation'!AV72+'Class Allocation'!AV73</f>
        <v>17604.220472256318</v>
      </c>
      <c r="S21" s="125">
        <f>+'Class Allocation'!AZ72+'Class Allocation'!AZ73</f>
        <v>563.52035156365446</v>
      </c>
      <c r="T21" s="125">
        <f>+'Class Allocation'!BD72+'Class Allocation'!BD73</f>
        <v>291.16318788073255</v>
      </c>
      <c r="V21" s="44">
        <f t="shared" si="0"/>
        <v>0</v>
      </c>
    </row>
    <row r="22" spans="3:22" x14ac:dyDescent="0.35">
      <c r="C22" s="6"/>
      <c r="D22" s="6" t="s">
        <v>394</v>
      </c>
      <c r="E22" s="6"/>
      <c r="F22" s="6"/>
      <c r="G22" s="6"/>
      <c r="H22" s="124">
        <f>SUM(H15:H21)</f>
        <v>3949214563.5134315</v>
      </c>
      <c r="I22" s="124">
        <f t="shared" ref="I22:T22" si="1">SUM(I15:I21)</f>
        <v>1719752936.7736316</v>
      </c>
      <c r="J22" s="124">
        <f t="shared" si="1"/>
        <v>527337845.03644586</v>
      </c>
      <c r="K22" s="124">
        <f t="shared" si="1"/>
        <v>45605476.924777515</v>
      </c>
      <c r="L22" s="124">
        <f t="shared" si="1"/>
        <v>579393690.74714267</v>
      </c>
      <c r="M22" s="124">
        <f t="shared" si="1"/>
        <v>491310251.52212238</v>
      </c>
      <c r="N22" s="124">
        <f t="shared" si="1"/>
        <v>293161235.4551301</v>
      </c>
      <c r="O22" s="124">
        <f t="shared" si="1"/>
        <v>226642627.19098395</v>
      </c>
      <c r="P22" s="124">
        <f t="shared" si="1"/>
        <v>30884581.986613221</v>
      </c>
      <c r="Q22" s="124">
        <f t="shared" si="1"/>
        <v>14532219.656218849</v>
      </c>
      <c r="R22" s="124">
        <f t="shared" si="1"/>
        <v>19291718.743099384</v>
      </c>
      <c r="S22" s="124">
        <f t="shared" si="1"/>
        <v>621583.21621043922</v>
      </c>
      <c r="T22" s="124">
        <f t="shared" si="1"/>
        <v>680396.26105504367</v>
      </c>
      <c r="V22" s="44">
        <f t="shared" si="0"/>
        <v>0</v>
      </c>
    </row>
    <row r="23" spans="3:22" x14ac:dyDescent="0.3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35">
      <c r="C24" s="7" t="s">
        <v>395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35">
      <c r="C25" s="6"/>
      <c r="D25" s="6" t="s">
        <v>391</v>
      </c>
      <c r="E25" s="6"/>
      <c r="F25" s="6"/>
      <c r="G25" s="6"/>
      <c r="H25" s="124">
        <f>'Class Allocation'!H80</f>
        <v>67084848</v>
      </c>
      <c r="I25" s="124">
        <f>'Class Allocation'!L80</f>
        <v>26434675.347407866</v>
      </c>
      <c r="J25" s="124">
        <f>'Class Allocation'!P80</f>
        <v>8896420.93207133</v>
      </c>
      <c r="K25" s="124">
        <f>'Class Allocation'!T80</f>
        <v>817123.91583230288</v>
      </c>
      <c r="L25" s="124">
        <f>'Class Allocation'!X80</f>
        <v>10544001.571417488</v>
      </c>
      <c r="M25" s="124">
        <f>'Class Allocation'!AB80</f>
        <v>8898012.024489332</v>
      </c>
      <c r="N25" s="124">
        <f>'Class Allocation'!AF80</f>
        <v>5145402.2836526772</v>
      </c>
      <c r="O25" s="124">
        <f>'Class Allocation'!AJ80</f>
        <v>5312293.3873951836</v>
      </c>
      <c r="P25" s="124">
        <f>'Class Allocation'!AN80</f>
        <v>563386.10652545583</v>
      </c>
      <c r="Q25" s="124">
        <f>'Class Allocation'!AR80</f>
        <v>249768.79228679326</v>
      </c>
      <c r="R25" s="124">
        <f>'Class Allocation'!AV80</f>
        <v>203147.22784157709</v>
      </c>
      <c r="S25" s="124">
        <f>'Class Allocation'!AZ80</f>
        <v>6621.9079386262811</v>
      </c>
      <c r="T25" s="124">
        <f>'Class Allocation'!BD80</f>
        <v>13994.50314137352</v>
      </c>
      <c r="V25" s="44">
        <f t="shared" si="0"/>
        <v>0</v>
      </c>
    </row>
    <row r="26" spans="3:22" x14ac:dyDescent="0.3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3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35">
      <c r="C28" s="6"/>
      <c r="D28" s="66" t="s">
        <v>384</v>
      </c>
      <c r="E28" s="66"/>
      <c r="F28" s="66"/>
      <c r="G28" s="66"/>
      <c r="H28" s="125">
        <f>'Class Allocation'!H83</f>
        <v>17021769.917311624</v>
      </c>
      <c r="I28" s="125">
        <f>'Class Allocation'!L83</f>
        <v>7411615.1490621157</v>
      </c>
      <c r="J28" s="125">
        <f>'Class Allocation'!P83</f>
        <v>2272872.1335228812</v>
      </c>
      <c r="K28" s="125">
        <f>'Class Allocation'!T83</f>
        <v>196579.28009643371</v>
      </c>
      <c r="L28" s="125">
        <f>'Class Allocation'!X83</f>
        <v>2497435.2793547437</v>
      </c>
      <c r="M28" s="125">
        <f>'Class Allocation'!AB83</f>
        <v>2117778.0057574497</v>
      </c>
      <c r="N28" s="125">
        <f>'Class Allocation'!AF83</f>
        <v>1263611.5472665052</v>
      </c>
      <c r="O28" s="125">
        <f>'Class Allocation'!AJ83</f>
        <v>977377.10225418711</v>
      </c>
      <c r="P28" s="125">
        <f>'Class Allocation'!AN83</f>
        <v>133127.86019471267</v>
      </c>
      <c r="Q28" s="125">
        <f>'Class Allocation'!AR83</f>
        <v>62638.031283950717</v>
      </c>
      <c r="R28" s="125">
        <f>'Class Allocation'!AV83</f>
        <v>83124.123739099014</v>
      </c>
      <c r="S28" s="125">
        <f>'Class Allocation'!AZ83</f>
        <v>2678.2925867950366</v>
      </c>
      <c r="T28" s="125">
        <f>'Class Allocation'!BD83</f>
        <v>2933.1121927460895</v>
      </c>
      <c r="V28" s="44">
        <f t="shared" si="0"/>
        <v>0</v>
      </c>
    </row>
    <row r="29" spans="3:22" x14ac:dyDescent="0.35">
      <c r="C29" s="6"/>
      <c r="D29" s="6" t="s">
        <v>397</v>
      </c>
      <c r="E29" s="6"/>
      <c r="F29" s="6"/>
      <c r="G29" s="6"/>
      <c r="H29" s="124">
        <f>SUM(H25:H28)</f>
        <v>113670290.32237813</v>
      </c>
      <c r="I29" s="124">
        <f t="shared" ref="I29:T29" si="2">SUM(I25:I28)</f>
        <v>48855326.136936218</v>
      </c>
      <c r="J29" s="124">
        <f t="shared" si="2"/>
        <v>15182444.608269213</v>
      </c>
      <c r="K29" s="124">
        <f t="shared" si="2"/>
        <v>1322647.7943334798</v>
      </c>
      <c r="L29" s="124">
        <f t="shared" si="2"/>
        <v>16878994.791433074</v>
      </c>
      <c r="M29" s="124">
        <f t="shared" si="2"/>
        <v>14277735.246307213</v>
      </c>
      <c r="N29" s="124">
        <f t="shared" si="2"/>
        <v>8484166.8398518804</v>
      </c>
      <c r="O29" s="124">
        <f t="shared" si="2"/>
        <v>6796051.7644179761</v>
      </c>
      <c r="P29" s="124">
        <f t="shared" si="2"/>
        <v>898745.63024463737</v>
      </c>
      <c r="Q29" s="124">
        <f t="shared" si="2"/>
        <v>418252.11063202797</v>
      </c>
      <c r="R29" s="124">
        <f t="shared" si="2"/>
        <v>518869.61471738055</v>
      </c>
      <c r="S29" s="124">
        <f t="shared" si="2"/>
        <v>16740.648755496459</v>
      </c>
      <c r="T29" s="124">
        <f t="shared" si="2"/>
        <v>20315.136479519675</v>
      </c>
      <c r="V29" s="44">
        <f t="shared" si="0"/>
        <v>0</v>
      </c>
    </row>
    <row r="30" spans="3:22" x14ac:dyDescent="0.3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35">
      <c r="C31" s="7" t="s">
        <v>396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35">
      <c r="C32" s="7"/>
      <c r="D32" s="6" t="s">
        <v>392</v>
      </c>
      <c r="E32" s="6"/>
      <c r="F32" s="6"/>
      <c r="G32" s="6"/>
      <c r="H32" s="124">
        <f>'Class Allocation'!H97</f>
        <v>37369588.997128196</v>
      </c>
      <c r="I32" s="124">
        <f>'Class Allocation'!L97</f>
        <v>16271457.8607748</v>
      </c>
      <c r="J32" s="124">
        <f>'Class Allocation'!P97</f>
        <v>4989862.8571164813</v>
      </c>
      <c r="K32" s="124">
        <f>'Class Allocation'!T97</f>
        <v>431570.09748345212</v>
      </c>
      <c r="L32" s="124">
        <f>'Class Allocation'!X97</f>
        <v>5482868.7257426409</v>
      </c>
      <c r="M32" s="124">
        <f>'Class Allocation'!AB97</f>
        <v>4649369.2516561123</v>
      </c>
      <c r="N32" s="124">
        <f>'Class Allocation'!AF97</f>
        <v>2774132.443498122</v>
      </c>
      <c r="O32" s="124">
        <f>'Class Allocation'!AJ97</f>
        <v>2145733.4216048224</v>
      </c>
      <c r="P32" s="124">
        <f>'Class Allocation'!AN97</f>
        <v>292268.86767420737</v>
      </c>
      <c r="Q32" s="124">
        <f>'Class Allocation'!AR97</f>
        <v>137515.51666139485</v>
      </c>
      <c r="R32" s="124">
        <f>'Class Allocation'!AV97</f>
        <v>182490.67840573657</v>
      </c>
      <c r="S32" s="124">
        <f>'Class Allocation'!AZ97</f>
        <v>5879.9228087788215</v>
      </c>
      <c r="T32" s="124">
        <f>'Class Allocation'!BD97</f>
        <v>6439.3537016330565</v>
      </c>
      <c r="V32" s="44">
        <f t="shared" si="0"/>
        <v>0</v>
      </c>
    </row>
    <row r="33" spans="3:40" x14ac:dyDescent="0.35">
      <c r="C33" s="6"/>
      <c r="D33" s="6" t="s">
        <v>391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356196930.65223551</v>
      </c>
      <c r="J33" s="124">
        <f>+'Class Allocation'!P90+'Class Allocation'!P91+'Class Allocation'!P92</f>
        <v>119875799.04607536</v>
      </c>
      <c r="K33" s="124">
        <f>+'Class Allocation'!T90+'Class Allocation'!T91+'Class Allocation'!T92</f>
        <v>11010425.7743624</v>
      </c>
      <c r="L33" s="124">
        <f>+'Class Allocation'!X90+'Class Allocation'!X91+'Class Allocation'!X92</f>
        <v>142076304.9734045</v>
      </c>
      <c r="M33" s="124">
        <f>+'Class Allocation'!AB90+'Class Allocation'!AB91+'Class Allocation'!AB92</f>
        <v>119897238.39527214</v>
      </c>
      <c r="N33" s="124">
        <f>+'Class Allocation'!AF90+'Class Allocation'!AF91+'Class Allocation'!AF92</f>
        <v>69332287.093429551</v>
      </c>
      <c r="O33" s="124">
        <f>+'Class Allocation'!AJ90+'Class Allocation'!AJ91+'Class Allocation'!AJ92</f>
        <v>71581079.564870805</v>
      </c>
      <c r="P33" s="124">
        <f>+'Class Allocation'!AN90+'Class Allocation'!AN91+'Class Allocation'!AN92</f>
        <v>7591407.8489395455</v>
      </c>
      <c r="Q33" s="124">
        <f>+'Class Allocation'!AR90+'Class Allocation'!AR91+'Class Allocation'!AR92</f>
        <v>3365536.9705153364</v>
      </c>
      <c r="R33" s="124">
        <f>+'Class Allocation'!AV90+'Class Allocation'!AV91+'Class Allocation'!AV92</f>
        <v>2737329.5898932097</v>
      </c>
      <c r="S33" s="124">
        <f>+'Class Allocation'!AZ90+'Class Allocation'!AZ91+'Class Allocation'!AZ92</f>
        <v>89227.624391144374</v>
      </c>
      <c r="T33" s="124">
        <f>+'Class Allocation'!BD90+'Class Allocation'!BD91+'Class Allocation'!BD92</f>
        <v>188570.46661059582</v>
      </c>
      <c r="V33" s="44">
        <f t="shared" si="0"/>
        <v>0</v>
      </c>
    </row>
    <row r="34" spans="3:40" x14ac:dyDescent="0.3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3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35">
      <c r="C36" s="6"/>
      <c r="D36" s="66" t="s">
        <v>384</v>
      </c>
      <c r="E36" s="66"/>
      <c r="F36" s="66"/>
      <c r="G36" s="66"/>
      <c r="H36" s="125">
        <f>+'Class Allocation'!H96</f>
        <v>64850390.921927154</v>
      </c>
      <c r="I36" s="125">
        <f>+'Class Allocation'!L96</f>
        <v>28237142.325060144</v>
      </c>
      <c r="J36" s="125">
        <f>+'Class Allocation'!P96</f>
        <v>8659302.005052181</v>
      </c>
      <c r="K36" s="125">
        <f>+'Class Allocation'!T96</f>
        <v>748937.57954273687</v>
      </c>
      <c r="L36" s="125">
        <f>+'Class Allocation'!X96</f>
        <v>9514853.9167862851</v>
      </c>
      <c r="M36" s="125">
        <f>+'Class Allocation'!AB96</f>
        <v>8068416.6350734476</v>
      </c>
      <c r="N36" s="125">
        <f>+'Class Allocation'!AF96</f>
        <v>4814170.5129237464</v>
      </c>
      <c r="O36" s="125">
        <f>+'Class Allocation'!AJ96</f>
        <v>3723660.1990996129</v>
      </c>
      <c r="P36" s="125">
        <f>+'Class Allocation'!AN96</f>
        <v>507197.18443887401</v>
      </c>
      <c r="Q36" s="125">
        <f>+'Class Allocation'!AR96</f>
        <v>238641.50644010495</v>
      </c>
      <c r="R36" s="125">
        <f>+'Class Allocation'!AV96</f>
        <v>316690.44674612774</v>
      </c>
      <c r="S36" s="125">
        <f>+'Class Allocation'!AZ96</f>
        <v>10203.893138063844</v>
      </c>
      <c r="T36" s="125">
        <f>+'Class Allocation'!BD96</f>
        <v>11174.717625809424</v>
      </c>
      <c r="V36" s="44">
        <f t="shared" si="0"/>
        <v>0</v>
      </c>
    </row>
    <row r="37" spans="3:40" x14ac:dyDescent="0.35">
      <c r="C37" s="6"/>
      <c r="D37" s="6" t="s">
        <v>398</v>
      </c>
      <c r="E37" s="6"/>
      <c r="F37" s="6"/>
      <c r="G37" s="6"/>
      <c r="H37" s="124">
        <f>SUM(H32:H36)</f>
        <v>1539051831.0754714</v>
      </c>
      <c r="I37" s="124">
        <f t="shared" ref="I37:T37" si="3">SUM(I32:I36)</f>
        <v>668254138.937675</v>
      </c>
      <c r="J37" s="124">
        <f t="shared" si="3"/>
        <v>205492561.30529353</v>
      </c>
      <c r="K37" s="124">
        <f t="shared" si="3"/>
        <v>17802971.340215959</v>
      </c>
      <c r="L37" s="124">
        <f t="shared" si="3"/>
        <v>226346211.74390855</v>
      </c>
      <c r="M37" s="124">
        <f t="shared" si="3"/>
        <v>191868884.80694839</v>
      </c>
      <c r="N37" s="124">
        <f t="shared" si="3"/>
        <v>114375547.54753634</v>
      </c>
      <c r="O37" s="124">
        <f t="shared" si="3"/>
        <v>89256603.480551913</v>
      </c>
      <c r="P37" s="124">
        <f t="shared" si="3"/>
        <v>12064450.859122798</v>
      </c>
      <c r="Q37" s="124">
        <f t="shared" si="3"/>
        <v>5664393.9353181487</v>
      </c>
      <c r="R37" s="124">
        <f t="shared" si="3"/>
        <v>7419828.3484327514</v>
      </c>
      <c r="S37" s="124">
        <f t="shared" si="3"/>
        <v>239129.11318487328</v>
      </c>
      <c r="T37" s="124">
        <f t="shared" si="3"/>
        <v>267109.65728296211</v>
      </c>
      <c r="V37" s="44">
        <f t="shared" si="0"/>
        <v>0</v>
      </c>
    </row>
    <row r="38" spans="3:40" x14ac:dyDescent="0.3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3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35">
      <c r="C40" s="7"/>
      <c r="D40" s="6"/>
      <c r="E40" s="6"/>
      <c r="F40" s="93"/>
      <c r="G40" s="93"/>
      <c r="H40" s="105">
        <f>+H22+H29-H37</f>
        <v>2523833022.7603383</v>
      </c>
      <c r="I40" s="105">
        <f t="shared" ref="I40:T40" si="4">+I22+I29-I37</f>
        <v>1100354123.9728928</v>
      </c>
      <c r="J40" s="105">
        <f t="shared" si="4"/>
        <v>337027728.33942151</v>
      </c>
      <c r="K40" s="105">
        <f t="shared" si="4"/>
        <v>29125153.378895037</v>
      </c>
      <c r="L40" s="105">
        <f t="shared" si="4"/>
        <v>369926473.79466724</v>
      </c>
      <c r="M40" s="105">
        <f t="shared" si="4"/>
        <v>313719101.96148121</v>
      </c>
      <c r="N40" s="105">
        <f t="shared" si="4"/>
        <v>187269854.74744561</v>
      </c>
      <c r="O40" s="105">
        <f t="shared" si="4"/>
        <v>144182075.47485</v>
      </c>
      <c r="P40" s="105">
        <f t="shared" si="4"/>
        <v>19718876.757735062</v>
      </c>
      <c r="Q40" s="105">
        <f t="shared" si="4"/>
        <v>9286077.8315327279</v>
      </c>
      <c r="R40" s="105">
        <f t="shared" si="4"/>
        <v>12390760.009384012</v>
      </c>
      <c r="S40" s="105">
        <f t="shared" si="4"/>
        <v>399194.75178106246</v>
      </c>
      <c r="T40" s="105">
        <f t="shared" si="4"/>
        <v>433601.74025160121</v>
      </c>
      <c r="V40" s="44">
        <f t="shared" si="0"/>
        <v>0</v>
      </c>
    </row>
    <row r="41" spans="3:40" x14ac:dyDescent="0.3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35">
      <c r="C42" s="6" t="s">
        <v>58</v>
      </c>
      <c r="D42" s="6"/>
      <c r="E42" s="47"/>
      <c r="F42" s="93"/>
      <c r="G42" s="93"/>
      <c r="H42" s="105">
        <f>'Class Allocation'!H103</f>
        <v>18273306.031173795</v>
      </c>
      <c r="I42" s="105">
        <f>'Class Allocation'!L103</f>
        <v>8080653.2730271183</v>
      </c>
      <c r="J42" s="105">
        <f>'Class Allocation'!P103</f>
        <v>2450928.9286541818</v>
      </c>
      <c r="K42" s="105">
        <f>'Class Allocation'!T103</f>
        <v>212249.80086043972</v>
      </c>
      <c r="L42" s="105">
        <f>'Class Allocation'!X103</f>
        <v>2631084.6389365611</v>
      </c>
      <c r="M42" s="105">
        <f>'Class Allocation'!AB103</f>
        <v>2279944.8786232732</v>
      </c>
      <c r="N42" s="105">
        <f>'Class Allocation'!AF103</f>
        <v>1342147.1323103406</v>
      </c>
      <c r="O42" s="105">
        <f>'Class Allocation'!AJ103</f>
        <v>960877.11153275962</v>
      </c>
      <c r="P42" s="105">
        <f>'Class Allocation'!AN103</f>
        <v>143039.15299494829</v>
      </c>
      <c r="Q42" s="105">
        <f>'Class Allocation'!AR103</f>
        <v>68373.597371241325</v>
      </c>
      <c r="R42" s="105">
        <f>'Class Allocation'!AV103</f>
        <v>97846.386861589141</v>
      </c>
      <c r="S42" s="105">
        <f>'Class Allocation'!AZ103</f>
        <v>3147.7327400605132</v>
      </c>
      <c r="T42" s="105">
        <f>'Class Allocation'!BD103</f>
        <v>3013.3972612759376</v>
      </c>
      <c r="U42" s="47"/>
      <c r="V42" s="44">
        <f t="shared" si="0"/>
        <v>0</v>
      </c>
    </row>
    <row r="43" spans="3:40" x14ac:dyDescent="0.35">
      <c r="C43" s="6" t="s">
        <v>59</v>
      </c>
      <c r="D43" s="6"/>
      <c r="E43" s="47"/>
      <c r="F43" s="93"/>
      <c r="G43" s="93"/>
      <c r="H43" s="105">
        <f>'Class Allocation'!H104</f>
        <v>33638927.523295939</v>
      </c>
      <c r="I43" s="105">
        <f>'Class Allocation'!L104</f>
        <v>14648645.564255323</v>
      </c>
      <c r="J43" s="105">
        <f>'Class Allocation'!P104</f>
        <v>4491799.3854682948</v>
      </c>
      <c r="K43" s="105">
        <f>'Class Allocation'!T104</f>
        <v>388461.88482934766</v>
      </c>
      <c r="L43" s="105">
        <f>'Class Allocation'!X104</f>
        <v>4935204.7241410399</v>
      </c>
      <c r="M43" s="105">
        <f>'Class Allocation'!AB104</f>
        <v>4184920.7422403367</v>
      </c>
      <c r="N43" s="105">
        <f>'Class Allocation'!AF104</f>
        <v>2497111.6138449539</v>
      </c>
      <c r="O43" s="105">
        <f>'Class Allocation'!AJ104</f>
        <v>1930514.229387467</v>
      </c>
      <c r="P43" s="105">
        <f>'Class Allocation'!AN104</f>
        <v>263071.09890496585</v>
      </c>
      <c r="Q43" s="105">
        <f>'Class Allocation'!AR104</f>
        <v>123783.67290665947</v>
      </c>
      <c r="R43" s="105">
        <f>'Class Allocation'!AV104</f>
        <v>164324.50507869775</v>
      </c>
      <c r="S43" s="105">
        <f>'Class Allocation'!AZ104</f>
        <v>5294.5699514482812</v>
      </c>
      <c r="T43" s="105">
        <f>'Class Allocation'!BD104</f>
        <v>5795.5322874100721</v>
      </c>
      <c r="U43" s="47"/>
      <c r="V43" s="44">
        <f t="shared" si="0"/>
        <v>0</v>
      </c>
    </row>
    <row r="44" spans="3:40" x14ac:dyDescent="0.35">
      <c r="C44" s="6" t="s">
        <v>458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14299744.032603564</v>
      </c>
      <c r="J44" s="105">
        <f>'Class Allocation'!P105</f>
        <v>4812487.4038746627</v>
      </c>
      <c r="K44" s="105">
        <f>'Class Allocation'!T105</f>
        <v>442020.2890998018</v>
      </c>
      <c r="L44" s="105">
        <f>'Class Allocation'!X105</f>
        <v>5703740.317182472</v>
      </c>
      <c r="M44" s="105">
        <f>'Class Allocation'!AB105</f>
        <v>4813348.0996846408</v>
      </c>
      <c r="N44" s="105">
        <f>'Class Allocation'!AF105</f>
        <v>2783387.1471480746</v>
      </c>
      <c r="O44" s="105">
        <f>'Class Allocation'!AJ105</f>
        <v>2873666.2988105346</v>
      </c>
      <c r="P44" s="105">
        <f>'Class Allocation'!AN105</f>
        <v>304761.71955821378</v>
      </c>
      <c r="Q44" s="105">
        <f>'Class Allocation'!AR105</f>
        <v>135111.54383758671</v>
      </c>
      <c r="R44" s="105">
        <f>'Class Allocation'!AV105</f>
        <v>109891.77362272401</v>
      </c>
      <c r="S44" s="105">
        <f>'Class Allocation'!AZ105</f>
        <v>3582.0976533803582</v>
      </c>
      <c r="T44" s="105">
        <f>'Class Allocation'!BD105</f>
        <v>7570.2769243478142</v>
      </c>
      <c r="U44" s="47"/>
      <c r="V44" s="44">
        <f t="shared" ref="V44" si="5">SUM(I44:T44)-H44</f>
        <v>0</v>
      </c>
    </row>
    <row r="45" spans="3:40" x14ac:dyDescent="0.35">
      <c r="C45" s="127" t="s">
        <v>60</v>
      </c>
      <c r="D45" s="66"/>
      <c r="E45" s="128"/>
      <c r="F45" s="97"/>
      <c r="G45" s="97"/>
      <c r="H45" s="129">
        <f>'Class Allocation'!H106</f>
        <v>12738651.640723204</v>
      </c>
      <c r="I45" s="129">
        <f>'Class Allocation'!L106</f>
        <v>5547263.4412094448</v>
      </c>
      <c r="J45" s="129">
        <f>'Class Allocation'!P106</f>
        <v>1700989.6517024518</v>
      </c>
      <c r="K45" s="129">
        <f>'Class Allocation'!T106</f>
        <v>147105.77865815817</v>
      </c>
      <c r="L45" s="129">
        <f>'Class Allocation'!X106</f>
        <v>1868901.846319159</v>
      </c>
      <c r="M45" s="129">
        <f>'Class Allocation'!AB106</f>
        <v>1584778.4517659645</v>
      </c>
      <c r="N45" s="129">
        <f>'Class Allocation'!AF106</f>
        <v>945625.71695384011</v>
      </c>
      <c r="O45" s="129">
        <f>'Class Allocation'!AJ106</f>
        <v>731062.19687281537</v>
      </c>
      <c r="P45" s="129">
        <f>'Class Allocation'!AN106</f>
        <v>99621.817115656129</v>
      </c>
      <c r="Q45" s="129">
        <f>'Class Allocation'!AR106</f>
        <v>46875.367440747221</v>
      </c>
      <c r="R45" s="129">
        <f>'Class Allocation'!AV106</f>
        <v>62227.686206170787</v>
      </c>
      <c r="S45" s="129">
        <f>'Class Allocation'!AZ106</f>
        <v>2004.9890755950028</v>
      </c>
      <c r="T45" s="129">
        <f>'Class Allocation'!BD106</f>
        <v>2194.6974032020812</v>
      </c>
      <c r="U45" s="47"/>
      <c r="V45" s="44">
        <f t="shared" si="0"/>
        <v>0</v>
      </c>
    </row>
    <row r="46" spans="3:40" x14ac:dyDescent="0.35">
      <c r="C46" s="14" t="s">
        <v>61</v>
      </c>
      <c r="D46" s="19"/>
      <c r="E46" s="19"/>
      <c r="F46" s="116"/>
      <c r="G46" s="116"/>
      <c r="H46" s="117">
        <f>SUM(H42:H45)</f>
        <v>100940196.19519293</v>
      </c>
      <c r="I46" s="117">
        <f t="shared" ref="I46:T46" si="6">SUM(I42:I45)</f>
        <v>42576306.311095446</v>
      </c>
      <c r="J46" s="117">
        <f t="shared" si="6"/>
        <v>13456205.369699592</v>
      </c>
      <c r="K46" s="117">
        <f t="shared" si="6"/>
        <v>1189837.7534477473</v>
      </c>
      <c r="L46" s="117">
        <f t="shared" si="6"/>
        <v>15138931.526579233</v>
      </c>
      <c r="M46" s="117">
        <f t="shared" si="6"/>
        <v>12862992.172314214</v>
      </c>
      <c r="N46" s="117">
        <f t="shared" si="6"/>
        <v>7568271.6102572093</v>
      </c>
      <c r="O46" s="117">
        <f t="shared" si="6"/>
        <v>6496119.8366035763</v>
      </c>
      <c r="P46" s="117">
        <f t="shared" si="6"/>
        <v>810493.78857378406</v>
      </c>
      <c r="Q46" s="117">
        <f t="shared" si="6"/>
        <v>374144.18155623472</v>
      </c>
      <c r="R46" s="117">
        <f t="shared" si="6"/>
        <v>434290.35176918167</v>
      </c>
      <c r="S46" s="117">
        <f t="shared" si="6"/>
        <v>14029.389420484156</v>
      </c>
      <c r="T46" s="117">
        <f t="shared" si="6"/>
        <v>18573.903876235905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3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35">
      <c r="C48" s="19" t="s">
        <v>399</v>
      </c>
      <c r="D48" s="19"/>
      <c r="E48" s="19"/>
      <c r="F48" s="116"/>
      <c r="G48" s="116"/>
      <c r="H48" s="117">
        <f>'Class Allocation'!H118</f>
        <v>498214354.54141825</v>
      </c>
      <c r="I48" s="117">
        <f>'Class Allocation'!L118</f>
        <v>216955950.50250286</v>
      </c>
      <c r="J48" s="117">
        <f>'Class Allocation'!P118</f>
        <v>66526464.912141718</v>
      </c>
      <c r="K48" s="117">
        <f>'Class Allocation'!T118</f>
        <v>5753372.6983467583</v>
      </c>
      <c r="L48" s="117">
        <f>'Class Allocation'!X118</f>
        <v>73093585.830431193</v>
      </c>
      <c r="M48" s="117">
        <f>'Class Allocation'!AB118</f>
        <v>61981392.98461128</v>
      </c>
      <c r="N48" s="117">
        <f>'Class Allocation'!AF118</f>
        <v>36983844.090988614</v>
      </c>
      <c r="O48" s="117">
        <f>'Class Allocation'!AJ118</f>
        <v>28592169.000073466</v>
      </c>
      <c r="P48" s="117">
        <f>'Class Allocation'!AN118</f>
        <v>3896253.7568616676</v>
      </c>
      <c r="Q48" s="117">
        <f>'Class Allocation'!AR118</f>
        <v>1833316.5543773226</v>
      </c>
      <c r="R48" s="117">
        <f>'Class Allocation'!AV118</f>
        <v>2433752.5973866093</v>
      </c>
      <c r="S48" s="117">
        <f>'Class Allocation'!AZ118</f>
        <v>78416.018141732333</v>
      </c>
      <c r="T48" s="117">
        <f>'Class Allocation'!BD118</f>
        <v>85835.595555070453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35">
      <c r="C49" s="19" t="s">
        <v>400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35">
      <c r="C50" s="19" t="s">
        <v>401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" thickBot="1" x14ac:dyDescent="0.4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" thickTop="1" x14ac:dyDescent="0.35">
      <c r="B52" s="12" t="s">
        <v>78</v>
      </c>
      <c r="D52" s="6"/>
      <c r="E52" s="47"/>
      <c r="F52" s="93"/>
      <c r="G52" s="93"/>
      <c r="H52" s="105">
        <f>+H40+H46-H48-H49-H50</f>
        <v>2120689865.9531729</v>
      </c>
      <c r="I52" s="105">
        <f t="shared" ref="I52:T52" si="7">+I40+I46-I48-I49-I50</f>
        <v>922956235.11278093</v>
      </c>
      <c r="J52" s="105">
        <f t="shared" si="7"/>
        <v>283138205.85565847</v>
      </c>
      <c r="K52" s="105">
        <f t="shared" si="7"/>
        <v>24496506.148751665</v>
      </c>
      <c r="L52" s="105">
        <f t="shared" si="7"/>
        <v>311216094.11132175</v>
      </c>
      <c r="M52" s="105">
        <f t="shared" si="7"/>
        <v>263913222.84900892</v>
      </c>
      <c r="N52" s="105">
        <f t="shared" si="7"/>
        <v>157446092.89335984</v>
      </c>
      <c r="O52" s="105">
        <f t="shared" si="7"/>
        <v>122086026.31138012</v>
      </c>
      <c r="P52" s="105">
        <f t="shared" si="7"/>
        <v>16590495.018978167</v>
      </c>
      <c r="Q52" s="105">
        <f t="shared" si="7"/>
        <v>7804597.8069239324</v>
      </c>
      <c r="R52" s="105">
        <f t="shared" si="7"/>
        <v>10343468.244474169</v>
      </c>
      <c r="S52" s="105">
        <f t="shared" si="7"/>
        <v>333278.13286399143</v>
      </c>
      <c r="T52" s="105">
        <f t="shared" si="7"/>
        <v>365643.46767060342</v>
      </c>
      <c r="U52" s="47"/>
      <c r="V52" s="44">
        <f t="shared" si="0"/>
        <v>0</v>
      </c>
    </row>
    <row r="53" spans="2:40" x14ac:dyDescent="0.3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3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35">
      <c r="C55" s="6" t="s">
        <v>402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25653115.589420643</v>
      </c>
      <c r="J55" s="117">
        <f>'Class Allocation'!P204</f>
        <v>8633391.9937831238</v>
      </c>
      <c r="K55" s="117">
        <f>'Class Allocation'!T204</f>
        <v>792965.07289171463</v>
      </c>
      <c r="L55" s="117">
        <f>'Class Allocation'!X204</f>
        <v>10232260.753417162</v>
      </c>
      <c r="M55" s="117">
        <f>'Class Allocation'!AB204</f>
        <v>8634936.0444353819</v>
      </c>
      <c r="N55" s="117">
        <f>'Class Allocation'!AF204</f>
        <v>4993274.8483538423</v>
      </c>
      <c r="O55" s="117">
        <f>'Class Allocation'!AJ204</f>
        <v>5155231.6993038692</v>
      </c>
      <c r="P55" s="117">
        <f>'Class Allocation'!AN204</f>
        <v>546729.20027324511</v>
      </c>
      <c r="Q55" s="117">
        <f>'Class Allocation'!AR204</f>
        <v>242384.20237649692</v>
      </c>
      <c r="R55" s="117">
        <f>'Class Allocation'!AV204</f>
        <v>197141.03725512041</v>
      </c>
      <c r="S55" s="117">
        <f>'Class Allocation'!AZ204</f>
        <v>6426.1265757795481</v>
      </c>
      <c r="T55" s="117">
        <f>'Class Allocation'!BD204</f>
        <v>13580.745819046659</v>
      </c>
      <c r="V55" s="44">
        <f t="shared" si="0"/>
        <v>0</v>
      </c>
    </row>
    <row r="56" spans="2:40" x14ac:dyDescent="0.3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3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3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3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35">
      <c r="C60" s="66" t="s">
        <v>180</v>
      </c>
      <c r="D60" s="127"/>
      <c r="E60" s="127"/>
      <c r="F60" s="133"/>
      <c r="G60" s="133"/>
      <c r="H60" s="134">
        <f>'Class Allocation'!H286</f>
        <v>50428625.685742073</v>
      </c>
      <c r="I60" s="134">
        <f>'Class Allocation'!L286</f>
        <v>21771555.071826141</v>
      </c>
      <c r="J60" s="134">
        <f>'Class Allocation'!P286</f>
        <v>6745404.0742952526</v>
      </c>
      <c r="K60" s="134">
        <f>'Class Allocation'!T286</f>
        <v>592245.46337374754</v>
      </c>
      <c r="L60" s="134">
        <f>'Class Allocation'!X286</f>
        <v>7422200.783615293</v>
      </c>
      <c r="M60" s="134">
        <f>'Class Allocation'!AB286</f>
        <v>6380301.5518013267</v>
      </c>
      <c r="N60" s="134">
        <f>'Class Allocation'!AF286</f>
        <v>3751016.5516637834</v>
      </c>
      <c r="O60" s="134">
        <f>'Class Allocation'!AJ286</f>
        <v>2913514.4000828941</v>
      </c>
      <c r="P60" s="134">
        <f>'Class Allocation'!AN286</f>
        <v>401076.79738585744</v>
      </c>
      <c r="Q60" s="134">
        <f>'Class Allocation'!AR286</f>
        <v>188718.41804291241</v>
      </c>
      <c r="R60" s="134">
        <f>'Class Allocation'!AV286</f>
        <v>245899.75641018664</v>
      </c>
      <c r="S60" s="134">
        <f>'Class Allocation'!AZ286</f>
        <v>7924.0186574621885</v>
      </c>
      <c r="T60" s="134">
        <f>'Class Allocation'!BD286</f>
        <v>8768.7985871939072</v>
      </c>
      <c r="V60" s="44">
        <f t="shared" si="0"/>
        <v>0</v>
      </c>
    </row>
    <row r="61" spans="2:40" x14ac:dyDescent="0.35">
      <c r="B61" s="6" t="s">
        <v>194</v>
      </c>
      <c r="C61" s="19"/>
      <c r="D61" s="19"/>
      <c r="E61" s="19"/>
      <c r="F61" s="116"/>
      <c r="G61" s="116"/>
      <c r="H61" s="117">
        <f>SUM(H55:H60)</f>
        <v>168412786.84768069</v>
      </c>
      <c r="I61" s="117">
        <f t="shared" ref="I61:T61" si="8">SUM(I55:I60)</f>
        <v>73692913.324231789</v>
      </c>
      <c r="J61" s="117">
        <f t="shared" si="8"/>
        <v>22564050.151964054</v>
      </c>
      <c r="K61" s="117">
        <f t="shared" si="8"/>
        <v>1965328.9397687675</v>
      </c>
      <c r="L61" s="117">
        <f t="shared" si="8"/>
        <v>24462822.423165515</v>
      </c>
      <c r="M61" s="117">
        <f t="shared" si="8"/>
        <v>21140330.770959031</v>
      </c>
      <c r="N61" s="117">
        <f t="shared" si="8"/>
        <v>12422395.901873752</v>
      </c>
      <c r="O61" s="117">
        <f t="shared" si="8"/>
        <v>9287190.7872235365</v>
      </c>
      <c r="P61" s="117">
        <f t="shared" si="8"/>
        <v>1327544.9877156164</v>
      </c>
      <c r="Q61" s="117">
        <f t="shared" si="8"/>
        <v>629852.81467882893</v>
      </c>
      <c r="R61" s="117">
        <f t="shared" si="8"/>
        <v>864057.7743671427</v>
      </c>
      <c r="S61" s="117">
        <f t="shared" si="8"/>
        <v>27817.808347533624</v>
      </c>
      <c r="T61" s="117">
        <f t="shared" si="8"/>
        <v>28481.163385105167</v>
      </c>
      <c r="V61" s="44">
        <f t="shared" si="0"/>
        <v>0</v>
      </c>
    </row>
    <row r="62" spans="2:40" x14ac:dyDescent="0.3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3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35">
      <c r="B64" s="29" t="s">
        <v>403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35">
      <c r="C65" s="6" t="s">
        <v>392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35">
      <c r="C66" s="6" t="s">
        <v>391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28157161.671300389</v>
      </c>
      <c r="J66" s="117">
        <f>+'Class Allocation'!P439+'Class Allocation'!P440+'Class Allocation'!P441</f>
        <v>9476112.6886635553</v>
      </c>
      <c r="K66" s="117">
        <f>+'Class Allocation'!T439+'Class Allocation'!T440+'Class Allocation'!T441</f>
        <v>870367.7991578707</v>
      </c>
      <c r="L66" s="117">
        <f>+'Class Allocation'!X439+'Class Allocation'!X440+'Class Allocation'!X441</f>
        <v>11231049.86186108</v>
      </c>
      <c r="M66" s="117">
        <f>+'Class Allocation'!AB439+'Class Allocation'!AB440+'Class Allocation'!AB441</f>
        <v>9477807.4568367563</v>
      </c>
      <c r="N66" s="117">
        <f>+'Class Allocation'!AF439+'Class Allocation'!AF440+'Class Allocation'!AF441</f>
        <v>5480677.2566962242</v>
      </c>
      <c r="O66" s="117">
        <f>+'Class Allocation'!AJ439+'Class Allocation'!AJ440+'Class Allocation'!AJ441</f>
        <v>5658443.0029299986</v>
      </c>
      <c r="P66" s="117">
        <f>+'Class Allocation'!AN439+'Class Allocation'!AN440+'Class Allocation'!AN441</f>
        <v>600096.40656915633</v>
      </c>
      <c r="Q66" s="117">
        <f>+'Class Allocation'!AR439+'Class Allocation'!AR440+'Class Allocation'!AR441</f>
        <v>266043.75398748013</v>
      </c>
      <c r="R66" s="117">
        <f>+'Class Allocation'!AV439+'Class Allocation'!AV440+'Class Allocation'!AV441</f>
        <v>216384.32332677307</v>
      </c>
      <c r="S66" s="117">
        <f>+'Class Allocation'!AZ439+'Class Allocation'!AZ440+'Class Allocation'!AZ441</f>
        <v>7053.3921809125231</v>
      </c>
      <c r="T66" s="117">
        <f>+'Class Allocation'!BD439+'Class Allocation'!BD440+'Class Allocation'!BD441</f>
        <v>14906.386489812319</v>
      </c>
      <c r="V66" s="44">
        <f t="shared" si="0"/>
        <v>0</v>
      </c>
    </row>
    <row r="67" spans="1:26" x14ac:dyDescent="0.3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3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35">
      <c r="C69" s="66" t="s">
        <v>384</v>
      </c>
      <c r="D69" s="127"/>
      <c r="E69" s="127"/>
      <c r="F69" s="133"/>
      <c r="G69" s="133"/>
      <c r="H69" s="134">
        <f>+'Class Allocation'!H445</f>
        <v>18287146.988218278</v>
      </c>
      <c r="I69" s="134">
        <f>+'Class Allocation'!L445</f>
        <v>7962585.3427356537</v>
      </c>
      <c r="J69" s="134">
        <f>+'Class Allocation'!P445</f>
        <v>2441834.6031622766</v>
      </c>
      <c r="K69" s="134">
        <f>+'Class Allocation'!T445</f>
        <v>211192.73773672181</v>
      </c>
      <c r="L69" s="134">
        <f>+'Class Allocation'!X445</f>
        <v>2683091.4921881007</v>
      </c>
      <c r="M69" s="134">
        <f>+'Class Allocation'!AB445</f>
        <v>2275210.9720572978</v>
      </c>
      <c r="N69" s="134">
        <f>+'Class Allocation'!AF445</f>
        <v>1357546.8481318837</v>
      </c>
      <c r="O69" s="134">
        <f>+'Class Allocation'!AJ445</f>
        <v>1050034.0927334102</v>
      </c>
      <c r="P69" s="134">
        <f>+'Class Allocation'!AN445</f>
        <v>143024.41869641878</v>
      </c>
      <c r="Q69" s="134">
        <f>+'Class Allocation'!AR445</f>
        <v>67294.464130739143</v>
      </c>
      <c r="R69" s="134">
        <f>+'Class Allocation'!AV445</f>
        <v>89303.467058249909</v>
      </c>
      <c r="S69" s="134">
        <f>+'Class Allocation'!AZ445</f>
        <v>2877.3935054993217</v>
      </c>
      <c r="T69" s="134">
        <f>+'Class Allocation'!BD445</f>
        <v>3151.1560820200798</v>
      </c>
      <c r="V69" s="44">
        <f t="shared" si="0"/>
        <v>0</v>
      </c>
    </row>
    <row r="70" spans="1:26" x14ac:dyDescent="0.35">
      <c r="B70" t="s">
        <v>213</v>
      </c>
      <c r="C70" s="6"/>
      <c r="D70" s="19"/>
      <c r="E70" s="19"/>
      <c r="F70" s="116"/>
      <c r="G70" s="116"/>
      <c r="H70" s="117">
        <f>SUM(H65:H69)</f>
        <v>127042875.63795568</v>
      </c>
      <c r="I70" s="117">
        <f t="shared" ref="I70:T70" si="9">SUM(I65:I69)</f>
        <v>54977375.828236319</v>
      </c>
      <c r="J70" s="117">
        <f t="shared" si="9"/>
        <v>16971471.46401111</v>
      </c>
      <c r="K70" s="117">
        <f t="shared" si="9"/>
        <v>1472487.056239713</v>
      </c>
      <c r="L70" s="117">
        <f t="shared" si="9"/>
        <v>18758501.57607111</v>
      </c>
      <c r="M70" s="117">
        <f t="shared" si="9"/>
        <v>15880557.464026749</v>
      </c>
      <c r="N70" s="117">
        <f t="shared" si="9"/>
        <v>9457702.0441350229</v>
      </c>
      <c r="O70" s="117">
        <f t="shared" si="9"/>
        <v>7417949.15215661</v>
      </c>
      <c r="P70" s="117">
        <f t="shared" si="9"/>
        <v>999016.93327721918</v>
      </c>
      <c r="Q70" s="117">
        <f t="shared" si="9"/>
        <v>467270.74153377546</v>
      </c>
      <c r="R70" s="117">
        <f t="shared" si="9"/>
        <v>598905.12717584032</v>
      </c>
      <c r="S70" s="117">
        <f t="shared" si="9"/>
        <v>19310.341600250962</v>
      </c>
      <c r="T70" s="117">
        <f t="shared" si="9"/>
        <v>22327.909491954273</v>
      </c>
      <c r="V70" s="44">
        <f t="shared" si="0"/>
        <v>0</v>
      </c>
    </row>
    <row r="71" spans="1:26" x14ac:dyDescent="0.3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35">
      <c r="B72" s="29" t="s">
        <v>404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35">
      <c r="C73" s="19" t="s">
        <v>219</v>
      </c>
      <c r="D73" s="19"/>
      <c r="E73" s="19"/>
      <c r="F73" s="116"/>
      <c r="G73" s="116"/>
      <c r="H73" s="117">
        <f>'Class Allocation'!H455</f>
        <v>29664969.475790918</v>
      </c>
      <c r="I73" s="117">
        <f>'Class Allocation'!L455</f>
        <v>12913413.011038253</v>
      </c>
      <c r="J73" s="117">
        <f>'Class Allocation'!P455</f>
        <v>3961187.2871842184</v>
      </c>
      <c r="K73" s="117">
        <f>'Class Allocation'!T455</f>
        <v>342643.57406885945</v>
      </c>
      <c r="L73" s="117">
        <f>'Class Allocation'!X455</f>
        <v>4353657.9676999534</v>
      </c>
      <c r="M73" s="117">
        <f>'Class Allocation'!AB455</f>
        <v>3691527.7529098694</v>
      </c>
      <c r="N73" s="117">
        <f>'Class Allocation'!AF455</f>
        <v>2202450.2228127713</v>
      </c>
      <c r="O73" s="117">
        <f>'Class Allocation'!AJ455</f>
        <v>1704441.9260720718</v>
      </c>
      <c r="P73" s="117">
        <f>'Class Allocation'!AN455</f>
        <v>232064.5249650616</v>
      </c>
      <c r="Q73" s="117">
        <f>'Class Allocation'!AR455</f>
        <v>109160.19148157437</v>
      </c>
      <c r="R73" s="117">
        <f>'Class Allocation'!AV455</f>
        <v>144646.11232515197</v>
      </c>
      <c r="S73" s="117">
        <f>'Class Allocation'!AZ455</f>
        <v>4660.6927469297671</v>
      </c>
      <c r="T73" s="117">
        <f>'Class Allocation'!BD455</f>
        <v>5116.2124862034434</v>
      </c>
      <c r="U73" s="40"/>
      <c r="V73" s="44">
        <f t="shared" si="0"/>
        <v>0</v>
      </c>
    </row>
    <row r="74" spans="1:26" x14ac:dyDescent="0.3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35">
      <c r="B75" t="s">
        <v>407</v>
      </c>
      <c r="C75" s="19"/>
      <c r="D75" s="19"/>
      <c r="E75" s="19"/>
      <c r="F75" s="116"/>
      <c r="G75" s="116"/>
      <c r="H75" s="117">
        <f>+H74+H73</f>
        <v>29664969.475790918</v>
      </c>
      <c r="I75" s="117">
        <f t="shared" ref="I75:T75" si="10">+I74+I73</f>
        <v>12913413.011038253</v>
      </c>
      <c r="J75" s="117">
        <f t="shared" si="10"/>
        <v>3961187.2871842184</v>
      </c>
      <c r="K75" s="117">
        <f t="shared" si="10"/>
        <v>342643.57406885945</v>
      </c>
      <c r="L75" s="117">
        <f t="shared" si="10"/>
        <v>4353657.9676999534</v>
      </c>
      <c r="M75" s="117">
        <f t="shared" si="10"/>
        <v>3691527.7529098694</v>
      </c>
      <c r="N75" s="117">
        <f t="shared" si="10"/>
        <v>2202450.2228127713</v>
      </c>
      <c r="O75" s="117">
        <f t="shared" si="10"/>
        <v>1704441.9260720718</v>
      </c>
      <c r="P75" s="117">
        <f t="shared" si="10"/>
        <v>232064.5249650616</v>
      </c>
      <c r="Q75" s="117">
        <f t="shared" si="10"/>
        <v>109160.19148157437</v>
      </c>
      <c r="R75" s="117">
        <f t="shared" si="10"/>
        <v>144646.11232515197</v>
      </c>
      <c r="S75" s="117">
        <f t="shared" si="10"/>
        <v>4660.6927469297671</v>
      </c>
      <c r="T75" s="117">
        <f t="shared" si="10"/>
        <v>5116.2124862034434</v>
      </c>
      <c r="U75" s="40"/>
      <c r="V75" s="44">
        <f t="shared" si="0"/>
        <v>0</v>
      </c>
    </row>
    <row r="76" spans="1:26" x14ac:dyDescent="0.3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35">
      <c r="B77" t="s">
        <v>460</v>
      </c>
      <c r="C77" s="19"/>
      <c r="D77" s="19"/>
      <c r="E77" s="19"/>
      <c r="F77" s="116"/>
      <c r="G77" s="116"/>
      <c r="H77" s="117">
        <f>'Class Allocation'!H459</f>
        <v>-914260.47812635242</v>
      </c>
      <c r="I77" s="134">
        <f>'Class Allocation'!L459</f>
        <v>-397985.3464319171</v>
      </c>
      <c r="J77" s="134">
        <f>'Class Allocation'!P459</f>
        <v>-122081.93863420506</v>
      </c>
      <c r="K77" s="134">
        <f>'Class Allocation'!T459</f>
        <v>-10560.114619729118</v>
      </c>
      <c r="L77" s="134">
        <f>'Class Allocation'!X459</f>
        <v>-134177.70135904851</v>
      </c>
      <c r="M77" s="134">
        <f>'Class Allocation'!AB459</f>
        <v>-113771.15796954963</v>
      </c>
      <c r="N77" s="134">
        <f>'Class Allocation'!AF459</f>
        <v>-67878.485275421292</v>
      </c>
      <c r="O77" s="134">
        <f>'Class Allocation'!AJ459</f>
        <v>-52530.102602699764</v>
      </c>
      <c r="P77" s="134">
        <f>'Class Allocation'!AN459</f>
        <v>-7152.1200695611151</v>
      </c>
      <c r="Q77" s="134">
        <f>'Class Allocation'!AR459</f>
        <v>-3364.2660221765664</v>
      </c>
      <c r="R77" s="134">
        <f>'Class Allocation'!AV459</f>
        <v>-4457.9254976626153</v>
      </c>
      <c r="S77" s="134">
        <f>'Class Allocation'!AZ459</f>
        <v>-143.64036958424762</v>
      </c>
      <c r="T77" s="134">
        <f>'Class Allocation'!BD459</f>
        <v>-157.67927479748951</v>
      </c>
      <c r="U77" s="40"/>
      <c r="V77" s="44">
        <f t="shared" ref="V77" si="11">SUM(I77:T77)-H77</f>
        <v>0</v>
      </c>
    </row>
    <row r="78" spans="1:26" x14ac:dyDescent="0.3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35">
      <c r="B79" s="29" t="s">
        <v>405</v>
      </c>
      <c r="C79" s="19"/>
      <c r="D79" s="19"/>
      <c r="E79" s="19"/>
      <c r="F79" s="116"/>
      <c r="G79" s="116"/>
      <c r="H79" s="117">
        <f>+H61+H70+H75</f>
        <v>325120631.96142727</v>
      </c>
      <c r="I79" s="117">
        <f t="shared" ref="I79:T79" si="12">+I61+I70+I75</f>
        <v>141583702.16350636</v>
      </c>
      <c r="J79" s="117">
        <f t="shared" si="12"/>
        <v>43496708.90315938</v>
      </c>
      <c r="K79" s="117">
        <f t="shared" si="12"/>
        <v>3780459.5700773401</v>
      </c>
      <c r="L79" s="117">
        <f t="shared" si="12"/>
        <v>47574981.966936581</v>
      </c>
      <c r="M79" s="117">
        <f t="shared" si="12"/>
        <v>40712415.987895653</v>
      </c>
      <c r="N79" s="117">
        <f t="shared" si="12"/>
        <v>24082548.168821547</v>
      </c>
      <c r="O79" s="117">
        <f t="shared" si="12"/>
        <v>18409581.865452219</v>
      </c>
      <c r="P79" s="117">
        <f t="shared" si="12"/>
        <v>2558626.4459578972</v>
      </c>
      <c r="Q79" s="117">
        <f t="shared" si="12"/>
        <v>1206283.747694179</v>
      </c>
      <c r="R79" s="117">
        <f t="shared" si="12"/>
        <v>1607609.0138681349</v>
      </c>
      <c r="S79" s="117">
        <f t="shared" si="12"/>
        <v>51788.842694714353</v>
      </c>
      <c r="T79" s="117">
        <f t="shared" si="12"/>
        <v>55925.285363262883</v>
      </c>
      <c r="U79" s="40"/>
      <c r="V79" s="44">
        <f t="shared" si="0"/>
        <v>0</v>
      </c>
    </row>
    <row r="80" spans="1:26" x14ac:dyDescent="0.3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3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5" x14ac:dyDescent="0.45">
      <c r="A82" s="115" t="s">
        <v>406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5" x14ac:dyDescent="0.45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3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35">
      <c r="C85" s="5"/>
      <c r="D85" s="6" t="s">
        <v>392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35">
      <c r="C86" s="6"/>
      <c r="D86" s="6" t="s">
        <v>391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3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3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35">
      <c r="C89" s="6"/>
      <c r="D89" s="6" t="s">
        <v>384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35">
      <c r="C90" s="6"/>
      <c r="D90" s="6" t="s">
        <v>492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35">
      <c r="C91" s="6"/>
      <c r="D91" s="66" t="s">
        <v>393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35">
      <c r="C92" s="6"/>
      <c r="D92" s="6" t="s">
        <v>394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3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35">
      <c r="C94" s="7" t="s">
        <v>395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35">
      <c r="C95" s="6"/>
      <c r="D95" s="6" t="s">
        <v>391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3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3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35">
      <c r="C98" s="6"/>
      <c r="D98" s="66" t="s">
        <v>384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35">
      <c r="C99" s="6"/>
      <c r="D99" s="6" t="s">
        <v>397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3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35">
      <c r="C101" s="7" t="s">
        <v>396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35">
      <c r="C102" s="7"/>
      <c r="D102" s="6" t="s">
        <v>392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35">
      <c r="C103" s="6"/>
      <c r="D103" s="6" t="s">
        <v>391</v>
      </c>
      <c r="H103" s="44">
        <f>SUM('Class Allocation'!I91:I93)</f>
        <v>0</v>
      </c>
      <c r="I103" s="44">
        <f>SUM('Class Allocation'!M91:M93)</f>
        <v>0</v>
      </c>
      <c r="J103" s="44">
        <f>SUM('Class Allocation'!Q91:Q93)</f>
        <v>0</v>
      </c>
      <c r="K103" s="44">
        <f>SUM('Class Allocation'!U91:U93)</f>
        <v>0</v>
      </c>
      <c r="L103" s="44">
        <f>SUM('Class Allocation'!Y91:Y93)</f>
        <v>0</v>
      </c>
      <c r="M103" s="44">
        <f>SUM('Class Allocation'!AC91:AC93)</f>
        <v>0</v>
      </c>
      <c r="N103" s="44">
        <f>SUM('Class Allocation'!AG91:AG93)</f>
        <v>0</v>
      </c>
      <c r="O103" s="44">
        <f>SUM('Class Allocation'!AK91:AK93)</f>
        <v>0</v>
      </c>
      <c r="P103" s="44">
        <f>SUM('Class Allocation'!AO91:AO93)</f>
        <v>0</v>
      </c>
      <c r="Q103" s="44">
        <f>SUM('Class Allocation'!AS91:AS93)</f>
        <v>0</v>
      </c>
      <c r="R103" s="44">
        <f>SUM('Class Allocation'!AW91:AW93)</f>
        <v>0</v>
      </c>
      <c r="S103" s="44">
        <f>SUM('Class Allocation'!BA91:BA93)</f>
        <v>0</v>
      </c>
      <c r="T103" s="44">
        <f>SUM('Class Allocation'!BE91:BE93)</f>
        <v>0</v>
      </c>
      <c r="V103" s="44">
        <f t="shared" si="13"/>
        <v>0</v>
      </c>
    </row>
    <row r="104" spans="3:22" x14ac:dyDescent="0.3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3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35">
      <c r="C106" s="6"/>
      <c r="D106" s="66" t="s">
        <v>384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35">
      <c r="C107" s="6"/>
      <c r="D107" s="6" t="s">
        <v>398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3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3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3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3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3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18583061.609546062</v>
      </c>
      <c r="J112" s="105">
        <f>'Class Allocation'!Q103</f>
        <v>6038829.7402558327</v>
      </c>
      <c r="K112" s="105">
        <f>'Class Allocation'!U103</f>
        <v>719234.73703199252</v>
      </c>
      <c r="L112" s="105">
        <f>'Class Allocation'!Y103</f>
        <v>8333269.1730478425</v>
      </c>
      <c r="M112" s="105">
        <f>'Class Allocation'!AC103</f>
        <v>8043918.1612967579</v>
      </c>
      <c r="N112" s="105">
        <f>'Class Allocation'!AG103</f>
        <v>3537824.7011557589</v>
      </c>
      <c r="O112" s="105">
        <f>'Class Allocation'!AK103</f>
        <v>4898130.2336007748</v>
      </c>
      <c r="P112" s="105">
        <f>'Class Allocation'!AO103</f>
        <v>478082.36410968605</v>
      </c>
      <c r="Q112" s="105">
        <f>'Class Allocation'!AS103</f>
        <v>252569.12880049984</v>
      </c>
      <c r="R112" s="105">
        <f>'Class Allocation'!AW103</f>
        <v>452432.72928046866</v>
      </c>
      <c r="S112" s="105">
        <f>'Class Allocation'!BA103</f>
        <v>14747.766501904103</v>
      </c>
      <c r="T112" s="105">
        <f>'Class Allocation'!BE103</f>
        <v>13820.137584939372</v>
      </c>
      <c r="V112" s="44">
        <f t="shared" si="13"/>
        <v>0</v>
      </c>
    </row>
    <row r="113" spans="2:22" x14ac:dyDescent="0.3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35">
      <c r="C114" s="6" t="s">
        <v>458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3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3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18583061.609546062</v>
      </c>
      <c r="J116" s="117">
        <f t="shared" si="20"/>
        <v>6038829.7402558327</v>
      </c>
      <c r="K116" s="117">
        <f t="shared" si="20"/>
        <v>719234.73703199252</v>
      </c>
      <c r="L116" s="117">
        <f t="shared" si="20"/>
        <v>8333269.1730478425</v>
      </c>
      <c r="M116" s="117">
        <f t="shared" si="20"/>
        <v>8043918.1612967579</v>
      </c>
      <c r="N116" s="117">
        <f t="shared" si="20"/>
        <v>3537824.7011557589</v>
      </c>
      <c r="O116" s="117">
        <f t="shared" si="20"/>
        <v>4898130.2336007748</v>
      </c>
      <c r="P116" s="117">
        <f t="shared" si="20"/>
        <v>478082.36410968605</v>
      </c>
      <c r="Q116" s="117">
        <f t="shared" si="20"/>
        <v>252569.12880049984</v>
      </c>
      <c r="R116" s="117">
        <f t="shared" si="20"/>
        <v>452432.72928046866</v>
      </c>
      <c r="S116" s="117">
        <f t="shared" si="20"/>
        <v>14747.766501904103</v>
      </c>
      <c r="T116" s="117">
        <f t="shared" si="20"/>
        <v>13820.137584939372</v>
      </c>
      <c r="V116" s="44">
        <f t="shared" si="13"/>
        <v>0</v>
      </c>
    </row>
    <row r="117" spans="2:22" x14ac:dyDescent="0.3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35">
      <c r="C118" s="19" t="s">
        <v>399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35">
      <c r="C119" s="19" t="s">
        <v>400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" thickBot="1" x14ac:dyDescent="0.4">
      <c r="C120" s="19" t="s">
        <v>401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5.5" thickTop="1" thickBot="1" x14ac:dyDescent="0.4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" thickTop="1" x14ac:dyDescent="0.3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18583061.609546062</v>
      </c>
      <c r="J122" s="105">
        <f t="shared" si="21"/>
        <v>6038829.7402558327</v>
      </c>
      <c r="K122" s="105">
        <f t="shared" si="21"/>
        <v>719234.73703199252</v>
      </c>
      <c r="L122" s="105">
        <f t="shared" si="21"/>
        <v>8333269.1730478425</v>
      </c>
      <c r="M122" s="105">
        <f t="shared" si="21"/>
        <v>8043918.1612967579</v>
      </c>
      <c r="N122" s="105">
        <f t="shared" si="21"/>
        <v>3537824.7011557589</v>
      </c>
      <c r="O122" s="105">
        <f t="shared" si="21"/>
        <v>4898130.2336007748</v>
      </c>
      <c r="P122" s="105">
        <f t="shared" si="21"/>
        <v>478082.36410968605</v>
      </c>
      <c r="Q122" s="105">
        <f t="shared" si="21"/>
        <v>252569.12880049984</v>
      </c>
      <c r="R122" s="105">
        <f t="shared" si="21"/>
        <v>452432.72928046866</v>
      </c>
      <c r="S122" s="105">
        <f t="shared" si="21"/>
        <v>14747.766501904103</v>
      </c>
      <c r="T122" s="105">
        <f t="shared" si="21"/>
        <v>13820.137584939372</v>
      </c>
      <c r="V122" s="44">
        <f t="shared" si="13"/>
        <v>0</v>
      </c>
    </row>
    <row r="123" spans="2:22" x14ac:dyDescent="0.3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3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35">
      <c r="C125" s="6" t="s">
        <v>402</v>
      </c>
      <c r="D125" s="19"/>
      <c r="H125" s="117">
        <f>'Class Allocation'!I204</f>
        <v>445243824.68609458</v>
      </c>
      <c r="I125" s="117">
        <f>'Class Allocation'!M204</f>
        <v>161079434.53046498</v>
      </c>
      <c r="J125" s="117">
        <f>'Class Allocation'!Q204</f>
        <v>52345049.498543076</v>
      </c>
      <c r="K125" s="117">
        <f>'Class Allocation'!U204</f>
        <v>6234383.0726077566</v>
      </c>
      <c r="L125" s="117">
        <f>'Class Allocation'!Y204</f>
        <v>72233430.335029244</v>
      </c>
      <c r="M125" s="117">
        <f>'Class Allocation'!AC204</f>
        <v>69725313.08648394</v>
      </c>
      <c r="N125" s="117">
        <f>'Class Allocation'!AG204</f>
        <v>30666141.796427131</v>
      </c>
      <c r="O125" s="117">
        <f>'Class Allocation'!AK204</f>
        <v>42457376.76937402</v>
      </c>
      <c r="P125" s="117">
        <f>'Class Allocation'!AO204</f>
        <v>4144055.4031321025</v>
      </c>
      <c r="Q125" s="117">
        <f>'Class Allocation'!AS204</f>
        <v>2189289.0042476961</v>
      </c>
      <c r="R125" s="117">
        <f>'Class Allocation'!AW204</f>
        <v>3921722.3580712788</v>
      </c>
      <c r="S125" s="117">
        <f>'Class Allocation'!BA204</f>
        <v>127834.79593554851</v>
      </c>
      <c r="T125" s="117">
        <f>'Class Allocation'!BE204</f>
        <v>119794.03577781275</v>
      </c>
      <c r="V125" s="44">
        <f t="shared" si="13"/>
        <v>0</v>
      </c>
    </row>
    <row r="126" spans="2:22" x14ac:dyDescent="0.3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3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3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3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3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7343067.8470737888</v>
      </c>
      <c r="J130" s="117">
        <f>+'Class Allocation'!Q286</f>
        <v>2386234.1648184834</v>
      </c>
      <c r="K130" s="117">
        <f>+'Class Allocation'!U286</f>
        <v>284204.48594354128</v>
      </c>
      <c r="L130" s="117">
        <f>+'Class Allocation'!Y286</f>
        <v>3292878.3325017211</v>
      </c>
      <c r="M130" s="117">
        <f>+'Class Allocation'!AC286</f>
        <v>3178541.7309475299</v>
      </c>
      <c r="N130" s="117">
        <f>+'Class Allocation'!AG286</f>
        <v>1397965.9195821222</v>
      </c>
      <c r="O130" s="117">
        <f>+'Class Allocation'!AK286</f>
        <v>1935488.5316990812</v>
      </c>
      <c r="P130" s="117">
        <f>+'Class Allocation'!AO286</f>
        <v>188913.50144066036</v>
      </c>
      <c r="Q130" s="117">
        <f>+'Class Allocation'!AS286</f>
        <v>99802.297803590671</v>
      </c>
      <c r="R130" s="117">
        <f>+'Class Allocation'!AW286</f>
        <v>178778.08819385411</v>
      </c>
      <c r="S130" s="117">
        <f>+'Class Allocation'!BA286</f>
        <v>5827.5569597559579</v>
      </c>
      <c r="T130" s="117">
        <f>+'Class Allocation'!BE286</f>
        <v>5461.0058382399802</v>
      </c>
      <c r="V130" s="44">
        <f t="shared" si="13"/>
        <v>0</v>
      </c>
    </row>
    <row r="131" spans="2:22" x14ac:dyDescent="0.3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168422502.37753877</v>
      </c>
      <c r="J131" s="117">
        <f t="shared" si="22"/>
        <v>54731283.663361557</v>
      </c>
      <c r="K131" s="117">
        <f t="shared" si="22"/>
        <v>6518587.5585512975</v>
      </c>
      <c r="L131" s="117">
        <f t="shared" si="22"/>
        <v>75526308.667530969</v>
      </c>
      <c r="M131" s="117">
        <f t="shared" si="22"/>
        <v>72903854.817431465</v>
      </c>
      <c r="N131" s="117">
        <f t="shared" si="22"/>
        <v>32064107.716009252</v>
      </c>
      <c r="O131" s="117">
        <f t="shared" si="22"/>
        <v>44392865.301073104</v>
      </c>
      <c r="P131" s="117">
        <f t="shared" si="22"/>
        <v>4332968.9045727625</v>
      </c>
      <c r="Q131" s="117">
        <f t="shared" si="22"/>
        <v>2289091.3020512867</v>
      </c>
      <c r="R131" s="117">
        <f t="shared" si="22"/>
        <v>4100500.4462651331</v>
      </c>
      <c r="S131" s="117">
        <f t="shared" si="22"/>
        <v>133662.35289530447</v>
      </c>
      <c r="T131" s="117">
        <f t="shared" si="22"/>
        <v>125255.04161605274</v>
      </c>
      <c r="V131" s="44">
        <f t="shared" si="13"/>
        <v>0</v>
      </c>
    </row>
    <row r="132" spans="2:22" x14ac:dyDescent="0.3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3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35">
      <c r="B134" s="29" t="s">
        <v>403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35">
      <c r="C135" s="6" t="s">
        <v>392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35">
      <c r="C136" s="6" t="s">
        <v>391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3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3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35">
      <c r="C139" s="66" t="s">
        <v>384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3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3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35">
      <c r="B142" s="29" t="s">
        <v>404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3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3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35">
      <c r="B145" t="s">
        <v>407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3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35">
      <c r="B147" t="s">
        <v>460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3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5" x14ac:dyDescent="0.45">
      <c r="A149" s="115"/>
      <c r="B149" s="29" t="s">
        <v>405</v>
      </c>
      <c r="C149" s="19"/>
      <c r="D149" s="19"/>
      <c r="H149" s="44">
        <f>+H131+H140+H145</f>
        <v>465540988.14889693</v>
      </c>
      <c r="I149" s="44">
        <f t="shared" ref="I149:T149" si="26">+I131+I140+I145</f>
        <v>168422502.37753877</v>
      </c>
      <c r="J149" s="44">
        <f t="shared" si="26"/>
        <v>54731283.663361557</v>
      </c>
      <c r="K149" s="44">
        <f t="shared" si="26"/>
        <v>6518587.5585512975</v>
      </c>
      <c r="L149" s="44">
        <f t="shared" si="26"/>
        <v>75526308.667530969</v>
      </c>
      <c r="M149" s="44">
        <f t="shared" si="26"/>
        <v>72903854.817431465</v>
      </c>
      <c r="N149" s="44">
        <f t="shared" si="26"/>
        <v>32064107.716009252</v>
      </c>
      <c r="O149" s="44">
        <f t="shared" si="26"/>
        <v>44392865.301073104</v>
      </c>
      <c r="P149" s="44">
        <f t="shared" si="26"/>
        <v>4332968.9045727625</v>
      </c>
      <c r="Q149" s="44">
        <f t="shared" si="26"/>
        <v>2289091.3020512867</v>
      </c>
      <c r="R149" s="44">
        <f t="shared" si="26"/>
        <v>4100500.4462651331</v>
      </c>
      <c r="S149" s="44">
        <f t="shared" si="26"/>
        <v>133662.35289530447</v>
      </c>
      <c r="T149" s="44">
        <f t="shared" si="26"/>
        <v>125255.04161605274</v>
      </c>
      <c r="V149" s="44">
        <f t="shared" si="13"/>
        <v>0</v>
      </c>
    </row>
    <row r="150" spans="1:22" ht="18.5" x14ac:dyDescent="0.45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3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3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5" x14ac:dyDescent="0.45">
      <c r="A153" s="115" t="s">
        <v>445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5" x14ac:dyDescent="0.45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3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35">
      <c r="C156" s="5"/>
      <c r="D156" s="6" t="s">
        <v>392</v>
      </c>
      <c r="H156" s="44">
        <f>+'Class Allocation'!J19</f>
        <v>197.51998996250896</v>
      </c>
      <c r="I156" s="44">
        <f>+'Class Allocation'!N19</f>
        <v>113.94932646679248</v>
      </c>
      <c r="J156" s="44">
        <f>+'Class Allocation'!R19</f>
        <v>18.584995687349725</v>
      </c>
      <c r="K156" s="44">
        <f>+'Class Allocation'!V19</f>
        <v>0.17451733426828869</v>
      </c>
      <c r="L156" s="44">
        <f>+'Class Allocation'!Z19</f>
        <v>2.0926658375874694</v>
      </c>
      <c r="M156" s="44">
        <f>+'Class Allocation'!AD19</f>
        <v>0.27326743740624304</v>
      </c>
      <c r="N156" s="44">
        <f>+'Class Allocation'!AH19</f>
        <v>0.23066820155570672</v>
      </c>
      <c r="O156" s="44">
        <f>+'Class Allocation'!AL19</f>
        <v>0.22353293807600921</v>
      </c>
      <c r="P156" s="44">
        <f>+'Class Allocation'!AP19</f>
        <v>2.5923808236083326E-3</v>
      </c>
      <c r="Q156" s="44">
        <f>+'Class Allocation'!AT19</f>
        <v>2.5923808236083326E-3</v>
      </c>
      <c r="R156" s="44">
        <f>+'Class Allocation'!AX19</f>
        <v>61.913479611642224</v>
      </c>
      <c r="S156" s="44">
        <f>+'Class Allocation'!BB19</f>
        <v>1.1071548706959143E-2</v>
      </c>
      <c r="T156" s="44">
        <f>+'Class Allocation'!BF19</f>
        <v>6.1280137476604539E-2</v>
      </c>
      <c r="V156" s="44">
        <f t="shared" si="27"/>
        <v>0</v>
      </c>
    </row>
    <row r="157" spans="1:22" x14ac:dyDescent="0.35">
      <c r="C157" s="6"/>
      <c r="D157" s="6" t="s">
        <v>391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3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3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35">
      <c r="C160" s="6"/>
      <c r="D160" s="6" t="s">
        <v>384</v>
      </c>
      <c r="H160" s="44">
        <f>+'Class Allocation'!J68</f>
        <v>1395935.0090258715</v>
      </c>
      <c r="I160" s="44">
        <f>+'Class Allocation'!N68</f>
        <v>805315.21948794159</v>
      </c>
      <c r="J160" s="44">
        <f>+'Class Allocation'!R68</f>
        <v>131345.92669577705</v>
      </c>
      <c r="K160" s="44">
        <f>+'Class Allocation'!V68</f>
        <v>1233.3681093909272</v>
      </c>
      <c r="L160" s="44">
        <f>+'Class Allocation'!Z68</f>
        <v>14789.518293491567</v>
      </c>
      <c r="M160" s="44">
        <f>+'Class Allocation'!AD68</f>
        <v>1931.2657051803506</v>
      </c>
      <c r="N160" s="44">
        <f>+'Class Allocation'!AH68</f>
        <v>1630.2036977713749</v>
      </c>
      <c r="O160" s="44">
        <f>+'Class Allocation'!AL68</f>
        <v>1579.7765785120835</v>
      </c>
      <c r="P160" s="44">
        <f>+'Class Allocation'!AP68</f>
        <v>18.321159033518949</v>
      </c>
      <c r="Q160" s="44">
        <f>+'Class Allocation'!AT68</f>
        <v>18.321159033518949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433.08573110877251</v>
      </c>
      <c r="V160" s="44">
        <f t="shared" si="27"/>
        <v>0</v>
      </c>
    </row>
    <row r="161" spans="3:22" x14ac:dyDescent="0.35">
      <c r="C161" s="6"/>
      <c r="D161" s="6" t="s">
        <v>492</v>
      </c>
      <c r="H161" s="44">
        <f>+'Class Allocation'!J70</f>
        <v>17830900.949196845</v>
      </c>
      <c r="I161" s="44">
        <f>+'Class Allocation'!N70</f>
        <v>10286650.752881914</v>
      </c>
      <c r="J161" s="44">
        <f>+'Class Allocation'!R70</f>
        <v>1677740.1482517475</v>
      </c>
      <c r="K161" s="44">
        <f>+'Class Allocation'!V70</f>
        <v>15754.361378037631</v>
      </c>
      <c r="L161" s="44">
        <f>+'Class Allocation'!Z70</f>
        <v>188913.11849941246</v>
      </c>
      <c r="M161" s="44">
        <f>+'Class Allocation'!AD70</f>
        <v>24668.918877306707</v>
      </c>
      <c r="N161" s="44">
        <f>+'Class Allocation'!AH70</f>
        <v>20823.319476929235</v>
      </c>
      <c r="O161" s="44">
        <f>+'Class Allocation'!AL70</f>
        <v>20179.191374365757</v>
      </c>
      <c r="P161" s="44">
        <f>+'Class Allocation'!AP70</f>
        <v>234.02434202802118</v>
      </c>
      <c r="Q161" s="44">
        <f>+'Class Allocation'!AT70</f>
        <v>234.02434202802118</v>
      </c>
      <c r="R161" s="44">
        <f>+'Class Allocation'!AX70</f>
        <v>5589171.6204767665</v>
      </c>
      <c r="S161" s="44">
        <f>+'Class Allocation'!BB70</f>
        <v>999.47194400661976</v>
      </c>
      <c r="T161" s="44">
        <f>+'Class Allocation'!BF70</f>
        <v>5531.9973522978671</v>
      </c>
      <c r="V161" s="44">
        <f t="shared" ref="V161" si="28">SUM(I161:T161)-H161</f>
        <v>0</v>
      </c>
    </row>
    <row r="162" spans="3:22" x14ac:dyDescent="0.35">
      <c r="C162" s="6"/>
      <c r="D162" s="66" t="s">
        <v>393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35">
      <c r="C163" s="6"/>
      <c r="D163" s="6" t="s">
        <v>394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337877.28345314437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3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35">
      <c r="C165" s="7" t="s">
        <v>395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35">
      <c r="C166" s="6"/>
      <c r="D166" s="6" t="s">
        <v>391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3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3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35">
      <c r="C169" s="6"/>
      <c r="D169" s="66" t="s">
        <v>384</v>
      </c>
      <c r="H169" s="44">
        <f>'Class Allocation'!J83</f>
        <v>1645897.0826883751</v>
      </c>
      <c r="I169" s="44">
        <f>'Class Allocation'!N83</f>
        <v>949518.39579172432</v>
      </c>
      <c r="J169" s="44">
        <f>'Class Allocation'!R83</f>
        <v>154865.28826470175</v>
      </c>
      <c r="K169" s="44">
        <f>'Class Allocation'!V83</f>
        <v>1454.2202609733251</v>
      </c>
      <c r="L169" s="44">
        <f>'Class Allocation'!Z83</f>
        <v>17437.792487639363</v>
      </c>
      <c r="M169" s="44">
        <f>'Class Allocation'!AD83</f>
        <v>2277.0863754399438</v>
      </c>
      <c r="N169" s="44">
        <f>'Class Allocation'!AH83</f>
        <v>1922.1149215407204</v>
      </c>
      <c r="O169" s="44">
        <f>'Class Allocation'!AL83</f>
        <v>1862.6581073333275</v>
      </c>
      <c r="P169" s="44">
        <f>'Class Allocation'!AP83</f>
        <v>21.60182387415125</v>
      </c>
      <c r="Q169" s="44">
        <f>'Class Allocation'!AT83</f>
        <v>21.60182387415125</v>
      </c>
      <c r="R169" s="44">
        <f>'Class Allocation'!AX83</f>
        <v>515913.42978110857</v>
      </c>
      <c r="S169" s="44">
        <f>'Class Allocation'!BB83</f>
        <v>92.257141776308927</v>
      </c>
      <c r="T169" s="44">
        <f>'Class Allocation'!BF83</f>
        <v>510.63590838896988</v>
      </c>
      <c r="V169" s="44">
        <f t="shared" si="27"/>
        <v>0</v>
      </c>
    </row>
    <row r="170" spans="3:22" x14ac:dyDescent="0.35">
      <c r="C170" s="6"/>
      <c r="D170" s="6" t="s">
        <v>397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928820.74301116506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3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35">
      <c r="C172" s="7" t="s">
        <v>396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35">
      <c r="C173" s="7"/>
      <c r="D173" s="6" t="s">
        <v>392</v>
      </c>
      <c r="H173" s="44">
        <f>'Class Allocation'!J97</f>
        <v>3613402.0028718072</v>
      </c>
      <c r="I173" s="44">
        <f>'Class Allocation'!N97</f>
        <v>2084572.425095577</v>
      </c>
      <c r="J173" s="44">
        <f>'Class Allocation'!R97</f>
        <v>339991.21128337452</v>
      </c>
      <c r="K173" s="44">
        <f>'Class Allocation'!V97</f>
        <v>3192.5947611711435</v>
      </c>
      <c r="L173" s="44">
        <f>'Class Allocation'!Z97</f>
        <v>38282.924833659803</v>
      </c>
      <c r="M173" s="44">
        <f>'Class Allocation'!AD97</f>
        <v>4999.1148026626915</v>
      </c>
      <c r="N173" s="44">
        <f>'Class Allocation'!AH97</f>
        <v>4219.8105703550991</v>
      </c>
      <c r="O173" s="44">
        <f>'Class Allocation'!AL97</f>
        <v>4089.2790967890523</v>
      </c>
      <c r="P173" s="44">
        <f>'Class Allocation'!AP97</f>
        <v>47.424638194902762</v>
      </c>
      <c r="Q173" s="44">
        <f>'Class Allocation'!AT97</f>
        <v>47.424638194902762</v>
      </c>
      <c r="R173" s="44">
        <f>'Class Allocation'!AX97</f>
        <v>1132636.2019152315</v>
      </c>
      <c r="S173" s="44">
        <f>'Class Allocation'!BB97</f>
        <v>202.54130369393201</v>
      </c>
      <c r="T173" s="44">
        <f>'Class Allocation'!BF97</f>
        <v>1121.0499329017375</v>
      </c>
      <c r="V173" s="44">
        <f t="shared" si="27"/>
        <v>0</v>
      </c>
    </row>
    <row r="174" spans="3:22" x14ac:dyDescent="0.35">
      <c r="C174" s="6"/>
      <c r="D174" s="6" t="s">
        <v>391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3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3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35">
      <c r="C177" s="6"/>
      <c r="D177" s="66" t="s">
        <v>384</v>
      </c>
      <c r="H177" s="44">
        <f>'Class Allocation'!J96</f>
        <v>6270621.0780728478</v>
      </c>
      <c r="I177" s="44">
        <f>'Class Allocation'!N96</f>
        <v>3617522.7049702555</v>
      </c>
      <c r="J177" s="44">
        <f>'Class Allocation'!R96</f>
        <v>590013.52579608979</v>
      </c>
      <c r="K177" s="44">
        <f>'Class Allocation'!V96</f>
        <v>5540.3611298255428</v>
      </c>
      <c r="L177" s="44">
        <f>'Class Allocation'!Z96</f>
        <v>66435.374531102847</v>
      </c>
      <c r="M177" s="44">
        <f>'Class Allocation'!AD96</f>
        <v>8675.3576348185743</v>
      </c>
      <c r="N177" s="44">
        <f>'Class Allocation'!AH96</f>
        <v>7322.9696244461957</v>
      </c>
      <c r="O177" s="44">
        <f>'Class Allocation'!AL96</f>
        <v>7096.448078035186</v>
      </c>
      <c r="P177" s="44">
        <f>'Class Allocation'!AP96</f>
        <v>82.299709705310136</v>
      </c>
      <c r="Q177" s="44">
        <f>'Class Allocation'!AT96</f>
        <v>82.299709705310136</v>
      </c>
      <c r="R177" s="44">
        <f>'Class Allocation'!AX96</f>
        <v>1965552.8047732681</v>
      </c>
      <c r="S177" s="44">
        <f>'Class Allocation'!BB96</f>
        <v>351.48587594574985</v>
      </c>
      <c r="T177" s="44">
        <f>'Class Allocation'!BF96</f>
        <v>1945.4462396486304</v>
      </c>
      <c r="V177" s="44">
        <f t="shared" si="27"/>
        <v>0</v>
      </c>
    </row>
    <row r="178" spans="2:22" x14ac:dyDescent="0.35">
      <c r="C178" s="6"/>
      <c r="D178" s="6" t="s">
        <v>398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44986.211281679069</v>
      </c>
      <c r="V178" s="44">
        <f t="shared" si="27"/>
        <v>0</v>
      </c>
    </row>
    <row r="179" spans="2:22" x14ac:dyDescent="0.3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3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3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3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3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4533571.7174340747</v>
      </c>
      <c r="J183" s="44">
        <f>+'Class Allocation'!R103</f>
        <v>1091090.4528695936</v>
      </c>
      <c r="K183" s="44">
        <f>+'Class Allocation'!V103</f>
        <v>18739.289130117908</v>
      </c>
      <c r="L183" s="44">
        <f>+'Class Allocation'!Z103</f>
        <v>203167.88577583866</v>
      </c>
      <c r="M183" s="44">
        <f>+'Class Allocation'!AD103</f>
        <v>42154.038711402274</v>
      </c>
      <c r="N183" s="44">
        <f>+'Class Allocation'!AH103</f>
        <v>54849.732161379325</v>
      </c>
      <c r="O183" s="44">
        <f>+'Class Allocation'!AL103</f>
        <v>23161.834079156157</v>
      </c>
      <c r="P183" s="44">
        <f>+'Class Allocation'!AP103</f>
        <v>276.21705143031045</v>
      </c>
      <c r="Q183" s="44">
        <f>+'Class Allocation'!AT103</f>
        <v>276.21705143031045</v>
      </c>
      <c r="R183" s="44">
        <f>+'Class Allocation'!AX103</f>
        <v>230219.05110958035</v>
      </c>
      <c r="S183" s="44">
        <f>+'Class Allocation'!BB103</f>
        <v>926.24359177132271</v>
      </c>
      <c r="T183" s="44">
        <f>+'Class Allocation'!BF103</f>
        <v>5064.8076478977209</v>
      </c>
      <c r="V183" s="44">
        <f t="shared" si="27"/>
        <v>0</v>
      </c>
    </row>
    <row r="184" spans="2:22" x14ac:dyDescent="0.3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1879159.2970678422</v>
      </c>
      <c r="J184" s="44">
        <f>+'Class Allocation'!R104</f>
        <v>306488.58150141611</v>
      </c>
      <c r="K184" s="44">
        <f>+'Class Allocation'!V104</f>
        <v>2877.9974516595516</v>
      </c>
      <c r="L184" s="44">
        <f>+'Class Allocation'!Z104</f>
        <v>34510.537150956894</v>
      </c>
      <c r="M184" s="44">
        <f>+'Class Allocation'!AD104</f>
        <v>4506.5035618046959</v>
      </c>
      <c r="N184" s="44">
        <f>+'Class Allocation'!AH104</f>
        <v>3803.9917297593361</v>
      </c>
      <c r="O184" s="44">
        <f>+'Class Allocation'!AL104</f>
        <v>3686.3227876018791</v>
      </c>
      <c r="P184" s="44">
        <f>+'Class Allocation'!AP104</f>
        <v>42.751428878727566</v>
      </c>
      <c r="Q184" s="44">
        <f>+'Class Allocation'!AT104</f>
        <v>42.751428878727566</v>
      </c>
      <c r="R184" s="44">
        <f>+'Class Allocation'!AX104</f>
        <v>1021026.577633555</v>
      </c>
      <c r="S184" s="44">
        <f>+'Class Allocation'!BB104</f>
        <v>182.58294568932658</v>
      </c>
      <c r="T184" s="44">
        <f>+'Class Allocation'!BF104</f>
        <v>1010.5820160184612</v>
      </c>
      <c r="V184" s="44">
        <f t="shared" si="27"/>
        <v>0</v>
      </c>
    </row>
    <row r="185" spans="2:22" x14ac:dyDescent="0.35">
      <c r="C185" s="6" t="s">
        <v>458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3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711614.71025483194</v>
      </c>
      <c r="J186" s="44">
        <f>+'Class Allocation'!R106</f>
        <v>116063.48831728162</v>
      </c>
      <c r="K186" s="44">
        <f>+'Class Allocation'!V106</f>
        <v>1089.862538994169</v>
      </c>
      <c r="L186" s="44">
        <f>+'Class Allocation'!Z106</f>
        <v>13068.719577811389</v>
      </c>
      <c r="M186" s="44">
        <f>+'Class Allocation'!AD106</f>
        <v>1706.5579439698986</v>
      </c>
      <c r="N186" s="44">
        <f>+'Class Allocation'!AH106</f>
        <v>1440.5252800059654</v>
      </c>
      <c r="O186" s="44">
        <f>+'Class Allocation'!AL106</f>
        <v>1395.9654865334123</v>
      </c>
      <c r="P186" s="44">
        <f>+'Class Allocation'!AP106</f>
        <v>16.189444780964433</v>
      </c>
      <c r="Q186" s="44">
        <f>+'Class Allocation'!AT106</f>
        <v>16.189444780964433</v>
      </c>
      <c r="R186" s="44">
        <f>+'Class Allocation'!AX106</f>
        <v>386650.31396694499</v>
      </c>
      <c r="S186" s="44">
        <f>+'Class Allocation'!BB106</f>
        <v>69.141935011533562</v>
      </c>
      <c r="T186" s="44">
        <f>+'Class Allocation'!BF106</f>
        <v>382.69508585027546</v>
      </c>
      <c r="V186" s="44">
        <f t="shared" si="27"/>
        <v>0</v>
      </c>
    </row>
    <row r="187" spans="2:22" x14ac:dyDescent="0.3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7124345.7247567493</v>
      </c>
      <c r="J187" s="44">
        <f t="shared" si="34"/>
        <v>1513642.5226882915</v>
      </c>
      <c r="K187" s="44">
        <f t="shared" si="34"/>
        <v>22707.149120771628</v>
      </c>
      <c r="L187" s="44">
        <f t="shared" si="34"/>
        <v>250747.14250460695</v>
      </c>
      <c r="M187" s="44">
        <f t="shared" si="34"/>
        <v>48367.100217176871</v>
      </c>
      <c r="N187" s="44">
        <f t="shared" si="34"/>
        <v>60094.249171144627</v>
      </c>
      <c r="O187" s="44">
        <f t="shared" si="34"/>
        <v>28244.122353291448</v>
      </c>
      <c r="P187" s="44">
        <f t="shared" si="34"/>
        <v>335.15792509000244</v>
      </c>
      <c r="Q187" s="44">
        <f t="shared" si="34"/>
        <v>335.15792509000244</v>
      </c>
      <c r="R187" s="44">
        <f t="shared" si="34"/>
        <v>1637895.9427100804</v>
      </c>
      <c r="S187" s="44">
        <f t="shared" si="34"/>
        <v>1177.9684724721828</v>
      </c>
      <c r="T187" s="44">
        <f t="shared" si="34"/>
        <v>6458.0847497664572</v>
      </c>
      <c r="V187" s="44">
        <f t="shared" si="27"/>
        <v>0</v>
      </c>
    </row>
    <row r="188" spans="2:22" x14ac:dyDescent="0.3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35">
      <c r="C189" s="19" t="s">
        <v>399</v>
      </c>
      <c r="D189" s="19"/>
      <c r="H189" s="44">
        <f>+'Class Allocation'!J118</f>
        <v>48243297.45858179</v>
      </c>
      <c r="I189" s="44">
        <f>+'Class Allocation'!N118</f>
        <v>27831569.113515813</v>
      </c>
      <c r="J189" s="44">
        <f>+'Class Allocation'!R118</f>
        <v>4539294.8601377299</v>
      </c>
      <c r="K189" s="44">
        <f>+'Class Allocation'!V118</f>
        <v>42625.010614783139</v>
      </c>
      <c r="L189" s="44">
        <f>+'Class Allocation'!Z118</f>
        <v>511123.45896386023</v>
      </c>
      <c r="M189" s="44">
        <f>+'Class Allocation'!AD118</f>
        <v>66744.243309429497</v>
      </c>
      <c r="N189" s="44">
        <f>+'Class Allocation'!AH118</f>
        <v>56339.587015978941</v>
      </c>
      <c r="O189" s="44">
        <f>+'Class Allocation'!AL118</f>
        <v>54596.833593595016</v>
      </c>
      <c r="P189" s="44">
        <f>+'Class Allocation'!AP118</f>
        <v>633.17641532382868</v>
      </c>
      <c r="Q189" s="44">
        <f>+'Class Allocation'!AT118</f>
        <v>633.17641532382868</v>
      </c>
      <c r="R189" s="44">
        <f>+'Class Allocation'!AX118</f>
        <v>15122066.450931055</v>
      </c>
      <c r="S189" s="44">
        <f>+'Class Allocation'!BB118</f>
        <v>2704.1719559543758</v>
      </c>
      <c r="T189" s="44">
        <f>+'Class Allocation'!BF118</f>
        <v>14967.375712948153</v>
      </c>
      <c r="V189" s="44">
        <f t="shared" si="27"/>
        <v>0</v>
      </c>
    </row>
    <row r="190" spans="2:22" x14ac:dyDescent="0.35">
      <c r="C190" s="19" t="s">
        <v>400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35">
      <c r="C191" s="19" t="s">
        <v>401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" thickBot="1" x14ac:dyDescent="0.4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" thickTop="1" x14ac:dyDescent="0.3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198566.76805286726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292536.61482736515</v>
      </c>
      <c r="O193" s="44">
        <f t="shared" si="35"/>
        <v>253496.34428092017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68003.389366896445</v>
      </c>
      <c r="V193" s="44">
        <f t="shared" si="27"/>
        <v>0</v>
      </c>
    </row>
    <row r="194" spans="2:22" x14ac:dyDescent="0.3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3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35">
      <c r="C196" s="6" t="s">
        <v>402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3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3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3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3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3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12554422.063039325</v>
      </c>
      <c r="J201" s="44">
        <f>+'Class Allocation'!R286</f>
        <v>3122200.5464021731</v>
      </c>
      <c r="K201" s="44">
        <f>+'Class Allocation'!V286</f>
        <v>58166.797928857595</v>
      </c>
      <c r="L201" s="44">
        <f>+'Class Allocation'!Z286</f>
        <v>608727.81608876202</v>
      </c>
      <c r="M201" s="44">
        <f>+'Class Allocation'!AD286</f>
        <v>126790.7068854892</v>
      </c>
      <c r="N201" s="44">
        <f>+'Class Allocation'!AH286</f>
        <v>157376.36700025396</v>
      </c>
      <c r="O201" s="44">
        <f>+'Class Allocation'!AL286</f>
        <v>72160.50342699248</v>
      </c>
      <c r="P201" s="44">
        <f>+'Class Allocation'!AP286</f>
        <v>858.0580802979182</v>
      </c>
      <c r="Q201" s="44">
        <f>+'Class Allocation'!AT286</f>
        <v>858.0580802979182</v>
      </c>
      <c r="R201" s="44">
        <f>+'Class Allocation'!AX286</f>
        <v>624882.76027098717</v>
      </c>
      <c r="S201" s="44">
        <f>+'Class Allocation'!BB286</f>
        <v>2619.5218657509363</v>
      </c>
      <c r="T201" s="44">
        <f>+'Class Allocation'!BF286</f>
        <v>14372.652386363721</v>
      </c>
      <c r="V201" s="44">
        <f t="shared" si="27"/>
        <v>0</v>
      </c>
    </row>
    <row r="202" spans="2:22" x14ac:dyDescent="0.3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9087551.0488618258</v>
      </c>
      <c r="K202" s="44">
        <f t="shared" si="36"/>
        <v>156077.1117934816</v>
      </c>
      <c r="L202" s="44">
        <f t="shared" si="36"/>
        <v>1692159.0035193264</v>
      </c>
      <c r="M202" s="44">
        <f t="shared" si="36"/>
        <v>351095.52805458452</v>
      </c>
      <c r="N202" s="44">
        <f t="shared" si="36"/>
        <v>456836.31427806767</v>
      </c>
      <c r="O202" s="44">
        <f t="shared" si="36"/>
        <v>192911.91580498236</v>
      </c>
      <c r="P202" s="44">
        <f t="shared" si="36"/>
        <v>2300.5760419196417</v>
      </c>
      <c r="Q202" s="44">
        <f t="shared" si="36"/>
        <v>2300.5760419196417</v>
      </c>
      <c r="R202" s="44">
        <f t="shared" si="36"/>
        <v>1917464.6555439073</v>
      </c>
      <c r="S202" s="44">
        <f t="shared" si="36"/>
        <v>7714.5628960141366</v>
      </c>
      <c r="T202" s="44">
        <f t="shared" si="36"/>
        <v>42184.126835575385</v>
      </c>
      <c r="V202" s="44">
        <f t="shared" si="27"/>
        <v>0</v>
      </c>
    </row>
    <row r="203" spans="2:22" x14ac:dyDescent="0.3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3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35">
      <c r="B205" s="29" t="s">
        <v>403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35">
      <c r="C206" s="6" t="s">
        <v>392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35">
      <c r="C207" s="6" t="s">
        <v>391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3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3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35">
      <c r="C210" s="66" t="s">
        <v>384</v>
      </c>
      <c r="D210" s="127"/>
      <c r="H210" s="44">
        <f>+'Class Allocation'!J445</f>
        <v>1768251.0117817225</v>
      </c>
      <c r="I210" s="44">
        <f>+'Class Allocation'!N445</f>
        <v>1020104.4049009744</v>
      </c>
      <c r="J210" s="44">
        <f>+'Class Allocation'!R445</f>
        <v>166377.77996218399</v>
      </c>
      <c r="K210" s="44">
        <f>+'Class Allocation'!V445</f>
        <v>1562.3251750464535</v>
      </c>
      <c r="L210" s="44">
        <f>+'Class Allocation'!Z445</f>
        <v>18734.096155723022</v>
      </c>
      <c r="M210" s="44">
        <f>+'Class Allocation'!AD445</f>
        <v>2446.3621265488346</v>
      </c>
      <c r="N210" s="44">
        <f>+'Class Allocation'!AH445</f>
        <v>2065.002539055251</v>
      </c>
      <c r="O210" s="44">
        <f>+'Class Allocation'!AL445</f>
        <v>2001.1257796968739</v>
      </c>
      <c r="P210" s="44">
        <f>+'Class Allocation'!AP445</f>
        <v>23.207676423733361</v>
      </c>
      <c r="Q210" s="44">
        <f>+'Class Allocation'!AT445</f>
        <v>23.207676423733361</v>
      </c>
      <c r="R210" s="44">
        <f>+'Class Allocation'!AX445</f>
        <v>554265.78842472308</v>
      </c>
      <c r="S210" s="44">
        <f>+'Class Allocation'!BB445</f>
        <v>99.115422225300165</v>
      </c>
      <c r="T210" s="44">
        <f>+'Class Allocation'!BF445</f>
        <v>548.59594269773129</v>
      </c>
      <c r="V210" s="44">
        <f t="shared" si="27"/>
        <v>0</v>
      </c>
    </row>
    <row r="211" spans="1:22" x14ac:dyDescent="0.3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13353.639485962878</v>
      </c>
      <c r="P211" s="44">
        <f t="shared" si="37"/>
        <v>154.86629946687287</v>
      </c>
      <c r="Q211" s="44">
        <f t="shared" si="37"/>
        <v>154.86629946687287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3660.8155851938218</v>
      </c>
      <c r="V211" s="44">
        <f t="shared" si="27"/>
        <v>0</v>
      </c>
    </row>
    <row r="212" spans="1:22" x14ac:dyDescent="0.3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35">
      <c r="B213" s="29" t="s">
        <v>404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3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1652380.4232935656</v>
      </c>
      <c r="J214" s="44">
        <f>+'Class Allocation'!R455</f>
        <v>269501.22473713348</v>
      </c>
      <c r="K214" s="44">
        <f>+'Class Allocation'!V455</f>
        <v>2530.6777636315128</v>
      </c>
      <c r="L214" s="44">
        <f>+'Class Allocation'!Z455</f>
        <v>30345.770086955938</v>
      </c>
      <c r="M214" s="44">
        <f>+'Class Allocation'!AD455</f>
        <v>3962.6540840087005</v>
      </c>
      <c r="N214" s="44">
        <f>+'Class Allocation'!AH455</f>
        <v>3344.9221012996577</v>
      </c>
      <c r="O214" s="44">
        <f>+'Class Allocation'!AL455</f>
        <v>3241.4535679219757</v>
      </c>
      <c r="P214" s="44">
        <f>+'Class Allocation'!AP455</f>
        <v>37.592142538028959</v>
      </c>
      <c r="Q214" s="44">
        <f>+'Class Allocation'!AT455</f>
        <v>37.592142538028959</v>
      </c>
      <c r="R214" s="44">
        <f>+'Class Allocation'!AX455</f>
        <v>897808.04170068458</v>
      </c>
      <c r="S214" s="44">
        <f>+'Class Allocation'!BB455</f>
        <v>160.54864829983788</v>
      </c>
      <c r="T214" s="44">
        <f>+'Class Allocation'!BF455</f>
        <v>888.62394050735099</v>
      </c>
      <c r="V214" s="44">
        <f t="shared" si="27"/>
        <v>0</v>
      </c>
    </row>
    <row r="215" spans="1:22" x14ac:dyDescent="0.3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35">
      <c r="B216" t="s">
        <v>407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1652380.4232935656</v>
      </c>
      <c r="J216" s="44">
        <f t="shared" si="38"/>
        <v>269501.22473713348</v>
      </c>
      <c r="K216" s="44">
        <f t="shared" si="38"/>
        <v>2530.6777636315128</v>
      </c>
      <c r="L216" s="44">
        <f t="shared" si="38"/>
        <v>30345.770086955938</v>
      </c>
      <c r="M216" s="44">
        <f t="shared" si="38"/>
        <v>3962.6540840087005</v>
      </c>
      <c r="N216" s="44">
        <f t="shared" si="38"/>
        <v>3344.9221012996577</v>
      </c>
      <c r="O216" s="44">
        <f t="shared" si="38"/>
        <v>3241.4535679219757</v>
      </c>
      <c r="P216" s="44">
        <f t="shared" si="38"/>
        <v>37.592142538028959</v>
      </c>
      <c r="Q216" s="44">
        <f t="shared" si="38"/>
        <v>37.592142538028959</v>
      </c>
      <c r="R216" s="44">
        <f t="shared" si="38"/>
        <v>897808.04170068458</v>
      </c>
      <c r="S216" s="44">
        <f t="shared" si="38"/>
        <v>160.54864829983788</v>
      </c>
      <c r="T216" s="44">
        <f t="shared" si="38"/>
        <v>888.62394050735099</v>
      </c>
      <c r="V216" s="44">
        <f t="shared" si="27"/>
        <v>0</v>
      </c>
    </row>
    <row r="217" spans="1:22" x14ac:dyDescent="0.3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35">
      <c r="B218" t="s">
        <v>460</v>
      </c>
      <c r="C218" s="19"/>
      <c r="D218" s="19"/>
      <c r="H218" s="44">
        <f>'Class Allocation'!J459</f>
        <v>-88274.521873647594</v>
      </c>
      <c r="I218" s="44">
        <f>+'Class Allocation'!N459</f>
        <v>-50925.591448184765</v>
      </c>
      <c r="J218" s="44">
        <f>+'Class Allocation'!R459</f>
        <v>-8305.9016387961401</v>
      </c>
      <c r="K218" s="44">
        <f>+'Class Allocation'!V459</f>
        <v>-77.994304496070555</v>
      </c>
      <c r="L218" s="44">
        <f>+'Class Allocation'!Z459</f>
        <v>-935.24243439569557</v>
      </c>
      <c r="M218" s="44">
        <f>+'Class Allocation'!AD459</f>
        <v>-122.12714462597792</v>
      </c>
      <c r="N218" s="44">
        <f>+'Class Allocation'!AH459</f>
        <v>-103.08893397396943</v>
      </c>
      <c r="O218" s="44">
        <f>+'Class Allocation'!AL459</f>
        <v>-99.9000821912595</v>
      </c>
      <c r="P218" s="44">
        <f>+'Class Allocation'!AP459</f>
        <v>-1.1585722425455494</v>
      </c>
      <c r="Q218" s="44">
        <f>+'Class Allocation'!AT459</f>
        <v>-1.1585722425455494</v>
      </c>
      <c r="R218" s="44">
        <f>+'Class Allocation'!AX459</f>
        <v>-27670.023734250524</v>
      </c>
      <c r="S218" s="44">
        <f>+'Class Allocation'!BB459</f>
        <v>-4.9480342151350181</v>
      </c>
      <c r="T218" s="44">
        <f>+'Class Allocation'!BF459</f>
        <v>-27.386974032984853</v>
      </c>
      <c r="V218" s="44">
        <f t="shared" ref="V218" si="39">SUM(I218:T218)-H218</f>
        <v>0</v>
      </c>
    </row>
    <row r="219" spans="1:22" x14ac:dyDescent="0.3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5" x14ac:dyDescent="0.45">
      <c r="A220" s="115"/>
      <c r="B220" s="29" t="s">
        <v>405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10467301.771472307</v>
      </c>
      <c r="K220" s="44">
        <f t="shared" si="40"/>
        <v>169033.28472542504</v>
      </c>
      <c r="L220" s="44">
        <f t="shared" si="40"/>
        <v>1847518.5876788707</v>
      </c>
      <c r="M220" s="44">
        <f t="shared" si="40"/>
        <v>371382.91205886594</v>
      </c>
      <c r="N220" s="44">
        <f t="shared" si="40"/>
        <v>473961.12953946588</v>
      </c>
      <c r="O220" s="44">
        <f t="shared" si="40"/>
        <v>209507.00885886719</v>
      </c>
      <c r="P220" s="44">
        <f t="shared" si="40"/>
        <v>2493.0344839245436</v>
      </c>
      <c r="Q220" s="44">
        <f t="shared" si="40"/>
        <v>2493.0344839245436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46733.566361276557</v>
      </c>
      <c r="V220" s="44">
        <f t="shared" ref="V220" si="41">SUM(I220:T220)-H220</f>
        <v>0</v>
      </c>
    </row>
    <row r="221" spans="1:22" ht="18.5" x14ac:dyDescent="0.45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3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3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3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3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3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3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3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3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3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3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3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3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3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3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3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3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3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3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3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3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3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3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3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3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3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3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3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3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3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3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3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3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3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3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3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3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3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3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3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3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3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3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3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3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3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3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3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3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3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3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3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3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3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3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3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3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3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3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3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3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3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3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3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3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3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3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3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3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3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3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3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3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3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3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3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3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3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3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3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3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3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3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3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3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3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3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3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3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3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3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3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3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3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3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3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3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3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3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3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3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3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3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3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3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3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3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3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3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3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3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3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3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3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3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3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3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3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3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3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3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3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3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3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3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3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3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3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3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3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3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3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3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3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3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3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3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3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3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3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3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3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3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3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3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3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3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3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3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3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3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3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3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3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3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3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3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3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3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3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3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3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3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3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3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3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3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3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3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3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3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3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3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3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3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3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3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3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3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3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3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3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3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3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3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3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3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3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3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3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3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3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3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3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3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3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3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3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3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3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3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3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3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3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3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3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3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35">
      <c r="V428" s="44"/>
    </row>
    <row r="429" spans="8:22" x14ac:dyDescent="0.35">
      <c r="V429" s="44"/>
    </row>
    <row r="430" spans="8:22" x14ac:dyDescent="0.35">
      <c r="V430" s="44"/>
    </row>
    <row r="431" spans="8:22" x14ac:dyDescent="0.35">
      <c r="V431" s="44"/>
    </row>
    <row r="432" spans="8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  <row r="607" spans="22:22" x14ac:dyDescent="0.35">
      <c r="V607" s="44"/>
    </row>
    <row r="608" spans="22:22" x14ac:dyDescent="0.35">
      <c r="V608" s="44"/>
    </row>
    <row r="609" spans="22:22" x14ac:dyDescent="0.35">
      <c r="V609" s="44"/>
    </row>
    <row r="610" spans="22:22" x14ac:dyDescent="0.35">
      <c r="V610" s="44"/>
    </row>
    <row r="611" spans="22:22" x14ac:dyDescent="0.35">
      <c r="V611" s="44"/>
    </row>
    <row r="612" spans="22:22" x14ac:dyDescent="0.35">
      <c r="V612" s="44"/>
    </row>
    <row r="613" spans="22:22" x14ac:dyDescent="0.35">
      <c r="V613" s="44"/>
    </row>
    <row r="614" spans="22:22" x14ac:dyDescent="0.35">
      <c r="V614" s="44"/>
    </row>
    <row r="615" spans="22:22" x14ac:dyDescent="0.35">
      <c r="V615" s="44"/>
    </row>
    <row r="616" spans="22:22" x14ac:dyDescent="0.35">
      <c r="V616" s="44"/>
    </row>
    <row r="617" spans="22:22" x14ac:dyDescent="0.35">
      <c r="V617" s="44"/>
    </row>
    <row r="618" spans="22:22" x14ac:dyDescent="0.35">
      <c r="V618" s="44"/>
    </row>
    <row r="619" spans="22:22" x14ac:dyDescent="0.35">
      <c r="V619" s="44"/>
    </row>
    <row r="620" spans="22:22" x14ac:dyDescent="0.35">
      <c r="V620" s="44"/>
    </row>
    <row r="621" spans="22:22" x14ac:dyDescent="0.35">
      <c r="V621" s="44"/>
    </row>
    <row r="622" spans="22:22" x14ac:dyDescent="0.35">
      <c r="V622" s="44"/>
    </row>
    <row r="623" spans="22:22" x14ac:dyDescent="0.35">
      <c r="V623" s="44"/>
    </row>
    <row r="624" spans="22:22" x14ac:dyDescent="0.35">
      <c r="V624" s="44"/>
    </row>
    <row r="625" spans="22:22" x14ac:dyDescent="0.35">
      <c r="V625" s="44"/>
    </row>
    <row r="626" spans="22:22" x14ac:dyDescent="0.35">
      <c r="V626" s="44"/>
    </row>
    <row r="627" spans="22:22" x14ac:dyDescent="0.35">
      <c r="V627" s="44"/>
    </row>
    <row r="628" spans="22:22" x14ac:dyDescent="0.35">
      <c r="V628" s="44"/>
    </row>
    <row r="629" spans="22:22" x14ac:dyDescent="0.35">
      <c r="V629" s="44"/>
    </row>
    <row r="630" spans="22:22" x14ac:dyDescent="0.35">
      <c r="V630" s="44"/>
    </row>
    <row r="631" spans="22:22" x14ac:dyDescent="0.35">
      <c r="V631" s="44"/>
    </row>
    <row r="632" spans="22:22" x14ac:dyDescent="0.35">
      <c r="V632" s="44"/>
    </row>
    <row r="633" spans="22:22" x14ac:dyDescent="0.35">
      <c r="V633" s="44"/>
    </row>
    <row r="634" spans="22:22" x14ac:dyDescent="0.35">
      <c r="V634" s="44"/>
    </row>
    <row r="635" spans="22:22" x14ac:dyDescent="0.35">
      <c r="V635" s="44"/>
    </row>
    <row r="636" spans="22:22" x14ac:dyDescent="0.35">
      <c r="V636" s="44"/>
    </row>
    <row r="637" spans="22:22" x14ac:dyDescent="0.35">
      <c r="V637" s="44"/>
    </row>
    <row r="638" spans="22:22" x14ac:dyDescent="0.35">
      <c r="V638" s="44"/>
    </row>
    <row r="639" spans="22:22" x14ac:dyDescent="0.35">
      <c r="V639" s="44"/>
    </row>
    <row r="640" spans="22:22" x14ac:dyDescent="0.35">
      <c r="V640" s="44"/>
    </row>
    <row r="641" spans="22:22" x14ac:dyDescent="0.35">
      <c r="V641" s="44"/>
    </row>
    <row r="642" spans="22:22" x14ac:dyDescent="0.35">
      <c r="V642" s="44"/>
    </row>
    <row r="643" spans="22:22" x14ac:dyDescent="0.35">
      <c r="V643" s="44"/>
    </row>
    <row r="644" spans="22:22" x14ac:dyDescent="0.35">
      <c r="V644" s="44"/>
    </row>
    <row r="645" spans="22:22" x14ac:dyDescent="0.35">
      <c r="V645" s="44"/>
    </row>
    <row r="646" spans="22:22" x14ac:dyDescent="0.35">
      <c r="V646" s="44"/>
    </row>
    <row r="647" spans="22:22" x14ac:dyDescent="0.35">
      <c r="V647" s="44"/>
    </row>
    <row r="648" spans="22:22" x14ac:dyDescent="0.35">
      <c r="V648" s="44"/>
    </row>
    <row r="649" spans="22:22" x14ac:dyDescent="0.35">
      <c r="V649" s="44"/>
    </row>
    <row r="650" spans="22:22" x14ac:dyDescent="0.35">
      <c r="V650" s="44"/>
    </row>
    <row r="651" spans="22:22" x14ac:dyDescent="0.35">
      <c r="V651" s="44"/>
    </row>
    <row r="652" spans="22:22" x14ac:dyDescent="0.35">
      <c r="V652" s="44"/>
    </row>
    <row r="653" spans="22:22" x14ac:dyDescent="0.3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399" activePane="bottomRight" state="frozen"/>
      <selection activeCell="A6" sqref="A6"/>
      <selection pane="topRight" activeCell="D6" sqref="D6"/>
      <selection pane="bottomLeft" activeCell="A11" sqref="A11"/>
      <selection pane="bottomRight" activeCell="E401" sqref="E401"/>
    </sheetView>
  </sheetViews>
  <sheetFormatPr defaultRowHeight="14.5" x14ac:dyDescent="0.35"/>
  <cols>
    <col min="1" max="1" width="4.1796875" customWidth="1"/>
    <col min="3" max="3" width="50.7265625" customWidth="1"/>
    <col min="4" max="4" width="9.453125" customWidth="1"/>
    <col min="5" max="5" width="13.26953125" customWidth="1"/>
    <col min="6" max="6" width="3.26953125" customWidth="1"/>
    <col min="7" max="7" width="13.81640625" bestFit="1" customWidth="1"/>
    <col min="8" max="8" width="15.54296875" style="25" customWidth="1"/>
    <col min="9" max="9" width="15.453125" customWidth="1"/>
    <col min="10" max="10" width="15.453125" bestFit="1" customWidth="1"/>
    <col min="11" max="11" width="2.81640625" customWidth="1"/>
    <col min="12" max="12" width="15.453125" style="28" bestFit="1" customWidth="1"/>
    <col min="13" max="13" width="13.7265625" customWidth="1"/>
    <col min="14" max="14" width="11.81640625" bestFit="1" customWidth="1"/>
    <col min="15" max="15" width="2.453125" customWidth="1"/>
    <col min="16" max="16" width="13.7265625" style="28" bestFit="1" customWidth="1"/>
    <col min="17" max="17" width="18.26953125" customWidth="1"/>
    <col min="18" max="18" width="11.81640625" bestFit="1" customWidth="1"/>
    <col min="19" max="19" width="2.453125" customWidth="1"/>
    <col min="20" max="20" width="12.453125" bestFit="1" customWidth="1"/>
    <col min="21" max="21" width="15.453125" customWidth="1"/>
    <col min="22" max="22" width="11.7265625" customWidth="1"/>
    <col min="23" max="23" width="2.81640625" customWidth="1"/>
    <col min="24" max="24" width="13.7265625" bestFit="1" customWidth="1"/>
    <col min="25" max="25" width="13.81640625" customWidth="1"/>
    <col min="26" max="26" width="12.453125" customWidth="1"/>
    <col min="27" max="27" width="2.81640625" customWidth="1"/>
    <col min="28" max="28" width="10.81640625" bestFit="1" customWidth="1"/>
    <col min="29" max="29" width="9.7265625" bestFit="1" customWidth="1"/>
    <col min="30" max="30" width="9.81640625" bestFit="1" customWidth="1"/>
    <col min="31" max="31" width="3.1796875" customWidth="1"/>
    <col min="32" max="32" width="11.81640625" bestFit="1" customWidth="1"/>
    <col min="33" max="33" width="10.7265625" bestFit="1" customWidth="1"/>
    <col min="34" max="34" width="9.81640625" bestFit="1" customWidth="1"/>
    <col min="35" max="35" width="2.54296875" customWidth="1"/>
    <col min="36" max="36" width="13.54296875" bestFit="1" customWidth="1"/>
    <col min="37" max="37" width="11.7265625" bestFit="1" customWidth="1"/>
    <col min="38" max="38" width="9.81640625" bestFit="1" customWidth="1"/>
    <col min="39" max="39" width="2.453125" customWidth="1"/>
    <col min="40" max="40" width="11.81640625" bestFit="1" customWidth="1"/>
    <col min="41" max="41" width="10.7265625" bestFit="1" customWidth="1"/>
    <col min="42" max="42" width="9.81640625" bestFit="1" customWidth="1"/>
    <col min="43" max="43" width="2.7265625" customWidth="1"/>
    <col min="44" max="44" width="11.81640625" bestFit="1" customWidth="1"/>
    <col min="45" max="45" width="10.7265625" bestFit="1" customWidth="1"/>
    <col min="47" max="47" width="2.453125" customWidth="1"/>
    <col min="48" max="48" width="10.81640625" bestFit="1" customWidth="1"/>
    <col min="49" max="49" width="9.7265625" bestFit="1" customWidth="1"/>
    <col min="50" max="50" width="11.81640625" bestFit="1" customWidth="1"/>
    <col min="51" max="51" width="2.54296875" customWidth="1"/>
    <col min="55" max="55" width="3" customWidth="1"/>
    <col min="59" max="59" width="4.7265625" customWidth="1"/>
    <col min="60" max="60" width="13.81640625" bestFit="1" customWidth="1"/>
    <col min="61" max="62" width="12.453125" bestFit="1" customWidth="1"/>
    <col min="63" max="63" width="13.81640625" bestFit="1" customWidth="1"/>
    <col min="65" max="65" width="14.1796875" bestFit="1" customWidth="1"/>
    <col min="66" max="66" width="13.81640625" bestFit="1" customWidth="1"/>
  </cols>
  <sheetData>
    <row r="1" spans="1:83" x14ac:dyDescent="0.3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35">
      <c r="L2"/>
      <c r="P2"/>
    </row>
    <row r="3" spans="1:83" x14ac:dyDescent="0.35">
      <c r="L3"/>
      <c r="P3"/>
    </row>
    <row r="6" spans="1:83" x14ac:dyDescent="0.35">
      <c r="BM6" t="s">
        <v>493</v>
      </c>
    </row>
    <row r="8" spans="1:83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384</v>
      </c>
      <c r="BP8" s="76" t="s">
        <v>385</v>
      </c>
      <c r="BQ8" s="76" t="s">
        <v>385</v>
      </c>
      <c r="BR8" s="113" t="s">
        <v>388</v>
      </c>
      <c r="BS8" s="113" t="s">
        <v>388</v>
      </c>
      <c r="BT8" s="113" t="s">
        <v>389</v>
      </c>
      <c r="BU8" s="113" t="s">
        <v>479</v>
      </c>
      <c r="BV8" s="113" t="s">
        <v>479</v>
      </c>
      <c r="BW8" s="113" t="s">
        <v>483</v>
      </c>
      <c r="BX8" s="113" t="s">
        <v>483</v>
      </c>
      <c r="BY8" s="113" t="s">
        <v>390</v>
      </c>
    </row>
    <row r="9" spans="1:83" s="2" customFormat="1" x14ac:dyDescent="0.35">
      <c r="D9" s="176" t="s">
        <v>303</v>
      </c>
      <c r="E9" s="176"/>
      <c r="F9" s="78"/>
      <c r="G9" s="176" t="s">
        <v>336</v>
      </c>
      <c r="H9" s="176"/>
      <c r="I9" s="176"/>
      <c r="J9" s="176"/>
      <c r="L9" s="176" t="s">
        <v>337</v>
      </c>
      <c r="M9" s="176"/>
      <c r="N9" s="176"/>
      <c r="P9" s="176" t="s">
        <v>338</v>
      </c>
      <c r="Q9" s="176"/>
      <c r="R9" s="176"/>
      <c r="T9" s="176" t="s">
        <v>340</v>
      </c>
      <c r="U9" s="176"/>
      <c r="V9" s="176"/>
      <c r="X9" s="176" t="s">
        <v>339</v>
      </c>
      <c r="Y9" s="176"/>
      <c r="Z9" s="176"/>
      <c r="AB9" s="176" t="s">
        <v>466</v>
      </c>
      <c r="AC9" s="176"/>
      <c r="AD9" s="176"/>
      <c r="AF9" s="176" t="s">
        <v>467</v>
      </c>
      <c r="AG9" s="176"/>
      <c r="AH9" s="176"/>
      <c r="AJ9" s="176" t="s">
        <v>341</v>
      </c>
      <c r="AK9" s="176"/>
      <c r="AL9" s="176"/>
      <c r="AN9" s="176" t="s">
        <v>468</v>
      </c>
      <c r="AO9" s="176"/>
      <c r="AP9" s="176"/>
      <c r="AR9" s="176" t="s">
        <v>469</v>
      </c>
      <c r="AS9" s="176"/>
      <c r="AT9" s="176"/>
      <c r="AV9" s="176" t="s">
        <v>470</v>
      </c>
      <c r="AW9" s="176"/>
      <c r="AX9" s="176"/>
      <c r="AZ9" s="176" t="s">
        <v>471</v>
      </c>
      <c r="BA9" s="176"/>
      <c r="BB9" s="176"/>
      <c r="BD9" s="176" t="s">
        <v>472</v>
      </c>
      <c r="BE9" s="176"/>
      <c r="BF9" s="176"/>
      <c r="BH9" s="176" t="s">
        <v>250</v>
      </c>
      <c r="BI9" s="176"/>
      <c r="BJ9" s="176"/>
      <c r="BM9" s="172" t="s">
        <v>8</v>
      </c>
      <c r="BN9" s="172" t="s">
        <v>337</v>
      </c>
      <c r="BO9" s="172" t="s">
        <v>383</v>
      </c>
      <c r="BP9" s="172" t="s">
        <v>387</v>
      </c>
      <c r="BQ9" s="172" t="s">
        <v>386</v>
      </c>
      <c r="BR9" s="172" t="s">
        <v>387</v>
      </c>
      <c r="BS9" s="172" t="s">
        <v>386</v>
      </c>
      <c r="BT9" s="172" t="s">
        <v>3</v>
      </c>
      <c r="BU9" s="172" t="s">
        <v>480</v>
      </c>
      <c r="BV9" s="172" t="s">
        <v>480</v>
      </c>
      <c r="BW9" s="172" t="s">
        <v>375</v>
      </c>
      <c r="BX9" s="172" t="s">
        <v>375</v>
      </c>
      <c r="BY9" s="172" t="s">
        <v>375</v>
      </c>
      <c r="BZ9" s="28"/>
      <c r="CA9" s="28"/>
      <c r="CB9"/>
      <c r="CC9"/>
      <c r="CD9"/>
      <c r="CE9"/>
    </row>
    <row r="10" spans="1:83" s="2" customFormat="1" x14ac:dyDescent="0.35">
      <c r="A10" s="27"/>
      <c r="B10" s="27"/>
      <c r="C10" s="27"/>
      <c r="D10" s="27" t="s">
        <v>257</v>
      </c>
      <c r="E10" s="27" t="s">
        <v>254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381</v>
      </c>
      <c r="BO10" s="173" t="s">
        <v>382</v>
      </c>
      <c r="BP10" s="173" t="s">
        <v>474</v>
      </c>
      <c r="BQ10" s="173" t="s">
        <v>475</v>
      </c>
      <c r="BR10" s="173" t="s">
        <v>476</v>
      </c>
      <c r="BS10" s="173" t="s">
        <v>477</v>
      </c>
      <c r="BT10" s="173" t="s">
        <v>478</v>
      </c>
      <c r="BU10" s="173" t="s">
        <v>481</v>
      </c>
      <c r="BV10" s="173" t="s">
        <v>482</v>
      </c>
      <c r="BW10" s="173" t="s">
        <v>484</v>
      </c>
      <c r="BX10" s="173" t="s">
        <v>485</v>
      </c>
      <c r="BY10" s="173" t="s">
        <v>486</v>
      </c>
      <c r="BZ10"/>
      <c r="CA10" s="113" t="s">
        <v>494</v>
      </c>
      <c r="CB10"/>
      <c r="CC10"/>
      <c r="CD10"/>
      <c r="CE10"/>
    </row>
    <row r="11" spans="1:83" x14ac:dyDescent="0.3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3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3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3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3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3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2042.7400100374914</v>
      </c>
      <c r="I16" s="21">
        <f>+'Function-Classif'!T16</f>
        <v>0</v>
      </c>
      <c r="J16" s="21">
        <f>+'Function-Classif'!U16</f>
        <v>197.51998996250896</v>
      </c>
      <c r="K16" s="47"/>
      <c r="L16" s="47">
        <f t="shared" ref="L16:N18" si="1">INDEX(Alloc,$E16,L$1)*$G16</f>
        <v>889.44938614117643</v>
      </c>
      <c r="M16" s="47">
        <f t="shared" si="1"/>
        <v>0</v>
      </c>
      <c r="N16" s="47">
        <f t="shared" si="1"/>
        <v>113.94932646679248</v>
      </c>
      <c r="O16" s="47"/>
      <c r="P16" s="47">
        <f t="shared" ref="P16:V18" si="2">INDEX(Alloc,$E16,P$1)*$G16</f>
        <v>272.7616967801049</v>
      </c>
      <c r="Q16" s="47">
        <f t="shared" si="2"/>
        <v>0</v>
      </c>
      <c r="R16" s="47">
        <f t="shared" si="2"/>
        <v>18.584995687349725</v>
      </c>
      <c r="S16" s="47"/>
      <c r="T16" s="47">
        <f t="shared" si="2"/>
        <v>23.59098745594919</v>
      </c>
      <c r="U16" s="47">
        <f t="shared" si="2"/>
        <v>0</v>
      </c>
      <c r="V16" s="47">
        <f t="shared" si="2"/>
        <v>0.17451733426828869</v>
      </c>
      <c r="W16" s="24"/>
      <c r="X16" s="47">
        <f t="shared" ref="X16:Z18" si="3">INDEX(Alloc,$E16,X$1)*$G16</f>
        <v>299.71095793208968</v>
      </c>
      <c r="Y16" s="47">
        <f t="shared" si="3"/>
        <v>0</v>
      </c>
      <c r="Z16" s="47">
        <f t="shared" si="3"/>
        <v>2.0926658375874694</v>
      </c>
      <c r="AB16" s="47">
        <f t="shared" ref="AB16:AD18" si="4">INDEX(Alloc,$E16,AB$1)*$G16</f>
        <v>254.14923863695364</v>
      </c>
      <c r="AC16" s="47">
        <f t="shared" si="4"/>
        <v>0</v>
      </c>
      <c r="AD16" s="47">
        <f t="shared" si="4"/>
        <v>0.27326743740624304</v>
      </c>
      <c r="AF16" s="47">
        <f t="shared" ref="AF16:AH18" si="5">INDEX(Alloc,$E16,AF$1)*$G16</f>
        <v>151.64285954314812</v>
      </c>
      <c r="AG16" s="47">
        <f t="shared" si="5"/>
        <v>0</v>
      </c>
      <c r="AH16" s="47">
        <f t="shared" si="5"/>
        <v>0.23066820155570672</v>
      </c>
      <c r="AJ16" s="47">
        <f t="shared" ref="AJ16:AL18" si="6">INDEX(Alloc,$E16,AJ$1)*$G16</f>
        <v>117.2925801116961</v>
      </c>
      <c r="AK16" s="47">
        <f t="shared" si="6"/>
        <v>0</v>
      </c>
      <c r="AL16" s="47">
        <f t="shared" si="6"/>
        <v>0.22353293807600921</v>
      </c>
      <c r="AN16" s="47">
        <f t="shared" ref="AN16:AP18" si="7">INDEX(Alloc,$E16,AN$1)*$G16</f>
        <v>15.976341343554449</v>
      </c>
      <c r="AO16" s="47">
        <f t="shared" si="7"/>
        <v>0</v>
      </c>
      <c r="AP16" s="47">
        <f t="shared" si="7"/>
        <v>2.5923808236083326E-3</v>
      </c>
      <c r="AR16" s="47">
        <f t="shared" ref="AR16:AT18" si="8">INDEX(Alloc,$E16,AR$1)*$G16</f>
        <v>7.51703337991745</v>
      </c>
      <c r="AS16" s="47">
        <f t="shared" si="8"/>
        <v>0</v>
      </c>
      <c r="AT16" s="47">
        <f t="shared" si="8"/>
        <v>2.5923808236083326E-3</v>
      </c>
      <c r="AV16" s="47">
        <f t="shared" ref="AV16:AX18" si="9">INDEX(Alloc,$E16,AV$1)*$G16</f>
        <v>9.9755180680989213</v>
      </c>
      <c r="AW16" s="47">
        <f t="shared" si="9"/>
        <v>0</v>
      </c>
      <c r="AX16" s="47">
        <f t="shared" si="9"/>
        <v>61.913479611642224</v>
      </c>
      <c r="AZ16" s="47">
        <f t="shared" ref="AZ16:BB18" si="10">INDEX(Alloc,$E16,AZ$1)*$G16</f>
        <v>0.32141519079451381</v>
      </c>
      <c r="BA16" s="47">
        <f t="shared" si="10"/>
        <v>0</v>
      </c>
      <c r="BB16" s="47">
        <f t="shared" si="10"/>
        <v>1.1071548706959143E-2</v>
      </c>
      <c r="BD16" s="47">
        <f t="shared" ref="BD16:BF18" si="11">INDEX(Alloc,$E16,BD$1)*$G16</f>
        <v>0.35199545400726051</v>
      </c>
      <c r="BE16" s="47">
        <f t="shared" si="11"/>
        <v>0</v>
      </c>
      <c r="BF16" s="47">
        <f t="shared" si="11"/>
        <v>6.1280137476604539E-2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1003.3987126079689</v>
      </c>
      <c r="BO16" s="44">
        <f>SUM(P16:R16)</f>
        <v>291.3466924674546</v>
      </c>
      <c r="BP16" s="44">
        <f>SUM(T16:V16)</f>
        <v>23.765504790217477</v>
      </c>
      <c r="BQ16" s="44">
        <f>SUM(X16:Z16)</f>
        <v>301.80362376967713</v>
      </c>
      <c r="BR16" s="44">
        <f>SUM(AB16:AD16)</f>
        <v>254.42250607435989</v>
      </c>
      <c r="BS16" s="44">
        <f>SUM(AF16:AH16)</f>
        <v>151.87352774470384</v>
      </c>
      <c r="BT16" s="44">
        <f>SUM(AJ16:AL16)</f>
        <v>117.5161130497721</v>
      </c>
      <c r="BU16" s="44">
        <f>SUM(AN16:AP16)</f>
        <v>15.978933724378058</v>
      </c>
      <c r="BV16" s="44">
        <f>SUM(AR16:AT16)</f>
        <v>7.5196257607410582</v>
      </c>
      <c r="BW16" s="44">
        <f>SUM(AV16:AX16)</f>
        <v>71.888997679741152</v>
      </c>
      <c r="BX16" s="44">
        <f>SUM(AZ16:BB16)</f>
        <v>0.33248673950147295</v>
      </c>
      <c r="BY16" s="44">
        <f>SUM(BD16:BF16)</f>
        <v>0.41327559148386506</v>
      </c>
      <c r="CA16" s="44">
        <f>SUM(BN16:BY16)-BM16</f>
        <v>0</v>
      </c>
    </row>
    <row r="17" spans="2:79" x14ac:dyDescent="0.3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3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3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2042.7400100374914</v>
      </c>
      <c r="I19" s="21">
        <f t="shared" ref="I19:J19" si="30">SUM(I16:I18)</f>
        <v>0</v>
      </c>
      <c r="J19" s="21">
        <f t="shared" si="30"/>
        <v>197.51998996250896</v>
      </c>
      <c r="K19" s="21"/>
      <c r="L19" s="21">
        <f t="shared" ref="L19:BF19" si="31">SUM(L16:L18)</f>
        <v>889.44938614117643</v>
      </c>
      <c r="M19" s="21">
        <f t="shared" si="31"/>
        <v>0</v>
      </c>
      <c r="N19" s="21">
        <f t="shared" si="31"/>
        <v>113.94932646679248</v>
      </c>
      <c r="O19" s="21"/>
      <c r="P19" s="21">
        <f t="shared" si="31"/>
        <v>272.7616967801049</v>
      </c>
      <c r="Q19" s="21">
        <f t="shared" si="31"/>
        <v>0</v>
      </c>
      <c r="R19" s="21">
        <f t="shared" si="31"/>
        <v>18.584995687349725</v>
      </c>
      <c r="S19" s="21"/>
      <c r="T19" s="21">
        <f t="shared" ref="T19:V19" si="32">SUM(T16:T18)</f>
        <v>23.59098745594919</v>
      </c>
      <c r="U19" s="21">
        <f t="shared" si="32"/>
        <v>0</v>
      </c>
      <c r="V19" s="21">
        <f t="shared" si="32"/>
        <v>0.17451733426828869</v>
      </c>
      <c r="W19" s="21"/>
      <c r="X19" s="21">
        <f t="shared" si="31"/>
        <v>299.71095793208968</v>
      </c>
      <c r="Y19" s="21">
        <f t="shared" si="31"/>
        <v>0</v>
      </c>
      <c r="Z19" s="21">
        <f t="shared" si="31"/>
        <v>2.0926658375874694</v>
      </c>
      <c r="AA19" s="21"/>
      <c r="AB19" s="21">
        <f t="shared" si="31"/>
        <v>254.14923863695364</v>
      </c>
      <c r="AC19" s="21">
        <f t="shared" si="31"/>
        <v>0</v>
      </c>
      <c r="AD19" s="21">
        <f t="shared" si="31"/>
        <v>0.27326743740624304</v>
      </c>
      <c r="AE19" s="21"/>
      <c r="AF19" s="21">
        <f t="shared" si="31"/>
        <v>151.64285954314812</v>
      </c>
      <c r="AG19" s="21">
        <f t="shared" si="31"/>
        <v>0</v>
      </c>
      <c r="AH19" s="21">
        <f t="shared" si="31"/>
        <v>0.23066820155570672</v>
      </c>
      <c r="AI19" s="21"/>
      <c r="AJ19" s="21">
        <f t="shared" si="31"/>
        <v>117.2925801116961</v>
      </c>
      <c r="AK19" s="21">
        <f t="shared" si="31"/>
        <v>0</v>
      </c>
      <c r="AL19" s="21">
        <f t="shared" si="31"/>
        <v>0.22353293807600921</v>
      </c>
      <c r="AM19" s="21"/>
      <c r="AN19" s="21">
        <f t="shared" si="31"/>
        <v>15.976341343554449</v>
      </c>
      <c r="AO19" s="21">
        <f t="shared" si="31"/>
        <v>0</v>
      </c>
      <c r="AP19" s="21">
        <f t="shared" si="31"/>
        <v>2.5923808236083326E-3</v>
      </c>
      <c r="AQ19" s="21"/>
      <c r="AR19" s="21">
        <f t="shared" si="31"/>
        <v>7.51703337991745</v>
      </c>
      <c r="AS19" s="21">
        <f t="shared" si="31"/>
        <v>0</v>
      </c>
      <c r="AT19" s="21">
        <f t="shared" si="31"/>
        <v>2.5923808236083326E-3</v>
      </c>
      <c r="AU19" s="21"/>
      <c r="AV19" s="21">
        <f t="shared" si="31"/>
        <v>9.9755180680989213</v>
      </c>
      <c r="AW19" s="21">
        <f t="shared" si="31"/>
        <v>0</v>
      </c>
      <c r="AX19" s="21">
        <f t="shared" si="31"/>
        <v>61.913479611642224</v>
      </c>
      <c r="AY19" s="21"/>
      <c r="AZ19" s="21">
        <f t="shared" si="31"/>
        <v>0.32141519079451381</v>
      </c>
      <c r="BA19" s="21">
        <f t="shared" si="31"/>
        <v>0</v>
      </c>
      <c r="BB19" s="21">
        <f t="shared" si="31"/>
        <v>1.1071548706959143E-2</v>
      </c>
      <c r="BC19" s="21"/>
      <c r="BD19" s="21">
        <f t="shared" si="31"/>
        <v>0.35199545400726051</v>
      </c>
      <c r="BE19" s="21">
        <f t="shared" si="31"/>
        <v>0</v>
      </c>
      <c r="BF19" s="21">
        <f t="shared" si="31"/>
        <v>6.1280137476604539E-2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1003.3987126079689</v>
      </c>
      <c r="BO19" s="44">
        <f t="shared" si="18"/>
        <v>291.3466924674546</v>
      </c>
      <c r="BP19" s="44">
        <f t="shared" si="19"/>
        <v>23.765504790217477</v>
      </c>
      <c r="BQ19" s="44">
        <f t="shared" si="20"/>
        <v>301.80362376967713</v>
      </c>
      <c r="BR19" s="44">
        <f t="shared" si="21"/>
        <v>254.42250607435989</v>
      </c>
      <c r="BS19" s="44">
        <f t="shared" si="22"/>
        <v>151.87352774470384</v>
      </c>
      <c r="BT19" s="44">
        <f t="shared" si="23"/>
        <v>117.5161130497721</v>
      </c>
      <c r="BU19" s="44">
        <f t="shared" si="24"/>
        <v>15.978933724378058</v>
      </c>
      <c r="BV19" s="44">
        <f t="shared" si="25"/>
        <v>7.5196257607410582</v>
      </c>
      <c r="BW19" s="44">
        <f t="shared" si="26"/>
        <v>71.888997679741152</v>
      </c>
      <c r="BX19" s="44">
        <f t="shared" si="27"/>
        <v>0.33248673950147295</v>
      </c>
      <c r="BY19" s="44">
        <f t="shared" si="28"/>
        <v>0.41327559148386506</v>
      </c>
      <c r="CA19" s="44">
        <f t="shared" si="29"/>
        <v>0</v>
      </c>
    </row>
    <row r="20" spans="2:79" x14ac:dyDescent="0.3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3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3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3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35">
      <c r="B24" s="6"/>
      <c r="C24" s="43" t="s">
        <v>249</v>
      </c>
      <c r="D24" s="47" t="str">
        <f>INDEX(Alloc,$E24,D$1)</f>
        <v>BDEM</v>
      </c>
      <c r="E24" s="86">
        <v>19</v>
      </c>
      <c r="F24" s="86"/>
      <c r="G24" s="105">
        <f>+'Function-Classif'!F24</f>
        <v>792651073.8718667</v>
      </c>
      <c r="H24" s="21">
        <f>+'Function-Classif'!S24</f>
        <v>792651073.8718667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6" si="37">INDEX(Alloc,$E24,L$1)*$G24</f>
        <v>286763745.34618831</v>
      </c>
      <c r="M24" s="47">
        <f t="shared" si="37"/>
        <v>0</v>
      </c>
      <c r="N24" s="47">
        <f t="shared" si="37"/>
        <v>0</v>
      </c>
      <c r="O24" s="47"/>
      <c r="P24" s="47">
        <f t="shared" ref="P24:V26" si="38">INDEX(Alloc,$E24,P$1)*$G24</f>
        <v>93187950.952825412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11098841.047183782</v>
      </c>
      <c r="U24" s="47">
        <f t="shared" si="38"/>
        <v>0</v>
      </c>
      <c r="V24" s="47">
        <f t="shared" si="38"/>
        <v>0</v>
      </c>
      <c r="W24" s="24"/>
      <c r="X24" s="47">
        <f t="shared" ref="X24:Z26" si="39">INDEX(Alloc,$E24,X$1)*$G24</f>
        <v>128594498.00314718</v>
      </c>
      <c r="Y24" s="47">
        <f t="shared" si="39"/>
        <v>0</v>
      </c>
      <c r="Z24" s="47">
        <f t="shared" si="39"/>
        <v>0</v>
      </c>
      <c r="AB24" s="47">
        <f t="shared" ref="AB24:AD26" si="40">INDEX(Alloc,$E24,AB$1)*$G24</f>
        <v>124129389.85289352</v>
      </c>
      <c r="AC24" s="47">
        <f t="shared" si="40"/>
        <v>0</v>
      </c>
      <c r="AD24" s="47">
        <f t="shared" si="40"/>
        <v>0</v>
      </c>
      <c r="AF24" s="47">
        <f t="shared" ref="AF24:AH26" si="41">INDEX(Alloc,$E24,AF$1)*$G24</f>
        <v>54593795.306610234</v>
      </c>
      <c r="AG24" s="47">
        <f t="shared" si="41"/>
        <v>0</v>
      </c>
      <c r="AH24" s="47">
        <f t="shared" si="41"/>
        <v>0</v>
      </c>
      <c r="AJ24" s="47">
        <f t="shared" ref="AJ24:AL26" si="42">INDEX(Alloc,$E24,AJ$1)*$G24</f>
        <v>75585293.774154857</v>
      </c>
      <c r="AK24" s="47">
        <f t="shared" si="42"/>
        <v>0</v>
      </c>
      <c r="AL24" s="47">
        <f t="shared" si="42"/>
        <v>0</v>
      </c>
      <c r="AN24" s="47">
        <f t="shared" ref="AN24:AP26" si="43">INDEX(Alloc,$E24,AN$1)*$G24</f>
        <v>7377508.1951849908</v>
      </c>
      <c r="AO24" s="47">
        <f t="shared" si="43"/>
        <v>0</v>
      </c>
      <c r="AP24" s="47">
        <f t="shared" si="43"/>
        <v>0</v>
      </c>
      <c r="AR24" s="47">
        <f t="shared" ref="AR24:AT26" si="44">INDEX(Alloc,$E24,AR$1)*$G24</f>
        <v>3897510.0473459815</v>
      </c>
      <c r="AS24" s="47">
        <f t="shared" si="44"/>
        <v>0</v>
      </c>
      <c r="AT24" s="47">
        <f t="shared" si="44"/>
        <v>0</v>
      </c>
      <c r="AV24" s="47">
        <f t="shared" ref="AV24:AX26" si="45">INDEX(Alloc,$E24,AV$1)*$G24</f>
        <v>6981696.9179619746</v>
      </c>
      <c r="AW24" s="47">
        <f t="shared" si="45"/>
        <v>0</v>
      </c>
      <c r="AX24" s="47">
        <f t="shared" si="45"/>
        <v>0</v>
      </c>
      <c r="AZ24" s="47">
        <f t="shared" ref="AZ24:BB26" si="46">INDEX(Alloc,$E24,AZ$1)*$G24</f>
        <v>227579.54778584946</v>
      </c>
      <c r="BA24" s="47">
        <f t="shared" si="46"/>
        <v>0</v>
      </c>
      <c r="BB24" s="47">
        <f t="shared" si="46"/>
        <v>0</v>
      </c>
      <c r="BD24" s="47">
        <f t="shared" ref="BD24:BF26" si="47">INDEX(Alloc,$E24,BD$1)*$G24</f>
        <v>213264.88058463941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792651073.8718667</v>
      </c>
      <c r="BN24" s="44">
        <f t="shared" si="17"/>
        <v>286763745.34618831</v>
      </c>
      <c r="BO24" s="44">
        <f t="shared" si="18"/>
        <v>93187950.952825412</v>
      </c>
      <c r="BP24" s="44">
        <f t="shared" si="19"/>
        <v>11098841.047183782</v>
      </c>
      <c r="BQ24" s="44">
        <f t="shared" si="20"/>
        <v>128594498.00314718</v>
      </c>
      <c r="BR24" s="44">
        <f t="shared" si="21"/>
        <v>124129389.85289352</v>
      </c>
      <c r="BS24" s="44">
        <f t="shared" si="22"/>
        <v>54593795.306610234</v>
      </c>
      <c r="BT24" s="44">
        <f t="shared" si="23"/>
        <v>75585293.774154857</v>
      </c>
      <c r="BU24" s="44">
        <f t="shared" si="24"/>
        <v>7377508.1951849908</v>
      </c>
      <c r="BV24" s="44">
        <f t="shared" si="25"/>
        <v>3897510.0473459815</v>
      </c>
      <c r="BW24" s="44">
        <f t="shared" si="26"/>
        <v>6981696.9179619746</v>
      </c>
      <c r="BX24" s="44">
        <f t="shared" si="27"/>
        <v>227579.54778584946</v>
      </c>
      <c r="BY24" s="44">
        <f t="shared" si="28"/>
        <v>213264.88058463941</v>
      </c>
      <c r="CA24" s="44">
        <f t="shared" si="29"/>
        <v>0</v>
      </c>
    </row>
    <row r="25" spans="2:79" x14ac:dyDescent="0.35">
      <c r="B25" s="6"/>
      <c r="C25" s="6" t="s">
        <v>246</v>
      </c>
      <c r="D25" s="47" t="str">
        <f>INDEX(Alloc,$E25,D$1)</f>
        <v>WCP</v>
      </c>
      <c r="E25" s="86">
        <v>18</v>
      </c>
      <c r="F25" s="86"/>
      <c r="G25" s="105">
        <f>+'Function-Classif'!F25</f>
        <v>830352170.19362545</v>
      </c>
      <c r="H25" s="21">
        <f>+'Function-Classif'!S25</f>
        <v>830352170.19362545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354824378.46982914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116106635.71110407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9029098.7242042869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121494581.69588324</v>
      </c>
      <c r="Y25" s="47">
        <f t="shared" si="39"/>
        <v>0</v>
      </c>
      <c r="Z25" s="47">
        <f t="shared" si="39"/>
        <v>0</v>
      </c>
      <c r="AB25" s="47">
        <f t="shared" si="40"/>
        <v>96751455.389936402</v>
      </c>
      <c r="AC25" s="47">
        <f t="shared" si="40"/>
        <v>0</v>
      </c>
      <c r="AD25" s="47">
        <f t="shared" si="40"/>
        <v>0</v>
      </c>
      <c r="AF25" s="47">
        <f t="shared" si="41"/>
        <v>64882923.86356429</v>
      </c>
      <c r="AG25" s="47">
        <f t="shared" si="41"/>
        <v>0</v>
      </c>
      <c r="AH25" s="47">
        <f t="shared" si="41"/>
        <v>0</v>
      </c>
      <c r="AJ25" s="47">
        <f t="shared" si="42"/>
        <v>57870415.712940529</v>
      </c>
      <c r="AK25" s="47">
        <f t="shared" si="42"/>
        <v>0</v>
      </c>
      <c r="AL25" s="47">
        <f t="shared" si="42"/>
        <v>0</v>
      </c>
      <c r="AN25" s="47">
        <f t="shared" si="43"/>
        <v>6681373.0443161773</v>
      </c>
      <c r="AO25" s="47">
        <f t="shared" si="43"/>
        <v>0</v>
      </c>
      <c r="AP25" s="47">
        <f t="shared" si="43"/>
        <v>0</v>
      </c>
      <c r="AR25" s="47">
        <f t="shared" si="44"/>
        <v>2539739.5938812294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171567.98796607534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830352170.19362545</v>
      </c>
      <c r="BN25" s="44">
        <f t="shared" si="17"/>
        <v>354824378.46982914</v>
      </c>
      <c r="BO25" s="44">
        <f t="shared" si="18"/>
        <v>116106635.71110407</v>
      </c>
      <c r="BP25" s="44">
        <f t="shared" si="19"/>
        <v>9029098.7242042869</v>
      </c>
      <c r="BQ25" s="44">
        <f t="shared" si="20"/>
        <v>121494581.69588324</v>
      </c>
      <c r="BR25" s="44">
        <f t="shared" si="21"/>
        <v>96751455.389936402</v>
      </c>
      <c r="BS25" s="44">
        <f t="shared" si="22"/>
        <v>64882923.86356429</v>
      </c>
      <c r="BT25" s="44">
        <f t="shared" si="23"/>
        <v>57870415.712940529</v>
      </c>
      <c r="BU25" s="44">
        <f t="shared" si="24"/>
        <v>6681373.0443161773</v>
      </c>
      <c r="BV25" s="44">
        <f t="shared" si="25"/>
        <v>2539739.5938812294</v>
      </c>
      <c r="BW25" s="44">
        <f t="shared" si="26"/>
        <v>0</v>
      </c>
      <c r="BX25" s="44">
        <f t="shared" si="27"/>
        <v>0</v>
      </c>
      <c r="BY25" s="44">
        <f t="shared" si="28"/>
        <v>171567.98796607534</v>
      </c>
      <c r="CA25" s="44">
        <f t="shared" si="29"/>
        <v>0</v>
      </c>
    </row>
    <row r="26" spans="2:79" x14ac:dyDescent="0.35">
      <c r="B26" s="30"/>
      <c r="C26" s="30" t="s">
        <v>247</v>
      </c>
      <c r="D26" s="47" t="str">
        <f>INDEX(Alloc,$E26,D$1)</f>
        <v>SCP</v>
      </c>
      <c r="E26" s="87">
        <v>17</v>
      </c>
      <c r="F26" s="87"/>
      <c r="G26" s="105">
        <f>+'Function-Classif'!F26</f>
        <v>682546683.93450773</v>
      </c>
      <c r="H26" s="31">
        <f>+'Function-Classif'!S26</f>
        <v>682546683.93450773</v>
      </c>
      <c r="I26" s="31">
        <f>+'Function-Classif'!T26</f>
        <v>0</v>
      </c>
      <c r="J26" s="31">
        <f>+'Function-Classif'!U26</f>
        <v>0</v>
      </c>
      <c r="K26" s="65"/>
      <c r="L26" s="47">
        <f t="shared" si="37"/>
        <v>266910078.99603298</v>
      </c>
      <c r="M26" s="47">
        <f t="shared" si="37"/>
        <v>0</v>
      </c>
      <c r="N26" s="47">
        <f t="shared" si="37"/>
        <v>0</v>
      </c>
      <c r="O26" s="47"/>
      <c r="P26" s="47">
        <f t="shared" si="38"/>
        <v>96454673.428226426</v>
      </c>
      <c r="Q26" s="47">
        <f t="shared" si="38"/>
        <v>0</v>
      </c>
      <c r="R26" s="47">
        <f t="shared" si="38"/>
        <v>0</v>
      </c>
      <c r="S26" s="47"/>
      <c r="T26" s="47">
        <f t="shared" si="38"/>
        <v>7954705.4380673291</v>
      </c>
      <c r="U26" s="47">
        <f t="shared" si="38"/>
        <v>0</v>
      </c>
      <c r="V26" s="47">
        <f t="shared" si="38"/>
        <v>0</v>
      </c>
      <c r="W26" s="24"/>
      <c r="X26" s="47">
        <f t="shared" si="39"/>
        <v>112283688.34858401</v>
      </c>
      <c r="Y26" s="47">
        <f t="shared" si="39"/>
        <v>0</v>
      </c>
      <c r="Z26" s="47">
        <f t="shared" si="39"/>
        <v>0</v>
      </c>
      <c r="AB26" s="47">
        <f t="shared" si="40"/>
        <v>84923096.988723055</v>
      </c>
      <c r="AC26" s="47">
        <f t="shared" si="40"/>
        <v>0</v>
      </c>
      <c r="AD26" s="47">
        <f t="shared" si="40"/>
        <v>0</v>
      </c>
      <c r="AF26" s="47">
        <f t="shared" si="41"/>
        <v>57358769.293725155</v>
      </c>
      <c r="AG26" s="47">
        <f t="shared" si="41"/>
        <v>0</v>
      </c>
      <c r="AH26" s="47">
        <f t="shared" si="41"/>
        <v>0</v>
      </c>
      <c r="AJ26" s="47">
        <f t="shared" si="42"/>
        <v>49115437.380880497</v>
      </c>
      <c r="AK26" s="47">
        <f t="shared" si="42"/>
        <v>0</v>
      </c>
      <c r="AL26" s="47">
        <f t="shared" si="42"/>
        <v>0</v>
      </c>
      <c r="AN26" s="47">
        <f t="shared" si="43"/>
        <v>5303386.6355928471</v>
      </c>
      <c r="AO26" s="47">
        <f t="shared" si="43"/>
        <v>0</v>
      </c>
      <c r="AP26" s="47">
        <f t="shared" si="43"/>
        <v>0</v>
      </c>
      <c r="AR26" s="47">
        <f t="shared" si="44"/>
        <v>2146721.8253767388</v>
      </c>
      <c r="AS26" s="47">
        <f t="shared" si="44"/>
        <v>0</v>
      </c>
      <c r="AT26" s="47">
        <f t="shared" si="44"/>
        <v>0</v>
      </c>
      <c r="AV26" s="47">
        <f t="shared" si="45"/>
        <v>0</v>
      </c>
      <c r="AW26" s="47">
        <f t="shared" si="45"/>
        <v>0</v>
      </c>
      <c r="AX26" s="47">
        <f t="shared" si="45"/>
        <v>0</v>
      </c>
      <c r="AZ26" s="47">
        <f t="shared" si="46"/>
        <v>0</v>
      </c>
      <c r="BA26" s="47">
        <f t="shared" si="46"/>
        <v>0</v>
      </c>
      <c r="BB26" s="47">
        <f t="shared" si="46"/>
        <v>0</v>
      </c>
      <c r="BD26" s="47">
        <f t="shared" si="47"/>
        <v>96125.59929867927</v>
      </c>
      <c r="BE26" s="47">
        <f t="shared" si="47"/>
        <v>0</v>
      </c>
      <c r="BF26" s="47">
        <f t="shared" si="47"/>
        <v>0</v>
      </c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682546683.93450773</v>
      </c>
      <c r="BN26" s="44">
        <f t="shared" si="17"/>
        <v>266910078.99603298</v>
      </c>
      <c r="BO26" s="44">
        <f t="shared" si="18"/>
        <v>96454673.428226426</v>
      </c>
      <c r="BP26" s="44">
        <f t="shared" si="19"/>
        <v>7954705.4380673291</v>
      </c>
      <c r="BQ26" s="44">
        <f t="shared" si="20"/>
        <v>112283688.34858401</v>
      </c>
      <c r="BR26" s="44">
        <f t="shared" si="21"/>
        <v>84923096.988723055</v>
      </c>
      <c r="BS26" s="44">
        <f t="shared" si="22"/>
        <v>57358769.293725155</v>
      </c>
      <c r="BT26" s="44">
        <f t="shared" si="23"/>
        <v>49115437.380880497</v>
      </c>
      <c r="BU26" s="44">
        <f t="shared" si="24"/>
        <v>5303386.6355928471</v>
      </c>
      <c r="BV26" s="44">
        <f t="shared" si="25"/>
        <v>2146721.8253767388</v>
      </c>
      <c r="BW26" s="44">
        <f t="shared" si="26"/>
        <v>0</v>
      </c>
      <c r="BX26" s="44">
        <f t="shared" si="27"/>
        <v>0</v>
      </c>
      <c r="BY26" s="44">
        <f t="shared" si="28"/>
        <v>96125.59929867927</v>
      </c>
      <c r="CA26" s="44">
        <f t="shared" si="29"/>
        <v>0</v>
      </c>
    </row>
    <row r="27" spans="2:79" x14ac:dyDescent="0.3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908498202.81205034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305749260.09215587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28082645.209455397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362372768.04761446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305803942.23155296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176835488.46389967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182571146.86797589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19362267.875094015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8583971.4666039497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6981696.9179619746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227579.54778584946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480958.46784939402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908498202.81205034</v>
      </c>
      <c r="BO27" s="44">
        <f t="shared" si="18"/>
        <v>305749260.09215587</v>
      </c>
      <c r="BP27" s="44">
        <f t="shared" si="19"/>
        <v>28082645.209455397</v>
      </c>
      <c r="BQ27" s="44">
        <f t="shared" si="20"/>
        <v>362372768.04761446</v>
      </c>
      <c r="BR27" s="44">
        <f t="shared" si="21"/>
        <v>305803942.23155296</v>
      </c>
      <c r="BS27" s="44">
        <f t="shared" si="22"/>
        <v>176835488.46389967</v>
      </c>
      <c r="BT27" s="44">
        <f t="shared" si="23"/>
        <v>182571146.86797589</v>
      </c>
      <c r="BU27" s="44">
        <f t="shared" si="24"/>
        <v>19362267.875094015</v>
      </c>
      <c r="BV27" s="44">
        <f t="shared" si="25"/>
        <v>8583971.4666039497</v>
      </c>
      <c r="BW27" s="44">
        <f t="shared" si="26"/>
        <v>6981696.9179619746</v>
      </c>
      <c r="BX27" s="44">
        <f t="shared" si="27"/>
        <v>227579.54778584946</v>
      </c>
      <c r="BY27" s="44">
        <f t="shared" si="28"/>
        <v>480958.46784939402</v>
      </c>
      <c r="CA27" s="44">
        <f t="shared" si="29"/>
        <v>0</v>
      </c>
    </row>
    <row r="28" spans="2:79" x14ac:dyDescent="0.3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3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3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3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3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3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3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3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3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35">
      <c r="B37" s="10"/>
      <c r="C37" s="11" t="s">
        <v>344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35">
      <c r="B38" s="10"/>
      <c r="C38" s="11" t="s">
        <v>342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35">
      <c r="B39" s="10"/>
      <c r="C39" s="11" t="s">
        <v>343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35">
      <c r="B40" s="10"/>
      <c r="C40" s="11" t="s">
        <v>346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35">
      <c r="B41" s="10"/>
      <c r="C41" s="11" t="s">
        <v>342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35">
      <c r="B42" s="10"/>
      <c r="C42" s="11" t="s">
        <v>343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3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3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35">
      <c r="B45" s="10"/>
      <c r="C45" s="11" t="s">
        <v>344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35">
      <c r="B46" s="10"/>
      <c r="C46" s="11" t="s">
        <v>342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35">
      <c r="B47" s="10"/>
      <c r="C47" s="11" t="s">
        <v>343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35">
      <c r="B48" s="10"/>
      <c r="C48" s="11" t="s">
        <v>346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35">
      <c r="B49" s="10"/>
      <c r="C49" s="11" t="s">
        <v>342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35">
      <c r="B50" s="10"/>
      <c r="C50" s="11" t="s">
        <v>343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3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3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35">
      <c r="B53" s="10"/>
      <c r="C53" s="11" t="s">
        <v>342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35">
      <c r="B54" s="10"/>
      <c r="C54" s="11" t="s">
        <v>343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3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35">
      <c r="B56" s="10"/>
      <c r="C56" s="11" t="s">
        <v>342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35">
      <c r="B57" s="10"/>
      <c r="C57" s="11" t="s">
        <v>343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3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3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3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3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3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3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3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3748018334.1018624</v>
      </c>
      <c r="I64" s="22">
        <f>I62+I32+I27</f>
        <v>0</v>
      </c>
      <c r="J64" s="22">
        <f>J62+J32+J27</f>
        <v>362409577.37813747</v>
      </c>
      <c r="K64" s="22"/>
      <c r="L64" s="22">
        <f>L62+L32+L27</f>
        <v>1631961282.4598236</v>
      </c>
      <c r="M64" s="22">
        <f>M62+M32+M27</f>
        <v>0</v>
      </c>
      <c r="N64" s="22">
        <f>N62+N32+N27</f>
        <v>209074166.39294127</v>
      </c>
      <c r="O64" s="22"/>
      <c r="P64" s="22">
        <f>P62+P32+P27</f>
        <v>500463022.87573218</v>
      </c>
      <c r="Q64" s="22">
        <f>Q62+Q32+Q27</f>
        <v>0</v>
      </c>
      <c r="R64" s="22">
        <f>R62+R32+R27</f>
        <v>34099740.658681475</v>
      </c>
      <c r="S64" s="22"/>
      <c r="T64" s="22">
        <f t="shared" ref="T64:V64" si="145">T62+T32+T27</f>
        <v>43284731.816087469</v>
      </c>
      <c r="U64" s="22">
        <f t="shared" si="145"/>
        <v>0</v>
      </c>
      <c r="V64" s="22">
        <f t="shared" si="145"/>
        <v>320204.31638000009</v>
      </c>
      <c r="W64" s="22"/>
      <c r="X64" s="22">
        <f t="shared" ref="X64:BF64" si="146">X62+X32+X27</f>
        <v>549909513.56559932</v>
      </c>
      <c r="Y64" s="22">
        <f t="shared" si="146"/>
        <v>0</v>
      </c>
      <c r="Z64" s="22">
        <f t="shared" si="146"/>
        <v>3839622.2171623865</v>
      </c>
      <c r="AA64" s="22"/>
      <c r="AB64" s="22">
        <f t="shared" si="146"/>
        <v>466312894.11707819</v>
      </c>
      <c r="AC64" s="22">
        <f t="shared" si="146"/>
        <v>0</v>
      </c>
      <c r="AD64" s="22">
        <f t="shared" si="146"/>
        <v>501390.95552000013</v>
      </c>
      <c r="AE64" s="22"/>
      <c r="AF64" s="22">
        <f t="shared" si="146"/>
        <v>278234241.75890183</v>
      </c>
      <c r="AG64" s="22">
        <f t="shared" si="146"/>
        <v>0</v>
      </c>
      <c r="AH64" s="22">
        <f t="shared" si="146"/>
        <v>423229.89919271483</v>
      </c>
      <c r="AI64" s="22"/>
      <c r="AJ64" s="22">
        <f t="shared" si="146"/>
        <v>215208366.48452395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29313382.992098283</v>
      </c>
      <c r="AO64" s="22">
        <f t="shared" si="146"/>
        <v>0</v>
      </c>
      <c r="AP64" s="22">
        <f t="shared" si="146"/>
        <v>4756.4990200000011</v>
      </c>
      <c r="AQ64" s="22"/>
      <c r="AR64" s="22">
        <f t="shared" si="146"/>
        <v>13792249.031960368</v>
      </c>
      <c r="AS64" s="22">
        <f t="shared" si="146"/>
        <v>0</v>
      </c>
      <c r="AT64" s="22">
        <f t="shared" si="146"/>
        <v>4756.4990200000011</v>
      </c>
      <c r="AU64" s="22"/>
      <c r="AV64" s="22">
        <f t="shared" si="146"/>
        <v>18303075.49060683</v>
      </c>
      <c r="AW64" s="22">
        <f t="shared" si="146"/>
        <v>0</v>
      </c>
      <c r="AX64" s="22">
        <f t="shared" si="146"/>
        <v>113598820.98173523</v>
      </c>
      <c r="AY64" s="22"/>
      <c r="AZ64" s="22">
        <f t="shared" si="146"/>
        <v>589732.42901066819</v>
      </c>
      <c r="BA64" s="22">
        <f t="shared" si="146"/>
        <v>0</v>
      </c>
      <c r="BB64" s="22">
        <f t="shared" si="146"/>
        <v>20314.071950753558</v>
      </c>
      <c r="BC64" s="22"/>
      <c r="BD64" s="22">
        <f t="shared" si="146"/>
        <v>645841.08043955546</v>
      </c>
      <c r="BE64" s="22">
        <f t="shared" si="146"/>
        <v>0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1841035448.8527648</v>
      </c>
      <c r="BO64" s="44">
        <f t="shared" si="18"/>
        <v>534562763.53441364</v>
      </c>
      <c r="BP64" s="44">
        <f t="shared" si="19"/>
        <v>43604936.132467471</v>
      </c>
      <c r="BQ64" s="44">
        <f t="shared" si="20"/>
        <v>553749135.78276169</v>
      </c>
      <c r="BR64" s="44">
        <f t="shared" si="21"/>
        <v>466814285.07259816</v>
      </c>
      <c r="BS64" s="44">
        <f t="shared" si="22"/>
        <v>278657471.65809453</v>
      </c>
      <c r="BT64" s="44">
        <f t="shared" si="23"/>
        <v>215618504.60590395</v>
      </c>
      <c r="BU64" s="44">
        <f t="shared" si="24"/>
        <v>29318139.491118282</v>
      </c>
      <c r="BV64" s="44">
        <f t="shared" si="25"/>
        <v>13797005.530980369</v>
      </c>
      <c r="BW64" s="44">
        <f t="shared" si="26"/>
        <v>131901896.47234206</v>
      </c>
      <c r="BX64" s="44">
        <f t="shared" si="27"/>
        <v>610046.50096142176</v>
      </c>
      <c r="BY64" s="44">
        <f t="shared" si="28"/>
        <v>758277.84559322824</v>
      </c>
      <c r="CA64" s="44">
        <f t="shared" si="29"/>
        <v>0</v>
      </c>
    </row>
    <row r="65" spans="2:79" x14ac:dyDescent="0.3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3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3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3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14436676.990974128</v>
      </c>
      <c r="I68" s="21">
        <f>+'Function-Classif'!T68</f>
        <v>0</v>
      </c>
      <c r="J68" s="21">
        <f>+'Function-Classif'!U68</f>
        <v>1395935.0090258715</v>
      </c>
      <c r="K68" s="47"/>
      <c r="L68" s="47">
        <f t="shared" ref="L68:N70" si="147">INDEX(Alloc,$E68,L$1)*$G68</f>
        <v>6286014.580634133</v>
      </c>
      <c r="M68" s="47">
        <f t="shared" si="147"/>
        <v>0</v>
      </c>
      <c r="N68" s="47">
        <f t="shared" si="147"/>
        <v>805315.21948794159</v>
      </c>
      <c r="O68" s="47"/>
      <c r="P68" s="47">
        <f t="shared" ref="P68:V70" si="148">INDEX(Alloc,$E68,P$1)*$G68</f>
        <v>1927691.4793733985</v>
      </c>
      <c r="Q68" s="47">
        <f t="shared" si="148"/>
        <v>0</v>
      </c>
      <c r="R68" s="47">
        <f t="shared" si="148"/>
        <v>131345.92669577705</v>
      </c>
      <c r="S68" s="47"/>
      <c r="T68" s="47">
        <f t="shared" si="148"/>
        <v>166724.82260403282</v>
      </c>
      <c r="U68" s="47">
        <f t="shared" si="148"/>
        <v>0</v>
      </c>
      <c r="V68" s="47">
        <f t="shared" si="148"/>
        <v>1233.3681093909272</v>
      </c>
      <c r="W68" s="24"/>
      <c r="X68" s="47">
        <f t="shared" ref="X68:Z70" si="149">INDEX(Alloc,$E68,X$1)*$G68</f>
        <v>2118150.2634011665</v>
      </c>
      <c r="Y68" s="47">
        <f t="shared" si="149"/>
        <v>0</v>
      </c>
      <c r="Z68" s="47">
        <f t="shared" si="149"/>
        <v>14789.518293491567</v>
      </c>
      <c r="AB68" s="47">
        <f t="shared" ref="AB68:AD70" si="150">INDEX(Alloc,$E68,AB$1)*$G68</f>
        <v>1796151.4669878923</v>
      </c>
      <c r="AC68" s="47">
        <f t="shared" si="150"/>
        <v>0</v>
      </c>
      <c r="AD68" s="47">
        <f t="shared" si="150"/>
        <v>1931.2657051803506</v>
      </c>
      <c r="AF68" s="47">
        <f t="shared" ref="AF68:AH70" si="151">INDEX(Alloc,$E68,AF$1)*$G68</f>
        <v>1071707.1044062569</v>
      </c>
      <c r="AG68" s="47">
        <f t="shared" si="151"/>
        <v>0</v>
      </c>
      <c r="AH68" s="47">
        <f t="shared" si="151"/>
        <v>1630.2036977713749</v>
      </c>
      <c r="AJ68" s="47">
        <f t="shared" ref="AJ68:AL70" si="152">INDEX(Alloc,$E68,AJ$1)*$G68</f>
        <v>828943.02955344506</v>
      </c>
      <c r="AK68" s="47">
        <f t="shared" si="152"/>
        <v>0</v>
      </c>
      <c r="AL68" s="47">
        <f t="shared" si="152"/>
        <v>1579.7765785120835</v>
      </c>
      <c r="AN68" s="47">
        <f t="shared" ref="AN68:AP70" si="153">INDEX(Alloc,$E68,AN$1)*$G68</f>
        <v>112909.75764958364</v>
      </c>
      <c r="AO68" s="47">
        <f t="shared" si="153"/>
        <v>0</v>
      </c>
      <c r="AP68" s="47">
        <f t="shared" si="153"/>
        <v>18.321159033518949</v>
      </c>
      <c r="AR68" s="47">
        <f t="shared" ref="AR68:AT70" si="154">INDEX(Alloc,$E68,AR$1)*$G68</f>
        <v>53125.205509754036</v>
      </c>
      <c r="AS68" s="47">
        <f t="shared" si="154"/>
        <v>0</v>
      </c>
      <c r="AT68" s="47">
        <f t="shared" si="154"/>
        <v>18.321159033518949</v>
      </c>
      <c r="AV68" s="47">
        <f t="shared" ref="AV68:AX70" si="155">INDEX(Alloc,$E68,AV$1)*$G68</f>
        <v>70500.079040468408</v>
      </c>
      <c r="AW68" s="47">
        <f t="shared" si="155"/>
        <v>0</v>
      </c>
      <c r="AX68" s="47">
        <f t="shared" si="155"/>
        <v>437561.756341247</v>
      </c>
      <c r="AZ68" s="47">
        <f t="shared" ref="AZ68:BB70" si="156">INDEX(Alloc,$E68,AZ$1)*$G68</f>
        <v>2271.540806315119</v>
      </c>
      <c r="BA68" s="47">
        <f t="shared" si="156"/>
        <v>0</v>
      </c>
      <c r="BB68" s="47">
        <f t="shared" si="156"/>
        <v>78.246067383422357</v>
      </c>
      <c r="BD68" s="47">
        <f t="shared" ref="BD68:BF70" si="157">INDEX(Alloc,$E68,BD$1)*$G68</f>
        <v>2487.6610076780375</v>
      </c>
      <c r="BE68" s="47">
        <f t="shared" si="157"/>
        <v>0</v>
      </c>
      <c r="BF68" s="47">
        <f t="shared" si="157"/>
        <v>433.08573110877251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7091329.8001220748</v>
      </c>
      <c r="BO68" s="44">
        <f t="shared" si="18"/>
        <v>2059037.4060691756</v>
      </c>
      <c r="BP68" s="44">
        <f t="shared" si="19"/>
        <v>167958.19071342374</v>
      </c>
      <c r="BQ68" s="44">
        <f t="shared" si="20"/>
        <v>2132939.7816946581</v>
      </c>
      <c r="BR68" s="44">
        <f t="shared" si="21"/>
        <v>1798082.7326930726</v>
      </c>
      <c r="BS68" s="44">
        <f t="shared" si="22"/>
        <v>1073337.3081040282</v>
      </c>
      <c r="BT68" s="44">
        <f t="shared" si="23"/>
        <v>830522.8061319571</v>
      </c>
      <c r="BU68" s="44">
        <f t="shared" si="24"/>
        <v>112928.07880861715</v>
      </c>
      <c r="BV68" s="44">
        <f t="shared" si="25"/>
        <v>53143.526668787556</v>
      </c>
      <c r="BW68" s="44">
        <f t="shared" si="26"/>
        <v>508061.83538171544</v>
      </c>
      <c r="BX68" s="44">
        <f t="shared" si="27"/>
        <v>2349.7868736985415</v>
      </c>
      <c r="BY68" s="44">
        <f t="shared" si="28"/>
        <v>2920.7467387868101</v>
      </c>
      <c r="CA68" s="44">
        <f t="shared" si="29"/>
        <v>0</v>
      </c>
    </row>
    <row r="69" spans="2:79" x14ac:dyDescent="0.3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3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184406119.05080318</v>
      </c>
      <c r="I70" s="21">
        <f>+'Function-Classif'!T70</f>
        <v>0</v>
      </c>
      <c r="J70" s="21">
        <f>+'Function-Classif'!U70</f>
        <v>17830900.949196845</v>
      </c>
      <c r="K70" s="24"/>
      <c r="L70" s="47">
        <f t="shared" si="147"/>
        <v>80294070.015989572</v>
      </c>
      <c r="M70" s="47">
        <f t="shared" si="147"/>
        <v>0</v>
      </c>
      <c r="N70" s="47">
        <f t="shared" si="147"/>
        <v>10286650.752881914</v>
      </c>
      <c r="O70" s="47"/>
      <c r="P70" s="47">
        <f t="shared" si="148"/>
        <v>24623263.695710324</v>
      </c>
      <c r="Q70" s="47">
        <f t="shared" si="148"/>
        <v>0</v>
      </c>
      <c r="R70" s="47">
        <f t="shared" si="148"/>
        <v>1677740.1482517475</v>
      </c>
      <c r="S70" s="47"/>
      <c r="T70" s="47">
        <f t="shared" si="148"/>
        <v>2129650.5771421823</v>
      </c>
      <c r="U70" s="47">
        <f t="shared" si="148"/>
        <v>0</v>
      </c>
      <c r="V70" s="47">
        <f t="shared" si="148"/>
        <v>15754.361378037631</v>
      </c>
      <c r="W70" s="24"/>
      <c r="X70" s="47">
        <f t="shared" si="149"/>
        <v>27056078.755827971</v>
      </c>
      <c r="Y70" s="47">
        <f t="shared" si="149"/>
        <v>0</v>
      </c>
      <c r="Z70" s="47">
        <f t="shared" si="149"/>
        <v>188913.11849941246</v>
      </c>
      <c r="AB70" s="47">
        <f t="shared" si="150"/>
        <v>22943044.404313054</v>
      </c>
      <c r="AC70" s="47">
        <f t="shared" si="150"/>
        <v>0</v>
      </c>
      <c r="AD70" s="47">
        <f t="shared" si="150"/>
        <v>24668.918877306707</v>
      </c>
      <c r="AF70" s="47">
        <f t="shared" si="151"/>
        <v>13689393.203594599</v>
      </c>
      <c r="AG70" s="47">
        <f t="shared" si="151"/>
        <v>0</v>
      </c>
      <c r="AH70" s="47">
        <f t="shared" si="151"/>
        <v>20823.319476929235</v>
      </c>
      <c r="AJ70" s="47">
        <f t="shared" si="152"/>
        <v>10588459.317177776</v>
      </c>
      <c r="AK70" s="47">
        <f t="shared" si="152"/>
        <v>0</v>
      </c>
      <c r="AL70" s="47">
        <f t="shared" si="152"/>
        <v>20179.191374365757</v>
      </c>
      <c r="AN70" s="47">
        <f t="shared" si="153"/>
        <v>1442246.7319968429</v>
      </c>
      <c r="AO70" s="47">
        <f t="shared" si="153"/>
        <v>0</v>
      </c>
      <c r="AP70" s="47">
        <f t="shared" si="153"/>
        <v>234.02434202802118</v>
      </c>
      <c r="AR70" s="47">
        <f t="shared" si="154"/>
        <v>678591.96253784513</v>
      </c>
      <c r="AS70" s="47">
        <f t="shared" si="154"/>
        <v>0</v>
      </c>
      <c r="AT70" s="47">
        <f t="shared" si="154"/>
        <v>234.02434202802118</v>
      </c>
      <c r="AV70" s="47">
        <f t="shared" si="155"/>
        <v>900528.97746176005</v>
      </c>
      <c r="AW70" s="47">
        <f t="shared" si="155"/>
        <v>0</v>
      </c>
      <c r="AX70" s="47">
        <f t="shared" si="155"/>
        <v>5589171.6204767665</v>
      </c>
      <c r="AZ70" s="47">
        <f t="shared" si="156"/>
        <v>29015.404626701322</v>
      </c>
      <c r="BA70" s="47">
        <f t="shared" si="156"/>
        <v>0</v>
      </c>
      <c r="BB70" s="47">
        <f t="shared" si="156"/>
        <v>999.47194400661976</v>
      </c>
      <c r="BD70" s="47">
        <f t="shared" si="157"/>
        <v>31776.004424475472</v>
      </c>
      <c r="BE70" s="47">
        <f t="shared" si="157"/>
        <v>0</v>
      </c>
      <c r="BF70" s="47">
        <f t="shared" si="157"/>
        <v>5531.9973522978671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90580720.768871486</v>
      </c>
      <c r="BO70" s="44">
        <f t="shared" si="18"/>
        <v>26301003.84396207</v>
      </c>
      <c r="BP70" s="44">
        <f t="shared" si="19"/>
        <v>2145404.9385202201</v>
      </c>
      <c r="BQ70" s="44">
        <f t="shared" si="20"/>
        <v>27244991.874327384</v>
      </c>
      <c r="BR70" s="44">
        <f t="shared" si="21"/>
        <v>22967713.323190361</v>
      </c>
      <c r="BS70" s="44">
        <f t="shared" si="22"/>
        <v>13710216.523071527</v>
      </c>
      <c r="BT70" s="44">
        <f t="shared" si="23"/>
        <v>10608638.508552141</v>
      </c>
      <c r="BU70" s="44">
        <f t="shared" si="24"/>
        <v>1442480.7563388709</v>
      </c>
      <c r="BV70" s="44">
        <f t="shared" si="25"/>
        <v>678825.98687987321</v>
      </c>
      <c r="BW70" s="44">
        <f t="shared" si="26"/>
        <v>6489700.5979385264</v>
      </c>
      <c r="BX70" s="44">
        <f t="shared" si="27"/>
        <v>30014.87657070794</v>
      </c>
      <c r="BY70" s="44">
        <f t="shared" si="28"/>
        <v>37308.001776773337</v>
      </c>
      <c r="CA70" s="44">
        <f t="shared" si="29"/>
        <v>0</v>
      </c>
    </row>
    <row r="71" spans="2:79" x14ac:dyDescent="0.3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3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83305.766977298612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28036.023115818938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2575.0698137693798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33228.17951698081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28041.037256241376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16215.129484783396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16741.067148713159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1775.4449824578364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787.11694147910964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640.19457028489967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20.868163214813904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44.102028957683196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83305.766977298612</v>
      </c>
      <c r="BO72" s="44">
        <f t="shared" si="18"/>
        <v>28036.023115818938</v>
      </c>
      <c r="BP72" s="44">
        <f t="shared" si="19"/>
        <v>2575.0698137693798</v>
      </c>
      <c r="BQ72" s="44">
        <f t="shared" si="20"/>
        <v>33228.17951698081</v>
      </c>
      <c r="BR72" s="44">
        <f t="shared" si="21"/>
        <v>28041.037256241376</v>
      </c>
      <c r="BS72" s="44">
        <f t="shared" si="22"/>
        <v>16215.129484783396</v>
      </c>
      <c r="BT72" s="44">
        <f t="shared" si="23"/>
        <v>16741.067148713159</v>
      </c>
      <c r="BU72" s="44">
        <f t="shared" si="24"/>
        <v>1775.4449824578364</v>
      </c>
      <c r="BV72" s="44">
        <f t="shared" si="25"/>
        <v>787.11694147910964</v>
      </c>
      <c r="BW72" s="44">
        <f t="shared" si="26"/>
        <v>640.19457028489967</v>
      </c>
      <c r="BX72" s="44">
        <f t="shared" si="27"/>
        <v>20.868163214813904</v>
      </c>
      <c r="BY72" s="44">
        <f t="shared" si="28"/>
        <v>44.102028957683196</v>
      </c>
      <c r="CA72" s="44">
        <f t="shared" si="29"/>
        <v>0</v>
      </c>
    </row>
    <row r="73" spans="2:79" x14ac:dyDescent="0.3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3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3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3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3949214563.5134315</v>
      </c>
      <c r="I76" s="21">
        <f t="shared" ref="I76:BF76" si="173">+I19+I64+I68+I70+I71+I72+I73+I75</f>
        <v>0</v>
      </c>
      <c r="J76" s="21">
        <f t="shared" si="173"/>
        <v>382411970.22656822</v>
      </c>
      <c r="K76" s="21"/>
      <c r="L76" s="21">
        <f t="shared" si="173"/>
        <v>1719752936.7736316</v>
      </c>
      <c r="M76" s="21">
        <f t="shared" si="173"/>
        <v>0</v>
      </c>
      <c r="N76" s="21">
        <f t="shared" si="173"/>
        <v>220613551.30904767</v>
      </c>
      <c r="O76" s="21"/>
      <c r="P76" s="21">
        <f t="shared" si="173"/>
        <v>527337845.03644592</v>
      </c>
      <c r="Q76" s="21">
        <f t="shared" si="173"/>
        <v>0</v>
      </c>
      <c r="R76" s="21">
        <f t="shared" si="173"/>
        <v>35981800.215768941</v>
      </c>
      <c r="S76" s="21"/>
      <c r="T76" s="21">
        <f t="shared" ref="T76:V76" si="174">+T19+T64+T68+T70+T71+T72+T73+T75</f>
        <v>45605476.92477753</v>
      </c>
      <c r="U76" s="21">
        <f t="shared" si="174"/>
        <v>0</v>
      </c>
      <c r="V76" s="21">
        <f t="shared" si="174"/>
        <v>337877.28345314437</v>
      </c>
      <c r="W76" s="21"/>
      <c r="X76" s="21">
        <f t="shared" si="173"/>
        <v>579393690.74714279</v>
      </c>
      <c r="Y76" s="21">
        <f t="shared" si="173"/>
        <v>0</v>
      </c>
      <c r="Z76" s="21">
        <f t="shared" si="173"/>
        <v>4051541.6496808878</v>
      </c>
      <c r="AA76" s="21"/>
      <c r="AB76" s="21">
        <f t="shared" si="173"/>
        <v>491310251.52212244</v>
      </c>
      <c r="AC76" s="21">
        <f t="shared" si="173"/>
        <v>0</v>
      </c>
      <c r="AD76" s="21">
        <f t="shared" si="173"/>
        <v>529064.11729325226</v>
      </c>
      <c r="AE76" s="21"/>
      <c r="AF76" s="21">
        <f t="shared" si="173"/>
        <v>293161235.4551301</v>
      </c>
      <c r="AG76" s="21">
        <f t="shared" si="173"/>
        <v>0</v>
      </c>
      <c r="AH76" s="21">
        <f t="shared" si="173"/>
        <v>446589.1348125324</v>
      </c>
      <c r="AI76" s="21"/>
      <c r="AJ76" s="21">
        <f t="shared" si="173"/>
        <v>226642627.19098398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30884581.986613218</v>
      </c>
      <c r="AO76" s="21">
        <f t="shared" si="173"/>
        <v>0</v>
      </c>
      <c r="AP76" s="21">
        <f t="shared" si="173"/>
        <v>5019.0234341435744</v>
      </c>
      <c r="AQ76" s="21"/>
      <c r="AR76" s="21">
        <f t="shared" si="173"/>
        <v>14532219.656218849</v>
      </c>
      <c r="AS76" s="21">
        <f t="shared" si="173"/>
        <v>0</v>
      </c>
      <c r="AT76" s="21">
        <f t="shared" si="173"/>
        <v>5019.0234341435744</v>
      </c>
      <c r="AU76" s="21"/>
      <c r="AV76" s="21">
        <f t="shared" si="173"/>
        <v>19291718.74309938</v>
      </c>
      <c r="AW76" s="21">
        <f t="shared" si="173"/>
        <v>0</v>
      </c>
      <c r="AX76" s="21">
        <f t="shared" si="173"/>
        <v>119868655.95914909</v>
      </c>
      <c r="AY76" s="21"/>
      <c r="AZ76" s="21">
        <f t="shared" si="173"/>
        <v>621583.2162104391</v>
      </c>
      <c r="BA76" s="21">
        <f t="shared" si="173"/>
        <v>0</v>
      </c>
      <c r="BB76" s="21">
        <f t="shared" si="173"/>
        <v>21435.262098237698</v>
      </c>
      <c r="BC76" s="21"/>
      <c r="BD76" s="21">
        <f t="shared" si="173"/>
        <v>680396.26105504378</v>
      </c>
      <c r="BE76" s="21">
        <f t="shared" si="173"/>
        <v>0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1940366488.0826793</v>
      </c>
      <c r="BO76" s="44">
        <f t="shared" si="18"/>
        <v>563319645.25221491</v>
      </c>
      <c r="BP76" s="44">
        <f t="shared" si="19"/>
        <v>45943354.208230674</v>
      </c>
      <c r="BQ76" s="44">
        <f t="shared" si="20"/>
        <v>583445232.39682364</v>
      </c>
      <c r="BR76" s="44">
        <f t="shared" si="21"/>
        <v>491839315.63941568</v>
      </c>
      <c r="BS76" s="44">
        <f t="shared" si="22"/>
        <v>293607824.58994263</v>
      </c>
      <c r="BT76" s="44">
        <f t="shared" si="23"/>
        <v>227075401.97634321</v>
      </c>
      <c r="BU76" s="44">
        <f t="shared" si="24"/>
        <v>30889601.010047361</v>
      </c>
      <c r="BV76" s="44">
        <f t="shared" si="25"/>
        <v>14537238.679652993</v>
      </c>
      <c r="BW76" s="44">
        <f t="shared" si="26"/>
        <v>139160374.70224848</v>
      </c>
      <c r="BX76" s="44">
        <f t="shared" si="27"/>
        <v>643018.47830867674</v>
      </c>
      <c r="BY76" s="44">
        <f t="shared" si="28"/>
        <v>799038.72409198165</v>
      </c>
      <c r="CA76" s="44">
        <f t="shared" si="29"/>
        <v>0</v>
      </c>
    </row>
    <row r="77" spans="2:79" x14ac:dyDescent="0.3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3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3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3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26434675.347407866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8896420.93207133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817123.91583230288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10544001.571417488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8898012.024489332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5145402.2836526772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5312293.3873951836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563386.10652545583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249768.79228679326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203147.22784157709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6621.9079386262811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13994.50314137352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26434675.347407866</v>
      </c>
      <c r="BO80" s="44">
        <f t="shared" si="18"/>
        <v>8896420.93207133</v>
      </c>
      <c r="BP80" s="44">
        <f t="shared" si="19"/>
        <v>817123.91583230288</v>
      </c>
      <c r="BQ80" s="44">
        <f t="shared" si="20"/>
        <v>10544001.571417488</v>
      </c>
      <c r="BR80" s="44">
        <f t="shared" si="21"/>
        <v>8898012.024489332</v>
      </c>
      <c r="BS80" s="44">
        <f t="shared" si="22"/>
        <v>5145402.2836526772</v>
      </c>
      <c r="BT80" s="44">
        <f t="shared" si="23"/>
        <v>5312293.3873951836</v>
      </c>
      <c r="BU80" s="44">
        <f t="shared" si="24"/>
        <v>563386.10652545583</v>
      </c>
      <c r="BV80" s="44">
        <f t="shared" si="25"/>
        <v>249768.79228679326</v>
      </c>
      <c r="BW80" s="44">
        <f t="shared" si="26"/>
        <v>203147.22784157709</v>
      </c>
      <c r="BX80" s="44">
        <f t="shared" si="27"/>
        <v>6621.9079386262811</v>
      </c>
      <c r="BY80" s="44">
        <f t="shared" si="28"/>
        <v>13994.50314137352</v>
      </c>
      <c r="CA80" s="44">
        <f t="shared" si="29"/>
        <v>0</v>
      </c>
    </row>
    <row r="81" spans="2:79" x14ac:dyDescent="0.3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3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3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17021769.917311624</v>
      </c>
      <c r="I83" s="21">
        <f>+'Function-Classif'!T83</f>
        <v>0</v>
      </c>
      <c r="J83" s="21">
        <f>+'Function-Classif'!U83</f>
        <v>1645897.0826883751</v>
      </c>
      <c r="K83" s="47"/>
      <c r="L83" s="47">
        <f t="shared" si="179"/>
        <v>7411615.1490621157</v>
      </c>
      <c r="M83" s="47">
        <f t="shared" si="179"/>
        <v>0</v>
      </c>
      <c r="N83" s="47">
        <f t="shared" si="179"/>
        <v>949518.39579172432</v>
      </c>
      <c r="O83" s="47"/>
      <c r="P83" s="47">
        <f t="shared" si="180"/>
        <v>2272872.1335228812</v>
      </c>
      <c r="Q83" s="47">
        <f t="shared" si="180"/>
        <v>0</v>
      </c>
      <c r="R83" s="47">
        <f t="shared" si="180"/>
        <v>154865.28826470175</v>
      </c>
      <c r="S83" s="47"/>
      <c r="T83" s="47">
        <f t="shared" si="180"/>
        <v>196579.28009643371</v>
      </c>
      <c r="U83" s="47">
        <f t="shared" si="180"/>
        <v>0</v>
      </c>
      <c r="V83" s="47">
        <f t="shared" si="180"/>
        <v>1454.2202609733251</v>
      </c>
      <c r="W83" s="24"/>
      <c r="X83" s="47">
        <f t="shared" si="181"/>
        <v>2497435.2793547437</v>
      </c>
      <c r="Y83" s="47">
        <f t="shared" si="181"/>
        <v>0</v>
      </c>
      <c r="Z83" s="47">
        <f t="shared" si="181"/>
        <v>17437.792487639363</v>
      </c>
      <c r="AB83" s="47">
        <f t="shared" si="182"/>
        <v>2117778.0057574497</v>
      </c>
      <c r="AC83" s="47">
        <f t="shared" si="182"/>
        <v>0</v>
      </c>
      <c r="AD83" s="47">
        <f t="shared" si="182"/>
        <v>2277.0863754399438</v>
      </c>
      <c r="AF83" s="47">
        <f t="shared" si="183"/>
        <v>1263611.5472665052</v>
      </c>
      <c r="AG83" s="47">
        <f t="shared" si="183"/>
        <v>0</v>
      </c>
      <c r="AH83" s="47">
        <f t="shared" si="183"/>
        <v>1922.1149215407204</v>
      </c>
      <c r="AJ83" s="47">
        <f t="shared" si="184"/>
        <v>977377.10225418711</v>
      </c>
      <c r="AK83" s="47">
        <f t="shared" si="184"/>
        <v>0</v>
      </c>
      <c r="AL83" s="47">
        <f t="shared" si="184"/>
        <v>1862.6581073333275</v>
      </c>
      <c r="AN83" s="47">
        <f t="shared" si="185"/>
        <v>133127.86019471267</v>
      </c>
      <c r="AO83" s="47">
        <f t="shared" si="185"/>
        <v>0</v>
      </c>
      <c r="AP83" s="47">
        <f t="shared" si="185"/>
        <v>21.60182387415125</v>
      </c>
      <c r="AR83" s="47">
        <f t="shared" si="186"/>
        <v>62638.031283950717</v>
      </c>
      <c r="AS83" s="47">
        <f t="shared" si="186"/>
        <v>0</v>
      </c>
      <c r="AT83" s="47">
        <f t="shared" si="186"/>
        <v>21.60182387415125</v>
      </c>
      <c r="AV83" s="47">
        <f t="shared" si="187"/>
        <v>83124.123739099014</v>
      </c>
      <c r="AW83" s="47">
        <f t="shared" si="187"/>
        <v>0</v>
      </c>
      <c r="AX83" s="47">
        <f t="shared" si="187"/>
        <v>515913.42978110857</v>
      </c>
      <c r="AZ83" s="47">
        <f t="shared" si="188"/>
        <v>2678.2925867950366</v>
      </c>
      <c r="BA83" s="47">
        <f t="shared" si="188"/>
        <v>0</v>
      </c>
      <c r="BB83" s="47">
        <f t="shared" si="188"/>
        <v>92.257141776308927</v>
      </c>
      <c r="BD83" s="47">
        <f t="shared" si="189"/>
        <v>2933.1121927460895</v>
      </c>
      <c r="BE83" s="47">
        <f t="shared" si="189"/>
        <v>0</v>
      </c>
      <c r="BF83" s="47">
        <f t="shared" si="189"/>
        <v>510.63590838896988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8361133.54485384</v>
      </c>
      <c r="BO83" s="44">
        <f t="shared" si="192"/>
        <v>2427737.4217875828</v>
      </c>
      <c r="BP83" s="44">
        <f t="shared" si="193"/>
        <v>198033.50035740703</v>
      </c>
      <c r="BQ83" s="44">
        <f t="shared" si="194"/>
        <v>2514873.0718423831</v>
      </c>
      <c r="BR83" s="44">
        <f t="shared" si="195"/>
        <v>2120055.0921328897</v>
      </c>
      <c r="BS83" s="44">
        <f t="shared" si="196"/>
        <v>1265533.6621880459</v>
      </c>
      <c r="BT83" s="44">
        <f t="shared" si="197"/>
        <v>979239.76036152046</v>
      </c>
      <c r="BU83" s="44">
        <f t="shared" si="198"/>
        <v>133149.46201858681</v>
      </c>
      <c r="BV83" s="44">
        <f t="shared" si="199"/>
        <v>62659.63310782487</v>
      </c>
      <c r="BW83" s="44">
        <f t="shared" si="200"/>
        <v>599037.55352020753</v>
      </c>
      <c r="BX83" s="44">
        <f t="shared" si="201"/>
        <v>2770.5497285713454</v>
      </c>
      <c r="BY83" s="44">
        <f t="shared" si="202"/>
        <v>3443.7481011350592</v>
      </c>
      <c r="CA83" s="44">
        <f t="shared" si="203"/>
        <v>0</v>
      </c>
    </row>
    <row r="84" spans="2:79" x14ac:dyDescent="0.3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3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113670290.32237813</v>
      </c>
      <c r="I85" s="21">
        <f t="shared" ref="I85:J85" si="204">SUM(I80:I84)</f>
        <v>0</v>
      </c>
      <c r="J85" s="21">
        <f t="shared" si="204"/>
        <v>9871439.6776218712</v>
      </c>
      <c r="K85" s="21"/>
      <c r="L85" s="21">
        <f t="shared" ref="L85:BF85" si="205">SUM(L80:L84)</f>
        <v>48855326.136936218</v>
      </c>
      <c r="M85" s="21">
        <f t="shared" si="205"/>
        <v>0</v>
      </c>
      <c r="N85" s="21">
        <f t="shared" si="205"/>
        <v>5694835.7618694128</v>
      </c>
      <c r="O85" s="21"/>
      <c r="P85" s="21">
        <f t="shared" si="205"/>
        <v>15182444.608269213</v>
      </c>
      <c r="Q85" s="21">
        <f t="shared" si="205"/>
        <v>0</v>
      </c>
      <c r="R85" s="21">
        <f t="shared" si="205"/>
        <v>928820.74301116506</v>
      </c>
      <c r="S85" s="21"/>
      <c r="T85" s="21">
        <f t="shared" ref="T85:V85" si="206">SUM(T80:T84)</f>
        <v>1322647.7943334798</v>
      </c>
      <c r="U85" s="21">
        <f t="shared" si="206"/>
        <v>0</v>
      </c>
      <c r="V85" s="21">
        <f t="shared" si="206"/>
        <v>8721.8379175483697</v>
      </c>
      <c r="W85" s="21"/>
      <c r="X85" s="21">
        <f t="shared" si="205"/>
        <v>16878994.791433074</v>
      </c>
      <c r="Y85" s="21">
        <f t="shared" si="205"/>
        <v>0</v>
      </c>
      <c r="Z85" s="21">
        <f t="shared" si="205"/>
        <v>104584.98193061752</v>
      </c>
      <c r="AA85" s="21"/>
      <c r="AB85" s="21">
        <f t="shared" si="205"/>
        <v>14277735.246307213</v>
      </c>
      <c r="AC85" s="21">
        <f t="shared" si="205"/>
        <v>0</v>
      </c>
      <c r="AD85" s="21">
        <f t="shared" si="205"/>
        <v>13657.063392551085</v>
      </c>
      <c r="AE85" s="21"/>
      <c r="AF85" s="21">
        <f t="shared" si="205"/>
        <v>8484166.8398518804</v>
      </c>
      <c r="AG85" s="21">
        <f t="shared" si="205"/>
        <v>0</v>
      </c>
      <c r="AH85" s="21">
        <f t="shared" si="205"/>
        <v>11528.085018811929</v>
      </c>
      <c r="AI85" s="21"/>
      <c r="AJ85" s="21">
        <f t="shared" si="205"/>
        <v>6796051.7644179761</v>
      </c>
      <c r="AK85" s="21">
        <f t="shared" si="205"/>
        <v>0</v>
      </c>
      <c r="AL85" s="21">
        <f t="shared" si="205"/>
        <v>11171.486564968644</v>
      </c>
      <c r="AM85" s="21"/>
      <c r="AN85" s="21">
        <f t="shared" si="205"/>
        <v>898745.63024463737</v>
      </c>
      <c r="AO85" s="21">
        <f t="shared" si="205"/>
        <v>0</v>
      </c>
      <c r="AP85" s="21">
        <f t="shared" si="205"/>
        <v>129.55919513022792</v>
      </c>
      <c r="AQ85" s="21"/>
      <c r="AR85" s="21">
        <f t="shared" si="205"/>
        <v>418252.11063202797</v>
      </c>
      <c r="AS85" s="21">
        <f t="shared" si="205"/>
        <v>0</v>
      </c>
      <c r="AT85" s="21">
        <f t="shared" si="205"/>
        <v>129.55919513022792</v>
      </c>
      <c r="AU85" s="21"/>
      <c r="AV85" s="21">
        <f t="shared" si="205"/>
        <v>518869.61471738055</v>
      </c>
      <c r="AW85" s="21">
        <f t="shared" si="205"/>
        <v>0</v>
      </c>
      <c r="AX85" s="21">
        <f t="shared" si="205"/>
        <v>3094244.6854822356</v>
      </c>
      <c r="AY85" s="21"/>
      <c r="AZ85" s="21">
        <f t="shared" si="205"/>
        <v>16740.648755496459</v>
      </c>
      <c r="BA85" s="21">
        <f t="shared" si="205"/>
        <v>0</v>
      </c>
      <c r="BB85" s="21">
        <f t="shared" si="205"/>
        <v>553.32184463630347</v>
      </c>
      <c r="BC85" s="21"/>
      <c r="BD85" s="21">
        <f t="shared" si="205"/>
        <v>20315.136479519675</v>
      </c>
      <c r="BE85" s="21">
        <f t="shared" si="205"/>
        <v>0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54550161.898805633</v>
      </c>
      <c r="BO85" s="44">
        <f t="shared" si="192"/>
        <v>16111265.351280378</v>
      </c>
      <c r="BP85" s="44">
        <f t="shared" si="193"/>
        <v>1331369.6322510282</v>
      </c>
      <c r="BQ85" s="44">
        <f t="shared" si="194"/>
        <v>16983579.773363691</v>
      </c>
      <c r="BR85" s="44">
        <f t="shared" si="195"/>
        <v>14291392.309699764</v>
      </c>
      <c r="BS85" s="44">
        <f t="shared" si="196"/>
        <v>8495694.9248706922</v>
      </c>
      <c r="BT85" s="44">
        <f t="shared" si="197"/>
        <v>6807223.2509829449</v>
      </c>
      <c r="BU85" s="44">
        <f t="shared" si="198"/>
        <v>898875.18943976762</v>
      </c>
      <c r="BV85" s="44">
        <f t="shared" si="199"/>
        <v>418381.66982715821</v>
      </c>
      <c r="BW85" s="44">
        <f t="shared" si="200"/>
        <v>3613114.3001996162</v>
      </c>
      <c r="BX85" s="44">
        <f t="shared" si="201"/>
        <v>17293.970600132761</v>
      </c>
      <c r="BY85" s="44">
        <f t="shared" si="202"/>
        <v>23377.72867918259</v>
      </c>
      <c r="CA85" s="44">
        <f t="shared" si="203"/>
        <v>0</v>
      </c>
    </row>
    <row r="86" spans="2:79" ht="15" thickBot="1" x14ac:dyDescent="0.4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" thickTop="1" x14ac:dyDescent="0.3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4062884853.8358097</v>
      </c>
      <c r="I87" s="21">
        <f t="shared" ref="I87:J87" si="207">I76+I85</f>
        <v>0</v>
      </c>
      <c r="J87" s="21">
        <f t="shared" si="207"/>
        <v>392283409.90419006</v>
      </c>
      <c r="K87" s="21"/>
      <c r="L87" s="21">
        <f t="shared" ref="L87:BF87" si="208">L76+L85</f>
        <v>1768608262.9105678</v>
      </c>
      <c r="M87" s="21">
        <f t="shared" si="208"/>
        <v>0</v>
      </c>
      <c r="N87" s="21">
        <f t="shared" si="208"/>
        <v>226308387.07091707</v>
      </c>
      <c r="O87" s="21"/>
      <c r="P87" s="21">
        <f t="shared" si="208"/>
        <v>542520289.64471507</v>
      </c>
      <c r="Q87" s="21">
        <f t="shared" si="208"/>
        <v>0</v>
      </c>
      <c r="R87" s="21">
        <f t="shared" si="208"/>
        <v>36910620.958780102</v>
      </c>
      <c r="S87" s="21"/>
      <c r="T87" s="21">
        <f t="shared" ref="T87:V87" si="209">T76+T85</f>
        <v>46928124.71911101</v>
      </c>
      <c r="U87" s="21">
        <f t="shared" si="209"/>
        <v>0</v>
      </c>
      <c r="V87" s="21">
        <f t="shared" si="209"/>
        <v>346599.12137069274</v>
      </c>
      <c r="W87" s="21"/>
      <c r="X87" s="21">
        <f t="shared" si="208"/>
        <v>596272685.53857589</v>
      </c>
      <c r="Y87" s="21">
        <f t="shared" si="208"/>
        <v>0</v>
      </c>
      <c r="Z87" s="21">
        <f t="shared" si="208"/>
        <v>4156126.6316115055</v>
      </c>
      <c r="AA87" s="21"/>
      <c r="AB87" s="21">
        <f t="shared" si="208"/>
        <v>505587986.76842964</v>
      </c>
      <c r="AC87" s="21">
        <f t="shared" si="208"/>
        <v>0</v>
      </c>
      <c r="AD87" s="21">
        <f t="shared" si="208"/>
        <v>542721.18068580329</v>
      </c>
      <c r="AE87" s="21"/>
      <c r="AF87" s="21">
        <f t="shared" si="208"/>
        <v>301645402.29498196</v>
      </c>
      <c r="AG87" s="21">
        <f t="shared" si="208"/>
        <v>0</v>
      </c>
      <c r="AH87" s="21">
        <f t="shared" si="208"/>
        <v>458117.21983134432</v>
      </c>
      <c r="AI87" s="21"/>
      <c r="AJ87" s="21">
        <f t="shared" si="208"/>
        <v>233438678.95540196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31783327.616857857</v>
      </c>
      <c r="AO87" s="21">
        <f t="shared" si="208"/>
        <v>0</v>
      </c>
      <c r="AP87" s="21">
        <f t="shared" si="208"/>
        <v>5148.582629273802</v>
      </c>
      <c r="AQ87" s="21"/>
      <c r="AR87" s="21">
        <f t="shared" si="208"/>
        <v>14950471.766850878</v>
      </c>
      <c r="AS87" s="21">
        <f t="shared" si="208"/>
        <v>0</v>
      </c>
      <c r="AT87" s="21">
        <f t="shared" si="208"/>
        <v>5148.582629273802</v>
      </c>
      <c r="AU87" s="21"/>
      <c r="AV87" s="21">
        <f t="shared" si="208"/>
        <v>19810588.357816759</v>
      </c>
      <c r="AW87" s="21">
        <f t="shared" si="208"/>
        <v>0</v>
      </c>
      <c r="AX87" s="21">
        <f t="shared" si="208"/>
        <v>122962900.64463133</v>
      </c>
      <c r="AY87" s="21"/>
      <c r="AZ87" s="21">
        <f t="shared" si="208"/>
        <v>638323.86496593559</v>
      </c>
      <c r="BA87" s="21">
        <f t="shared" si="208"/>
        <v>0</v>
      </c>
      <c r="BB87" s="21">
        <f t="shared" si="208"/>
        <v>21988.583942874</v>
      </c>
      <c r="BC87" s="21"/>
      <c r="BD87" s="21">
        <f t="shared" si="208"/>
        <v>700711.39753456344</v>
      </c>
      <c r="BE87" s="21">
        <f t="shared" si="208"/>
        <v>0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1994916649.9814849</v>
      </c>
      <c r="BO87" s="44">
        <f t="shared" si="192"/>
        <v>579430910.60349512</v>
      </c>
      <c r="BP87" s="44">
        <f t="shared" si="193"/>
        <v>47274723.840481706</v>
      </c>
      <c r="BQ87" s="44">
        <f t="shared" si="194"/>
        <v>600428812.17018735</v>
      </c>
      <c r="BR87" s="44">
        <f t="shared" si="195"/>
        <v>506130707.94911546</v>
      </c>
      <c r="BS87" s="44">
        <f t="shared" si="196"/>
        <v>302103519.5148133</v>
      </c>
      <c r="BT87" s="44">
        <f t="shared" si="197"/>
        <v>233882625.22732615</v>
      </c>
      <c r="BU87" s="44">
        <f t="shared" si="198"/>
        <v>31788476.199487131</v>
      </c>
      <c r="BV87" s="44">
        <f t="shared" si="199"/>
        <v>14955620.349480152</v>
      </c>
      <c r="BW87" s="44">
        <f t="shared" si="200"/>
        <v>142773489.00244808</v>
      </c>
      <c r="BX87" s="44">
        <f t="shared" si="201"/>
        <v>660312.44890880957</v>
      </c>
      <c r="BY87" s="44">
        <f t="shared" si="202"/>
        <v>822416.45277116424</v>
      </c>
      <c r="CA87" s="44">
        <f t="shared" si="203"/>
        <v>0</v>
      </c>
    </row>
    <row r="88" spans="2:79" x14ac:dyDescent="0.3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3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3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356196930.65223551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119875799.04607536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11010425.7743624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142076304.9734045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119897238.39527214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69332287.093429551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71581079.564870805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7591407.8489395455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3365536.9705153364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2737329.5898932097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89227.624391144374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188570.46661059582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356196930.65223551</v>
      </c>
      <c r="BO90" s="44">
        <f t="shared" si="192"/>
        <v>119875799.04607536</v>
      </c>
      <c r="BP90" s="44">
        <f t="shared" si="193"/>
        <v>11010425.7743624</v>
      </c>
      <c r="BQ90" s="44">
        <f t="shared" si="194"/>
        <v>142076304.9734045</v>
      </c>
      <c r="BR90" s="44">
        <f t="shared" si="195"/>
        <v>119897238.39527214</v>
      </c>
      <c r="BS90" s="44">
        <f t="shared" si="196"/>
        <v>69332287.093429551</v>
      </c>
      <c r="BT90" s="44">
        <f t="shared" si="197"/>
        <v>71581079.564870805</v>
      </c>
      <c r="BU90" s="44">
        <f t="shared" si="198"/>
        <v>7591407.8489395455</v>
      </c>
      <c r="BV90" s="44">
        <f t="shared" si="199"/>
        <v>3365536.9705153364</v>
      </c>
      <c r="BW90" s="44">
        <f t="shared" si="200"/>
        <v>2737329.5898932097</v>
      </c>
      <c r="BX90" s="44">
        <f t="shared" si="201"/>
        <v>89227.624391144374</v>
      </c>
      <c r="BY90" s="44">
        <f t="shared" si="202"/>
        <v>188570.46661059582</v>
      </c>
      <c r="CA90" s="44">
        <f t="shared" si="203"/>
        <v>0</v>
      </c>
    </row>
    <row r="91" spans="2:79" x14ac:dyDescent="0.3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3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3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3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3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3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64850390.921927154</v>
      </c>
      <c r="I96" s="21">
        <f>+'Function-Classif'!T96</f>
        <v>0</v>
      </c>
      <c r="J96" s="21">
        <f>+'Function-Classif'!U96</f>
        <v>6270621.0780728478</v>
      </c>
      <c r="K96" s="47"/>
      <c r="L96" s="47">
        <f t="shared" si="211"/>
        <v>28237142.325060144</v>
      </c>
      <c r="M96" s="47">
        <f t="shared" si="211"/>
        <v>0</v>
      </c>
      <c r="N96" s="47">
        <f t="shared" si="211"/>
        <v>3617522.7049702555</v>
      </c>
      <c r="O96" s="47"/>
      <c r="P96" s="47">
        <f t="shared" si="212"/>
        <v>8659302.005052181</v>
      </c>
      <c r="Q96" s="47">
        <f t="shared" si="212"/>
        <v>0</v>
      </c>
      <c r="R96" s="47">
        <f t="shared" si="212"/>
        <v>590013.52579608979</v>
      </c>
      <c r="S96" s="47"/>
      <c r="T96" s="47">
        <f t="shared" si="212"/>
        <v>748937.57954273687</v>
      </c>
      <c r="U96" s="47">
        <f t="shared" si="212"/>
        <v>0</v>
      </c>
      <c r="V96" s="47">
        <f t="shared" si="212"/>
        <v>5540.3611298255428</v>
      </c>
      <c r="W96" s="24"/>
      <c r="X96" s="47">
        <f t="shared" si="213"/>
        <v>9514853.9167862851</v>
      </c>
      <c r="Y96" s="47">
        <f t="shared" si="213"/>
        <v>0</v>
      </c>
      <c r="Z96" s="47">
        <f t="shared" si="213"/>
        <v>66435.374531102847</v>
      </c>
      <c r="AB96" s="47">
        <f t="shared" si="214"/>
        <v>8068416.6350734476</v>
      </c>
      <c r="AC96" s="47">
        <f t="shared" si="214"/>
        <v>0</v>
      </c>
      <c r="AD96" s="47">
        <f t="shared" si="214"/>
        <v>8675.3576348185743</v>
      </c>
      <c r="AF96" s="47">
        <f t="shared" si="215"/>
        <v>4814170.5129237464</v>
      </c>
      <c r="AG96" s="47">
        <f t="shared" si="215"/>
        <v>0</v>
      </c>
      <c r="AH96" s="47">
        <f t="shared" si="215"/>
        <v>7322.9696244461957</v>
      </c>
      <c r="AJ96" s="47">
        <f t="shared" si="216"/>
        <v>3723660.1990996129</v>
      </c>
      <c r="AK96" s="47">
        <f t="shared" si="216"/>
        <v>0</v>
      </c>
      <c r="AL96" s="47">
        <f t="shared" si="216"/>
        <v>7096.448078035186</v>
      </c>
      <c r="AN96" s="47">
        <f t="shared" si="217"/>
        <v>507197.18443887401</v>
      </c>
      <c r="AO96" s="47">
        <f t="shared" si="217"/>
        <v>0</v>
      </c>
      <c r="AP96" s="47">
        <f t="shared" si="217"/>
        <v>82.299709705310136</v>
      </c>
      <c r="AR96" s="47">
        <f t="shared" si="218"/>
        <v>238641.50644010495</v>
      </c>
      <c r="AS96" s="47">
        <f t="shared" si="218"/>
        <v>0</v>
      </c>
      <c r="AT96" s="47">
        <f t="shared" si="218"/>
        <v>82.299709705310136</v>
      </c>
      <c r="AV96" s="47">
        <f t="shared" si="219"/>
        <v>316690.44674612774</v>
      </c>
      <c r="AW96" s="47">
        <f t="shared" si="219"/>
        <v>0</v>
      </c>
      <c r="AX96" s="47">
        <f t="shared" si="219"/>
        <v>1965552.8047732681</v>
      </c>
      <c r="AZ96" s="47">
        <f t="shared" si="220"/>
        <v>10203.893138063844</v>
      </c>
      <c r="BA96" s="47">
        <f t="shared" si="220"/>
        <v>0</v>
      </c>
      <c r="BB96" s="47">
        <f t="shared" si="220"/>
        <v>351.48587594574985</v>
      </c>
      <c r="BD96" s="47">
        <f t="shared" si="221"/>
        <v>11174.717625809424</v>
      </c>
      <c r="BE96" s="47">
        <f t="shared" si="221"/>
        <v>0</v>
      </c>
      <c r="BF96" s="47">
        <f t="shared" si="221"/>
        <v>1945.4462396486304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31854665.0300304</v>
      </c>
      <c r="BO96" s="44">
        <f t="shared" si="192"/>
        <v>9249315.5308482703</v>
      </c>
      <c r="BP96" s="44">
        <f t="shared" si="193"/>
        <v>754477.94067256246</v>
      </c>
      <c r="BQ96" s="44">
        <f t="shared" si="194"/>
        <v>9581289.2913173884</v>
      </c>
      <c r="BR96" s="44">
        <f t="shared" si="195"/>
        <v>8077091.9927082658</v>
      </c>
      <c r="BS96" s="44">
        <f t="shared" si="196"/>
        <v>4821493.4825481921</v>
      </c>
      <c r="BT96" s="44">
        <f t="shared" si="197"/>
        <v>3730756.6471776483</v>
      </c>
      <c r="BU96" s="44">
        <f t="shared" si="198"/>
        <v>507279.4841485793</v>
      </c>
      <c r="BV96" s="44">
        <f t="shared" si="199"/>
        <v>238723.80614981026</v>
      </c>
      <c r="BW96" s="44">
        <f t="shared" si="200"/>
        <v>2282243.251519396</v>
      </c>
      <c r="BX96" s="44">
        <f t="shared" si="201"/>
        <v>10555.379014009593</v>
      </c>
      <c r="BY96" s="44">
        <f t="shared" si="202"/>
        <v>13120.163865458055</v>
      </c>
      <c r="CA96" s="44">
        <f t="shared" si="203"/>
        <v>0</v>
      </c>
    </row>
    <row r="97" spans="2:79" x14ac:dyDescent="0.3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37369588.997128196</v>
      </c>
      <c r="I97" s="31">
        <f>+'Function-Classif'!T97</f>
        <v>0</v>
      </c>
      <c r="J97" s="31">
        <f>+'Function-Classif'!U97</f>
        <v>3613402.0028718072</v>
      </c>
      <c r="K97" s="65"/>
      <c r="L97" s="47">
        <f t="shared" si="211"/>
        <v>16271457.8607748</v>
      </c>
      <c r="M97" s="47">
        <f t="shared" si="211"/>
        <v>0</v>
      </c>
      <c r="N97" s="47">
        <f t="shared" si="211"/>
        <v>2084572.425095577</v>
      </c>
      <c r="O97" s="47"/>
      <c r="P97" s="47">
        <f t="shared" si="212"/>
        <v>4989862.8571164813</v>
      </c>
      <c r="Q97" s="47">
        <f t="shared" si="212"/>
        <v>0</v>
      </c>
      <c r="R97" s="47">
        <f t="shared" si="212"/>
        <v>339991.21128337452</v>
      </c>
      <c r="S97" s="47"/>
      <c r="T97" s="47">
        <f t="shared" si="212"/>
        <v>431570.09748345212</v>
      </c>
      <c r="U97" s="47">
        <f t="shared" si="212"/>
        <v>0</v>
      </c>
      <c r="V97" s="47">
        <f t="shared" si="212"/>
        <v>3192.5947611711435</v>
      </c>
      <c r="W97" s="24"/>
      <c r="X97" s="47">
        <f t="shared" si="213"/>
        <v>5482868.7257426409</v>
      </c>
      <c r="Y97" s="47">
        <f t="shared" si="213"/>
        <v>0</v>
      </c>
      <c r="Z97" s="47">
        <f t="shared" si="213"/>
        <v>38282.924833659803</v>
      </c>
      <c r="AB97" s="47">
        <f t="shared" si="214"/>
        <v>4649369.2516561123</v>
      </c>
      <c r="AC97" s="47">
        <f t="shared" si="214"/>
        <v>0</v>
      </c>
      <c r="AD97" s="47">
        <f t="shared" si="214"/>
        <v>4999.1148026626915</v>
      </c>
      <c r="AF97" s="47">
        <f t="shared" si="215"/>
        <v>2774132.443498122</v>
      </c>
      <c r="AG97" s="47">
        <f t="shared" si="215"/>
        <v>0</v>
      </c>
      <c r="AH97" s="47">
        <f t="shared" si="215"/>
        <v>4219.8105703550991</v>
      </c>
      <c r="AJ97" s="47">
        <f t="shared" si="216"/>
        <v>2145733.4216048224</v>
      </c>
      <c r="AK97" s="47">
        <f t="shared" si="216"/>
        <v>0</v>
      </c>
      <c r="AL97" s="47">
        <f t="shared" si="216"/>
        <v>4089.2790967890523</v>
      </c>
      <c r="AN97" s="47">
        <f t="shared" si="217"/>
        <v>292268.86767420737</v>
      </c>
      <c r="AO97" s="47">
        <f t="shared" si="217"/>
        <v>0</v>
      </c>
      <c r="AP97" s="47">
        <f t="shared" si="217"/>
        <v>47.424638194902762</v>
      </c>
      <c r="AR97" s="47">
        <f t="shared" si="218"/>
        <v>137515.51666139485</v>
      </c>
      <c r="AS97" s="47">
        <f t="shared" si="218"/>
        <v>0</v>
      </c>
      <c r="AT97" s="47">
        <f t="shared" si="218"/>
        <v>47.424638194902762</v>
      </c>
      <c r="AV97" s="47">
        <f t="shared" si="219"/>
        <v>182490.67840573657</v>
      </c>
      <c r="AW97" s="47">
        <f t="shared" si="219"/>
        <v>0</v>
      </c>
      <c r="AX97" s="47">
        <f t="shared" si="219"/>
        <v>1132636.2019152315</v>
      </c>
      <c r="AZ97" s="47">
        <f t="shared" si="220"/>
        <v>5879.9228087788215</v>
      </c>
      <c r="BA97" s="47">
        <f t="shared" si="220"/>
        <v>0</v>
      </c>
      <c r="BB97" s="47">
        <f t="shared" si="220"/>
        <v>202.54130369393201</v>
      </c>
      <c r="BD97" s="47">
        <f t="shared" si="221"/>
        <v>6439.3537016330565</v>
      </c>
      <c r="BE97" s="47">
        <f t="shared" si="221"/>
        <v>0</v>
      </c>
      <c r="BF97" s="47">
        <f t="shared" si="221"/>
        <v>1121.0499329017375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18356030.285870377</v>
      </c>
      <c r="BO97" s="44">
        <f t="shared" si="192"/>
        <v>5329854.0683998559</v>
      </c>
      <c r="BP97" s="44">
        <f t="shared" si="193"/>
        <v>434762.69224462326</v>
      </c>
      <c r="BQ97" s="44">
        <f t="shared" si="194"/>
        <v>5521151.6505763009</v>
      </c>
      <c r="BR97" s="44">
        <f t="shared" si="195"/>
        <v>4654368.3664587745</v>
      </c>
      <c r="BS97" s="44">
        <f t="shared" si="196"/>
        <v>2778352.2540684771</v>
      </c>
      <c r="BT97" s="44">
        <f t="shared" si="197"/>
        <v>2149822.7007016116</v>
      </c>
      <c r="BU97" s="44">
        <f t="shared" si="198"/>
        <v>292316.29231240228</v>
      </c>
      <c r="BV97" s="44">
        <f t="shared" si="199"/>
        <v>137562.94129958976</v>
      </c>
      <c r="BW97" s="44">
        <f t="shared" si="200"/>
        <v>1315126.8803209681</v>
      </c>
      <c r="BX97" s="44">
        <f t="shared" si="201"/>
        <v>6082.4641124727532</v>
      </c>
      <c r="BY97" s="44">
        <f t="shared" si="202"/>
        <v>7560.403634534794</v>
      </c>
      <c r="CA97" s="44">
        <f t="shared" si="203"/>
        <v>0</v>
      </c>
    </row>
    <row r="98" spans="2:79" x14ac:dyDescent="0.3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1539051831.0754714</v>
      </c>
      <c r="I98" s="21">
        <f t="shared" ref="I98:J98" si="226">SUM(I90:I97)</f>
        <v>0</v>
      </c>
      <c r="J98" s="21">
        <f t="shared" si="226"/>
        <v>145000914.92452869</v>
      </c>
      <c r="K98" s="21"/>
      <c r="L98" s="21">
        <f t="shared" ref="L98:BF98" si="227">SUM(L90:L97)</f>
        <v>668254138.937675</v>
      </c>
      <c r="M98" s="21">
        <f t="shared" si="227"/>
        <v>0</v>
      </c>
      <c r="N98" s="21">
        <f t="shared" si="227"/>
        <v>83651060.309667334</v>
      </c>
      <c r="O98" s="21"/>
      <c r="P98" s="21">
        <f t="shared" si="227"/>
        <v>205492561.30529353</v>
      </c>
      <c r="Q98" s="21">
        <f t="shared" si="227"/>
        <v>0</v>
      </c>
      <c r="R98" s="21">
        <f t="shared" si="227"/>
        <v>13643385.558320628</v>
      </c>
      <c r="S98" s="21"/>
      <c r="T98" s="21">
        <f t="shared" ref="T98:V98" si="228">SUM(T90:T97)</f>
        <v>17802971.340215959</v>
      </c>
      <c r="U98" s="21">
        <f t="shared" si="228"/>
        <v>0</v>
      </c>
      <c r="V98" s="21">
        <f t="shared" si="228"/>
        <v>128114.49182381394</v>
      </c>
      <c r="W98" s="21"/>
      <c r="X98" s="21">
        <f t="shared" si="227"/>
        <v>226346211.74390855</v>
      </c>
      <c r="Y98" s="21">
        <f t="shared" si="227"/>
        <v>0</v>
      </c>
      <c r="Z98" s="21">
        <f t="shared" si="227"/>
        <v>1536241.7805867828</v>
      </c>
      <c r="AA98" s="21"/>
      <c r="AB98" s="21">
        <f t="shared" si="227"/>
        <v>191868884.80694839</v>
      </c>
      <c r="AC98" s="21">
        <f t="shared" si="227"/>
        <v>0</v>
      </c>
      <c r="AD98" s="21">
        <f t="shared" si="227"/>
        <v>200607.68760927749</v>
      </c>
      <c r="AE98" s="21"/>
      <c r="AF98" s="21">
        <f t="shared" si="227"/>
        <v>114375547.54753636</v>
      </c>
      <c r="AG98" s="21">
        <f t="shared" si="227"/>
        <v>0</v>
      </c>
      <c r="AH98" s="21">
        <f t="shared" si="227"/>
        <v>169335.26715914486</v>
      </c>
      <c r="AI98" s="21"/>
      <c r="AJ98" s="21">
        <f t="shared" si="227"/>
        <v>89256603.480551913</v>
      </c>
      <c r="AK98" s="21">
        <f t="shared" si="227"/>
        <v>0</v>
      </c>
      <c r="AL98" s="21">
        <f t="shared" si="227"/>
        <v>164097.21640296519</v>
      </c>
      <c r="AM98" s="21"/>
      <c r="AN98" s="21">
        <f t="shared" si="227"/>
        <v>12064450.8591228</v>
      </c>
      <c r="AO98" s="21">
        <f t="shared" si="227"/>
        <v>0</v>
      </c>
      <c r="AP98" s="21">
        <f t="shared" si="227"/>
        <v>1903.086322186226</v>
      </c>
      <c r="AQ98" s="21"/>
      <c r="AR98" s="21">
        <f t="shared" si="227"/>
        <v>5664393.9353181478</v>
      </c>
      <c r="AS98" s="21">
        <f t="shared" si="227"/>
        <v>0</v>
      </c>
      <c r="AT98" s="21">
        <f t="shared" si="227"/>
        <v>1903.086322186226</v>
      </c>
      <c r="AU98" s="21"/>
      <c r="AV98" s="21">
        <f t="shared" si="227"/>
        <v>7419828.3484327504</v>
      </c>
      <c r="AW98" s="21">
        <f t="shared" si="227"/>
        <v>0</v>
      </c>
      <c r="AX98" s="21">
        <f t="shared" si="227"/>
        <v>45451152.521591805</v>
      </c>
      <c r="AY98" s="21"/>
      <c r="AZ98" s="21">
        <f t="shared" si="227"/>
        <v>239129.11318487328</v>
      </c>
      <c r="BA98" s="21">
        <f t="shared" si="227"/>
        <v>0</v>
      </c>
      <c r="BB98" s="21">
        <f t="shared" si="227"/>
        <v>8127.7074408786393</v>
      </c>
      <c r="BC98" s="21"/>
      <c r="BD98" s="21">
        <f t="shared" si="227"/>
        <v>267109.65728296211</v>
      </c>
      <c r="BE98" s="21">
        <f t="shared" si="227"/>
        <v>0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751905199.24734235</v>
      </c>
      <c r="BO98" s="44">
        <f t="shared" si="192"/>
        <v>219135946.86361417</v>
      </c>
      <c r="BP98" s="44">
        <f t="shared" si="193"/>
        <v>17931085.832039773</v>
      </c>
      <c r="BQ98" s="44">
        <f t="shared" si="194"/>
        <v>227882453.52449533</v>
      </c>
      <c r="BR98" s="44">
        <f t="shared" si="195"/>
        <v>192069492.49455768</v>
      </c>
      <c r="BS98" s="44">
        <f t="shared" si="196"/>
        <v>114544882.81469551</v>
      </c>
      <c r="BT98" s="44">
        <f t="shared" si="197"/>
        <v>89420700.696954876</v>
      </c>
      <c r="BU98" s="44">
        <f t="shared" si="198"/>
        <v>12066353.945444986</v>
      </c>
      <c r="BV98" s="44">
        <f t="shared" si="199"/>
        <v>5666297.0216403343</v>
      </c>
      <c r="BW98" s="44">
        <f t="shared" si="200"/>
        <v>52870980.870024554</v>
      </c>
      <c r="BX98" s="44">
        <f t="shared" si="201"/>
        <v>247256.82062575192</v>
      </c>
      <c r="BY98" s="44">
        <f t="shared" si="202"/>
        <v>312095.86856464116</v>
      </c>
      <c r="CA98" s="44">
        <f t="shared" si="203"/>
        <v>0</v>
      </c>
    </row>
    <row r="99" spans="2:79" ht="15" thickBot="1" x14ac:dyDescent="0.4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" thickTop="1" x14ac:dyDescent="0.3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2523833022.7603383</v>
      </c>
      <c r="I100" s="21">
        <f t="shared" ref="I100:J100" si="233">I87-I98</f>
        <v>0</v>
      </c>
      <c r="J100" s="21">
        <f t="shared" si="233"/>
        <v>247282494.97966138</v>
      </c>
      <c r="K100" s="21"/>
      <c r="L100" s="21">
        <f t="shared" ref="L100:BF100" si="234">L87-L98</f>
        <v>1100354123.9728928</v>
      </c>
      <c r="M100" s="21">
        <f t="shared" si="234"/>
        <v>0</v>
      </c>
      <c r="N100" s="21">
        <f t="shared" si="234"/>
        <v>142657326.76124972</v>
      </c>
      <c r="O100" s="21"/>
      <c r="P100" s="21">
        <f t="shared" si="234"/>
        <v>337027728.33942151</v>
      </c>
      <c r="Q100" s="21">
        <f t="shared" si="234"/>
        <v>0</v>
      </c>
      <c r="R100" s="21">
        <f t="shared" si="234"/>
        <v>23267235.400459476</v>
      </c>
      <c r="S100" s="21"/>
      <c r="T100" s="21">
        <f t="shared" ref="T100:V100" si="235">T87-T98</f>
        <v>29125153.378895052</v>
      </c>
      <c r="U100" s="21">
        <f t="shared" si="235"/>
        <v>0</v>
      </c>
      <c r="V100" s="21">
        <f t="shared" si="235"/>
        <v>218484.6295468788</v>
      </c>
      <c r="W100" s="21"/>
      <c r="X100" s="21">
        <f t="shared" si="234"/>
        <v>369926473.79466736</v>
      </c>
      <c r="Y100" s="21">
        <f t="shared" si="234"/>
        <v>0</v>
      </c>
      <c r="Z100" s="21">
        <f t="shared" si="234"/>
        <v>2619884.8510247227</v>
      </c>
      <c r="AA100" s="21"/>
      <c r="AB100" s="21">
        <f t="shared" si="234"/>
        <v>313719101.96148121</v>
      </c>
      <c r="AC100" s="21">
        <f t="shared" si="234"/>
        <v>0</v>
      </c>
      <c r="AD100" s="21">
        <f t="shared" si="234"/>
        <v>342113.4930765258</v>
      </c>
      <c r="AE100" s="21"/>
      <c r="AF100" s="21">
        <f t="shared" si="234"/>
        <v>187269854.74744558</v>
      </c>
      <c r="AG100" s="21">
        <f t="shared" si="234"/>
        <v>0</v>
      </c>
      <c r="AH100" s="21">
        <f t="shared" si="234"/>
        <v>288781.95267219946</v>
      </c>
      <c r="AI100" s="21"/>
      <c r="AJ100" s="21">
        <f t="shared" si="234"/>
        <v>144182075.47485006</v>
      </c>
      <c r="AK100" s="21">
        <f t="shared" si="234"/>
        <v>0</v>
      </c>
      <c r="AL100" s="21">
        <f t="shared" si="234"/>
        <v>279849.05552122375</v>
      </c>
      <c r="AM100" s="21"/>
      <c r="AN100" s="21">
        <f t="shared" si="234"/>
        <v>19718876.757735059</v>
      </c>
      <c r="AO100" s="21">
        <f t="shared" si="234"/>
        <v>0</v>
      </c>
      <c r="AP100" s="21">
        <f t="shared" si="234"/>
        <v>3245.496307087576</v>
      </c>
      <c r="AQ100" s="21"/>
      <c r="AR100" s="21">
        <f t="shared" si="234"/>
        <v>9286077.8315327298</v>
      </c>
      <c r="AS100" s="21">
        <f t="shared" si="234"/>
        <v>0</v>
      </c>
      <c r="AT100" s="21">
        <f t="shared" si="234"/>
        <v>3245.496307087576</v>
      </c>
      <c r="AU100" s="21"/>
      <c r="AV100" s="21">
        <f t="shared" si="234"/>
        <v>12390760.00938401</v>
      </c>
      <c r="AW100" s="21">
        <f t="shared" si="234"/>
        <v>0</v>
      </c>
      <c r="AX100" s="21">
        <f t="shared" si="234"/>
        <v>77511748.123039514</v>
      </c>
      <c r="AY100" s="21"/>
      <c r="AZ100" s="21">
        <f t="shared" si="234"/>
        <v>399194.75178106234</v>
      </c>
      <c r="BA100" s="21">
        <f t="shared" si="234"/>
        <v>0</v>
      </c>
      <c r="BB100" s="21">
        <f t="shared" si="234"/>
        <v>13860.876501995361</v>
      </c>
      <c r="BC100" s="21"/>
      <c r="BD100" s="21">
        <f t="shared" si="234"/>
        <v>433601.74025160132</v>
      </c>
      <c r="BE100" s="21">
        <f t="shared" si="234"/>
        <v>0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1243011450.7341425</v>
      </c>
      <c r="BO100" s="44">
        <f t="shared" si="192"/>
        <v>360294963.73988098</v>
      </c>
      <c r="BP100" s="44">
        <f t="shared" si="193"/>
        <v>29343638.008441929</v>
      </c>
      <c r="BQ100" s="44">
        <f t="shared" si="194"/>
        <v>372546358.64569211</v>
      </c>
      <c r="BR100" s="44">
        <f t="shared" si="195"/>
        <v>314061215.45455772</v>
      </c>
      <c r="BS100" s="44">
        <f t="shared" si="196"/>
        <v>187558636.7001178</v>
      </c>
      <c r="BT100" s="44">
        <f t="shared" si="197"/>
        <v>144461924.53037128</v>
      </c>
      <c r="BU100" s="44">
        <f t="shared" si="198"/>
        <v>19722122.254042145</v>
      </c>
      <c r="BV100" s="44">
        <f t="shared" si="199"/>
        <v>9289323.3278398179</v>
      </c>
      <c r="BW100" s="44">
        <f t="shared" si="200"/>
        <v>89902508.13242352</v>
      </c>
      <c r="BX100" s="44">
        <f t="shared" si="201"/>
        <v>413055.62828305771</v>
      </c>
      <c r="BY100" s="44">
        <f t="shared" si="202"/>
        <v>510320.58420652302</v>
      </c>
      <c r="CA100" s="44">
        <f t="shared" si="203"/>
        <v>0</v>
      </c>
    </row>
    <row r="101" spans="2:79" x14ac:dyDescent="0.3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3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3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18273306.031173795</v>
      </c>
      <c r="I103" s="21">
        <f>+'Function-Classif'!T103</f>
        <v>51365920.482212529</v>
      </c>
      <c r="J103" s="21">
        <f>+'Function-Classif'!U103</f>
        <v>6203497.4866136741</v>
      </c>
      <c r="K103" s="47"/>
      <c r="L103" s="47">
        <f t="shared" ref="L103:N106" si="236">INDEX(Alloc,$E103,L$1)*$G103</f>
        <v>8080653.2730271183</v>
      </c>
      <c r="M103" s="47">
        <f t="shared" si="236"/>
        <v>18583061.609546062</v>
      </c>
      <c r="N103" s="47">
        <f t="shared" si="236"/>
        <v>4533571.7174340747</v>
      </c>
      <c r="O103" s="47"/>
      <c r="P103" s="47">
        <f t="shared" ref="P103:V106" si="237">INDEX(Alloc,$E103,P$1)*$G103</f>
        <v>2450928.9286541818</v>
      </c>
      <c r="Q103" s="47">
        <f t="shared" si="237"/>
        <v>6038829.7402558327</v>
      </c>
      <c r="R103" s="47">
        <f t="shared" si="237"/>
        <v>1091090.4528695936</v>
      </c>
      <c r="S103" s="47"/>
      <c r="T103" s="47">
        <f t="shared" si="237"/>
        <v>212249.80086043972</v>
      </c>
      <c r="U103" s="47">
        <f t="shared" si="237"/>
        <v>719234.73703199252</v>
      </c>
      <c r="V103" s="47">
        <f t="shared" si="237"/>
        <v>18739.289130117908</v>
      </c>
      <c r="W103" s="24"/>
      <c r="X103" s="47">
        <f t="shared" ref="X103:Z106" si="238">INDEX(Alloc,$E103,X$1)*$G103</f>
        <v>2631084.6389365611</v>
      </c>
      <c r="Y103" s="47">
        <f t="shared" si="238"/>
        <v>8333269.1730478425</v>
      </c>
      <c r="Z103" s="47">
        <f t="shared" si="238"/>
        <v>203167.88577583866</v>
      </c>
      <c r="AB103" s="47">
        <f t="shared" ref="AB103:AD106" si="239">INDEX(Alloc,$E103,AB$1)*$G103</f>
        <v>2279944.8786232732</v>
      </c>
      <c r="AC103" s="47">
        <f t="shared" si="239"/>
        <v>8043918.1612967579</v>
      </c>
      <c r="AD103" s="47">
        <f t="shared" si="239"/>
        <v>42154.038711402274</v>
      </c>
      <c r="AF103" s="47">
        <f t="shared" ref="AF103:AH106" si="240">INDEX(Alloc,$E103,AF$1)*$G103</f>
        <v>1342147.1323103406</v>
      </c>
      <c r="AG103" s="47">
        <f t="shared" si="240"/>
        <v>3537824.7011557589</v>
      </c>
      <c r="AH103" s="47">
        <f t="shared" si="240"/>
        <v>54849.732161379325</v>
      </c>
      <c r="AJ103" s="47">
        <f t="shared" ref="AJ103:AL106" si="241">INDEX(Alloc,$E103,AJ$1)*$G103</f>
        <v>960877.11153275962</v>
      </c>
      <c r="AK103" s="47">
        <f t="shared" si="241"/>
        <v>4898130.2336007748</v>
      </c>
      <c r="AL103" s="47">
        <f t="shared" si="241"/>
        <v>23161.834079156157</v>
      </c>
      <c r="AN103" s="47">
        <f t="shared" ref="AN103:AP106" si="242">INDEX(Alloc,$E103,AN$1)*$G103</f>
        <v>143039.15299494829</v>
      </c>
      <c r="AO103" s="47">
        <f t="shared" si="242"/>
        <v>478082.36410968605</v>
      </c>
      <c r="AP103" s="47">
        <f t="shared" si="242"/>
        <v>276.21705143031045</v>
      </c>
      <c r="AR103" s="47">
        <f t="shared" ref="AR103:AT106" si="243">INDEX(Alloc,$E103,AR$1)*$G103</f>
        <v>68373.597371241325</v>
      </c>
      <c r="AS103" s="47">
        <f t="shared" si="243"/>
        <v>252569.12880049984</v>
      </c>
      <c r="AT103" s="47">
        <f t="shared" si="243"/>
        <v>276.21705143031045</v>
      </c>
      <c r="AV103" s="47">
        <f t="shared" ref="AV103:AX106" si="244">INDEX(Alloc,$E103,AV$1)*$G103</f>
        <v>97846.386861589141</v>
      </c>
      <c r="AW103" s="47">
        <f t="shared" si="244"/>
        <v>452432.72928046866</v>
      </c>
      <c r="AX103" s="47">
        <f t="shared" si="244"/>
        <v>230219.05110958035</v>
      </c>
      <c r="AZ103" s="47">
        <f t="shared" ref="AZ103:BB106" si="245">INDEX(Alloc,$E103,AZ$1)*$G103</f>
        <v>3147.7327400605132</v>
      </c>
      <c r="BA103" s="47">
        <f t="shared" si="245"/>
        <v>14747.766501904103</v>
      </c>
      <c r="BB103" s="47">
        <f t="shared" si="245"/>
        <v>926.24359177132271</v>
      </c>
      <c r="BD103" s="47">
        <f t="shared" ref="BD103:BF106" si="246">INDEX(Alloc,$E103,BD$1)*$G103</f>
        <v>3013.3972612759376</v>
      </c>
      <c r="BE103" s="47">
        <f t="shared" si="246"/>
        <v>13820.137584939372</v>
      </c>
      <c r="BF103" s="47">
        <f t="shared" si="246"/>
        <v>5064.8076478977209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31197286.600007255</v>
      </c>
      <c r="BO103" s="44">
        <f t="shared" si="192"/>
        <v>9580849.1217796095</v>
      </c>
      <c r="BP103" s="44">
        <f t="shared" si="193"/>
        <v>950223.82702255005</v>
      </c>
      <c r="BQ103" s="44">
        <f t="shared" si="194"/>
        <v>11167521.697760241</v>
      </c>
      <c r="BR103" s="44">
        <f t="shared" si="195"/>
        <v>10366017.078631435</v>
      </c>
      <c r="BS103" s="44">
        <f t="shared" si="196"/>
        <v>4934821.565627479</v>
      </c>
      <c r="BT103" s="44">
        <f t="shared" si="197"/>
        <v>5882169.1792126903</v>
      </c>
      <c r="BU103" s="44">
        <f t="shared" si="198"/>
        <v>621397.73415606457</v>
      </c>
      <c r="BV103" s="44">
        <f t="shared" si="199"/>
        <v>321218.94322317146</v>
      </c>
      <c r="BW103" s="44">
        <f t="shared" si="200"/>
        <v>780498.16725163814</v>
      </c>
      <c r="BX103" s="44">
        <f t="shared" si="201"/>
        <v>18821.742833735938</v>
      </c>
      <c r="BY103" s="44">
        <f t="shared" si="202"/>
        <v>21898.342494113029</v>
      </c>
      <c r="CA103" s="44">
        <f t="shared" si="203"/>
        <v>0</v>
      </c>
    </row>
    <row r="104" spans="2:79" x14ac:dyDescent="0.3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33638927.523295939</v>
      </c>
      <c r="I104" s="21">
        <f>+'Function-Classif'!T104</f>
        <v>0</v>
      </c>
      <c r="J104" s="21">
        <f>+'Function-Classif'!U104</f>
        <v>3257338.476704061</v>
      </c>
      <c r="K104" s="47"/>
      <c r="L104" s="47">
        <f t="shared" si="236"/>
        <v>14648645.564255323</v>
      </c>
      <c r="M104" s="47">
        <f t="shared" si="236"/>
        <v>0</v>
      </c>
      <c r="N104" s="47">
        <f t="shared" si="236"/>
        <v>1879159.2970678422</v>
      </c>
      <c r="O104" s="47"/>
      <c r="P104" s="47">
        <f t="shared" si="237"/>
        <v>4491799.3854682948</v>
      </c>
      <c r="Q104" s="47">
        <f t="shared" si="237"/>
        <v>0</v>
      </c>
      <c r="R104" s="47">
        <f t="shared" si="237"/>
        <v>306488.58150141611</v>
      </c>
      <c r="S104" s="47"/>
      <c r="T104" s="47">
        <f t="shared" si="237"/>
        <v>388461.88482934766</v>
      </c>
      <c r="U104" s="47">
        <f t="shared" si="237"/>
        <v>0</v>
      </c>
      <c r="V104" s="47">
        <f t="shared" si="237"/>
        <v>2877.9974516595516</v>
      </c>
      <c r="W104" s="24"/>
      <c r="X104" s="47">
        <f t="shared" si="238"/>
        <v>4935204.7241410399</v>
      </c>
      <c r="Y104" s="47">
        <f t="shared" si="238"/>
        <v>0</v>
      </c>
      <c r="Z104" s="47">
        <f t="shared" si="238"/>
        <v>34510.537150956894</v>
      </c>
      <c r="AB104" s="47">
        <f t="shared" si="239"/>
        <v>4184920.7422403367</v>
      </c>
      <c r="AC104" s="47">
        <f t="shared" si="239"/>
        <v>0</v>
      </c>
      <c r="AD104" s="47">
        <f t="shared" si="239"/>
        <v>4506.5035618046959</v>
      </c>
      <c r="AF104" s="47">
        <f t="shared" si="240"/>
        <v>2497111.6138449539</v>
      </c>
      <c r="AG104" s="47">
        <f t="shared" si="240"/>
        <v>0</v>
      </c>
      <c r="AH104" s="47">
        <f t="shared" si="240"/>
        <v>3803.9917297593361</v>
      </c>
      <c r="AJ104" s="47">
        <f t="shared" si="241"/>
        <v>1930514.229387467</v>
      </c>
      <c r="AK104" s="47">
        <f t="shared" si="241"/>
        <v>0</v>
      </c>
      <c r="AL104" s="47">
        <f t="shared" si="241"/>
        <v>3686.3227876018791</v>
      </c>
      <c r="AN104" s="47">
        <f t="shared" si="242"/>
        <v>263071.09890496585</v>
      </c>
      <c r="AO104" s="47">
        <f t="shared" si="242"/>
        <v>0</v>
      </c>
      <c r="AP104" s="47">
        <f t="shared" si="242"/>
        <v>42.751428878727566</v>
      </c>
      <c r="AR104" s="47">
        <f t="shared" si="243"/>
        <v>123783.67290665947</v>
      </c>
      <c r="AS104" s="47">
        <f t="shared" si="243"/>
        <v>0</v>
      </c>
      <c r="AT104" s="47">
        <f t="shared" si="243"/>
        <v>42.751428878727566</v>
      </c>
      <c r="AV104" s="47">
        <f t="shared" si="244"/>
        <v>164324.50507869775</v>
      </c>
      <c r="AW104" s="47">
        <f t="shared" si="244"/>
        <v>0</v>
      </c>
      <c r="AX104" s="47">
        <f t="shared" si="244"/>
        <v>1021026.577633555</v>
      </c>
      <c r="AZ104" s="47">
        <f t="shared" si="245"/>
        <v>5294.5699514482812</v>
      </c>
      <c r="BA104" s="47">
        <f t="shared" si="245"/>
        <v>0</v>
      </c>
      <c r="BB104" s="47">
        <f t="shared" si="245"/>
        <v>182.58294568932658</v>
      </c>
      <c r="BD104" s="47">
        <f t="shared" si="246"/>
        <v>5795.5322874100721</v>
      </c>
      <c r="BE104" s="47">
        <f t="shared" si="246"/>
        <v>0</v>
      </c>
      <c r="BF104" s="47">
        <f t="shared" si="246"/>
        <v>1010.5820160184612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16527804.861323165</v>
      </c>
      <c r="BO104" s="44">
        <f t="shared" si="192"/>
        <v>4798287.9669697108</v>
      </c>
      <c r="BP104" s="44">
        <f t="shared" si="193"/>
        <v>391339.88228100719</v>
      </c>
      <c r="BQ104" s="44">
        <f t="shared" si="194"/>
        <v>4969715.2612919966</v>
      </c>
      <c r="BR104" s="44">
        <f t="shared" si="195"/>
        <v>4189427.2458021413</v>
      </c>
      <c r="BS104" s="44">
        <f t="shared" si="196"/>
        <v>2500915.6055747131</v>
      </c>
      <c r="BT104" s="44">
        <f t="shared" si="197"/>
        <v>1934200.552175069</v>
      </c>
      <c r="BU104" s="44">
        <f t="shared" si="198"/>
        <v>263113.8503338446</v>
      </c>
      <c r="BV104" s="44">
        <f t="shared" si="199"/>
        <v>123826.42433553819</v>
      </c>
      <c r="BW104" s="44">
        <f t="shared" si="200"/>
        <v>1185351.0827122529</v>
      </c>
      <c r="BX104" s="44">
        <f t="shared" si="201"/>
        <v>5477.1528971376074</v>
      </c>
      <c r="BY104" s="44">
        <f t="shared" si="202"/>
        <v>6806.1143034285333</v>
      </c>
      <c r="CA104" s="44">
        <f t="shared" si="203"/>
        <v>0</v>
      </c>
    </row>
    <row r="105" spans="2:79" x14ac:dyDescent="0.35">
      <c r="B105" s="43" t="s">
        <v>458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14299744.032603564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4812487.4038746627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442020.2890998018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5703740.317182472</v>
      </c>
      <c r="Y105" s="47">
        <f t="shared" si="238"/>
        <v>0</v>
      </c>
      <c r="Z105" s="47">
        <f t="shared" si="238"/>
        <v>0</v>
      </c>
      <c r="AB105" s="47">
        <f t="shared" si="239"/>
        <v>4813348.0996846408</v>
      </c>
      <c r="AC105" s="47">
        <f t="shared" si="239"/>
        <v>0</v>
      </c>
      <c r="AD105" s="47">
        <f t="shared" si="239"/>
        <v>0</v>
      </c>
      <c r="AF105" s="47">
        <f t="shared" si="240"/>
        <v>2783387.1471480746</v>
      </c>
      <c r="AG105" s="47">
        <f t="shared" si="240"/>
        <v>0</v>
      </c>
      <c r="AH105" s="47">
        <f t="shared" si="240"/>
        <v>0</v>
      </c>
      <c r="AJ105" s="47">
        <f t="shared" si="241"/>
        <v>2873666.2988105346</v>
      </c>
      <c r="AK105" s="47">
        <f t="shared" si="241"/>
        <v>0</v>
      </c>
      <c r="AL105" s="47">
        <f t="shared" si="241"/>
        <v>0</v>
      </c>
      <c r="AN105" s="47">
        <f t="shared" si="242"/>
        <v>304761.71955821378</v>
      </c>
      <c r="AO105" s="47">
        <f t="shared" si="242"/>
        <v>0</v>
      </c>
      <c r="AP105" s="47">
        <f t="shared" si="242"/>
        <v>0</v>
      </c>
      <c r="AR105" s="47">
        <f t="shared" si="243"/>
        <v>135111.54383758671</v>
      </c>
      <c r="AS105" s="47">
        <f t="shared" si="243"/>
        <v>0</v>
      </c>
      <c r="AT105" s="47">
        <f t="shared" si="243"/>
        <v>0</v>
      </c>
      <c r="AV105" s="47">
        <f t="shared" si="244"/>
        <v>109891.77362272401</v>
      </c>
      <c r="AW105" s="47">
        <f t="shared" si="244"/>
        <v>0</v>
      </c>
      <c r="AX105" s="47">
        <f t="shared" si="244"/>
        <v>0</v>
      </c>
      <c r="AZ105" s="47">
        <f t="shared" si="245"/>
        <v>3582.0976533803582</v>
      </c>
      <c r="BA105" s="47">
        <f t="shared" si="245"/>
        <v>0</v>
      </c>
      <c r="BB105" s="47">
        <f t="shared" si="245"/>
        <v>0</v>
      </c>
      <c r="BD105" s="47">
        <f t="shared" si="246"/>
        <v>7570.2769243478142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14299744.032603564</v>
      </c>
      <c r="BO105" s="44">
        <f t="shared" si="192"/>
        <v>4812487.4038746627</v>
      </c>
      <c r="BP105" s="44">
        <f t="shared" si="193"/>
        <v>442020.2890998018</v>
      </c>
      <c r="BQ105" s="44">
        <f t="shared" si="194"/>
        <v>5703740.317182472</v>
      </c>
      <c r="BR105" s="44">
        <f t="shared" si="195"/>
        <v>4813348.0996846408</v>
      </c>
      <c r="BS105" s="44">
        <f t="shared" si="196"/>
        <v>2783387.1471480746</v>
      </c>
      <c r="BT105" s="44">
        <f t="shared" si="197"/>
        <v>2873666.2988105346</v>
      </c>
      <c r="BU105" s="44">
        <f t="shared" si="198"/>
        <v>304761.71955821378</v>
      </c>
      <c r="BV105" s="44">
        <f t="shared" si="199"/>
        <v>135111.54383758671</v>
      </c>
      <c r="BW105" s="44">
        <f t="shared" si="200"/>
        <v>109891.77362272401</v>
      </c>
      <c r="BX105" s="44">
        <f t="shared" si="201"/>
        <v>3582.0976533803582</v>
      </c>
      <c r="BY105" s="44">
        <f t="shared" si="202"/>
        <v>7570.2769243478142</v>
      </c>
      <c r="CA105" s="44">
        <f t="shared" si="203"/>
        <v>0</v>
      </c>
    </row>
    <row r="106" spans="2:79" x14ac:dyDescent="0.3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12738651.640723204</v>
      </c>
      <c r="I106" s="31">
        <f>+'Function-Classif'!T106</f>
        <v>0</v>
      </c>
      <c r="J106" s="31">
        <f>+'Function-Classif'!U106</f>
        <v>1233514.3592767972</v>
      </c>
      <c r="K106" s="65"/>
      <c r="L106" s="47">
        <f t="shared" si="236"/>
        <v>5547263.4412094448</v>
      </c>
      <c r="M106" s="47">
        <f t="shared" si="236"/>
        <v>0</v>
      </c>
      <c r="N106" s="47">
        <f t="shared" si="236"/>
        <v>711614.71025483194</v>
      </c>
      <c r="O106" s="47"/>
      <c r="P106" s="47">
        <f t="shared" si="237"/>
        <v>1700989.6517024518</v>
      </c>
      <c r="Q106" s="47">
        <f t="shared" si="237"/>
        <v>0</v>
      </c>
      <c r="R106" s="47">
        <f t="shared" si="237"/>
        <v>116063.48831728162</v>
      </c>
      <c r="S106" s="47"/>
      <c r="T106" s="47">
        <f t="shared" si="237"/>
        <v>147105.77865815817</v>
      </c>
      <c r="U106" s="47">
        <f t="shared" si="237"/>
        <v>0</v>
      </c>
      <c r="V106" s="47">
        <f t="shared" si="237"/>
        <v>1089.862538994169</v>
      </c>
      <c r="W106" s="24"/>
      <c r="X106" s="47">
        <f t="shared" si="238"/>
        <v>1868901.846319159</v>
      </c>
      <c r="Y106" s="47">
        <f t="shared" si="238"/>
        <v>0</v>
      </c>
      <c r="Z106" s="47">
        <f t="shared" si="238"/>
        <v>13068.719577811389</v>
      </c>
      <c r="AB106" s="47">
        <f t="shared" si="239"/>
        <v>1584778.4517659645</v>
      </c>
      <c r="AC106" s="47">
        <f t="shared" si="239"/>
        <v>0</v>
      </c>
      <c r="AD106" s="47">
        <f t="shared" si="239"/>
        <v>1706.5579439698986</v>
      </c>
      <c r="AF106" s="47">
        <f t="shared" si="240"/>
        <v>945625.71695384011</v>
      </c>
      <c r="AG106" s="47">
        <f t="shared" si="240"/>
        <v>0</v>
      </c>
      <c r="AH106" s="47">
        <f t="shared" si="240"/>
        <v>1440.5252800059654</v>
      </c>
      <c r="AJ106" s="47">
        <f t="shared" si="241"/>
        <v>731062.19687281537</v>
      </c>
      <c r="AK106" s="47">
        <f t="shared" si="241"/>
        <v>0</v>
      </c>
      <c r="AL106" s="47">
        <f t="shared" si="241"/>
        <v>1395.9654865334123</v>
      </c>
      <c r="AN106" s="47">
        <f t="shared" si="242"/>
        <v>99621.817115656129</v>
      </c>
      <c r="AO106" s="47">
        <f t="shared" si="242"/>
        <v>0</v>
      </c>
      <c r="AP106" s="47">
        <f t="shared" si="242"/>
        <v>16.189444780964433</v>
      </c>
      <c r="AR106" s="47">
        <f t="shared" si="243"/>
        <v>46875.367440747221</v>
      </c>
      <c r="AS106" s="47">
        <f t="shared" si="243"/>
        <v>0</v>
      </c>
      <c r="AT106" s="47">
        <f t="shared" si="243"/>
        <v>16.189444780964433</v>
      </c>
      <c r="AV106" s="47">
        <f t="shared" si="244"/>
        <v>62227.686206170787</v>
      </c>
      <c r="AW106" s="47">
        <f t="shared" si="244"/>
        <v>0</v>
      </c>
      <c r="AX106" s="47">
        <f t="shared" si="244"/>
        <v>386650.31396694499</v>
      </c>
      <c r="AZ106" s="47">
        <f t="shared" si="245"/>
        <v>2004.9890755950028</v>
      </c>
      <c r="BA106" s="47">
        <f t="shared" si="245"/>
        <v>0</v>
      </c>
      <c r="BB106" s="47">
        <f t="shared" si="245"/>
        <v>69.141935011533562</v>
      </c>
      <c r="BD106" s="47">
        <f t="shared" si="246"/>
        <v>2194.6974032020812</v>
      </c>
      <c r="BE106" s="47">
        <f t="shared" si="246"/>
        <v>0</v>
      </c>
      <c r="BF106" s="47">
        <f t="shared" si="246"/>
        <v>382.69508585027546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6258878.1514642769</v>
      </c>
      <c r="BO106" s="44">
        <f t="shared" si="192"/>
        <v>1817053.1400197335</v>
      </c>
      <c r="BP106" s="44">
        <f t="shared" si="193"/>
        <v>148195.64119715235</v>
      </c>
      <c r="BQ106" s="44">
        <f t="shared" si="194"/>
        <v>1881970.5658969705</v>
      </c>
      <c r="BR106" s="44">
        <f t="shared" si="195"/>
        <v>1586485.0097099345</v>
      </c>
      <c r="BS106" s="44">
        <f t="shared" si="196"/>
        <v>947066.2422338461</v>
      </c>
      <c r="BT106" s="44">
        <f t="shared" si="197"/>
        <v>732458.16235934873</v>
      </c>
      <c r="BU106" s="44">
        <f t="shared" si="198"/>
        <v>99638.00656043709</v>
      </c>
      <c r="BV106" s="44">
        <f t="shared" si="199"/>
        <v>46891.556885528182</v>
      </c>
      <c r="BW106" s="44">
        <f t="shared" si="200"/>
        <v>448878.00017311575</v>
      </c>
      <c r="BX106" s="44">
        <f t="shared" si="201"/>
        <v>2074.1310106065362</v>
      </c>
      <c r="BY106" s="44">
        <f t="shared" si="202"/>
        <v>2577.3924890523567</v>
      </c>
      <c r="CA106" s="44">
        <f t="shared" si="203"/>
        <v>0</v>
      </c>
    </row>
    <row r="107" spans="2:79" x14ac:dyDescent="0.3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100940196.19519293</v>
      </c>
      <c r="I107" s="21">
        <f>SUM(I103:I106)</f>
        <v>51365920.482212529</v>
      </c>
      <c r="J107" s="21">
        <f>SUM(J103:J106)</f>
        <v>10694350.322594533</v>
      </c>
      <c r="K107" s="21"/>
      <c r="L107" s="21">
        <f t="shared" ref="L107:R107" si="255">SUM(L103:L106)</f>
        <v>42576306.311095446</v>
      </c>
      <c r="M107" s="21">
        <f t="shared" si="255"/>
        <v>18583061.609546062</v>
      </c>
      <c r="N107" s="21">
        <f t="shared" si="255"/>
        <v>7124345.7247567493</v>
      </c>
      <c r="O107" s="21"/>
      <c r="P107" s="21">
        <f t="shared" si="255"/>
        <v>13456205.369699592</v>
      </c>
      <c r="Q107" s="21">
        <f t="shared" si="255"/>
        <v>6038829.7402558327</v>
      </c>
      <c r="R107" s="21">
        <f t="shared" si="255"/>
        <v>1513642.5226882915</v>
      </c>
      <c r="S107" s="21"/>
      <c r="T107" s="21">
        <f t="shared" ref="T107:V107" si="256">SUM(T103:T106)</f>
        <v>1189837.7534477473</v>
      </c>
      <c r="U107" s="21">
        <f t="shared" si="256"/>
        <v>719234.73703199252</v>
      </c>
      <c r="V107" s="21">
        <f t="shared" si="256"/>
        <v>22707.149120771628</v>
      </c>
      <c r="W107" s="21"/>
      <c r="X107" s="21">
        <f t="shared" ref="X107:BF107" si="257">SUM(X103:X106)</f>
        <v>15138931.526579233</v>
      </c>
      <c r="Y107" s="21">
        <f t="shared" si="257"/>
        <v>8333269.1730478425</v>
      </c>
      <c r="Z107" s="21">
        <f t="shared" si="257"/>
        <v>250747.14250460695</v>
      </c>
      <c r="AA107" s="21"/>
      <c r="AB107" s="21">
        <f t="shared" si="257"/>
        <v>12862992.172314214</v>
      </c>
      <c r="AC107" s="21">
        <f t="shared" si="257"/>
        <v>8043918.1612967579</v>
      </c>
      <c r="AD107" s="21">
        <f t="shared" si="257"/>
        <v>48367.100217176871</v>
      </c>
      <c r="AE107" s="21"/>
      <c r="AF107" s="21">
        <f t="shared" si="257"/>
        <v>7568271.6102572093</v>
      </c>
      <c r="AG107" s="21">
        <f t="shared" si="257"/>
        <v>3537824.7011557589</v>
      </c>
      <c r="AH107" s="21">
        <f t="shared" si="257"/>
        <v>60094.249171144627</v>
      </c>
      <c r="AI107" s="21"/>
      <c r="AJ107" s="21">
        <f t="shared" si="257"/>
        <v>6496119.8366035763</v>
      </c>
      <c r="AK107" s="21">
        <f t="shared" si="257"/>
        <v>4898130.2336007748</v>
      </c>
      <c r="AL107" s="21">
        <f t="shared" si="257"/>
        <v>28244.122353291448</v>
      </c>
      <c r="AM107" s="21"/>
      <c r="AN107" s="21">
        <f t="shared" si="257"/>
        <v>810493.78857378406</v>
      </c>
      <c r="AO107" s="21">
        <f t="shared" si="257"/>
        <v>478082.36410968605</v>
      </c>
      <c r="AP107" s="21">
        <f t="shared" si="257"/>
        <v>335.15792509000244</v>
      </c>
      <c r="AQ107" s="21"/>
      <c r="AR107" s="21">
        <f t="shared" si="257"/>
        <v>374144.18155623472</v>
      </c>
      <c r="AS107" s="21">
        <f t="shared" si="257"/>
        <v>252569.12880049984</v>
      </c>
      <c r="AT107" s="21">
        <f t="shared" si="257"/>
        <v>335.15792509000244</v>
      </c>
      <c r="AU107" s="21"/>
      <c r="AV107" s="21">
        <f t="shared" si="257"/>
        <v>434290.35176918167</v>
      </c>
      <c r="AW107" s="21">
        <f t="shared" si="257"/>
        <v>452432.72928046866</v>
      </c>
      <c r="AX107" s="21">
        <f t="shared" si="257"/>
        <v>1637895.9427100804</v>
      </c>
      <c r="AY107" s="21"/>
      <c r="AZ107" s="21">
        <f t="shared" si="257"/>
        <v>14029.389420484156</v>
      </c>
      <c r="BA107" s="21">
        <f t="shared" si="257"/>
        <v>14747.766501904103</v>
      </c>
      <c r="BB107" s="21">
        <f t="shared" si="257"/>
        <v>1177.9684724721828</v>
      </c>
      <c r="BC107" s="21"/>
      <c r="BD107" s="21">
        <f t="shared" si="257"/>
        <v>18573.903876235905</v>
      </c>
      <c r="BE107" s="21">
        <f t="shared" si="257"/>
        <v>13820.137584939372</v>
      </c>
      <c r="BF107" s="21">
        <f t="shared" si="257"/>
        <v>6458.0847497664572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68283713.645398259</v>
      </c>
      <c r="BO107" s="44">
        <f t="shared" si="192"/>
        <v>21008677.632643715</v>
      </c>
      <c r="BP107" s="44">
        <f t="shared" si="193"/>
        <v>1931779.6396005114</v>
      </c>
      <c r="BQ107" s="44">
        <f t="shared" si="194"/>
        <v>23722947.842131682</v>
      </c>
      <c r="BR107" s="44">
        <f t="shared" si="195"/>
        <v>20955277.433828149</v>
      </c>
      <c r="BS107" s="44">
        <f t="shared" si="196"/>
        <v>11166190.560584113</v>
      </c>
      <c r="BT107" s="44">
        <f t="shared" si="197"/>
        <v>11422494.192557642</v>
      </c>
      <c r="BU107" s="44">
        <f t="shared" si="198"/>
        <v>1288911.3106085602</v>
      </c>
      <c r="BV107" s="44">
        <f t="shared" si="199"/>
        <v>627048.46828182461</v>
      </c>
      <c r="BW107" s="44">
        <f t="shared" si="200"/>
        <v>2524619.0237597306</v>
      </c>
      <c r="BX107" s="44">
        <f t="shared" si="201"/>
        <v>29955.124394860439</v>
      </c>
      <c r="BY107" s="44">
        <f t="shared" si="202"/>
        <v>38852.126210941737</v>
      </c>
      <c r="CA107" s="44">
        <f t="shared" si="203"/>
        <v>0</v>
      </c>
    </row>
    <row r="108" spans="2:79" x14ac:dyDescent="0.3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3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3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3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3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5" x14ac:dyDescent="0.3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5" x14ac:dyDescent="0.35">
      <c r="B114" s="15" t="s">
        <v>473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498214354.54141825</v>
      </c>
      <c r="I114" s="21">
        <f>+'Function-Classif'!T114</f>
        <v>0</v>
      </c>
      <c r="J114" s="21">
        <f>+'Function-Classif'!U114</f>
        <v>48243297.45858179</v>
      </c>
      <c r="K114" s="47"/>
      <c r="L114" s="47">
        <f t="shared" ref="L114:N114" si="258">INDEX(Alloc,$E114,L$1)*$G114</f>
        <v>216955950.50250286</v>
      </c>
      <c r="M114" s="47">
        <f t="shared" si="258"/>
        <v>0</v>
      </c>
      <c r="N114" s="47">
        <f t="shared" si="258"/>
        <v>27831569.113515813</v>
      </c>
      <c r="O114" s="47"/>
      <c r="P114" s="47">
        <f t="shared" ref="P114:V114" si="259">INDEX(Alloc,$E114,P$1)*$G114</f>
        <v>66526464.912141718</v>
      </c>
      <c r="Q114" s="47">
        <f t="shared" si="259"/>
        <v>0</v>
      </c>
      <c r="R114" s="47">
        <f t="shared" si="259"/>
        <v>4539294.8601377299</v>
      </c>
      <c r="S114" s="47"/>
      <c r="T114" s="47">
        <f t="shared" si="259"/>
        <v>5753372.6983467583</v>
      </c>
      <c r="U114" s="47">
        <f t="shared" si="259"/>
        <v>0</v>
      </c>
      <c r="V114" s="47">
        <f t="shared" si="259"/>
        <v>42625.010614783139</v>
      </c>
      <c r="W114" s="24"/>
      <c r="X114" s="47">
        <f t="shared" ref="X114:Z114" si="260">INDEX(Alloc,$E114,X$1)*$G114</f>
        <v>73093585.830431193</v>
      </c>
      <c r="Y114" s="47">
        <f t="shared" si="260"/>
        <v>0</v>
      </c>
      <c r="Z114" s="47">
        <f t="shared" si="260"/>
        <v>511123.45896386023</v>
      </c>
      <c r="AB114" s="47">
        <f t="shared" ref="AB114:AD114" si="261">INDEX(Alloc,$E114,AB$1)*$G114</f>
        <v>61981392.98461128</v>
      </c>
      <c r="AC114" s="47">
        <f t="shared" si="261"/>
        <v>0</v>
      </c>
      <c r="AD114" s="47">
        <f t="shared" si="261"/>
        <v>66744.243309429497</v>
      </c>
      <c r="AF114" s="47">
        <f t="shared" ref="AF114:AH114" si="262">INDEX(Alloc,$E114,AF$1)*$G114</f>
        <v>36983844.090988614</v>
      </c>
      <c r="AG114" s="47">
        <f t="shared" si="262"/>
        <v>0</v>
      </c>
      <c r="AH114" s="47">
        <f t="shared" si="262"/>
        <v>56339.587015978941</v>
      </c>
      <c r="AJ114" s="47">
        <f t="shared" ref="AJ114:AL114" si="263">INDEX(Alloc,$E114,AJ$1)*$G114</f>
        <v>28592169.000073466</v>
      </c>
      <c r="AK114" s="47">
        <f t="shared" si="263"/>
        <v>0</v>
      </c>
      <c r="AL114" s="47">
        <f t="shared" si="263"/>
        <v>54596.833593595016</v>
      </c>
      <c r="AN114" s="47">
        <f t="shared" ref="AN114:AP114" si="264">INDEX(Alloc,$E114,AN$1)*$G114</f>
        <v>3896253.7568616676</v>
      </c>
      <c r="AO114" s="47">
        <f t="shared" si="264"/>
        <v>0</v>
      </c>
      <c r="AP114" s="47">
        <f t="shared" si="264"/>
        <v>633.17641532382868</v>
      </c>
      <c r="AR114" s="47">
        <f t="shared" ref="AR114:AT114" si="265">INDEX(Alloc,$E114,AR$1)*$G114</f>
        <v>1833316.5543773226</v>
      </c>
      <c r="AS114" s="47">
        <f t="shared" si="265"/>
        <v>0</v>
      </c>
      <c r="AT114" s="47">
        <f t="shared" si="265"/>
        <v>633.17641532382868</v>
      </c>
      <c r="AV114" s="47">
        <f t="shared" ref="AV114:AX114" si="266">INDEX(Alloc,$E114,AV$1)*$G114</f>
        <v>2433752.5973866093</v>
      </c>
      <c r="AW114" s="47">
        <f t="shared" si="266"/>
        <v>0</v>
      </c>
      <c r="AX114" s="47">
        <f t="shared" si="266"/>
        <v>15122066.450931055</v>
      </c>
      <c r="AZ114" s="47">
        <f t="shared" ref="AZ114:BB114" si="267">INDEX(Alloc,$E114,AZ$1)*$G114</f>
        <v>78416.018141732333</v>
      </c>
      <c r="BA114" s="47">
        <f t="shared" si="267"/>
        <v>0</v>
      </c>
      <c r="BB114" s="47">
        <f t="shared" si="267"/>
        <v>2704.1719559543758</v>
      </c>
      <c r="BD114" s="47">
        <f t="shared" ref="BD114:BF114" si="268">INDEX(Alloc,$E114,BD$1)*$G114</f>
        <v>85835.595555070453</v>
      </c>
      <c r="BE114" s="47">
        <f t="shared" si="268"/>
        <v>0</v>
      </c>
      <c r="BF114" s="47">
        <f t="shared" si="268"/>
        <v>14967.375712948153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244787519.61601868</v>
      </c>
      <c r="BO114" s="44">
        <f t="shared" si="192"/>
        <v>71065759.772279441</v>
      </c>
      <c r="BP114" s="44">
        <f t="shared" si="193"/>
        <v>5795997.7089615418</v>
      </c>
      <c r="BQ114" s="44">
        <f t="shared" si="194"/>
        <v>73604709.289395049</v>
      </c>
      <c r="BR114" s="44">
        <f t="shared" si="195"/>
        <v>62048137.227920711</v>
      </c>
      <c r="BS114" s="44">
        <f t="shared" si="196"/>
        <v>37040183.678004593</v>
      </c>
      <c r="BT114" s="44">
        <f t="shared" si="197"/>
        <v>28646765.833667062</v>
      </c>
      <c r="BU114" s="44">
        <f t="shared" si="198"/>
        <v>3896886.9332769914</v>
      </c>
      <c r="BV114" s="44">
        <f t="shared" si="199"/>
        <v>1833949.7307926463</v>
      </c>
      <c r="BW114" s="44">
        <f t="shared" si="200"/>
        <v>17555819.048317663</v>
      </c>
      <c r="BX114" s="44">
        <f t="shared" si="201"/>
        <v>81120.190097686704</v>
      </c>
      <c r="BY114" s="44">
        <f t="shared" si="202"/>
        <v>100802.97126801861</v>
      </c>
      <c r="CA114" s="44">
        <f t="shared" si="203"/>
        <v>0</v>
      </c>
    </row>
    <row r="115" spans="2:79" ht="15.5" x14ac:dyDescent="0.3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5" x14ac:dyDescent="0.3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5" x14ac:dyDescent="0.3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5" x14ac:dyDescent="0.3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498214354.54141825</v>
      </c>
      <c r="I118" s="21">
        <f t="shared" ref="I118:BF118" si="269">SUM(I112:I117)</f>
        <v>0</v>
      </c>
      <c r="J118" s="21">
        <f t="shared" si="269"/>
        <v>48243297.45858179</v>
      </c>
      <c r="K118" s="21"/>
      <c r="L118" s="21">
        <f t="shared" si="269"/>
        <v>216955950.50250286</v>
      </c>
      <c r="M118" s="21">
        <f t="shared" si="269"/>
        <v>0</v>
      </c>
      <c r="N118" s="21">
        <f t="shared" si="269"/>
        <v>27831569.113515813</v>
      </c>
      <c r="O118" s="21"/>
      <c r="P118" s="21">
        <f t="shared" si="269"/>
        <v>66526464.912141718</v>
      </c>
      <c r="Q118" s="21">
        <f t="shared" si="269"/>
        <v>0</v>
      </c>
      <c r="R118" s="21">
        <f t="shared" si="269"/>
        <v>4539294.8601377299</v>
      </c>
      <c r="S118" s="21"/>
      <c r="T118" s="21">
        <f t="shared" ref="T118:V118" si="270">SUM(T112:T117)</f>
        <v>5753372.6983467583</v>
      </c>
      <c r="U118" s="21">
        <f t="shared" si="270"/>
        <v>0</v>
      </c>
      <c r="V118" s="21">
        <f t="shared" si="270"/>
        <v>42625.010614783139</v>
      </c>
      <c r="W118" s="21"/>
      <c r="X118" s="21">
        <f t="shared" si="269"/>
        <v>73093585.830431193</v>
      </c>
      <c r="Y118" s="21">
        <f t="shared" si="269"/>
        <v>0</v>
      </c>
      <c r="Z118" s="21">
        <f t="shared" si="269"/>
        <v>511123.45896386023</v>
      </c>
      <c r="AA118" s="21"/>
      <c r="AB118" s="21">
        <f t="shared" si="269"/>
        <v>61981392.98461128</v>
      </c>
      <c r="AC118" s="21">
        <f t="shared" si="269"/>
        <v>0</v>
      </c>
      <c r="AD118" s="21">
        <f t="shared" si="269"/>
        <v>66744.243309429497</v>
      </c>
      <c r="AE118" s="21"/>
      <c r="AF118" s="21">
        <f t="shared" si="269"/>
        <v>36983844.090988614</v>
      </c>
      <c r="AG118" s="21">
        <f t="shared" si="269"/>
        <v>0</v>
      </c>
      <c r="AH118" s="21">
        <f t="shared" si="269"/>
        <v>56339.587015978941</v>
      </c>
      <c r="AI118" s="21"/>
      <c r="AJ118" s="21">
        <f t="shared" si="269"/>
        <v>28592169.000073466</v>
      </c>
      <c r="AK118" s="21">
        <f t="shared" si="269"/>
        <v>0</v>
      </c>
      <c r="AL118" s="21">
        <f t="shared" si="269"/>
        <v>54596.833593595016</v>
      </c>
      <c r="AM118" s="21"/>
      <c r="AN118" s="21">
        <f t="shared" si="269"/>
        <v>3896253.7568616676</v>
      </c>
      <c r="AO118" s="21">
        <f t="shared" si="269"/>
        <v>0</v>
      </c>
      <c r="AP118" s="21">
        <f t="shared" si="269"/>
        <v>633.17641532382868</v>
      </c>
      <c r="AQ118" s="21"/>
      <c r="AR118" s="21">
        <f t="shared" si="269"/>
        <v>1833316.5543773226</v>
      </c>
      <c r="AS118" s="21">
        <f t="shared" si="269"/>
        <v>0</v>
      </c>
      <c r="AT118" s="21">
        <f t="shared" si="269"/>
        <v>633.17641532382868</v>
      </c>
      <c r="AU118" s="21"/>
      <c r="AV118" s="21">
        <f t="shared" si="269"/>
        <v>2433752.5973866093</v>
      </c>
      <c r="AW118" s="21">
        <f t="shared" si="269"/>
        <v>0</v>
      </c>
      <c r="AX118" s="21">
        <f t="shared" si="269"/>
        <v>15122066.450931055</v>
      </c>
      <c r="AY118" s="21"/>
      <c r="AZ118" s="21">
        <f t="shared" si="269"/>
        <v>78416.018141732333</v>
      </c>
      <c r="BA118" s="21">
        <f t="shared" si="269"/>
        <v>0</v>
      </c>
      <c r="BB118" s="21">
        <f t="shared" si="269"/>
        <v>2704.1719559543758</v>
      </c>
      <c r="BC118" s="21"/>
      <c r="BD118" s="21">
        <f t="shared" si="269"/>
        <v>85835.595555070453</v>
      </c>
      <c r="BE118" s="21">
        <f t="shared" si="269"/>
        <v>0</v>
      </c>
      <c r="BF118" s="21">
        <f t="shared" si="269"/>
        <v>14967.375712948153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244787519.61601868</v>
      </c>
      <c r="BO118" s="44">
        <f t="shared" si="192"/>
        <v>71065759.772279441</v>
      </c>
      <c r="BP118" s="44">
        <f t="shared" si="193"/>
        <v>5795997.7089615418</v>
      </c>
      <c r="BQ118" s="44">
        <f t="shared" si="194"/>
        <v>73604709.289395049</v>
      </c>
      <c r="BR118" s="44">
        <f t="shared" si="195"/>
        <v>62048137.227920711</v>
      </c>
      <c r="BS118" s="44">
        <f t="shared" si="196"/>
        <v>37040183.678004593</v>
      </c>
      <c r="BT118" s="44">
        <f t="shared" si="197"/>
        <v>28646765.833667062</v>
      </c>
      <c r="BU118" s="44">
        <f t="shared" si="198"/>
        <v>3896886.9332769914</v>
      </c>
      <c r="BV118" s="44">
        <f t="shared" si="199"/>
        <v>1833949.7307926463</v>
      </c>
      <c r="BW118" s="44">
        <f t="shared" si="200"/>
        <v>17555819.048317663</v>
      </c>
      <c r="BX118" s="44">
        <f t="shared" si="201"/>
        <v>81120.190097686704</v>
      </c>
      <c r="BY118" s="44">
        <f t="shared" si="202"/>
        <v>100802.97126801861</v>
      </c>
      <c r="CA118" s="44">
        <f t="shared" si="203"/>
        <v>0</v>
      </c>
    </row>
    <row r="119" spans="2:79" ht="15.5" x14ac:dyDescent="0.3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5" x14ac:dyDescent="0.3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5" x14ac:dyDescent="0.3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5" x14ac:dyDescent="0.3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5" x14ac:dyDescent="0.3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5" x14ac:dyDescent="0.3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5" x14ac:dyDescent="0.3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5" x14ac:dyDescent="0.3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5" x14ac:dyDescent="0.3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3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3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498214354.54141825</v>
      </c>
      <c r="I129" s="21">
        <f t="shared" ref="I129:J129" si="285">I118+I127</f>
        <v>0</v>
      </c>
      <c r="J129" s="21">
        <f t="shared" si="285"/>
        <v>48243297.45858179</v>
      </c>
      <c r="K129" s="21"/>
      <c r="L129" s="21">
        <f t="shared" ref="L129:BF129" si="286">L118+L127</f>
        <v>216955950.50250286</v>
      </c>
      <c r="M129" s="21">
        <f t="shared" si="286"/>
        <v>0</v>
      </c>
      <c r="N129" s="21">
        <f t="shared" si="286"/>
        <v>27831569.113515813</v>
      </c>
      <c r="O129" s="21"/>
      <c r="P129" s="21">
        <f t="shared" si="286"/>
        <v>66526464.912141718</v>
      </c>
      <c r="Q129" s="21">
        <f t="shared" si="286"/>
        <v>0</v>
      </c>
      <c r="R129" s="21">
        <f t="shared" si="286"/>
        <v>4539294.8601377299</v>
      </c>
      <c r="S129" s="21"/>
      <c r="T129" s="21">
        <f t="shared" ref="T129:V129" si="287">T118+T127</f>
        <v>5753372.6983467583</v>
      </c>
      <c r="U129" s="21">
        <f t="shared" si="287"/>
        <v>0</v>
      </c>
      <c r="V129" s="21">
        <f t="shared" si="287"/>
        <v>42625.010614783139</v>
      </c>
      <c r="W129" s="21"/>
      <c r="X129" s="21">
        <f t="shared" si="286"/>
        <v>73093585.830431193</v>
      </c>
      <c r="Y129" s="21">
        <f t="shared" si="286"/>
        <v>0</v>
      </c>
      <c r="Z129" s="21">
        <f t="shared" si="286"/>
        <v>511123.45896386023</v>
      </c>
      <c r="AA129" s="21"/>
      <c r="AB129" s="21">
        <f t="shared" si="286"/>
        <v>61981392.98461128</v>
      </c>
      <c r="AC129" s="21">
        <f t="shared" si="286"/>
        <v>0</v>
      </c>
      <c r="AD129" s="21">
        <f t="shared" si="286"/>
        <v>66744.243309429497</v>
      </c>
      <c r="AE129" s="21"/>
      <c r="AF129" s="21">
        <f t="shared" si="286"/>
        <v>36983844.090988614</v>
      </c>
      <c r="AG129" s="21">
        <f t="shared" si="286"/>
        <v>0</v>
      </c>
      <c r="AH129" s="21">
        <f t="shared" si="286"/>
        <v>56339.587015978941</v>
      </c>
      <c r="AI129" s="21"/>
      <c r="AJ129" s="21">
        <f t="shared" si="286"/>
        <v>28592169.000073466</v>
      </c>
      <c r="AK129" s="21">
        <f t="shared" si="286"/>
        <v>0</v>
      </c>
      <c r="AL129" s="21">
        <f t="shared" si="286"/>
        <v>54596.833593595016</v>
      </c>
      <c r="AM129" s="21"/>
      <c r="AN129" s="21">
        <f t="shared" si="286"/>
        <v>3896253.7568616676</v>
      </c>
      <c r="AO129" s="21">
        <f t="shared" si="286"/>
        <v>0</v>
      </c>
      <c r="AP129" s="21">
        <f t="shared" si="286"/>
        <v>633.17641532382868</v>
      </c>
      <c r="AQ129" s="21"/>
      <c r="AR129" s="21">
        <f t="shared" si="286"/>
        <v>1833316.5543773226</v>
      </c>
      <c r="AS129" s="21">
        <f t="shared" si="286"/>
        <v>0</v>
      </c>
      <c r="AT129" s="21">
        <f t="shared" si="286"/>
        <v>633.17641532382868</v>
      </c>
      <c r="AU129" s="21"/>
      <c r="AV129" s="21">
        <f t="shared" si="286"/>
        <v>2433752.5973866093</v>
      </c>
      <c r="AW129" s="21">
        <f t="shared" si="286"/>
        <v>0</v>
      </c>
      <c r="AX129" s="21">
        <f t="shared" si="286"/>
        <v>15122066.450931055</v>
      </c>
      <c r="AY129" s="21"/>
      <c r="AZ129" s="21">
        <f t="shared" si="286"/>
        <v>78416.018141732333</v>
      </c>
      <c r="BA129" s="21">
        <f t="shared" si="286"/>
        <v>0</v>
      </c>
      <c r="BB129" s="21">
        <f t="shared" si="286"/>
        <v>2704.1719559543758</v>
      </c>
      <c r="BC129" s="21"/>
      <c r="BD129" s="21">
        <f t="shared" si="286"/>
        <v>85835.595555070453</v>
      </c>
      <c r="BE129" s="21">
        <f t="shared" si="286"/>
        <v>0</v>
      </c>
      <c r="BF129" s="21">
        <f t="shared" si="286"/>
        <v>14967.375712948153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244787519.61601868</v>
      </c>
      <c r="BO129" s="44">
        <f t="shared" si="192"/>
        <v>71065759.772279441</v>
      </c>
      <c r="BP129" s="44">
        <f t="shared" si="193"/>
        <v>5795997.7089615418</v>
      </c>
      <c r="BQ129" s="44">
        <f t="shared" si="194"/>
        <v>73604709.289395049</v>
      </c>
      <c r="BR129" s="44">
        <f t="shared" si="195"/>
        <v>62048137.227920711</v>
      </c>
      <c r="BS129" s="44">
        <f t="shared" si="196"/>
        <v>37040183.678004593</v>
      </c>
      <c r="BT129" s="44">
        <f t="shared" si="197"/>
        <v>28646765.833667062</v>
      </c>
      <c r="BU129" s="44">
        <f t="shared" si="198"/>
        <v>3896886.9332769914</v>
      </c>
      <c r="BV129" s="44">
        <f t="shared" si="199"/>
        <v>1833949.7307926463</v>
      </c>
      <c r="BW129" s="44">
        <f t="shared" si="200"/>
        <v>17555819.048317663</v>
      </c>
      <c r="BX129" s="44">
        <f t="shared" si="201"/>
        <v>81120.190097686704</v>
      </c>
      <c r="BY129" s="44">
        <f t="shared" si="202"/>
        <v>100802.97126801861</v>
      </c>
      <c r="CA129" s="44">
        <f t="shared" si="203"/>
        <v>0</v>
      </c>
    </row>
    <row r="130" spans="1:79" x14ac:dyDescent="0.3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3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3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3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2120689865.9531729</v>
      </c>
      <c r="I133" s="21">
        <f>I100+I107+I109-I129-I131</f>
        <v>51365920.482212529</v>
      </c>
      <c r="J133" s="21">
        <f>J100+J107+J109-J129-J131</f>
        <v>208878142.3046141</v>
      </c>
      <c r="K133" s="21"/>
      <c r="L133" s="21">
        <f t="shared" ref="L133:R133" si="303">L100+L107+L109-L129-L131</f>
        <v>922956235.11278093</v>
      </c>
      <c r="M133" s="21">
        <f t="shared" si="303"/>
        <v>18583061.609546062</v>
      </c>
      <c r="N133" s="21">
        <f t="shared" si="303"/>
        <v>121206875.34003362</v>
      </c>
      <c r="O133" s="21"/>
      <c r="P133" s="21">
        <f t="shared" si="303"/>
        <v>283138205.85565847</v>
      </c>
      <c r="Q133" s="21">
        <f t="shared" si="303"/>
        <v>6038829.7402558327</v>
      </c>
      <c r="R133" s="21">
        <f t="shared" si="303"/>
        <v>20149244.212544218</v>
      </c>
      <c r="S133" s="21"/>
      <c r="T133" s="21">
        <f t="shared" ref="T133:V133" si="304">T100+T107+T109-T129-T131</f>
        <v>24496506.14875168</v>
      </c>
      <c r="U133" s="21">
        <f t="shared" si="304"/>
        <v>719234.73703199252</v>
      </c>
      <c r="V133" s="21">
        <f t="shared" si="304"/>
        <v>198566.76805286726</v>
      </c>
      <c r="W133" s="21"/>
      <c r="X133" s="21">
        <f t="shared" ref="X133:BF133" si="305">X100+X107+X109-X129-X131</f>
        <v>311216094.11132187</v>
      </c>
      <c r="Y133" s="21">
        <f t="shared" si="305"/>
        <v>8333269.1730478425</v>
      </c>
      <c r="Z133" s="21">
        <f t="shared" si="305"/>
        <v>2359508.5345654693</v>
      </c>
      <c r="AA133" s="21"/>
      <c r="AB133" s="21">
        <f t="shared" si="305"/>
        <v>263913222.84900892</v>
      </c>
      <c r="AC133" s="21">
        <f t="shared" si="305"/>
        <v>8043918.1612967579</v>
      </c>
      <c r="AD133" s="21">
        <f t="shared" si="305"/>
        <v>323736.3499842732</v>
      </c>
      <c r="AE133" s="21"/>
      <c r="AF133" s="21">
        <f t="shared" si="305"/>
        <v>157446092.89335981</v>
      </c>
      <c r="AG133" s="21">
        <f t="shared" si="305"/>
        <v>3537824.7011557589</v>
      </c>
      <c r="AH133" s="21">
        <f t="shared" si="305"/>
        <v>292536.61482736515</v>
      </c>
      <c r="AI133" s="21"/>
      <c r="AJ133" s="21">
        <f t="shared" si="305"/>
        <v>122086026.31138018</v>
      </c>
      <c r="AK133" s="21">
        <f t="shared" si="305"/>
        <v>4898130.2336007748</v>
      </c>
      <c r="AL133" s="21">
        <f t="shared" si="305"/>
        <v>253496.34428092017</v>
      </c>
      <c r="AM133" s="21"/>
      <c r="AN133" s="21">
        <f t="shared" si="305"/>
        <v>16590495.018978164</v>
      </c>
      <c r="AO133" s="21">
        <f t="shared" si="305"/>
        <v>478082.36410968605</v>
      </c>
      <c r="AP133" s="21">
        <f t="shared" si="305"/>
        <v>2947.47781685375</v>
      </c>
      <c r="AQ133" s="21"/>
      <c r="AR133" s="21">
        <f t="shared" si="305"/>
        <v>7804597.8069239343</v>
      </c>
      <c r="AS133" s="21">
        <f t="shared" si="305"/>
        <v>252569.12880049984</v>
      </c>
      <c r="AT133" s="21">
        <f t="shared" si="305"/>
        <v>2947.47781685375</v>
      </c>
      <c r="AU133" s="21"/>
      <c r="AV133" s="21">
        <f t="shared" si="305"/>
        <v>10343468.244474167</v>
      </c>
      <c r="AW133" s="21">
        <f t="shared" si="305"/>
        <v>452432.72928046866</v>
      </c>
      <c r="AX133" s="21">
        <f t="shared" si="305"/>
        <v>64007981.864338361</v>
      </c>
      <c r="AY133" s="21"/>
      <c r="AZ133" s="21">
        <f t="shared" si="305"/>
        <v>333278.13286399131</v>
      </c>
      <c r="BA133" s="21">
        <f t="shared" si="305"/>
        <v>14747.766501904103</v>
      </c>
      <c r="BB133" s="21">
        <f t="shared" si="305"/>
        <v>12297.930986362831</v>
      </c>
      <c r="BC133" s="21"/>
      <c r="BD133" s="21">
        <f t="shared" si="305"/>
        <v>365643.46767060354</v>
      </c>
      <c r="BE133" s="21">
        <f t="shared" si="305"/>
        <v>13820.137584939372</v>
      </c>
      <c r="BF133" s="21">
        <f t="shared" si="305"/>
        <v>68003.389366896445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1062746172.0623606</v>
      </c>
      <c r="BO133" s="44">
        <f t="shared" si="192"/>
        <v>309326279.80845851</v>
      </c>
      <c r="BP133" s="44">
        <f t="shared" si="193"/>
        <v>25414307.653836541</v>
      </c>
      <c r="BQ133" s="44">
        <f t="shared" si="194"/>
        <v>321908871.81893516</v>
      </c>
      <c r="BR133" s="44">
        <f t="shared" si="195"/>
        <v>272280877.36028999</v>
      </c>
      <c r="BS133" s="44">
        <f t="shared" si="196"/>
        <v>161276454.20934293</v>
      </c>
      <c r="BT133" s="44">
        <f t="shared" si="197"/>
        <v>127237652.88926187</v>
      </c>
      <c r="BU133" s="44">
        <f t="shared" si="198"/>
        <v>17071524.860904705</v>
      </c>
      <c r="BV133" s="44">
        <f t="shared" si="199"/>
        <v>8060114.4135412881</v>
      </c>
      <c r="BW133" s="44">
        <f t="shared" si="200"/>
        <v>74803882.838092998</v>
      </c>
      <c r="BX133" s="44">
        <f t="shared" si="201"/>
        <v>360323.83035225829</v>
      </c>
      <c r="BY133" s="44">
        <f t="shared" si="202"/>
        <v>447466.99462243938</v>
      </c>
      <c r="CA133" s="44">
        <f t="shared" si="203"/>
        <v>0</v>
      </c>
    </row>
    <row r="134" spans="1:79" x14ac:dyDescent="0.3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3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3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3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3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1640694.2500721312</v>
      </c>
      <c r="M138" s="47">
        <f t="shared" si="306"/>
        <v>274697.19513916946</v>
      </c>
      <c r="N138" s="47">
        <f t="shared" si="306"/>
        <v>0</v>
      </c>
      <c r="O138" s="47"/>
      <c r="P138" s="47">
        <f t="shared" ref="P138:V141" si="307">INDEX(Alloc,$E138,P$1)*$G138</f>
        <v>552165.15722793119</v>
      </c>
      <c r="Q138" s="47">
        <f t="shared" si="307"/>
        <v>89266.754124042185</v>
      </c>
      <c r="R138" s="47">
        <f t="shared" si="307"/>
        <v>0</v>
      </c>
      <c r="S138" s="47"/>
      <c r="T138" s="47">
        <f t="shared" si="307"/>
        <v>50715.603376379084</v>
      </c>
      <c r="U138" s="47">
        <f t="shared" si="307"/>
        <v>10631.819936917951</v>
      </c>
      <c r="V138" s="47">
        <f t="shared" si="307"/>
        <v>0</v>
      </c>
      <c r="W138" s="24"/>
      <c r="X138" s="47">
        <f t="shared" ref="X138:Z141" si="308">INDEX(Alloc,$E138,X$1)*$G138</f>
        <v>654423.87786587828</v>
      </c>
      <c r="Y138" s="47">
        <f t="shared" si="308"/>
        <v>123183.45148250657</v>
      </c>
      <c r="Z138" s="47">
        <f t="shared" si="308"/>
        <v>0</v>
      </c>
      <c r="AB138" s="47">
        <f t="shared" ref="AB138:AD141" si="309">INDEX(Alloc,$E138,AB$1)*$G138</f>
        <v>552263.90995128569</v>
      </c>
      <c r="AC138" s="47">
        <f t="shared" si="309"/>
        <v>118906.22779306493</v>
      </c>
      <c r="AD138" s="47">
        <f t="shared" si="309"/>
        <v>0</v>
      </c>
      <c r="AF138" s="47">
        <f t="shared" ref="AF138:AH141" si="310">INDEX(Alloc,$E138,AF$1)*$G138</f>
        <v>319354.47778914252</v>
      </c>
      <c r="AG138" s="47">
        <f t="shared" si="310"/>
        <v>52296.577535013435</v>
      </c>
      <c r="AH138" s="47">
        <f t="shared" si="310"/>
        <v>0</v>
      </c>
      <c r="AJ138" s="47">
        <f t="shared" ref="AJ138:AL141" si="311">INDEX(Alloc,$E138,AJ$1)*$G138</f>
        <v>329712.73907663632</v>
      </c>
      <c r="AK138" s="47">
        <f t="shared" si="311"/>
        <v>72404.78801971559</v>
      </c>
      <c r="AL138" s="47">
        <f t="shared" si="311"/>
        <v>0</v>
      </c>
      <c r="AN138" s="47">
        <f t="shared" ref="AN138:AP141" si="312">INDEX(Alloc,$E138,AN$1)*$G138</f>
        <v>34967.115479913773</v>
      </c>
      <c r="AO138" s="47">
        <f t="shared" si="312"/>
        <v>7067.0746955373143</v>
      </c>
      <c r="AP138" s="47">
        <f t="shared" si="312"/>
        <v>0</v>
      </c>
      <c r="AR138" s="47">
        <f t="shared" ref="AR138:AT141" si="313">INDEX(Alloc,$E138,AR$1)*$G138</f>
        <v>15502.146932649421</v>
      </c>
      <c r="AS138" s="47">
        <f t="shared" si="313"/>
        <v>3733.5091879908855</v>
      </c>
      <c r="AT138" s="47">
        <f t="shared" si="313"/>
        <v>0</v>
      </c>
      <c r="AV138" s="47">
        <f t="shared" ref="AV138:AX141" si="314">INDEX(Alloc,$E138,AV$1)*$G138</f>
        <v>12608.533460595409</v>
      </c>
      <c r="AW138" s="47">
        <f t="shared" si="314"/>
        <v>6687.9185106215573</v>
      </c>
      <c r="AX138" s="47">
        <f t="shared" si="314"/>
        <v>0</v>
      </c>
      <c r="AZ138" s="47">
        <f t="shared" ref="AZ138:BB141" si="315">INDEX(Alloc,$E138,AZ$1)*$G138</f>
        <v>410.99526045348193</v>
      </c>
      <c r="BA138" s="47">
        <f t="shared" si="315"/>
        <v>218.00337198254692</v>
      </c>
      <c r="BB138" s="47">
        <f t="shared" si="315"/>
        <v>0</v>
      </c>
      <c r="BD138" s="47">
        <f t="shared" ref="BD138:BF141" si="316">INDEX(Alloc,$E138,BD$1)*$G138</f>
        <v>868.58266783743147</v>
      </c>
      <c r="BE138" s="47">
        <f t="shared" si="316"/>
        <v>204.29104260570736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1915391.4452113006</v>
      </c>
      <c r="BO138" s="44">
        <f t="shared" si="192"/>
        <v>641431.91135197342</v>
      </c>
      <c r="BP138" s="44">
        <f t="shared" si="193"/>
        <v>61347.423313297033</v>
      </c>
      <c r="BQ138" s="44">
        <f t="shared" si="194"/>
        <v>777607.32934838487</v>
      </c>
      <c r="BR138" s="44">
        <f t="shared" si="195"/>
        <v>671170.13774435059</v>
      </c>
      <c r="BS138" s="44">
        <f t="shared" si="196"/>
        <v>371651.05532415595</v>
      </c>
      <c r="BT138" s="44">
        <f t="shared" si="197"/>
        <v>402117.5270963519</v>
      </c>
      <c r="BU138" s="44">
        <f t="shared" si="198"/>
        <v>42034.190175451091</v>
      </c>
      <c r="BV138" s="44">
        <f t="shared" si="199"/>
        <v>19235.656120640306</v>
      </c>
      <c r="BW138" s="44">
        <f t="shared" si="200"/>
        <v>19296.451971216964</v>
      </c>
      <c r="BX138" s="44">
        <f t="shared" si="201"/>
        <v>628.99863243602886</v>
      </c>
      <c r="BY138" s="44">
        <f t="shared" si="202"/>
        <v>1072.8737104431389</v>
      </c>
      <c r="CA138" s="44">
        <f t="shared" si="203"/>
        <v>0</v>
      </c>
    </row>
    <row r="139" spans="1:79" x14ac:dyDescent="0.3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3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7300181.9660031851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2456829.5542411041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225656.38487910593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2911824.303101155</v>
      </c>
      <c r="Y140" s="47">
        <f t="shared" si="308"/>
        <v>0</v>
      </c>
      <c r="Z140" s="47">
        <f t="shared" si="308"/>
        <v>0</v>
      </c>
      <c r="AB140" s="47">
        <f t="shared" si="309"/>
        <v>2457268.9492411749</v>
      </c>
      <c r="AC140" s="47">
        <f t="shared" si="309"/>
        <v>0</v>
      </c>
      <c r="AD140" s="47">
        <f t="shared" si="309"/>
        <v>0</v>
      </c>
      <c r="AF140" s="47">
        <f t="shared" si="310"/>
        <v>1420950.7953210468</v>
      </c>
      <c r="AG140" s="47">
        <f t="shared" si="310"/>
        <v>0</v>
      </c>
      <c r="AH140" s="47">
        <f t="shared" si="310"/>
        <v>0</v>
      </c>
      <c r="AJ140" s="47">
        <f t="shared" si="311"/>
        <v>1467039.3290297415</v>
      </c>
      <c r="AK140" s="47">
        <f t="shared" si="311"/>
        <v>0</v>
      </c>
      <c r="AL140" s="47">
        <f t="shared" si="311"/>
        <v>0</v>
      </c>
      <c r="AN140" s="47">
        <f t="shared" si="312"/>
        <v>155584.32402526849</v>
      </c>
      <c r="AO140" s="47">
        <f t="shared" si="312"/>
        <v>0</v>
      </c>
      <c r="AP140" s="47">
        <f t="shared" si="312"/>
        <v>0</v>
      </c>
      <c r="AR140" s="47">
        <f t="shared" si="313"/>
        <v>68975.979812864942</v>
      </c>
      <c r="AS140" s="47">
        <f t="shared" si="313"/>
        <v>0</v>
      </c>
      <c r="AT140" s="47">
        <f t="shared" si="313"/>
        <v>0</v>
      </c>
      <c r="AV140" s="47">
        <f t="shared" si="314"/>
        <v>56101.00028249609</v>
      </c>
      <c r="AW140" s="47">
        <f t="shared" si="314"/>
        <v>0</v>
      </c>
      <c r="AX140" s="47">
        <f t="shared" si="314"/>
        <v>0</v>
      </c>
      <c r="AZ140" s="47">
        <f t="shared" si="315"/>
        <v>1828.7015928430212</v>
      </c>
      <c r="BA140" s="47">
        <f t="shared" si="315"/>
        <v>0</v>
      </c>
      <c r="BB140" s="47">
        <f t="shared" si="315"/>
        <v>0</v>
      </c>
      <c r="BD140" s="47">
        <f t="shared" si="316"/>
        <v>3864.7124700113918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7300181.9660031851</v>
      </c>
      <c r="BO140" s="44">
        <f t="shared" si="192"/>
        <v>2456829.5542411041</v>
      </c>
      <c r="BP140" s="44">
        <f t="shared" si="193"/>
        <v>225656.38487910593</v>
      </c>
      <c r="BQ140" s="44">
        <f t="shared" si="194"/>
        <v>2911824.303101155</v>
      </c>
      <c r="BR140" s="44">
        <f t="shared" si="195"/>
        <v>2457268.9492411749</v>
      </c>
      <c r="BS140" s="44">
        <f t="shared" si="196"/>
        <v>1420950.7953210468</v>
      </c>
      <c r="BT140" s="44">
        <f t="shared" si="197"/>
        <v>1467039.3290297415</v>
      </c>
      <c r="BU140" s="44">
        <f t="shared" si="198"/>
        <v>155584.32402526849</v>
      </c>
      <c r="BV140" s="44">
        <f t="shared" si="199"/>
        <v>68975.979812864942</v>
      </c>
      <c r="BW140" s="44">
        <f t="shared" si="200"/>
        <v>56101.00028249609</v>
      </c>
      <c r="BX140" s="44">
        <f t="shared" si="201"/>
        <v>1828.7015928430212</v>
      </c>
      <c r="BY140" s="44">
        <f t="shared" si="202"/>
        <v>3864.7124700113918</v>
      </c>
      <c r="CA140" s="44">
        <f t="shared" si="203"/>
        <v>0</v>
      </c>
    </row>
    <row r="141" spans="1:79" x14ac:dyDescent="0.3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1031310.8941987535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347081.08596168819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31878.916053751862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411359.07841281389</v>
      </c>
      <c r="Y141" s="47">
        <f t="shared" si="308"/>
        <v>0</v>
      </c>
      <c r="Z141" s="47">
        <f t="shared" si="308"/>
        <v>0</v>
      </c>
      <c r="AB141" s="47">
        <f t="shared" si="309"/>
        <v>347143.16014730989</v>
      </c>
      <c r="AC141" s="47">
        <f t="shared" si="309"/>
        <v>0</v>
      </c>
      <c r="AD141" s="47">
        <f t="shared" si="309"/>
        <v>0</v>
      </c>
      <c r="AF141" s="47">
        <f t="shared" si="310"/>
        <v>200740.48046466726</v>
      </c>
      <c r="AG141" s="47">
        <f t="shared" si="310"/>
        <v>0</v>
      </c>
      <c r="AH141" s="47">
        <f t="shared" si="310"/>
        <v>0</v>
      </c>
      <c r="AJ141" s="47">
        <f t="shared" si="311"/>
        <v>207251.49719449363</v>
      </c>
      <c r="AK141" s="47">
        <f t="shared" si="311"/>
        <v>0</v>
      </c>
      <c r="AL141" s="47">
        <f t="shared" si="311"/>
        <v>0</v>
      </c>
      <c r="AN141" s="47">
        <f t="shared" si="312"/>
        <v>21979.699832284739</v>
      </c>
      <c r="AO141" s="47">
        <f t="shared" si="312"/>
        <v>0</v>
      </c>
      <c r="AP141" s="47">
        <f t="shared" si="312"/>
        <v>0</v>
      </c>
      <c r="AR141" s="47">
        <f t="shared" si="313"/>
        <v>9744.3707225817761</v>
      </c>
      <c r="AS141" s="47">
        <f t="shared" si="313"/>
        <v>0</v>
      </c>
      <c r="AT141" s="47">
        <f t="shared" si="313"/>
        <v>0</v>
      </c>
      <c r="AV141" s="47">
        <f t="shared" si="314"/>
        <v>7925.4973418782201</v>
      </c>
      <c r="AW141" s="47">
        <f t="shared" si="314"/>
        <v>0</v>
      </c>
      <c r="AX141" s="47">
        <f t="shared" si="314"/>
        <v>0</v>
      </c>
      <c r="AZ141" s="47">
        <f t="shared" si="315"/>
        <v>258.34422809191625</v>
      </c>
      <c r="BA141" s="47">
        <f t="shared" si="315"/>
        <v>0</v>
      </c>
      <c r="BB141" s="47">
        <f t="shared" si="315"/>
        <v>0</v>
      </c>
      <c r="BD141" s="47">
        <f t="shared" si="316"/>
        <v>545.97544168487127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1031310.8941987535</v>
      </c>
      <c r="BO141" s="44">
        <f t="shared" si="192"/>
        <v>347081.08596168819</v>
      </c>
      <c r="BP141" s="44">
        <f t="shared" si="193"/>
        <v>31878.916053751862</v>
      </c>
      <c r="BQ141" s="44">
        <f t="shared" si="194"/>
        <v>411359.07841281389</v>
      </c>
      <c r="BR141" s="44">
        <f t="shared" si="195"/>
        <v>347143.16014730989</v>
      </c>
      <c r="BS141" s="44">
        <f t="shared" si="196"/>
        <v>200740.48046466726</v>
      </c>
      <c r="BT141" s="44">
        <f t="shared" si="197"/>
        <v>207251.49719449363</v>
      </c>
      <c r="BU141" s="44">
        <f t="shared" si="198"/>
        <v>21979.699832284739</v>
      </c>
      <c r="BV141" s="44">
        <f t="shared" si="199"/>
        <v>9744.3707225817761</v>
      </c>
      <c r="BW141" s="44">
        <f t="shared" si="200"/>
        <v>7925.4973418782201</v>
      </c>
      <c r="BX141" s="44">
        <f t="shared" si="201"/>
        <v>258.34422809191625</v>
      </c>
      <c r="BY141" s="44">
        <f t="shared" si="202"/>
        <v>545.97544168487127</v>
      </c>
      <c r="CA141" s="44">
        <f t="shared" si="203"/>
        <v>0</v>
      </c>
    </row>
    <row r="142" spans="1:79" x14ac:dyDescent="0.3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3919270.1566045284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1319005.3065311445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121148.80684106487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1563279.6751596965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1319241.205816773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762870.03146502364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787613.71807000914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83529.01349958728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37031.337090234942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30119.108973831459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981.78040102866248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2074.859547078639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3919270.1566045284</v>
      </c>
      <c r="BO142" s="44">
        <f t="shared" si="192"/>
        <v>1319005.3065311445</v>
      </c>
      <c r="BP142" s="44">
        <f t="shared" si="193"/>
        <v>121148.80684106487</v>
      </c>
      <c r="BQ142" s="44">
        <f t="shared" si="194"/>
        <v>1563279.6751596965</v>
      </c>
      <c r="BR142" s="44">
        <f t="shared" si="195"/>
        <v>1319241.205816773</v>
      </c>
      <c r="BS142" s="44">
        <f t="shared" si="196"/>
        <v>762870.03146502364</v>
      </c>
      <c r="BT142" s="44">
        <f t="shared" si="197"/>
        <v>787613.71807000914</v>
      </c>
      <c r="BU142" s="44">
        <f t="shared" si="198"/>
        <v>83529.01349958728</v>
      </c>
      <c r="BV142" s="44">
        <f t="shared" si="199"/>
        <v>37031.337090234942</v>
      </c>
      <c r="BW142" s="44">
        <f t="shared" si="200"/>
        <v>30119.108973831459</v>
      </c>
      <c r="BX142" s="44">
        <f t="shared" si="201"/>
        <v>981.78040102866248</v>
      </c>
      <c r="BY142" s="44">
        <f t="shared" si="202"/>
        <v>2074.859547078639</v>
      </c>
      <c r="CA142" s="44">
        <f t="shared" si="203"/>
        <v>0</v>
      </c>
    </row>
    <row r="143" spans="1:79" x14ac:dyDescent="0.3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3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3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13891457.266878597</v>
      </c>
      <c r="M145" s="24">
        <f t="shared" si="344"/>
        <v>106605863.25779638</v>
      </c>
      <c r="N145" s="24">
        <f t="shared" si="344"/>
        <v>0</v>
      </c>
      <c r="O145" s="24"/>
      <c r="P145" s="24">
        <f t="shared" si="344"/>
        <v>4675081.1039618682</v>
      </c>
      <c r="Q145" s="24">
        <f t="shared" si="344"/>
        <v>34643089.015866049</v>
      </c>
      <c r="R145" s="24">
        <f t="shared" si="344"/>
        <v>0</v>
      </c>
      <c r="S145" s="24"/>
      <c r="T145" s="24">
        <f t="shared" ref="T145:V145" si="345">SUM(T138:T144)</f>
        <v>429399.71115030179</v>
      </c>
      <c r="U145" s="24">
        <f t="shared" si="345"/>
        <v>4126049.9285490285</v>
      </c>
      <c r="V145" s="24">
        <f t="shared" si="345"/>
        <v>0</v>
      </c>
      <c r="W145" s="24"/>
      <c r="X145" s="24">
        <f t="shared" si="344"/>
        <v>5540886.9345395435</v>
      </c>
      <c r="Y145" s="24">
        <f t="shared" si="344"/>
        <v>47805650.792009018</v>
      </c>
      <c r="Z145" s="24">
        <f t="shared" si="344"/>
        <v>0</v>
      </c>
      <c r="AA145" s="24"/>
      <c r="AB145" s="24">
        <f t="shared" si="344"/>
        <v>4675917.2251565438</v>
      </c>
      <c r="AC145" s="24">
        <f t="shared" si="344"/>
        <v>46145724.400956459</v>
      </c>
      <c r="AD145" s="24">
        <f t="shared" si="344"/>
        <v>0</v>
      </c>
      <c r="AE145" s="24"/>
      <c r="AF145" s="24">
        <f t="shared" si="344"/>
        <v>2703915.7850398803</v>
      </c>
      <c r="AG145" s="24">
        <f t="shared" si="344"/>
        <v>20295517.727160897</v>
      </c>
      <c r="AH145" s="24">
        <f t="shared" si="344"/>
        <v>0</v>
      </c>
      <c r="AI145" s="24"/>
      <c r="AJ145" s="24">
        <f t="shared" si="344"/>
        <v>2791617.2833708804</v>
      </c>
      <c r="AK145" s="24">
        <f t="shared" si="344"/>
        <v>28099212.760177556</v>
      </c>
      <c r="AL145" s="24">
        <f t="shared" si="344"/>
        <v>0</v>
      </c>
      <c r="AM145" s="24"/>
      <c r="AN145" s="24">
        <f t="shared" si="344"/>
        <v>296060.15283705428</v>
      </c>
      <c r="AO145" s="24">
        <f t="shared" si="344"/>
        <v>2742625.7419315628</v>
      </c>
      <c r="AP145" s="24">
        <f t="shared" si="344"/>
        <v>0</v>
      </c>
      <c r="AQ145" s="24"/>
      <c r="AR145" s="24">
        <f t="shared" si="344"/>
        <v>131253.83455833109</v>
      </c>
      <c r="AS145" s="24">
        <f t="shared" si="344"/>
        <v>1448918.944239811</v>
      </c>
      <c r="AT145" s="24">
        <f t="shared" si="344"/>
        <v>0</v>
      </c>
      <c r="AU145" s="24"/>
      <c r="AV145" s="24">
        <f t="shared" si="344"/>
        <v>106754.14005880117</v>
      </c>
      <c r="AW145" s="24">
        <f t="shared" si="344"/>
        <v>2595480.9107584637</v>
      </c>
      <c r="AX145" s="24">
        <f t="shared" si="344"/>
        <v>0</v>
      </c>
      <c r="AY145" s="24"/>
      <c r="AZ145" s="24">
        <f t="shared" si="344"/>
        <v>3479.8214824170818</v>
      </c>
      <c r="BA145" s="24">
        <f t="shared" si="344"/>
        <v>84603.840427040559</v>
      </c>
      <c r="BB145" s="24">
        <f t="shared" si="344"/>
        <v>0</v>
      </c>
      <c r="BC145" s="24"/>
      <c r="BD145" s="24">
        <f t="shared" si="344"/>
        <v>7354.1301266123337</v>
      </c>
      <c r="BE145" s="24">
        <f t="shared" si="344"/>
        <v>79282.290966906381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120497320.52467498</v>
      </c>
      <c r="BO145" s="44">
        <f t="shared" ref="BO145:BO208" si="348">SUM(P145:R145)</f>
        <v>39318170.119827919</v>
      </c>
      <c r="BP145" s="44">
        <f t="shared" ref="BP145:BP208" si="349">SUM(T145:V145)</f>
        <v>4555449.6396993306</v>
      </c>
      <c r="BQ145" s="44">
        <f t="shared" ref="BQ145:BQ208" si="350">SUM(X145:Z145)</f>
        <v>53346537.72654856</v>
      </c>
      <c r="BR145" s="44">
        <f t="shared" ref="BR145:BR208" si="351">SUM(AB145:AD145)</f>
        <v>50821641.626113005</v>
      </c>
      <c r="BS145" s="44">
        <f t="shared" ref="BS145:BS208" si="352">SUM(AF145:AH145)</f>
        <v>22999433.512200776</v>
      </c>
      <c r="BT145" s="44">
        <f t="shared" ref="BT145:BT208" si="353">SUM(AJ145:AL145)</f>
        <v>30890830.043548435</v>
      </c>
      <c r="BU145" s="44">
        <f t="shared" ref="BU145:BU208" si="354">SUM(AN145:AP145)</f>
        <v>3038685.8947686171</v>
      </c>
      <c r="BV145" s="44">
        <f t="shared" ref="BV145:BV208" si="355">SUM(AR145:AT145)</f>
        <v>1580172.7787981422</v>
      </c>
      <c r="BW145" s="44">
        <f t="shared" ref="BW145:BW208" si="356">SUM(AV145:AX145)</f>
        <v>2702235.0508172647</v>
      </c>
      <c r="BX145" s="44">
        <f t="shared" ref="BX145:BX208" si="357">SUM(AZ145:BB145)</f>
        <v>88083.661909457645</v>
      </c>
      <c r="BY145" s="44">
        <f t="shared" ref="BY145:BY208" si="358">SUM(BD145:BF145)</f>
        <v>86636.421093518715</v>
      </c>
      <c r="CA145" s="44">
        <f t="shared" ref="CA145:CA208" si="359">SUM(BN145:BY145)-BM145</f>
        <v>0</v>
      </c>
    </row>
    <row r="146" spans="2:79" x14ac:dyDescent="0.3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3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3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3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1626750.3009230825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547472.41031672317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50284.581085350474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648862.05348910368</v>
      </c>
      <c r="Y149" s="47">
        <f t="shared" si="362"/>
        <v>0</v>
      </c>
      <c r="Z149" s="47">
        <f t="shared" si="362"/>
        <v>0</v>
      </c>
      <c r="AB149" s="47">
        <f t="shared" si="363"/>
        <v>547570.32375941786</v>
      </c>
      <c r="AC149" s="47">
        <f t="shared" si="363"/>
        <v>0</v>
      </c>
      <c r="AD149" s="47">
        <f t="shared" si="363"/>
        <v>0</v>
      </c>
      <c r="AF149" s="47">
        <f t="shared" si="364"/>
        <v>316640.3446722519</v>
      </c>
      <c r="AG149" s="47">
        <f t="shared" si="364"/>
        <v>0</v>
      </c>
      <c r="AH149" s="47">
        <f t="shared" si="364"/>
        <v>0</v>
      </c>
      <c r="AJ149" s="47">
        <f t="shared" si="365"/>
        <v>326910.57306229451</v>
      </c>
      <c r="AK149" s="47">
        <f t="shared" si="365"/>
        <v>0</v>
      </c>
      <c r="AL149" s="47">
        <f t="shared" si="365"/>
        <v>0</v>
      </c>
      <c r="AN149" s="47">
        <f t="shared" si="366"/>
        <v>34669.936599620021</v>
      </c>
      <c r="AO149" s="47">
        <f t="shared" si="366"/>
        <v>0</v>
      </c>
      <c r="AP149" s="47">
        <f t="shared" si="366"/>
        <v>0</v>
      </c>
      <c r="AR149" s="47">
        <f t="shared" si="367"/>
        <v>15370.397127028758</v>
      </c>
      <c r="AS149" s="47">
        <f t="shared" si="367"/>
        <v>0</v>
      </c>
      <c r="AT149" s="47">
        <f t="shared" si="367"/>
        <v>0</v>
      </c>
      <c r="AV149" s="47">
        <f t="shared" si="368"/>
        <v>12501.375926880097</v>
      </c>
      <c r="AW149" s="47">
        <f t="shared" si="368"/>
        <v>0</v>
      </c>
      <c r="AX149" s="47">
        <f t="shared" si="368"/>
        <v>0</v>
      </c>
      <c r="AZ149" s="47">
        <f t="shared" si="369"/>
        <v>407.50228971136397</v>
      </c>
      <c r="BA149" s="47">
        <f t="shared" si="369"/>
        <v>0</v>
      </c>
      <c r="BB149" s="47">
        <f t="shared" si="369"/>
        <v>0</v>
      </c>
      <c r="BD149" s="47">
        <f t="shared" si="370"/>
        <v>861.20074853617382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1626750.3009230825</v>
      </c>
      <c r="BO149" s="44">
        <f t="shared" si="348"/>
        <v>547472.41031672317</v>
      </c>
      <c r="BP149" s="44">
        <f t="shared" si="349"/>
        <v>50284.581085350474</v>
      </c>
      <c r="BQ149" s="44">
        <f t="shared" si="350"/>
        <v>648862.05348910368</v>
      </c>
      <c r="BR149" s="44">
        <f t="shared" si="351"/>
        <v>547570.32375941786</v>
      </c>
      <c r="BS149" s="44">
        <f t="shared" si="352"/>
        <v>316640.3446722519</v>
      </c>
      <c r="BT149" s="44">
        <f t="shared" si="353"/>
        <v>326910.57306229451</v>
      </c>
      <c r="BU149" s="44">
        <f t="shared" si="354"/>
        <v>34669.936599620021</v>
      </c>
      <c r="BV149" s="44">
        <f t="shared" si="355"/>
        <v>15370.397127028758</v>
      </c>
      <c r="BW149" s="44">
        <f t="shared" si="356"/>
        <v>12501.375926880097</v>
      </c>
      <c r="BX149" s="44">
        <f t="shared" si="357"/>
        <v>407.50228971136397</v>
      </c>
      <c r="BY149" s="44">
        <f t="shared" si="358"/>
        <v>861.20074853617382</v>
      </c>
      <c r="CA149" s="44">
        <f t="shared" si="359"/>
        <v>0</v>
      </c>
    </row>
    <row r="150" spans="2:79" x14ac:dyDescent="0.3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3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3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3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1626750.3009230825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547472.41031672317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50284.581085350474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648862.05348910368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547570.32375941786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316640.3446722519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326910.57306229451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34669.936599620021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15370.397127028758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12501.375926880097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407.50228971136397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861.20074853617382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21561863.067280877</v>
      </c>
      <c r="BO153" s="44">
        <f t="shared" si="348"/>
        <v>7025670.3724326044</v>
      </c>
      <c r="BP153" s="44">
        <f t="shared" si="349"/>
        <v>821848.80927738664</v>
      </c>
      <c r="BQ153" s="44">
        <f t="shared" si="350"/>
        <v>9588436.3910021521</v>
      </c>
      <c r="BR153" s="44">
        <f t="shared" si="351"/>
        <v>9176741.2859021537</v>
      </c>
      <c r="BS153" s="44">
        <f t="shared" si="352"/>
        <v>4111867.1941014468</v>
      </c>
      <c r="BT153" s="44">
        <f t="shared" si="353"/>
        <v>5581414.9492937149</v>
      </c>
      <c r="BU153" s="44">
        <f t="shared" si="354"/>
        <v>547536.22528682253</v>
      </c>
      <c r="BV153" s="44">
        <f t="shared" si="355"/>
        <v>286315.74347147881</v>
      </c>
      <c r="BW153" s="44">
        <f t="shared" si="356"/>
        <v>497851.83468895982</v>
      </c>
      <c r="BX153" s="44">
        <f t="shared" si="357"/>
        <v>16228.274692271027</v>
      </c>
      <c r="BY153" s="44">
        <f t="shared" si="358"/>
        <v>15686.852570129415</v>
      </c>
      <c r="CA153" s="44">
        <f t="shared" si="359"/>
        <v>0</v>
      </c>
    </row>
    <row r="154" spans="2:79" x14ac:dyDescent="0.3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3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15518207.56780168</v>
      </c>
      <c r="M155" s="24">
        <f t="shared" si="379"/>
        <v>126540976.02415417</v>
      </c>
      <c r="N155" s="24">
        <f t="shared" si="379"/>
        <v>0</v>
      </c>
      <c r="O155" s="24"/>
      <c r="P155" s="24">
        <f t="shared" si="379"/>
        <v>5222553.5142785916</v>
      </c>
      <c r="Q155" s="24">
        <f t="shared" si="379"/>
        <v>41121286.977981932</v>
      </c>
      <c r="R155" s="24">
        <f t="shared" si="379"/>
        <v>0</v>
      </c>
      <c r="S155" s="24"/>
      <c r="T155" s="24">
        <f t="shared" ref="T155:V155" si="380">T145+T153</f>
        <v>479684.29223565228</v>
      </c>
      <c r="U155" s="24">
        <f t="shared" si="380"/>
        <v>4897614.156741065</v>
      </c>
      <c r="V155" s="24">
        <f t="shared" si="380"/>
        <v>0</v>
      </c>
      <c r="W155" s="24"/>
      <c r="X155" s="24">
        <f t="shared" si="379"/>
        <v>6189748.9880286474</v>
      </c>
      <c r="Y155" s="24">
        <f t="shared" si="379"/>
        <v>56745225.12952207</v>
      </c>
      <c r="Z155" s="24">
        <f t="shared" si="379"/>
        <v>0</v>
      </c>
      <c r="AA155" s="24"/>
      <c r="AB155" s="24">
        <f t="shared" si="379"/>
        <v>5223487.5489159618</v>
      </c>
      <c r="AC155" s="24">
        <f t="shared" si="379"/>
        <v>54774895.363099195</v>
      </c>
      <c r="AD155" s="24">
        <f t="shared" si="379"/>
        <v>0</v>
      </c>
      <c r="AE155" s="24"/>
      <c r="AF155" s="24">
        <f t="shared" si="379"/>
        <v>3020556.1297121323</v>
      </c>
      <c r="AG155" s="24">
        <f t="shared" si="379"/>
        <v>24090744.576590091</v>
      </c>
      <c r="AH155" s="24">
        <f t="shared" si="379"/>
        <v>0</v>
      </c>
      <c r="AI155" s="24"/>
      <c r="AJ155" s="24">
        <f t="shared" si="379"/>
        <v>3118527.856433175</v>
      </c>
      <c r="AK155" s="24">
        <f t="shared" si="379"/>
        <v>33353717.136408977</v>
      </c>
      <c r="AL155" s="24">
        <f t="shared" si="379"/>
        <v>0</v>
      </c>
      <c r="AM155" s="24"/>
      <c r="AN155" s="24">
        <f t="shared" si="379"/>
        <v>330730.08943667432</v>
      </c>
      <c r="AO155" s="24">
        <f t="shared" si="379"/>
        <v>3255492.0306187654</v>
      </c>
      <c r="AP155" s="24">
        <f t="shared" si="379"/>
        <v>0</v>
      </c>
      <c r="AQ155" s="24"/>
      <c r="AR155" s="24">
        <f t="shared" si="379"/>
        <v>146624.23168535985</v>
      </c>
      <c r="AS155" s="24">
        <f t="shared" si="379"/>
        <v>1719864.2905842611</v>
      </c>
      <c r="AT155" s="24">
        <f t="shared" si="379"/>
        <v>0</v>
      </c>
      <c r="AU155" s="24"/>
      <c r="AV155" s="24">
        <f t="shared" si="379"/>
        <v>119255.51598568127</v>
      </c>
      <c r="AW155" s="24">
        <f t="shared" si="379"/>
        <v>3080831.3695205431</v>
      </c>
      <c r="AX155" s="24">
        <f t="shared" si="379"/>
        <v>0</v>
      </c>
      <c r="AY155" s="24"/>
      <c r="AZ155" s="24">
        <f t="shared" si="379"/>
        <v>3887.3237721284459</v>
      </c>
      <c r="BA155" s="24">
        <f t="shared" si="379"/>
        <v>100424.61282960023</v>
      </c>
      <c r="BB155" s="24">
        <f t="shared" si="379"/>
        <v>0</v>
      </c>
      <c r="BC155" s="24"/>
      <c r="BD155" s="24">
        <f t="shared" si="379"/>
        <v>8215.3308751485074</v>
      </c>
      <c r="BE155" s="24">
        <f t="shared" si="379"/>
        <v>94107.942788499626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142059183.59195584</v>
      </c>
      <c r="BO155" s="44">
        <f t="shared" si="348"/>
        <v>46343840.492260523</v>
      </c>
      <c r="BP155" s="44">
        <f t="shared" si="349"/>
        <v>5377298.448976717</v>
      </c>
      <c r="BQ155" s="44">
        <f t="shared" si="350"/>
        <v>62934974.117550716</v>
      </c>
      <c r="BR155" s="44">
        <f t="shared" si="351"/>
        <v>59998382.912015155</v>
      </c>
      <c r="BS155" s="44">
        <f t="shared" si="352"/>
        <v>27111300.706302222</v>
      </c>
      <c r="BT155" s="44">
        <f t="shared" si="353"/>
        <v>36472244.992842153</v>
      </c>
      <c r="BU155" s="44">
        <f t="shared" si="354"/>
        <v>3586222.1200554399</v>
      </c>
      <c r="BV155" s="44">
        <f t="shared" si="355"/>
        <v>1866488.522269621</v>
      </c>
      <c r="BW155" s="44">
        <f t="shared" si="356"/>
        <v>3200086.8855062244</v>
      </c>
      <c r="BX155" s="44">
        <f t="shared" si="357"/>
        <v>104311.93660172867</v>
      </c>
      <c r="BY155" s="44">
        <f t="shared" si="358"/>
        <v>102323.27366364813</v>
      </c>
      <c r="CA155" s="44">
        <f t="shared" si="359"/>
        <v>0</v>
      </c>
    </row>
    <row r="156" spans="2:79" x14ac:dyDescent="0.3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3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35">
      <c r="B158" s="19">
        <v>535</v>
      </c>
      <c r="C158" s="6" t="s">
        <v>82</v>
      </c>
      <c r="D158" s="6"/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47839.837025901877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16100.191203817765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1478.780217636277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19081.88052806666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16103.07066426016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9311.8301415714159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9613.8593172350884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1019.5812569900955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452.01607964246148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367.64326190818088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11.983918562308769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25.326384407721896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47839.837025901877</v>
      </c>
      <c r="BO158" s="44">
        <f t="shared" si="348"/>
        <v>16100.191203817765</v>
      </c>
      <c r="BP158" s="44">
        <f t="shared" si="349"/>
        <v>1478.780217636277</v>
      </c>
      <c r="BQ158" s="44">
        <f t="shared" si="350"/>
        <v>19081.88052806666</v>
      </c>
      <c r="BR158" s="44">
        <f t="shared" si="351"/>
        <v>16103.07066426016</v>
      </c>
      <c r="BS158" s="44">
        <f t="shared" si="352"/>
        <v>9311.8301415714159</v>
      </c>
      <c r="BT158" s="44">
        <f t="shared" si="353"/>
        <v>9613.8593172350884</v>
      </c>
      <c r="BU158" s="44">
        <f t="shared" si="354"/>
        <v>1019.5812569900955</v>
      </c>
      <c r="BV158" s="44">
        <f t="shared" si="355"/>
        <v>452.01607964246148</v>
      </c>
      <c r="BW158" s="44">
        <f t="shared" si="356"/>
        <v>367.64326190818088</v>
      </c>
      <c r="BX158" s="44">
        <f t="shared" si="357"/>
        <v>11.983918562308769</v>
      </c>
      <c r="BY158" s="44">
        <f t="shared" si="358"/>
        <v>25.326384407721896</v>
      </c>
      <c r="CA158" s="44">
        <f t="shared" si="359"/>
        <v>0</v>
      </c>
    </row>
    <row r="159" spans="2:79" x14ac:dyDescent="0.35">
      <c r="B159" s="20">
        <v>536</v>
      </c>
      <c r="C159" s="6" t="s">
        <v>99</v>
      </c>
      <c r="D159" s="6"/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16003.880705813377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5386.0037028800452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494.69696521654413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6383.4694806426314</v>
      </c>
      <c r="Y159" s="47">
        <f t="shared" si="383"/>
        <v>0</v>
      </c>
      <c r="Z159" s="47">
        <f t="shared" si="383"/>
        <v>0</v>
      </c>
      <c r="AB159" s="47">
        <f t="shared" si="384"/>
        <v>5386.9669699871683</v>
      </c>
      <c r="AC159" s="47">
        <f t="shared" si="384"/>
        <v>0</v>
      </c>
      <c r="AD159" s="47">
        <f t="shared" si="384"/>
        <v>0</v>
      </c>
      <c r="AF159" s="47">
        <f t="shared" si="385"/>
        <v>3115.0904351496752</v>
      </c>
      <c r="AG159" s="47">
        <f t="shared" si="385"/>
        <v>0</v>
      </c>
      <c r="AH159" s="47">
        <f t="shared" si="385"/>
        <v>0</v>
      </c>
      <c r="AJ159" s="47">
        <f t="shared" si="386"/>
        <v>3216.128381712484</v>
      </c>
      <c r="AK159" s="47">
        <f t="shared" si="386"/>
        <v>0</v>
      </c>
      <c r="AL159" s="47">
        <f t="shared" si="386"/>
        <v>0</v>
      </c>
      <c r="AN159" s="47">
        <f t="shared" si="387"/>
        <v>341.08094469297845</v>
      </c>
      <c r="AO159" s="47">
        <f t="shared" si="387"/>
        <v>0</v>
      </c>
      <c r="AP159" s="47">
        <f t="shared" si="387"/>
        <v>0</v>
      </c>
      <c r="AR159" s="47">
        <f t="shared" si="388"/>
        <v>151.21312833466988</v>
      </c>
      <c r="AS159" s="47">
        <f t="shared" si="388"/>
        <v>0</v>
      </c>
      <c r="AT159" s="47">
        <f t="shared" si="388"/>
        <v>0</v>
      </c>
      <c r="AV159" s="47">
        <f t="shared" si="389"/>
        <v>122.98785429994282</v>
      </c>
      <c r="AW159" s="47">
        <f t="shared" si="389"/>
        <v>0</v>
      </c>
      <c r="AX159" s="47">
        <f t="shared" si="389"/>
        <v>0</v>
      </c>
      <c r="AZ159" s="47">
        <f t="shared" si="390"/>
        <v>4.0089852930630148</v>
      </c>
      <c r="BA159" s="47">
        <f t="shared" si="390"/>
        <v>0</v>
      </c>
      <c r="BB159" s="47">
        <f t="shared" si="390"/>
        <v>0</v>
      </c>
      <c r="BD159" s="47">
        <f t="shared" si="391"/>
        <v>8.4724459774246501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16003.880705813377</v>
      </c>
      <c r="BO159" s="44">
        <f t="shared" si="348"/>
        <v>5386.0037028800452</v>
      </c>
      <c r="BP159" s="44">
        <f t="shared" si="349"/>
        <v>494.69696521654413</v>
      </c>
      <c r="BQ159" s="44">
        <f t="shared" si="350"/>
        <v>6383.4694806426314</v>
      </c>
      <c r="BR159" s="44">
        <f t="shared" si="351"/>
        <v>5386.9669699871683</v>
      </c>
      <c r="BS159" s="44">
        <f t="shared" si="352"/>
        <v>3115.0904351496752</v>
      </c>
      <c r="BT159" s="44">
        <f t="shared" si="353"/>
        <v>3216.128381712484</v>
      </c>
      <c r="BU159" s="44">
        <f t="shared" si="354"/>
        <v>341.08094469297845</v>
      </c>
      <c r="BV159" s="44">
        <f t="shared" si="355"/>
        <v>151.21312833466988</v>
      </c>
      <c r="BW159" s="44">
        <f t="shared" si="356"/>
        <v>122.98785429994282</v>
      </c>
      <c r="BX159" s="44">
        <f t="shared" si="357"/>
        <v>4.0089852930630148</v>
      </c>
      <c r="BY159" s="44">
        <f t="shared" si="358"/>
        <v>8.4724459774246501</v>
      </c>
      <c r="CA159" s="44">
        <f t="shared" si="359"/>
        <v>0</v>
      </c>
    </row>
    <row r="160" spans="2:79" x14ac:dyDescent="0.3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35">
      <c r="B161" s="18">
        <v>538</v>
      </c>
      <c r="C161" s="6" t="s">
        <v>85</v>
      </c>
      <c r="D161" s="6"/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70992.149304181905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23891.953836474411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2194.4428017525433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28316.645617325481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23896.226825229187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13818.333773747983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14266.531377793443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1513.0123621616115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670.77136982081197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545.56593338582752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17.78359184969532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37.583206277116325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70992.149304181905</v>
      </c>
      <c r="BO161" s="44">
        <f t="shared" si="348"/>
        <v>23891.953836474411</v>
      </c>
      <c r="BP161" s="44">
        <f t="shared" si="349"/>
        <v>2194.4428017525433</v>
      </c>
      <c r="BQ161" s="44">
        <f t="shared" si="350"/>
        <v>28316.645617325481</v>
      </c>
      <c r="BR161" s="44">
        <f t="shared" si="351"/>
        <v>23896.226825229187</v>
      </c>
      <c r="BS161" s="44">
        <f t="shared" si="352"/>
        <v>13818.333773747983</v>
      </c>
      <c r="BT161" s="44">
        <f t="shared" si="353"/>
        <v>14266.531377793443</v>
      </c>
      <c r="BU161" s="44">
        <f t="shared" si="354"/>
        <v>1513.0123621616115</v>
      </c>
      <c r="BV161" s="44">
        <f t="shared" si="355"/>
        <v>670.77136982081197</v>
      </c>
      <c r="BW161" s="44">
        <f t="shared" si="356"/>
        <v>545.56593338582752</v>
      </c>
      <c r="BX161" s="44">
        <f t="shared" si="357"/>
        <v>17.78359184969532</v>
      </c>
      <c r="BY161" s="44">
        <f t="shared" si="358"/>
        <v>37.583206277116325</v>
      </c>
      <c r="CA161" s="44">
        <f t="shared" si="359"/>
        <v>0</v>
      </c>
    </row>
    <row r="162" spans="2:79" x14ac:dyDescent="0.3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137440.92084360219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46254.862942210486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4248.4449670509885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54821.073696072897</v>
      </c>
      <c r="Y162" s="47">
        <f t="shared" si="398"/>
        <v>0</v>
      </c>
      <c r="Z162" s="47">
        <f t="shared" si="398"/>
        <v>0</v>
      </c>
      <c r="AB162" s="47">
        <f t="shared" si="399"/>
        <v>46263.135455649885</v>
      </c>
      <c r="AC162" s="47">
        <f t="shared" si="399"/>
        <v>0</v>
      </c>
      <c r="AD162" s="47">
        <f t="shared" si="399"/>
        <v>0</v>
      </c>
      <c r="AF162" s="47">
        <f t="shared" si="400"/>
        <v>26752.31750275091</v>
      </c>
      <c r="AG162" s="47">
        <f t="shared" si="400"/>
        <v>0</v>
      </c>
      <c r="AH162" s="47">
        <f t="shared" si="400"/>
        <v>0</v>
      </c>
      <c r="AJ162" s="47">
        <f t="shared" si="401"/>
        <v>27620.028820462423</v>
      </c>
      <c r="AK162" s="47">
        <f t="shared" si="401"/>
        <v>0</v>
      </c>
      <c r="AL162" s="47">
        <f t="shared" si="401"/>
        <v>0</v>
      </c>
      <c r="AN162" s="47">
        <f t="shared" si="402"/>
        <v>2929.1944861711067</v>
      </c>
      <c r="AO162" s="47">
        <f t="shared" si="402"/>
        <v>0</v>
      </c>
      <c r="AP162" s="47">
        <f t="shared" si="402"/>
        <v>0</v>
      </c>
      <c r="AR162" s="47">
        <f t="shared" si="403"/>
        <v>1298.6145038190323</v>
      </c>
      <c r="AS162" s="47">
        <f t="shared" si="403"/>
        <v>0</v>
      </c>
      <c r="AT162" s="47">
        <f t="shared" si="403"/>
        <v>0</v>
      </c>
      <c r="AV162" s="47">
        <f t="shared" si="404"/>
        <v>1056.2165676118004</v>
      </c>
      <c r="AW162" s="47">
        <f t="shared" si="404"/>
        <v>0</v>
      </c>
      <c r="AX162" s="47">
        <f t="shared" si="404"/>
        <v>0</v>
      </c>
      <c r="AZ162" s="47">
        <f t="shared" si="405"/>
        <v>34.429063828680626</v>
      </c>
      <c r="BA162" s="47">
        <f t="shared" si="405"/>
        <v>0</v>
      </c>
      <c r="BB162" s="47">
        <f t="shared" si="405"/>
        <v>0</v>
      </c>
      <c r="BD162" s="47">
        <f t="shared" si="406"/>
        <v>72.761150769633588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137440.92084360219</v>
      </c>
      <c r="BO162" s="44">
        <f t="shared" si="348"/>
        <v>46254.862942210486</v>
      </c>
      <c r="BP162" s="44">
        <f t="shared" si="349"/>
        <v>4248.4449670509885</v>
      </c>
      <c r="BQ162" s="44">
        <f t="shared" si="350"/>
        <v>54821.073696072897</v>
      </c>
      <c r="BR162" s="44">
        <f t="shared" si="351"/>
        <v>46263.135455649885</v>
      </c>
      <c r="BS162" s="44">
        <f t="shared" si="352"/>
        <v>26752.31750275091</v>
      </c>
      <c r="BT162" s="44">
        <f t="shared" si="353"/>
        <v>27620.028820462423</v>
      </c>
      <c r="BU162" s="44">
        <f t="shared" si="354"/>
        <v>2929.1944861711067</v>
      </c>
      <c r="BV162" s="44">
        <f t="shared" si="355"/>
        <v>1298.6145038190323</v>
      </c>
      <c r="BW162" s="44">
        <f t="shared" si="356"/>
        <v>1056.2165676118004</v>
      </c>
      <c r="BX162" s="44">
        <f t="shared" si="357"/>
        <v>34.429063828680626</v>
      </c>
      <c r="BY162" s="44">
        <f t="shared" si="358"/>
        <v>72.761150769633588</v>
      </c>
      <c r="CA162" s="44">
        <f t="shared" si="359"/>
        <v>0</v>
      </c>
    </row>
    <row r="163" spans="2:79" x14ac:dyDescent="0.35">
      <c r="B163" s="68">
        <v>540</v>
      </c>
      <c r="C163" s="30" t="s">
        <v>87</v>
      </c>
      <c r="D163" s="30"/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214913.98377285211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72327.926812202117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6643.2196983577869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85722.76197228767</v>
      </c>
      <c r="Y163" s="47">
        <f t="shared" si="398"/>
        <v>0</v>
      </c>
      <c r="Z163" s="47">
        <f t="shared" si="398"/>
        <v>0</v>
      </c>
      <c r="AB163" s="47">
        <f t="shared" si="399"/>
        <v>72340.862397966252</v>
      </c>
      <c r="AC163" s="47">
        <f t="shared" si="399"/>
        <v>0</v>
      </c>
      <c r="AD163" s="47">
        <f t="shared" si="399"/>
        <v>0</v>
      </c>
      <c r="AF163" s="47">
        <f t="shared" si="400"/>
        <v>41832.134813872872</v>
      </c>
      <c r="AG163" s="47">
        <f t="shared" si="400"/>
        <v>0</v>
      </c>
      <c r="AH163" s="47">
        <f t="shared" si="400"/>
        <v>0</v>
      </c>
      <c r="AJ163" s="47">
        <f t="shared" si="401"/>
        <v>43188.959949426033</v>
      </c>
      <c r="AK163" s="47">
        <f t="shared" si="401"/>
        <v>0</v>
      </c>
      <c r="AL163" s="47">
        <f t="shared" si="401"/>
        <v>0</v>
      </c>
      <c r="AN163" s="47">
        <f t="shared" si="402"/>
        <v>4580.3306060853511</v>
      </c>
      <c r="AO163" s="47">
        <f t="shared" si="402"/>
        <v>0</v>
      </c>
      <c r="AP163" s="47">
        <f t="shared" si="402"/>
        <v>0</v>
      </c>
      <c r="AR163" s="47">
        <f t="shared" si="403"/>
        <v>2030.6209729090695</v>
      </c>
      <c r="AS163" s="47">
        <f t="shared" si="403"/>
        <v>0</v>
      </c>
      <c r="AT163" s="47">
        <f t="shared" si="403"/>
        <v>0</v>
      </c>
      <c r="AV163" s="47">
        <f t="shared" si="404"/>
        <v>1651.5875248729212</v>
      </c>
      <c r="AW163" s="47">
        <f t="shared" si="404"/>
        <v>0</v>
      </c>
      <c r="AX163" s="47">
        <f t="shared" si="404"/>
        <v>0</v>
      </c>
      <c r="AZ163" s="47">
        <f t="shared" si="405"/>
        <v>53.83612987729768</v>
      </c>
      <c r="BA163" s="47">
        <f t="shared" si="405"/>
        <v>0</v>
      </c>
      <c r="BB163" s="47">
        <f t="shared" si="405"/>
        <v>0</v>
      </c>
      <c r="BD163" s="47">
        <f t="shared" si="406"/>
        <v>113.77534929057478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214913.98377285211</v>
      </c>
      <c r="BO163" s="44">
        <f t="shared" si="348"/>
        <v>72327.926812202117</v>
      </c>
      <c r="BP163" s="44">
        <f t="shared" si="349"/>
        <v>6643.2196983577869</v>
      </c>
      <c r="BQ163" s="44">
        <f t="shared" si="350"/>
        <v>85722.76197228767</v>
      </c>
      <c r="BR163" s="44">
        <f t="shared" si="351"/>
        <v>72340.862397966252</v>
      </c>
      <c r="BS163" s="44">
        <f t="shared" si="352"/>
        <v>41832.134813872872</v>
      </c>
      <c r="BT163" s="44">
        <f t="shared" si="353"/>
        <v>43188.959949426033</v>
      </c>
      <c r="BU163" s="44">
        <f t="shared" si="354"/>
        <v>4580.3306060853511</v>
      </c>
      <c r="BV163" s="44">
        <f t="shared" si="355"/>
        <v>2030.6209729090695</v>
      </c>
      <c r="BW163" s="44">
        <f t="shared" si="356"/>
        <v>1651.5875248729212</v>
      </c>
      <c r="BX163" s="44">
        <f t="shared" si="357"/>
        <v>53.83612987729768</v>
      </c>
      <c r="BY163" s="44">
        <f t="shared" si="358"/>
        <v>113.77534929057478</v>
      </c>
      <c r="CA163" s="44">
        <f t="shared" si="359"/>
        <v>0</v>
      </c>
    </row>
    <row r="164" spans="2:79" x14ac:dyDescent="0.3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487190.77165235148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163960.93849758484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15059.58465001414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194325.83129439532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163990.26231309265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94829.706667092862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97905.50784662948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10383.199656101144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4603.2360545260453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3744.0011420786727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122.04168941104541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257.91853672247123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487190.77165235148</v>
      </c>
      <c r="BO164" s="44">
        <f t="shared" si="348"/>
        <v>163960.93849758484</v>
      </c>
      <c r="BP164" s="44">
        <f t="shared" si="349"/>
        <v>15059.58465001414</v>
      </c>
      <c r="BQ164" s="44">
        <f t="shared" si="350"/>
        <v>194325.83129439532</v>
      </c>
      <c r="BR164" s="44">
        <f t="shared" si="351"/>
        <v>163990.26231309265</v>
      </c>
      <c r="BS164" s="44">
        <f t="shared" si="352"/>
        <v>94829.706667092862</v>
      </c>
      <c r="BT164" s="44">
        <f t="shared" si="353"/>
        <v>97905.50784662948</v>
      </c>
      <c r="BU164" s="44">
        <f t="shared" si="354"/>
        <v>10383.199656101144</v>
      </c>
      <c r="BV164" s="44">
        <f t="shared" si="355"/>
        <v>4603.2360545260453</v>
      </c>
      <c r="BW164" s="44">
        <f t="shared" si="356"/>
        <v>3744.0011420786727</v>
      </c>
      <c r="BX164" s="44">
        <f t="shared" si="357"/>
        <v>122.04168941104541</v>
      </c>
      <c r="BY164" s="44">
        <f t="shared" si="358"/>
        <v>257.91853672247123</v>
      </c>
      <c r="CA164" s="44">
        <f t="shared" si="359"/>
        <v>0</v>
      </c>
    </row>
    <row r="165" spans="2:79" x14ac:dyDescent="0.3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3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3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3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96538.699509495025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32489.481931747378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2984.1138253393306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38506.400625439492</v>
      </c>
      <c r="Y168" s="47">
        <f t="shared" si="419"/>
        <v>0</v>
      </c>
      <c r="Z168" s="47">
        <f t="shared" si="419"/>
        <v>0</v>
      </c>
      <c r="AB168" s="47">
        <f t="shared" si="420"/>
        <v>32495.292557027042</v>
      </c>
      <c r="AC168" s="47">
        <f t="shared" si="420"/>
        <v>0</v>
      </c>
      <c r="AD168" s="47">
        <f t="shared" si="420"/>
        <v>0</v>
      </c>
      <c r="AF168" s="47">
        <f t="shared" si="421"/>
        <v>18790.866102530883</v>
      </c>
      <c r="AG168" s="47">
        <f t="shared" si="421"/>
        <v>0</v>
      </c>
      <c r="AH168" s="47">
        <f t="shared" si="421"/>
        <v>0</v>
      </c>
      <c r="AJ168" s="47">
        <f t="shared" si="422"/>
        <v>19400.347773982001</v>
      </c>
      <c r="AK168" s="47">
        <f t="shared" si="422"/>
        <v>0</v>
      </c>
      <c r="AL168" s="47">
        <f t="shared" si="422"/>
        <v>0</v>
      </c>
      <c r="AN168" s="47">
        <f t="shared" si="423"/>
        <v>2057.4703994243901</v>
      </c>
      <c r="AO168" s="47">
        <f t="shared" si="423"/>
        <v>0</v>
      </c>
      <c r="AP168" s="47">
        <f t="shared" si="423"/>
        <v>0</v>
      </c>
      <c r="AR168" s="47">
        <f t="shared" si="424"/>
        <v>912.14868609266364</v>
      </c>
      <c r="AS168" s="47">
        <f t="shared" si="424"/>
        <v>0</v>
      </c>
      <c r="AT168" s="47">
        <f t="shared" si="424"/>
        <v>0</v>
      </c>
      <c r="AV168" s="47">
        <f t="shared" si="425"/>
        <v>741.88802877459977</v>
      </c>
      <c r="AW168" s="47">
        <f t="shared" si="425"/>
        <v>0</v>
      </c>
      <c r="AX168" s="47">
        <f t="shared" si="425"/>
        <v>0</v>
      </c>
      <c r="AZ168" s="47">
        <f t="shared" si="426"/>
        <v>24.183023709018912</v>
      </c>
      <c r="BA168" s="47">
        <f t="shared" si="426"/>
        <v>0</v>
      </c>
      <c r="BB168" s="47">
        <f t="shared" si="426"/>
        <v>0</v>
      </c>
      <c r="BD168" s="47">
        <f t="shared" si="427"/>
        <v>51.107536438204065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96538.699509495025</v>
      </c>
      <c r="BO168" s="44">
        <f t="shared" si="348"/>
        <v>32489.481931747378</v>
      </c>
      <c r="BP168" s="44">
        <f t="shared" si="349"/>
        <v>2984.1138253393306</v>
      </c>
      <c r="BQ168" s="44">
        <f t="shared" si="350"/>
        <v>38506.400625439492</v>
      </c>
      <c r="BR168" s="44">
        <f t="shared" si="351"/>
        <v>32495.292557027042</v>
      </c>
      <c r="BS168" s="44">
        <f t="shared" si="352"/>
        <v>18790.866102530883</v>
      </c>
      <c r="BT168" s="44">
        <f t="shared" si="353"/>
        <v>19400.347773982001</v>
      </c>
      <c r="BU168" s="44">
        <f t="shared" si="354"/>
        <v>2057.4703994243901</v>
      </c>
      <c r="BV168" s="44">
        <f t="shared" si="355"/>
        <v>912.14868609266364</v>
      </c>
      <c r="BW168" s="44">
        <f t="shared" si="356"/>
        <v>741.88802877459977</v>
      </c>
      <c r="BX168" s="44">
        <f t="shared" si="357"/>
        <v>24.183023709018912</v>
      </c>
      <c r="BY168" s="44">
        <f t="shared" si="358"/>
        <v>51.107536438204065</v>
      </c>
      <c r="CA168" s="44">
        <f t="shared" si="359"/>
        <v>0</v>
      </c>
    </row>
    <row r="169" spans="2:79" x14ac:dyDescent="0.3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75178.519241114031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25300.849865907552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2323.8479467385228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29986.463408292817</v>
      </c>
      <c r="Y169" s="47">
        <f t="shared" si="419"/>
        <v>0</v>
      </c>
      <c r="Z169" s="47">
        <f t="shared" si="419"/>
        <v>0</v>
      </c>
      <c r="AB169" s="47">
        <f t="shared" si="420"/>
        <v>25305.374830575711</v>
      </c>
      <c r="AC169" s="47">
        <f t="shared" si="420"/>
        <v>0</v>
      </c>
      <c r="AD169" s="47">
        <f t="shared" si="420"/>
        <v>0</v>
      </c>
      <c r="AF169" s="47">
        <f t="shared" si="421"/>
        <v>14633.193693554706</v>
      </c>
      <c r="AG169" s="47">
        <f t="shared" si="421"/>
        <v>0</v>
      </c>
      <c r="AH169" s="47">
        <f t="shared" si="421"/>
        <v>0</v>
      </c>
      <c r="AJ169" s="47">
        <f t="shared" si="422"/>
        <v>15107.821276038221</v>
      </c>
      <c r="AK169" s="47">
        <f t="shared" si="422"/>
        <v>0</v>
      </c>
      <c r="AL169" s="47">
        <f t="shared" si="422"/>
        <v>0</v>
      </c>
      <c r="AN169" s="47">
        <f t="shared" si="423"/>
        <v>1602.2339103080192</v>
      </c>
      <c r="AO169" s="47">
        <f t="shared" si="423"/>
        <v>0</v>
      </c>
      <c r="AP169" s="47">
        <f t="shared" si="423"/>
        <v>0</v>
      </c>
      <c r="AR169" s="47">
        <f t="shared" si="424"/>
        <v>710.32640688752622</v>
      </c>
      <c r="AS169" s="47">
        <f t="shared" si="424"/>
        <v>0</v>
      </c>
      <c r="AT169" s="47">
        <f t="shared" si="424"/>
        <v>0</v>
      </c>
      <c r="AV169" s="47">
        <f t="shared" si="425"/>
        <v>577.73767131074487</v>
      </c>
      <c r="AW169" s="47">
        <f t="shared" si="425"/>
        <v>0</v>
      </c>
      <c r="AX169" s="47">
        <f t="shared" si="425"/>
        <v>0</v>
      </c>
      <c r="AZ169" s="47">
        <f t="shared" si="426"/>
        <v>18.832280965603665</v>
      </c>
      <c r="BA169" s="47">
        <f t="shared" si="426"/>
        <v>0</v>
      </c>
      <c r="BB169" s="47">
        <f t="shared" si="426"/>
        <v>0</v>
      </c>
      <c r="BD169" s="47">
        <f t="shared" si="427"/>
        <v>39.79946830656823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75178.519241114031</v>
      </c>
      <c r="BO169" s="44">
        <f t="shared" si="348"/>
        <v>25300.849865907552</v>
      </c>
      <c r="BP169" s="44">
        <f t="shared" si="349"/>
        <v>2323.8479467385228</v>
      </c>
      <c r="BQ169" s="44">
        <f t="shared" si="350"/>
        <v>29986.463408292817</v>
      </c>
      <c r="BR169" s="44">
        <f t="shared" si="351"/>
        <v>25305.374830575711</v>
      </c>
      <c r="BS169" s="44">
        <f t="shared" si="352"/>
        <v>14633.193693554706</v>
      </c>
      <c r="BT169" s="44">
        <f t="shared" si="353"/>
        <v>15107.821276038221</v>
      </c>
      <c r="BU169" s="44">
        <f t="shared" si="354"/>
        <v>1602.2339103080192</v>
      </c>
      <c r="BV169" s="44">
        <f t="shared" si="355"/>
        <v>710.32640688752622</v>
      </c>
      <c r="BW169" s="44">
        <f t="shared" si="356"/>
        <v>577.73767131074487</v>
      </c>
      <c r="BX169" s="44">
        <f t="shared" si="357"/>
        <v>18.832280965603665</v>
      </c>
      <c r="BY169" s="44">
        <f t="shared" si="358"/>
        <v>39.79946830656823</v>
      </c>
      <c r="CA169" s="44">
        <f t="shared" si="359"/>
        <v>0</v>
      </c>
    </row>
    <row r="170" spans="2:79" x14ac:dyDescent="0.3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3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3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171717.21875060906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57790.33179765493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5307.9617720778533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68492.864033732301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57800.667387602749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33424.059796085588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34508.169050020224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3659.7043097324095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1622.4750929801899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1319.6257000853448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43.015304674622577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90.907004744772294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327314.69419113896</v>
      </c>
      <c r="BO172" s="44">
        <f t="shared" si="348"/>
        <v>108353.94084883061</v>
      </c>
      <c r="BP172" s="44">
        <f t="shared" si="349"/>
        <v>11330.172303512729</v>
      </c>
      <c r="BQ172" s="44">
        <f t="shared" si="350"/>
        <v>138267.99973185424</v>
      </c>
      <c r="BR172" s="44">
        <f t="shared" si="351"/>
        <v>125153.04369921412</v>
      </c>
      <c r="BS172" s="44">
        <f t="shared" si="352"/>
        <v>63046.55169850737</v>
      </c>
      <c r="BT172" s="44">
        <f t="shared" si="353"/>
        <v>75520.609020391217</v>
      </c>
      <c r="BU172" s="44">
        <f t="shared" si="354"/>
        <v>7662.7265496142527</v>
      </c>
      <c r="BV172" s="44">
        <f t="shared" si="355"/>
        <v>3737.2568034053425</v>
      </c>
      <c r="BW172" s="44">
        <f t="shared" si="356"/>
        <v>5107.8814763319633</v>
      </c>
      <c r="BX172" s="44">
        <f t="shared" si="357"/>
        <v>166.49954447846122</v>
      </c>
      <c r="BY172" s="44">
        <f t="shared" si="358"/>
        <v>206.6241327207515</v>
      </c>
      <c r="CA172" s="44">
        <f t="shared" si="359"/>
        <v>0</v>
      </c>
    </row>
    <row r="173" spans="2:79" x14ac:dyDescent="0.3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3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658907.99040296057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221751.27029523975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20367.546422091993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262818.69532812759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221790.92970069539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128253.76646317844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132413.6768966497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14042.903965833553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6225.7111475062356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5063.6268421640179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165.05699408566798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348.82554146724351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814505.46584349056</v>
      </c>
      <c r="BO174" s="44">
        <f t="shared" si="348"/>
        <v>272314.8793464154</v>
      </c>
      <c r="BP174" s="44">
        <f t="shared" si="349"/>
        <v>26389.75695352687</v>
      </c>
      <c r="BQ174" s="44">
        <f t="shared" si="350"/>
        <v>332593.83102624957</v>
      </c>
      <c r="BR174" s="44">
        <f t="shared" si="351"/>
        <v>289143.30601230677</v>
      </c>
      <c r="BS174" s="44">
        <f t="shared" si="352"/>
        <v>157876.25836560022</v>
      </c>
      <c r="BT174" s="44">
        <f t="shared" si="353"/>
        <v>173426.1168670207</v>
      </c>
      <c r="BU174" s="44">
        <f t="shared" si="354"/>
        <v>18045.926205715397</v>
      </c>
      <c r="BV174" s="44">
        <f t="shared" si="355"/>
        <v>8340.4928579313892</v>
      </c>
      <c r="BW174" s="44">
        <f t="shared" si="356"/>
        <v>8851.8826184106365</v>
      </c>
      <c r="BX174" s="44">
        <f t="shared" si="357"/>
        <v>288.5412338895066</v>
      </c>
      <c r="BY174" s="44">
        <f t="shared" si="358"/>
        <v>464.54266944322274</v>
      </c>
      <c r="CA174" s="44">
        <f t="shared" si="359"/>
        <v>0</v>
      </c>
    </row>
    <row r="175" spans="2:79" x14ac:dyDescent="0.3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3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3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238078.11750238479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80123.667878676803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7359.2476960988251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94962.242284977299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80137.997704281705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46340.939443563955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47844.007640344644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5074.0136546345393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2249.4879584104624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1829.6010427490758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59.638764447955815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126.03842943000718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238078.11750238479</v>
      </c>
      <c r="BO177" s="44">
        <f t="shared" si="348"/>
        <v>80123.667878676803</v>
      </c>
      <c r="BP177" s="44">
        <f t="shared" si="349"/>
        <v>7359.2476960988251</v>
      </c>
      <c r="BQ177" s="44">
        <f t="shared" si="350"/>
        <v>94962.242284977299</v>
      </c>
      <c r="BR177" s="44">
        <f t="shared" si="351"/>
        <v>80137.997704281705</v>
      </c>
      <c r="BS177" s="44">
        <f t="shared" si="352"/>
        <v>46340.939443563955</v>
      </c>
      <c r="BT177" s="44">
        <f t="shared" si="353"/>
        <v>47844.007640344644</v>
      </c>
      <c r="BU177" s="44">
        <f t="shared" si="354"/>
        <v>5074.0136546345393</v>
      </c>
      <c r="BV177" s="44">
        <f t="shared" si="355"/>
        <v>2249.4879584104624</v>
      </c>
      <c r="BW177" s="44">
        <f t="shared" si="356"/>
        <v>1829.6010427490758</v>
      </c>
      <c r="BX177" s="44">
        <f t="shared" si="357"/>
        <v>59.638764447955815</v>
      </c>
      <c r="BY177" s="44">
        <f t="shared" si="358"/>
        <v>126.03842943000718</v>
      </c>
      <c r="CA177" s="44">
        <f t="shared" si="359"/>
        <v>0</v>
      </c>
    </row>
    <row r="178" spans="2:79" x14ac:dyDescent="0.3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3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110623.17058025603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37229.520597036229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3419.4797983470357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44124.274995031497</v>
      </c>
      <c r="Y179" s="47">
        <f t="shared" si="440"/>
        <v>0</v>
      </c>
      <c r="Z179" s="47">
        <f t="shared" si="440"/>
        <v>0</v>
      </c>
      <c r="AB179" s="47">
        <f t="shared" si="441"/>
        <v>37236.178960933365</v>
      </c>
      <c r="AC179" s="47">
        <f t="shared" si="441"/>
        <v>0</v>
      </c>
      <c r="AD179" s="47">
        <f t="shared" si="441"/>
        <v>0</v>
      </c>
      <c r="AF179" s="47">
        <f t="shared" si="442"/>
        <v>21532.351241240558</v>
      </c>
      <c r="AG179" s="47">
        <f t="shared" si="442"/>
        <v>0</v>
      </c>
      <c r="AH179" s="47">
        <f t="shared" si="442"/>
        <v>0</v>
      </c>
      <c r="AJ179" s="47">
        <f t="shared" si="443"/>
        <v>22230.752972867835</v>
      </c>
      <c r="AK179" s="47">
        <f t="shared" si="443"/>
        <v>0</v>
      </c>
      <c r="AL179" s="47">
        <f t="shared" si="443"/>
        <v>0</v>
      </c>
      <c r="AN179" s="47">
        <f t="shared" si="444"/>
        <v>2357.6441376959497</v>
      </c>
      <c r="AO179" s="47">
        <f t="shared" si="444"/>
        <v>0</v>
      </c>
      <c r="AP179" s="47">
        <f t="shared" si="444"/>
        <v>0</v>
      </c>
      <c r="AR179" s="47">
        <f t="shared" si="445"/>
        <v>1045.2262171426983</v>
      </c>
      <c r="AS179" s="47">
        <f t="shared" si="445"/>
        <v>0</v>
      </c>
      <c r="AT179" s="47">
        <f t="shared" si="445"/>
        <v>0</v>
      </c>
      <c r="AV179" s="47">
        <f t="shared" si="446"/>
        <v>850.1254561701495</v>
      </c>
      <c r="AW179" s="47">
        <f t="shared" si="446"/>
        <v>0</v>
      </c>
      <c r="AX179" s="47">
        <f t="shared" si="446"/>
        <v>0</v>
      </c>
      <c r="AZ179" s="47">
        <f t="shared" si="447"/>
        <v>27.711195308219956</v>
      </c>
      <c r="BA179" s="47">
        <f t="shared" si="447"/>
        <v>0</v>
      </c>
      <c r="BB179" s="47">
        <f t="shared" si="447"/>
        <v>0</v>
      </c>
      <c r="BD179" s="47">
        <f t="shared" si="448"/>
        <v>58.563847970461154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110623.17058025603</v>
      </c>
      <c r="BO179" s="44">
        <f t="shared" si="348"/>
        <v>37229.520597036229</v>
      </c>
      <c r="BP179" s="44">
        <f t="shared" si="349"/>
        <v>3419.4797983470357</v>
      </c>
      <c r="BQ179" s="44">
        <f t="shared" si="350"/>
        <v>44124.274995031497</v>
      </c>
      <c r="BR179" s="44">
        <f t="shared" si="351"/>
        <v>37236.178960933365</v>
      </c>
      <c r="BS179" s="44">
        <f t="shared" si="352"/>
        <v>21532.351241240558</v>
      </c>
      <c r="BT179" s="44">
        <f t="shared" si="353"/>
        <v>22230.752972867835</v>
      </c>
      <c r="BU179" s="44">
        <f t="shared" si="354"/>
        <v>2357.6441376959497</v>
      </c>
      <c r="BV179" s="44">
        <f t="shared" si="355"/>
        <v>1045.2262171426983</v>
      </c>
      <c r="BW179" s="44">
        <f t="shared" si="356"/>
        <v>850.1254561701495</v>
      </c>
      <c r="BX179" s="44">
        <f t="shared" si="357"/>
        <v>27.711195308219956</v>
      </c>
      <c r="BY179" s="44">
        <f t="shared" si="358"/>
        <v>58.563847970461154</v>
      </c>
      <c r="CA179" s="44">
        <f t="shared" si="359"/>
        <v>0</v>
      </c>
    </row>
    <row r="180" spans="2:79" x14ac:dyDescent="0.3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435635.45249774732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146610.32554475302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13465.954930111975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173761.9560420223</v>
      </c>
      <c r="Y180" s="47">
        <f t="shared" si="440"/>
        <v>0</v>
      </c>
      <c r="Z180" s="47">
        <f t="shared" si="440"/>
        <v>0</v>
      </c>
      <c r="AB180" s="47">
        <f t="shared" si="441"/>
        <v>146636.5462664518</v>
      </c>
      <c r="AC180" s="47">
        <f t="shared" si="441"/>
        <v>0</v>
      </c>
      <c r="AD180" s="47">
        <f t="shared" si="441"/>
        <v>0</v>
      </c>
      <c r="AF180" s="47">
        <f t="shared" si="442"/>
        <v>84794.673006709549</v>
      </c>
      <c r="AG180" s="47">
        <f t="shared" si="442"/>
        <v>0</v>
      </c>
      <c r="AH180" s="47">
        <f t="shared" si="442"/>
        <v>0</v>
      </c>
      <c r="AJ180" s="47">
        <f t="shared" si="443"/>
        <v>87544.987907166404</v>
      </c>
      <c r="AK180" s="47">
        <f t="shared" si="443"/>
        <v>0</v>
      </c>
      <c r="AL180" s="47">
        <f t="shared" si="443"/>
        <v>0</v>
      </c>
      <c r="AN180" s="47">
        <f t="shared" si="444"/>
        <v>9284.4325955085933</v>
      </c>
      <c r="AO180" s="47">
        <f t="shared" si="444"/>
        <v>0</v>
      </c>
      <c r="AP180" s="47">
        <f t="shared" si="444"/>
        <v>0</v>
      </c>
      <c r="AR180" s="47">
        <f t="shared" si="445"/>
        <v>4116.1141348513875</v>
      </c>
      <c r="AS180" s="47">
        <f t="shared" si="445"/>
        <v>0</v>
      </c>
      <c r="AT180" s="47">
        <f t="shared" si="445"/>
        <v>0</v>
      </c>
      <c r="AV180" s="47">
        <f t="shared" si="446"/>
        <v>3347.8048571194709</v>
      </c>
      <c r="AW180" s="47">
        <f t="shared" si="446"/>
        <v>0</v>
      </c>
      <c r="AX180" s="47">
        <f t="shared" si="446"/>
        <v>0</v>
      </c>
      <c r="AZ180" s="47">
        <f t="shared" si="447"/>
        <v>109.12703951647951</v>
      </c>
      <c r="BA180" s="47">
        <f t="shared" si="447"/>
        <v>0</v>
      </c>
      <c r="BB180" s="47">
        <f t="shared" si="447"/>
        <v>0</v>
      </c>
      <c r="BD180" s="47">
        <f t="shared" si="448"/>
        <v>230.62517804181053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435635.45249774732</v>
      </c>
      <c r="BO180" s="44">
        <f t="shared" si="348"/>
        <v>146610.32554475302</v>
      </c>
      <c r="BP180" s="44">
        <f t="shared" si="349"/>
        <v>13465.954930111975</v>
      </c>
      <c r="BQ180" s="44">
        <f t="shared" si="350"/>
        <v>173761.9560420223</v>
      </c>
      <c r="BR180" s="44">
        <f t="shared" si="351"/>
        <v>146636.5462664518</v>
      </c>
      <c r="BS180" s="44">
        <f t="shared" si="352"/>
        <v>84794.673006709549</v>
      </c>
      <c r="BT180" s="44">
        <f t="shared" si="353"/>
        <v>87544.987907166404</v>
      </c>
      <c r="BU180" s="44">
        <f t="shared" si="354"/>
        <v>9284.4325955085933</v>
      </c>
      <c r="BV180" s="44">
        <f t="shared" si="355"/>
        <v>4116.1141348513875</v>
      </c>
      <c r="BW180" s="44">
        <f t="shared" si="356"/>
        <v>3347.8048571194709</v>
      </c>
      <c r="BX180" s="44">
        <f t="shared" si="357"/>
        <v>109.12703951647951</v>
      </c>
      <c r="BY180" s="44">
        <f t="shared" si="358"/>
        <v>230.62517804181053</v>
      </c>
      <c r="CA180" s="44">
        <f t="shared" si="359"/>
        <v>0</v>
      </c>
    </row>
    <row r="181" spans="2:79" x14ac:dyDescent="0.3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2248.4400282506313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756.69811219366568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69.501671431663979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896.83549654175545</v>
      </c>
      <c r="Y181" s="47">
        <f t="shared" si="440"/>
        <v>0</v>
      </c>
      <c r="Z181" s="47">
        <f t="shared" si="440"/>
        <v>0</v>
      </c>
      <c r="AB181" s="47">
        <f t="shared" si="441"/>
        <v>756.83344488961393</v>
      </c>
      <c r="AC181" s="47">
        <f t="shared" si="441"/>
        <v>0</v>
      </c>
      <c r="AD181" s="47">
        <f t="shared" si="441"/>
        <v>0</v>
      </c>
      <c r="AF181" s="47">
        <f t="shared" si="442"/>
        <v>437.6497272606502</v>
      </c>
      <c r="AG181" s="47">
        <f t="shared" si="442"/>
        <v>0</v>
      </c>
      <c r="AH181" s="47">
        <f t="shared" si="442"/>
        <v>0</v>
      </c>
      <c r="AJ181" s="47">
        <f t="shared" si="443"/>
        <v>451.84489452039776</v>
      </c>
      <c r="AK181" s="47">
        <f t="shared" si="443"/>
        <v>0</v>
      </c>
      <c r="AL181" s="47">
        <f t="shared" si="443"/>
        <v>0</v>
      </c>
      <c r="AN181" s="47">
        <f t="shared" si="444"/>
        <v>47.919630433302189</v>
      </c>
      <c r="AO181" s="47">
        <f t="shared" si="444"/>
        <v>0</v>
      </c>
      <c r="AP181" s="47">
        <f t="shared" si="444"/>
        <v>0</v>
      </c>
      <c r="AR181" s="47">
        <f t="shared" si="445"/>
        <v>21.244450442646041</v>
      </c>
      <c r="AS181" s="47">
        <f t="shared" si="445"/>
        <v>0</v>
      </c>
      <c r="AT181" s="47">
        <f t="shared" si="445"/>
        <v>0</v>
      </c>
      <c r="AV181" s="47">
        <f t="shared" si="446"/>
        <v>17.278984996195248</v>
      </c>
      <c r="AW181" s="47">
        <f t="shared" si="446"/>
        <v>0</v>
      </c>
      <c r="AX181" s="47">
        <f t="shared" si="446"/>
        <v>0</v>
      </c>
      <c r="AZ181" s="47">
        <f t="shared" si="447"/>
        <v>0.56323607825423649</v>
      </c>
      <c r="BA181" s="47">
        <f t="shared" si="447"/>
        <v>0</v>
      </c>
      <c r="BB181" s="47">
        <f t="shared" si="447"/>
        <v>0</v>
      </c>
      <c r="BD181" s="47">
        <f t="shared" si="448"/>
        <v>1.1903229612248254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2248.4400282506313</v>
      </c>
      <c r="BO181" s="44">
        <f t="shared" si="348"/>
        <v>756.69811219366568</v>
      </c>
      <c r="BP181" s="44">
        <f t="shared" si="349"/>
        <v>69.501671431663979</v>
      </c>
      <c r="BQ181" s="44">
        <f t="shared" si="350"/>
        <v>896.83549654175545</v>
      </c>
      <c r="BR181" s="44">
        <f t="shared" si="351"/>
        <v>756.83344488961393</v>
      </c>
      <c r="BS181" s="44">
        <f t="shared" si="352"/>
        <v>437.6497272606502</v>
      </c>
      <c r="BT181" s="44">
        <f t="shared" si="353"/>
        <v>451.84489452039776</v>
      </c>
      <c r="BU181" s="44">
        <f t="shared" si="354"/>
        <v>47.919630433302189</v>
      </c>
      <c r="BV181" s="44">
        <f t="shared" si="355"/>
        <v>21.244450442646041</v>
      </c>
      <c r="BW181" s="44">
        <f t="shared" si="356"/>
        <v>17.278984996195248</v>
      </c>
      <c r="BX181" s="44">
        <f t="shared" si="357"/>
        <v>0.56323607825423649</v>
      </c>
      <c r="BY181" s="44">
        <f t="shared" si="358"/>
        <v>1.1903229612248254</v>
      </c>
      <c r="CA181" s="44">
        <f t="shared" si="359"/>
        <v>0</v>
      </c>
    </row>
    <row r="182" spans="2:79" x14ac:dyDescent="0.3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786585.1806086388</v>
      </c>
      <c r="M182" s="24">
        <f t="shared" si="453"/>
        <v>20736271.664714087</v>
      </c>
      <c r="N182" s="24">
        <f t="shared" si="453"/>
        <v>0</v>
      </c>
      <c r="O182" s="24"/>
      <c r="P182" s="24">
        <f t="shared" si="453"/>
        <v>264720.21213265974</v>
      </c>
      <c r="Q182" s="24">
        <f t="shared" si="453"/>
        <v>6738545.9221947128</v>
      </c>
      <c r="R182" s="24">
        <f t="shared" si="453"/>
        <v>0</v>
      </c>
      <c r="S182" s="24"/>
      <c r="T182" s="24">
        <f t="shared" ref="T182:V182" si="454">SUM(T177:T181)</f>
        <v>24314.184095989498</v>
      </c>
      <c r="U182" s="24">
        <f t="shared" si="454"/>
        <v>802572.10631714144</v>
      </c>
      <c r="V182" s="24">
        <f t="shared" si="454"/>
        <v>0</v>
      </c>
      <c r="W182" s="24"/>
      <c r="X182" s="24">
        <f t="shared" si="453"/>
        <v>313745.30881857284</v>
      </c>
      <c r="Y182" s="24">
        <f t="shared" si="453"/>
        <v>9298840.9045977686</v>
      </c>
      <c r="Z182" s="24">
        <f t="shared" si="453"/>
        <v>0</v>
      </c>
      <c r="AA182" s="24"/>
      <c r="AB182" s="24">
        <f t="shared" si="453"/>
        <v>264767.55637655652</v>
      </c>
      <c r="AC182" s="24">
        <f t="shared" si="453"/>
        <v>8975962.9358217195</v>
      </c>
      <c r="AD182" s="24">
        <f t="shared" si="453"/>
        <v>0</v>
      </c>
      <c r="AE182" s="24"/>
      <c r="AF182" s="24">
        <f t="shared" si="453"/>
        <v>153105.61341877468</v>
      </c>
      <c r="AG182" s="24">
        <f t="shared" si="453"/>
        <v>3947750.6799857067</v>
      </c>
      <c r="AH182" s="24">
        <f t="shared" si="453"/>
        <v>0</v>
      </c>
      <c r="AI182" s="24"/>
      <c r="AJ182" s="24">
        <f t="shared" si="453"/>
        <v>158071.59341489928</v>
      </c>
      <c r="AK182" s="24">
        <f t="shared" si="453"/>
        <v>5465674.1341760103</v>
      </c>
      <c r="AL182" s="24">
        <f t="shared" si="453"/>
        <v>0</v>
      </c>
      <c r="AM182" s="24"/>
      <c r="AN182" s="24">
        <f t="shared" si="453"/>
        <v>16764.010018272384</v>
      </c>
      <c r="AO182" s="24">
        <f t="shared" si="453"/>
        <v>533477.52854645858</v>
      </c>
      <c r="AP182" s="24">
        <f t="shared" si="453"/>
        <v>0</v>
      </c>
      <c r="AQ182" s="24"/>
      <c r="AR182" s="24">
        <f t="shared" si="453"/>
        <v>7432.0727608471934</v>
      </c>
      <c r="AS182" s="24">
        <f t="shared" si="453"/>
        <v>281834.18744287651</v>
      </c>
      <c r="AT182" s="24">
        <f t="shared" si="453"/>
        <v>0</v>
      </c>
      <c r="AU182" s="24"/>
      <c r="AV182" s="24">
        <f t="shared" si="453"/>
        <v>6044.8103410348922</v>
      </c>
      <c r="AW182" s="24">
        <f t="shared" si="453"/>
        <v>504855.88335715665</v>
      </c>
      <c r="AX182" s="24">
        <f t="shared" si="453"/>
        <v>0</v>
      </c>
      <c r="AY182" s="24"/>
      <c r="AZ182" s="24">
        <f t="shared" si="453"/>
        <v>197.04023535090954</v>
      </c>
      <c r="BA182" s="24">
        <f t="shared" si="453"/>
        <v>16456.58283100983</v>
      </c>
      <c r="BB182" s="24">
        <f t="shared" si="453"/>
        <v>0</v>
      </c>
      <c r="BC182" s="24"/>
      <c r="BD182" s="24">
        <f t="shared" si="453"/>
        <v>416.41777840350363</v>
      </c>
      <c r="BE182" s="24">
        <f t="shared" si="453"/>
        <v>15421.470015350651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21522856.845322724</v>
      </c>
      <c r="BO182" s="44">
        <f t="shared" si="348"/>
        <v>7003266.1343273725</v>
      </c>
      <c r="BP182" s="44">
        <f t="shared" si="349"/>
        <v>826886.29041313089</v>
      </c>
      <c r="BQ182" s="44">
        <f t="shared" si="350"/>
        <v>9612586.2134163417</v>
      </c>
      <c r="BR182" s="44">
        <f t="shared" si="351"/>
        <v>9240730.4921982754</v>
      </c>
      <c r="BS182" s="44">
        <f t="shared" si="352"/>
        <v>4100856.2934044814</v>
      </c>
      <c r="BT182" s="44">
        <f t="shared" si="353"/>
        <v>5623745.7275909092</v>
      </c>
      <c r="BU182" s="44">
        <f t="shared" si="354"/>
        <v>550241.5385647309</v>
      </c>
      <c r="BV182" s="44">
        <f t="shared" si="355"/>
        <v>289266.26020372368</v>
      </c>
      <c r="BW182" s="44">
        <f t="shared" si="356"/>
        <v>510900.69369819155</v>
      </c>
      <c r="BX182" s="44">
        <f t="shared" si="357"/>
        <v>16653.623066360738</v>
      </c>
      <c r="BY182" s="44">
        <f t="shared" si="358"/>
        <v>15837.887793754155</v>
      </c>
      <c r="CA182" s="44">
        <f t="shared" si="359"/>
        <v>0</v>
      </c>
    </row>
    <row r="183" spans="2:79" x14ac:dyDescent="0.3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3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3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101151.42978827209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34041.866807551625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3126.6982217254258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40346.280808145028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34047.955071201213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19688.715332694424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20327.318740553288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2155.7787053921843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955.73220114377034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777.33629347236729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25.338516441588851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53.549513407025977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101151.42978827209</v>
      </c>
      <c r="BO185" s="44">
        <f t="shared" si="348"/>
        <v>34041.866807551625</v>
      </c>
      <c r="BP185" s="44">
        <f t="shared" si="349"/>
        <v>3126.6982217254258</v>
      </c>
      <c r="BQ185" s="44">
        <f t="shared" si="350"/>
        <v>40346.280808145028</v>
      </c>
      <c r="BR185" s="44">
        <f t="shared" si="351"/>
        <v>34047.955071201213</v>
      </c>
      <c r="BS185" s="44">
        <f t="shared" si="352"/>
        <v>19688.715332694424</v>
      </c>
      <c r="BT185" s="44">
        <f t="shared" si="353"/>
        <v>20327.318740553288</v>
      </c>
      <c r="BU185" s="44">
        <f t="shared" si="354"/>
        <v>2155.7787053921843</v>
      </c>
      <c r="BV185" s="44">
        <f t="shared" si="355"/>
        <v>955.73220114377034</v>
      </c>
      <c r="BW185" s="44">
        <f t="shared" si="356"/>
        <v>777.33629347236729</v>
      </c>
      <c r="BX185" s="44">
        <f t="shared" si="357"/>
        <v>25.338516441588851</v>
      </c>
      <c r="BY185" s="44">
        <f t="shared" si="358"/>
        <v>53.549513407025977</v>
      </c>
      <c r="CA185" s="44">
        <f t="shared" si="359"/>
        <v>0</v>
      </c>
    </row>
    <row r="186" spans="2:79" x14ac:dyDescent="0.3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220932.28460556714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74353.347468972846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6829.2517747292914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88123.282220917565</v>
      </c>
      <c r="Y186" s="47">
        <f t="shared" si="457"/>
        <v>0</v>
      </c>
      <c r="Z186" s="47">
        <f t="shared" si="457"/>
        <v>0</v>
      </c>
      <c r="AB186" s="47">
        <f t="shared" si="458"/>
        <v>74366.645293830094</v>
      </c>
      <c r="AC186" s="47">
        <f t="shared" si="458"/>
        <v>0</v>
      </c>
      <c r="AD186" s="47">
        <f t="shared" si="458"/>
        <v>0</v>
      </c>
      <c r="AF186" s="47">
        <f t="shared" si="459"/>
        <v>43003.572648512185</v>
      </c>
      <c r="AG186" s="47">
        <f t="shared" si="459"/>
        <v>0</v>
      </c>
      <c r="AH186" s="47">
        <f t="shared" si="459"/>
        <v>0</v>
      </c>
      <c r="AJ186" s="47">
        <f t="shared" si="460"/>
        <v>44398.393365831573</v>
      </c>
      <c r="AK186" s="47">
        <f t="shared" si="460"/>
        <v>0</v>
      </c>
      <c r="AL186" s="47">
        <f t="shared" si="460"/>
        <v>0</v>
      </c>
      <c r="AN186" s="47">
        <f t="shared" si="461"/>
        <v>4708.5949796584009</v>
      </c>
      <c r="AO186" s="47">
        <f t="shared" si="461"/>
        <v>0</v>
      </c>
      <c r="AP186" s="47">
        <f t="shared" si="461"/>
        <v>0</v>
      </c>
      <c r="AR186" s="47">
        <f t="shared" si="462"/>
        <v>2087.4850618699061</v>
      </c>
      <c r="AS186" s="47">
        <f t="shared" si="462"/>
        <v>0</v>
      </c>
      <c r="AT186" s="47">
        <f t="shared" si="462"/>
        <v>0</v>
      </c>
      <c r="AV186" s="47">
        <f t="shared" si="463"/>
        <v>1697.8374263532735</v>
      </c>
      <c r="AW186" s="47">
        <f t="shared" si="463"/>
        <v>0</v>
      </c>
      <c r="AX186" s="47">
        <f t="shared" si="463"/>
        <v>0</v>
      </c>
      <c r="AZ186" s="47">
        <f t="shared" si="464"/>
        <v>55.343719190858309</v>
      </c>
      <c r="BA186" s="47">
        <f t="shared" si="464"/>
        <v>0</v>
      </c>
      <c r="BB186" s="47">
        <f t="shared" si="464"/>
        <v>0</v>
      </c>
      <c r="BD186" s="47">
        <f t="shared" si="465"/>
        <v>116.96143456691316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220932.28460556714</v>
      </c>
      <c r="BO186" s="44">
        <f t="shared" si="348"/>
        <v>74353.347468972846</v>
      </c>
      <c r="BP186" s="44">
        <f t="shared" si="349"/>
        <v>6829.2517747292914</v>
      </c>
      <c r="BQ186" s="44">
        <f t="shared" si="350"/>
        <v>88123.282220917565</v>
      </c>
      <c r="BR186" s="44">
        <f t="shared" si="351"/>
        <v>74366.645293830094</v>
      </c>
      <c r="BS186" s="44">
        <f t="shared" si="352"/>
        <v>43003.572648512185</v>
      </c>
      <c r="BT186" s="44">
        <f t="shared" si="353"/>
        <v>44398.393365831573</v>
      </c>
      <c r="BU186" s="44">
        <f t="shared" si="354"/>
        <v>4708.5949796584009</v>
      </c>
      <c r="BV186" s="44">
        <f t="shared" si="355"/>
        <v>2087.4850618699061</v>
      </c>
      <c r="BW186" s="44">
        <f t="shared" si="356"/>
        <v>1697.8374263532735</v>
      </c>
      <c r="BX186" s="44">
        <f t="shared" si="357"/>
        <v>55.343719190858309</v>
      </c>
      <c r="BY186" s="44">
        <f t="shared" si="358"/>
        <v>116.96143456691316</v>
      </c>
      <c r="CA186" s="44">
        <f t="shared" si="359"/>
        <v>0</v>
      </c>
    </row>
    <row r="187" spans="2:79" x14ac:dyDescent="0.3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1045214.4970653494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351760.25458956091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32308.691198300559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416904.80986391444</v>
      </c>
      <c r="Y187" s="47">
        <f t="shared" si="457"/>
        <v>0</v>
      </c>
      <c r="Z187" s="47">
        <f t="shared" si="457"/>
        <v>0</v>
      </c>
      <c r="AB187" s="47">
        <f t="shared" si="458"/>
        <v>351823.16562741599</v>
      </c>
      <c r="AC187" s="47">
        <f t="shared" si="458"/>
        <v>0</v>
      </c>
      <c r="AD187" s="47">
        <f t="shared" si="458"/>
        <v>0</v>
      </c>
      <c r="AF187" s="47">
        <f t="shared" si="459"/>
        <v>203446.76034140491</v>
      </c>
      <c r="AG187" s="47">
        <f t="shared" si="459"/>
        <v>0</v>
      </c>
      <c r="AH187" s="47">
        <f t="shared" si="459"/>
        <v>0</v>
      </c>
      <c r="AJ187" s="47">
        <f t="shared" si="460"/>
        <v>210045.5552488676</v>
      </c>
      <c r="AK187" s="47">
        <f t="shared" si="460"/>
        <v>0</v>
      </c>
      <c r="AL187" s="47">
        <f t="shared" si="460"/>
        <v>0</v>
      </c>
      <c r="AN187" s="47">
        <f t="shared" si="461"/>
        <v>22276.018836877909</v>
      </c>
      <c r="AO187" s="47">
        <f t="shared" si="461"/>
        <v>0</v>
      </c>
      <c r="AP187" s="47">
        <f t="shared" si="461"/>
        <v>0</v>
      </c>
      <c r="AR187" s="47">
        <f t="shared" si="462"/>
        <v>9875.7393151892666</v>
      </c>
      <c r="AS187" s="47">
        <f t="shared" si="462"/>
        <v>0</v>
      </c>
      <c r="AT187" s="47">
        <f t="shared" si="462"/>
        <v>0</v>
      </c>
      <c r="AV187" s="47">
        <f t="shared" si="463"/>
        <v>8032.3448193766008</v>
      </c>
      <c r="AW187" s="47">
        <f t="shared" si="463"/>
        <v>0</v>
      </c>
      <c r="AX187" s="47">
        <f t="shared" si="463"/>
        <v>0</v>
      </c>
      <c r="AZ187" s="47">
        <f t="shared" si="464"/>
        <v>261.8270920570622</v>
      </c>
      <c r="BA187" s="47">
        <f t="shared" si="464"/>
        <v>0</v>
      </c>
      <c r="BB187" s="47">
        <f t="shared" si="464"/>
        <v>0</v>
      </c>
      <c r="BD187" s="47">
        <f t="shared" si="465"/>
        <v>553.33600168554733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1045214.4970653494</v>
      </c>
      <c r="BO187" s="44">
        <f t="shared" si="348"/>
        <v>351760.25458956091</v>
      </c>
      <c r="BP187" s="44">
        <f t="shared" si="349"/>
        <v>32308.691198300559</v>
      </c>
      <c r="BQ187" s="44">
        <f t="shared" si="350"/>
        <v>416904.80986391444</v>
      </c>
      <c r="BR187" s="44">
        <f t="shared" si="351"/>
        <v>351823.16562741599</v>
      </c>
      <c r="BS187" s="44">
        <f t="shared" si="352"/>
        <v>203446.76034140491</v>
      </c>
      <c r="BT187" s="44">
        <f t="shared" si="353"/>
        <v>210045.5552488676</v>
      </c>
      <c r="BU187" s="44">
        <f t="shared" si="354"/>
        <v>22276.018836877909</v>
      </c>
      <c r="BV187" s="44">
        <f t="shared" si="355"/>
        <v>9875.7393151892666</v>
      </c>
      <c r="BW187" s="44">
        <f t="shared" si="356"/>
        <v>8032.3448193766008</v>
      </c>
      <c r="BX187" s="44">
        <f t="shared" si="357"/>
        <v>261.8270920570622</v>
      </c>
      <c r="BY187" s="44">
        <f t="shared" si="358"/>
        <v>553.33600168554733</v>
      </c>
      <c r="CA187" s="44">
        <f t="shared" si="359"/>
        <v>0</v>
      </c>
    </row>
    <row r="188" spans="2:79" x14ac:dyDescent="0.3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438492.30321713339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147571.78038411582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13554.263222765245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174901.46837113687</v>
      </c>
      <c r="Y188" s="47">
        <f t="shared" si="457"/>
        <v>0</v>
      </c>
      <c r="Z188" s="47">
        <f t="shared" si="457"/>
        <v>0</v>
      </c>
      <c r="AB188" s="47">
        <f t="shared" si="458"/>
        <v>147598.17305850398</v>
      </c>
      <c r="AC188" s="47">
        <f t="shared" si="458"/>
        <v>0</v>
      </c>
      <c r="AD188" s="47">
        <f t="shared" si="458"/>
        <v>0</v>
      </c>
      <c r="AF188" s="47">
        <f t="shared" si="459"/>
        <v>85350.747406050548</v>
      </c>
      <c r="AG188" s="47">
        <f t="shared" si="459"/>
        <v>0</v>
      </c>
      <c r="AH188" s="47">
        <f t="shared" si="459"/>
        <v>0</v>
      </c>
      <c r="AJ188" s="47">
        <f t="shared" si="460"/>
        <v>88119.098577561235</v>
      </c>
      <c r="AK188" s="47">
        <f t="shared" si="460"/>
        <v>0</v>
      </c>
      <c r="AL188" s="47">
        <f t="shared" si="460"/>
        <v>0</v>
      </c>
      <c r="AN188" s="47">
        <f t="shared" si="461"/>
        <v>9345.3189117794373</v>
      </c>
      <c r="AO188" s="47">
        <f t="shared" si="461"/>
        <v>0</v>
      </c>
      <c r="AP188" s="47">
        <f t="shared" si="461"/>
        <v>0</v>
      </c>
      <c r="AR188" s="47">
        <f t="shared" si="462"/>
        <v>4143.1071712532776</v>
      </c>
      <c r="AS188" s="47">
        <f t="shared" si="462"/>
        <v>0</v>
      </c>
      <c r="AT188" s="47">
        <f t="shared" si="462"/>
        <v>0</v>
      </c>
      <c r="AV188" s="47">
        <f t="shared" si="463"/>
        <v>3369.7594034255376</v>
      </c>
      <c r="AW188" s="47">
        <f t="shared" si="463"/>
        <v>0</v>
      </c>
      <c r="AX188" s="47">
        <f t="shared" si="463"/>
        <v>0</v>
      </c>
      <c r="AZ188" s="47">
        <f t="shared" si="464"/>
        <v>109.84268297377766</v>
      </c>
      <c r="BA188" s="47">
        <f t="shared" si="464"/>
        <v>0</v>
      </c>
      <c r="BB188" s="47">
        <f t="shared" si="464"/>
        <v>0</v>
      </c>
      <c r="BD188" s="47">
        <f t="shared" si="465"/>
        <v>232.13759330099035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438492.30321713339</v>
      </c>
      <c r="BO188" s="44">
        <f t="shared" si="348"/>
        <v>147571.78038411582</v>
      </c>
      <c r="BP188" s="44">
        <f t="shared" si="349"/>
        <v>13554.263222765245</v>
      </c>
      <c r="BQ188" s="44">
        <f t="shared" si="350"/>
        <v>174901.46837113687</v>
      </c>
      <c r="BR188" s="44">
        <f t="shared" si="351"/>
        <v>147598.17305850398</v>
      </c>
      <c r="BS188" s="44">
        <f t="shared" si="352"/>
        <v>85350.747406050548</v>
      </c>
      <c r="BT188" s="44">
        <f t="shared" si="353"/>
        <v>88119.098577561235</v>
      </c>
      <c r="BU188" s="44">
        <f t="shared" si="354"/>
        <v>9345.3189117794373</v>
      </c>
      <c r="BV188" s="44">
        <f t="shared" si="355"/>
        <v>4143.1071712532776</v>
      </c>
      <c r="BW188" s="44">
        <f t="shared" si="356"/>
        <v>3369.7594034255376</v>
      </c>
      <c r="BX188" s="44">
        <f t="shared" si="357"/>
        <v>109.84268297377766</v>
      </c>
      <c r="BY188" s="44">
        <f t="shared" si="358"/>
        <v>232.13759330099035</v>
      </c>
      <c r="CA188" s="44">
        <f t="shared" si="359"/>
        <v>0</v>
      </c>
    </row>
    <row r="189" spans="2:79" x14ac:dyDescent="0.3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1805790.5146763222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607727.24925020128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55818.90441752052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720275.84126411378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607835.93905095127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351489.79572866205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362890.36593281373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38485.711433707933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17062.063749456218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13877.277942627779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452.35201066328699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955.9845429604768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1805790.5146763222</v>
      </c>
      <c r="BO189" s="44">
        <f t="shared" si="348"/>
        <v>607727.24925020128</v>
      </c>
      <c r="BP189" s="44">
        <f t="shared" si="349"/>
        <v>55818.90441752052</v>
      </c>
      <c r="BQ189" s="44">
        <f t="shared" si="350"/>
        <v>720275.84126411378</v>
      </c>
      <c r="BR189" s="44">
        <f t="shared" si="351"/>
        <v>607835.93905095127</v>
      </c>
      <c r="BS189" s="44">
        <f t="shared" si="352"/>
        <v>351489.79572866205</v>
      </c>
      <c r="BT189" s="44">
        <f t="shared" si="353"/>
        <v>362890.36593281373</v>
      </c>
      <c r="BU189" s="44">
        <f t="shared" si="354"/>
        <v>38485.711433707933</v>
      </c>
      <c r="BV189" s="44">
        <f t="shared" si="355"/>
        <v>17062.063749456218</v>
      </c>
      <c r="BW189" s="44">
        <f t="shared" si="356"/>
        <v>13877.277942627779</v>
      </c>
      <c r="BX189" s="44">
        <f t="shared" si="357"/>
        <v>452.35201066328699</v>
      </c>
      <c r="BY189" s="44">
        <f t="shared" si="358"/>
        <v>955.9845429604768</v>
      </c>
      <c r="CA189" s="44">
        <f t="shared" si="359"/>
        <v>0</v>
      </c>
    </row>
    <row r="190" spans="2:79" x14ac:dyDescent="0.3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3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2592375.6952849608</v>
      </c>
      <c r="M191" s="24">
        <f t="shared" si="469"/>
        <v>20736271.664714087</v>
      </c>
      <c r="N191" s="24">
        <f t="shared" si="469"/>
        <v>0</v>
      </c>
      <c r="O191" s="24"/>
      <c r="P191" s="24">
        <f t="shared" si="469"/>
        <v>872447.46138286102</v>
      </c>
      <c r="Q191" s="24">
        <f t="shared" si="469"/>
        <v>6738545.9221947128</v>
      </c>
      <c r="R191" s="24">
        <f t="shared" si="469"/>
        <v>0</v>
      </c>
      <c r="S191" s="24"/>
      <c r="T191" s="24">
        <f t="shared" ref="T191:V191" si="470">T189+T182</f>
        <v>80133.088513510011</v>
      </c>
      <c r="U191" s="24">
        <f t="shared" si="470"/>
        <v>802572.10631714144</v>
      </c>
      <c r="V191" s="24">
        <f t="shared" si="470"/>
        <v>0</v>
      </c>
      <c r="W191" s="24"/>
      <c r="X191" s="24">
        <f t="shared" si="469"/>
        <v>1034021.1500826867</v>
      </c>
      <c r="Y191" s="24">
        <f t="shared" si="469"/>
        <v>9298840.9045977686</v>
      </c>
      <c r="Z191" s="24">
        <f t="shared" si="469"/>
        <v>0</v>
      </c>
      <c r="AA191" s="24"/>
      <c r="AB191" s="24">
        <f t="shared" si="469"/>
        <v>872603.49542750779</v>
      </c>
      <c r="AC191" s="24">
        <f t="shared" si="469"/>
        <v>8975962.9358217195</v>
      </c>
      <c r="AD191" s="24">
        <f t="shared" si="469"/>
        <v>0</v>
      </c>
      <c r="AE191" s="24"/>
      <c r="AF191" s="24">
        <f t="shared" si="469"/>
        <v>504595.40914743673</v>
      </c>
      <c r="AG191" s="24">
        <f t="shared" si="469"/>
        <v>3947750.6799857067</v>
      </c>
      <c r="AH191" s="24">
        <f t="shared" si="469"/>
        <v>0</v>
      </c>
      <c r="AI191" s="24"/>
      <c r="AJ191" s="24">
        <f t="shared" si="469"/>
        <v>520961.95934771304</v>
      </c>
      <c r="AK191" s="24">
        <f t="shared" si="469"/>
        <v>5465674.1341760103</v>
      </c>
      <c r="AL191" s="24">
        <f t="shared" si="469"/>
        <v>0</v>
      </c>
      <c r="AM191" s="24"/>
      <c r="AN191" s="24">
        <f t="shared" si="469"/>
        <v>55249.721451980316</v>
      </c>
      <c r="AO191" s="24">
        <f t="shared" si="469"/>
        <v>533477.52854645858</v>
      </c>
      <c r="AP191" s="24">
        <f t="shared" si="469"/>
        <v>0</v>
      </c>
      <c r="AQ191" s="24"/>
      <c r="AR191" s="24">
        <f t="shared" si="469"/>
        <v>24494.136510303411</v>
      </c>
      <c r="AS191" s="24">
        <f t="shared" si="469"/>
        <v>281834.18744287651</v>
      </c>
      <c r="AT191" s="24">
        <f t="shared" si="469"/>
        <v>0</v>
      </c>
      <c r="AU191" s="24"/>
      <c r="AV191" s="24">
        <f t="shared" si="469"/>
        <v>19922.08828366267</v>
      </c>
      <c r="AW191" s="24">
        <f t="shared" si="469"/>
        <v>504855.88335715665</v>
      </c>
      <c r="AX191" s="24">
        <f t="shared" si="469"/>
        <v>0</v>
      </c>
      <c r="AY191" s="24"/>
      <c r="AZ191" s="24">
        <f t="shared" si="469"/>
        <v>649.39224601419653</v>
      </c>
      <c r="BA191" s="24">
        <f t="shared" si="469"/>
        <v>16456.58283100983</v>
      </c>
      <c r="BB191" s="24">
        <f t="shared" si="469"/>
        <v>0</v>
      </c>
      <c r="BC191" s="24"/>
      <c r="BD191" s="24">
        <f t="shared" si="469"/>
        <v>1372.4023213639805</v>
      </c>
      <c r="BE191" s="24">
        <f t="shared" si="469"/>
        <v>15421.470015350651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23328647.359999046</v>
      </c>
      <c r="BO191" s="44">
        <f t="shared" si="348"/>
        <v>7610993.383577574</v>
      </c>
      <c r="BP191" s="44">
        <f t="shared" si="349"/>
        <v>882705.1948306514</v>
      </c>
      <c r="BQ191" s="44">
        <f t="shared" si="350"/>
        <v>10332862.054680455</v>
      </c>
      <c r="BR191" s="44">
        <f t="shared" si="351"/>
        <v>9848566.4312492274</v>
      </c>
      <c r="BS191" s="44">
        <f t="shared" si="352"/>
        <v>4452346.0891331434</v>
      </c>
      <c r="BT191" s="44">
        <f t="shared" si="353"/>
        <v>5986636.0935237231</v>
      </c>
      <c r="BU191" s="44">
        <f t="shared" si="354"/>
        <v>588727.24999843887</v>
      </c>
      <c r="BV191" s="44">
        <f t="shared" si="355"/>
        <v>306328.32395317993</v>
      </c>
      <c r="BW191" s="44">
        <f t="shared" si="356"/>
        <v>524777.97164081933</v>
      </c>
      <c r="BX191" s="44">
        <f t="shared" si="357"/>
        <v>17105.975077024024</v>
      </c>
      <c r="BY191" s="44">
        <f t="shared" si="358"/>
        <v>16793.87233671463</v>
      </c>
      <c r="CA191" s="44">
        <f t="shared" si="359"/>
        <v>0</v>
      </c>
    </row>
    <row r="192" spans="2:79" x14ac:dyDescent="0.3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3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18769491.253489602</v>
      </c>
      <c r="M193" s="24">
        <f t="shared" si="472"/>
        <v>147432845.16430879</v>
      </c>
      <c r="N193" s="24">
        <f t="shared" si="472"/>
        <v>0</v>
      </c>
      <c r="O193" s="24"/>
      <c r="P193" s="24">
        <f t="shared" si="472"/>
        <v>6316752.2459566928</v>
      </c>
      <c r="Q193" s="24">
        <f t="shared" si="472"/>
        <v>47910396.50922782</v>
      </c>
      <c r="R193" s="24">
        <f t="shared" si="472"/>
        <v>0</v>
      </c>
      <c r="S193" s="24"/>
      <c r="T193" s="24">
        <f t="shared" ref="T193:V193" si="473">T191+T174+T155</f>
        <v>580184.9271712543</v>
      </c>
      <c r="U193" s="24">
        <f t="shared" si="473"/>
        <v>5706208.473589641</v>
      </c>
      <c r="V193" s="24">
        <f t="shared" si="473"/>
        <v>0</v>
      </c>
      <c r="W193" s="24"/>
      <c r="X193" s="24">
        <f t="shared" si="472"/>
        <v>7486588.8334394619</v>
      </c>
      <c r="Y193" s="24">
        <f t="shared" si="472"/>
        <v>66113841.169817962</v>
      </c>
      <c r="Z193" s="24">
        <f t="shared" si="472"/>
        <v>0</v>
      </c>
      <c r="AA193" s="24"/>
      <c r="AB193" s="24">
        <f t="shared" si="472"/>
        <v>6317881.9740441646</v>
      </c>
      <c r="AC193" s="24">
        <f t="shared" si="472"/>
        <v>63818210.67523253</v>
      </c>
      <c r="AD193" s="24">
        <f t="shared" si="472"/>
        <v>0</v>
      </c>
      <c r="AE193" s="24"/>
      <c r="AF193" s="24">
        <f t="shared" si="472"/>
        <v>3653405.3053227477</v>
      </c>
      <c r="AG193" s="24">
        <f t="shared" si="472"/>
        <v>28068117.748478219</v>
      </c>
      <c r="AH193" s="24">
        <f t="shared" si="472"/>
        <v>0</v>
      </c>
      <c r="AI193" s="24"/>
      <c r="AJ193" s="24">
        <f t="shared" si="472"/>
        <v>3771903.4926775377</v>
      </c>
      <c r="AK193" s="24">
        <f t="shared" si="472"/>
        <v>38860403.71055536</v>
      </c>
      <c r="AL193" s="24">
        <f t="shared" si="472"/>
        <v>0</v>
      </c>
      <c r="AM193" s="24"/>
      <c r="AN193" s="24">
        <f t="shared" si="472"/>
        <v>400022.71485448815</v>
      </c>
      <c r="AO193" s="24">
        <f t="shared" si="472"/>
        <v>3792972.581405106</v>
      </c>
      <c r="AP193" s="24">
        <f t="shared" si="472"/>
        <v>0</v>
      </c>
      <c r="AQ193" s="24"/>
      <c r="AR193" s="24">
        <f t="shared" si="472"/>
        <v>177344.07934316949</v>
      </c>
      <c r="AS193" s="24">
        <f t="shared" si="472"/>
        <v>2003813.2597375629</v>
      </c>
      <c r="AT193" s="24">
        <f t="shared" si="472"/>
        <v>0</v>
      </c>
      <c r="AU193" s="24"/>
      <c r="AV193" s="24">
        <f t="shared" si="472"/>
        <v>144241.23111150795</v>
      </c>
      <c r="AW193" s="24">
        <f t="shared" si="472"/>
        <v>3589475.5086539462</v>
      </c>
      <c r="AX193" s="24">
        <f t="shared" si="472"/>
        <v>0</v>
      </c>
      <c r="AY193" s="24"/>
      <c r="AZ193" s="24">
        <f t="shared" si="472"/>
        <v>4701.7730122283101</v>
      </c>
      <c r="BA193" s="24">
        <f t="shared" si="472"/>
        <v>117004.6799004139</v>
      </c>
      <c r="BB193" s="24">
        <f t="shared" si="472"/>
        <v>0</v>
      </c>
      <c r="BC193" s="24"/>
      <c r="BD193" s="24">
        <f t="shared" si="472"/>
        <v>9936.5587379797307</v>
      </c>
      <c r="BE193" s="24">
        <f t="shared" si="472"/>
        <v>109645.12993182626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166202336.4177984</v>
      </c>
      <c r="BO193" s="44">
        <f t="shared" si="348"/>
        <v>54227148.755184516</v>
      </c>
      <c r="BP193" s="44">
        <f t="shared" si="349"/>
        <v>6286393.4007608956</v>
      </c>
      <c r="BQ193" s="44">
        <f t="shared" si="350"/>
        <v>73600430.003257424</v>
      </c>
      <c r="BR193" s="44">
        <f t="shared" si="351"/>
        <v>70136092.649276689</v>
      </c>
      <c r="BS193" s="44">
        <f t="shared" si="352"/>
        <v>31721523.053800967</v>
      </c>
      <c r="BT193" s="44">
        <f t="shared" si="353"/>
        <v>42632307.203232899</v>
      </c>
      <c r="BU193" s="44">
        <f t="shared" si="354"/>
        <v>4192995.2962595941</v>
      </c>
      <c r="BV193" s="44">
        <f t="shared" si="355"/>
        <v>2181157.3390807323</v>
      </c>
      <c r="BW193" s="44">
        <f t="shared" si="356"/>
        <v>3733716.7397654541</v>
      </c>
      <c r="BX193" s="44">
        <f t="shared" si="357"/>
        <v>121706.45291264221</v>
      </c>
      <c r="BY193" s="44">
        <f t="shared" si="358"/>
        <v>119581.688669806</v>
      </c>
      <c r="CA193" s="44">
        <f t="shared" si="359"/>
        <v>0</v>
      </c>
    </row>
    <row r="194" spans="2:79" x14ac:dyDescent="0.3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3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3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6390198.9308880502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2150580.5833332045</v>
      </c>
      <c r="Q196" s="47">
        <f t="shared" si="475"/>
        <v>4434652.9893152537</v>
      </c>
      <c r="R196" s="47">
        <f t="shared" si="475"/>
        <v>0</v>
      </c>
      <c r="S196" s="47"/>
      <c r="T196" s="47">
        <f t="shared" si="475"/>
        <v>197527.84192474137</v>
      </c>
      <c r="U196" s="47">
        <f t="shared" si="475"/>
        <v>528174.59901811567</v>
      </c>
      <c r="V196" s="47">
        <f t="shared" si="475"/>
        <v>0</v>
      </c>
      <c r="W196" s="24"/>
      <c r="X196" s="47">
        <f t="shared" ref="X196:Z196" si="476">INDEX(Alloc,$E196,X$1)*$G196</f>
        <v>2548859.2798458915</v>
      </c>
      <c r="Y196" s="47">
        <f t="shared" si="476"/>
        <v>6119589.1652112855</v>
      </c>
      <c r="Z196" s="47">
        <f t="shared" si="476"/>
        <v>0</v>
      </c>
      <c r="AB196" s="47">
        <f t="shared" ref="AB196:AD196" si="477">INDEX(Alloc,$E196,AB$1)*$G196</f>
        <v>2150965.2068224219</v>
      </c>
      <c r="AC196" s="47">
        <f t="shared" si="477"/>
        <v>5907102.4112514053</v>
      </c>
      <c r="AD196" s="47">
        <f t="shared" si="477"/>
        <v>0</v>
      </c>
      <c r="AF196" s="47">
        <f t="shared" ref="AF196:AH196" si="478">INDEX(Alloc,$E196,AF$1)*$G196</f>
        <v>1243826.2902748466</v>
      </c>
      <c r="AG196" s="47">
        <f t="shared" si="478"/>
        <v>2598024.0479489118</v>
      </c>
      <c r="AH196" s="47">
        <f t="shared" si="478"/>
        <v>0</v>
      </c>
      <c r="AJ196" s="47">
        <f t="shared" ref="AJ196:AL196" si="479">INDEX(Alloc,$E196,AJ$1)*$G196</f>
        <v>1284169.791327704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136190.41082527133</v>
      </c>
      <c r="AO196" s="47">
        <f t="shared" si="480"/>
        <v>351082.82172699657</v>
      </c>
      <c r="AP196" s="47">
        <f t="shared" si="480"/>
        <v>0</v>
      </c>
      <c r="AR196" s="47">
        <f t="shared" ref="AR196:AT196" si="481">INDEX(Alloc,$E196,AR$1)*$G196</f>
        <v>60377.978865428879</v>
      </c>
      <c r="AS196" s="47">
        <f t="shared" si="481"/>
        <v>185475.74451013343</v>
      </c>
      <c r="AT196" s="47">
        <f t="shared" si="481"/>
        <v>0</v>
      </c>
      <c r="AV196" s="47">
        <f t="shared" ref="AV196:AX196" si="482">INDEX(Alloc,$E196,AV$1)*$G196</f>
        <v>49107.892610960749</v>
      </c>
      <c r="AW196" s="47">
        <f t="shared" si="482"/>
        <v>332246.84941733268</v>
      </c>
      <c r="AX196" s="47">
        <f t="shared" si="482"/>
        <v>0</v>
      </c>
      <c r="AZ196" s="47">
        <f t="shared" ref="AZ196:BB196" si="483">INDEX(Alloc,$E196,AZ$1)*$G196</f>
        <v>1600.7500933427621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3382.9679327264225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20036788.29704424</v>
      </c>
      <c r="BO196" s="44">
        <f t="shared" si="348"/>
        <v>6585233.5726484582</v>
      </c>
      <c r="BP196" s="44">
        <f t="shared" si="349"/>
        <v>725702.44094285707</v>
      </c>
      <c r="BQ196" s="44">
        <f t="shared" si="350"/>
        <v>8668448.4450571761</v>
      </c>
      <c r="BR196" s="44">
        <f t="shared" si="351"/>
        <v>8058067.6180738267</v>
      </c>
      <c r="BS196" s="44">
        <f t="shared" si="352"/>
        <v>3841850.3382237582</v>
      </c>
      <c r="BT196" s="44">
        <f t="shared" si="353"/>
        <v>4881142.8501463616</v>
      </c>
      <c r="BU196" s="44">
        <f t="shared" si="354"/>
        <v>487273.2325522679</v>
      </c>
      <c r="BV196" s="44">
        <f t="shared" si="355"/>
        <v>245853.72337556232</v>
      </c>
      <c r="BW196" s="44">
        <f t="shared" si="356"/>
        <v>381354.74202829343</v>
      </c>
      <c r="BX196" s="44">
        <f t="shared" si="357"/>
        <v>12430.866128477363</v>
      </c>
      <c r="BY196" s="44">
        <f t="shared" si="358"/>
        <v>13531.87377871291</v>
      </c>
      <c r="CA196" s="44">
        <f t="shared" si="359"/>
        <v>0</v>
      </c>
    </row>
    <row r="197" spans="2:79" x14ac:dyDescent="0.3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3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3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3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491925.26287903066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165554.301241715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15205.932806735389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196214.27827843832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165583.91002433497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95751.256171655899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98856.947805911375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10484.102978858964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4647.9700314044876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3780.3851246810714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123.22768336131261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260.4249738726844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491925.26287903066</v>
      </c>
      <c r="BO200" s="44">
        <f t="shared" si="348"/>
        <v>165554.301241715</v>
      </c>
      <c r="BP200" s="44">
        <f t="shared" si="349"/>
        <v>15205.932806735389</v>
      </c>
      <c r="BQ200" s="44">
        <f t="shared" si="350"/>
        <v>196214.27827843832</v>
      </c>
      <c r="BR200" s="44">
        <f t="shared" si="351"/>
        <v>165583.91002433497</v>
      </c>
      <c r="BS200" s="44">
        <f t="shared" si="352"/>
        <v>95751.256171655899</v>
      </c>
      <c r="BT200" s="44">
        <f t="shared" si="353"/>
        <v>98856.947805911375</v>
      </c>
      <c r="BU200" s="44">
        <f t="shared" si="354"/>
        <v>10484.102978858964</v>
      </c>
      <c r="BV200" s="44">
        <f t="shared" si="355"/>
        <v>4647.9700314044876</v>
      </c>
      <c r="BW200" s="44">
        <f t="shared" si="356"/>
        <v>3780.3851246810714</v>
      </c>
      <c r="BX200" s="44">
        <f t="shared" si="357"/>
        <v>123.22768336131261</v>
      </c>
      <c r="BY200" s="44">
        <f t="shared" si="358"/>
        <v>260.4249738726844</v>
      </c>
      <c r="CA200" s="44">
        <f t="shared" si="359"/>
        <v>0</v>
      </c>
    </row>
    <row r="201" spans="2:79" x14ac:dyDescent="0.3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1500.1421639590174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504.86325151091575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46.370988983586535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598.36185337091888</v>
      </c>
      <c r="Y201" s="47">
        <f t="shared" si="487"/>
        <v>0</v>
      </c>
      <c r="Z201" s="47">
        <f t="shared" si="487"/>
        <v>0</v>
      </c>
      <c r="AB201" s="47">
        <f t="shared" si="488"/>
        <v>504.95354446105159</v>
      </c>
      <c r="AC201" s="47">
        <f t="shared" si="488"/>
        <v>0</v>
      </c>
      <c r="AD201" s="47">
        <f t="shared" si="488"/>
        <v>0</v>
      </c>
      <c r="AF201" s="47">
        <f t="shared" si="489"/>
        <v>291.99658459188493</v>
      </c>
      <c r="AG201" s="47">
        <f t="shared" si="489"/>
        <v>0</v>
      </c>
      <c r="AH201" s="47">
        <f t="shared" si="489"/>
        <v>0</v>
      </c>
      <c r="AJ201" s="47">
        <f t="shared" si="490"/>
        <v>301.46749271629062</v>
      </c>
      <c r="AK201" s="47">
        <f t="shared" si="490"/>
        <v>0</v>
      </c>
      <c r="AL201" s="47">
        <f t="shared" si="490"/>
        <v>0</v>
      </c>
      <c r="AN201" s="47">
        <f t="shared" si="491"/>
        <v>31.971614626635368</v>
      </c>
      <c r="AO201" s="47">
        <f t="shared" si="491"/>
        <v>0</v>
      </c>
      <c r="AP201" s="47">
        <f t="shared" si="491"/>
        <v>0</v>
      </c>
      <c r="AR201" s="47">
        <f t="shared" si="492"/>
        <v>14.174136494068257</v>
      </c>
      <c r="AS201" s="47">
        <f t="shared" si="492"/>
        <v>0</v>
      </c>
      <c r="AT201" s="47">
        <f t="shared" si="492"/>
        <v>0</v>
      </c>
      <c r="AV201" s="47">
        <f t="shared" si="493"/>
        <v>11.528407970647617</v>
      </c>
      <c r="AW201" s="47">
        <f t="shared" si="493"/>
        <v>0</v>
      </c>
      <c r="AX201" s="47">
        <f t="shared" si="493"/>
        <v>0</v>
      </c>
      <c r="AZ201" s="47">
        <f t="shared" si="494"/>
        <v>0.37578684716331551</v>
      </c>
      <c r="BA201" s="47">
        <f t="shared" si="494"/>
        <v>0</v>
      </c>
      <c r="BB201" s="47">
        <f t="shared" si="494"/>
        <v>0</v>
      </c>
      <c r="BD201" s="47">
        <f t="shared" si="495"/>
        <v>0.79417446782034873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1500.1421639590174</v>
      </c>
      <c r="BO201" s="44">
        <f t="shared" si="348"/>
        <v>504.86325151091575</v>
      </c>
      <c r="BP201" s="44">
        <f t="shared" si="349"/>
        <v>46.370988983586535</v>
      </c>
      <c r="BQ201" s="44">
        <f t="shared" si="350"/>
        <v>598.36185337091888</v>
      </c>
      <c r="BR201" s="44">
        <f t="shared" si="351"/>
        <v>504.95354446105159</v>
      </c>
      <c r="BS201" s="44">
        <f t="shared" si="352"/>
        <v>291.99658459188493</v>
      </c>
      <c r="BT201" s="44">
        <f t="shared" si="353"/>
        <v>301.46749271629062</v>
      </c>
      <c r="BU201" s="44">
        <f t="shared" si="354"/>
        <v>31.971614626635368</v>
      </c>
      <c r="BV201" s="44">
        <f t="shared" si="355"/>
        <v>14.174136494068257</v>
      </c>
      <c r="BW201" s="44">
        <f t="shared" si="356"/>
        <v>11.528407970647617</v>
      </c>
      <c r="BX201" s="44">
        <f t="shared" si="357"/>
        <v>0.37578684716331551</v>
      </c>
      <c r="BY201" s="44">
        <f t="shared" si="358"/>
        <v>0.79417446782034873</v>
      </c>
      <c r="CA201" s="44">
        <f t="shared" si="359"/>
        <v>0</v>
      </c>
    </row>
    <row r="202" spans="2:79" x14ac:dyDescent="0.3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6883624.3359310403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2316639.7478264305</v>
      </c>
      <c r="Q202" s="24">
        <f t="shared" si="500"/>
        <v>4434652.9893152537</v>
      </c>
      <c r="R202" s="24">
        <f t="shared" si="500"/>
        <v>0</v>
      </c>
      <c r="S202" s="24"/>
      <c r="T202" s="24">
        <f t="shared" ref="T202:V202" si="501">SUM(T196:T201)</f>
        <v>212780.14572046034</v>
      </c>
      <c r="U202" s="24">
        <f t="shared" si="501"/>
        <v>528174.59901811567</v>
      </c>
      <c r="V202" s="24">
        <f t="shared" si="501"/>
        <v>0</v>
      </c>
      <c r="W202" s="24"/>
      <c r="X202" s="24">
        <f t="shared" si="500"/>
        <v>2745671.9199777008</v>
      </c>
      <c r="Y202" s="24">
        <f t="shared" si="500"/>
        <v>6119589.1652112855</v>
      </c>
      <c r="Z202" s="24">
        <f t="shared" si="500"/>
        <v>0</v>
      </c>
      <c r="AA202" s="24"/>
      <c r="AB202" s="24">
        <f t="shared" si="500"/>
        <v>2317054.0703912182</v>
      </c>
      <c r="AC202" s="24">
        <f t="shared" si="500"/>
        <v>5907102.4112514053</v>
      </c>
      <c r="AD202" s="24">
        <f t="shared" si="500"/>
        <v>0</v>
      </c>
      <c r="AE202" s="24"/>
      <c r="AF202" s="24">
        <f t="shared" si="500"/>
        <v>1339869.5430310944</v>
      </c>
      <c r="AG202" s="24">
        <f t="shared" si="500"/>
        <v>2598024.0479489118</v>
      </c>
      <c r="AH202" s="24">
        <f t="shared" si="500"/>
        <v>0</v>
      </c>
      <c r="AI202" s="24"/>
      <c r="AJ202" s="24">
        <f t="shared" si="500"/>
        <v>1383328.2066263317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146706.48541875693</v>
      </c>
      <c r="AO202" s="24">
        <f t="shared" si="500"/>
        <v>351082.82172699657</v>
      </c>
      <c r="AP202" s="24">
        <f t="shared" si="500"/>
        <v>0</v>
      </c>
      <c r="AQ202" s="24"/>
      <c r="AR202" s="24">
        <f t="shared" si="500"/>
        <v>65040.123033327436</v>
      </c>
      <c r="AS202" s="24">
        <f t="shared" si="500"/>
        <v>185475.74451013343</v>
      </c>
      <c r="AT202" s="24">
        <f t="shared" si="500"/>
        <v>0</v>
      </c>
      <c r="AU202" s="24"/>
      <c r="AV202" s="24">
        <f t="shared" si="500"/>
        <v>52899.80614361247</v>
      </c>
      <c r="AW202" s="24">
        <f t="shared" si="500"/>
        <v>332246.84941733268</v>
      </c>
      <c r="AX202" s="24">
        <f t="shared" si="500"/>
        <v>0</v>
      </c>
      <c r="AY202" s="24"/>
      <c r="AZ202" s="24">
        <f t="shared" si="500"/>
        <v>1724.3535635512378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3644.1870810669275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20530213.702087231</v>
      </c>
      <c r="BO202" s="44">
        <f t="shared" si="348"/>
        <v>6751292.7371416837</v>
      </c>
      <c r="BP202" s="44">
        <f t="shared" si="349"/>
        <v>740954.744738576</v>
      </c>
      <c r="BQ202" s="44">
        <f t="shared" si="350"/>
        <v>8865261.0851889867</v>
      </c>
      <c r="BR202" s="44">
        <f t="shared" si="351"/>
        <v>8224156.4816426234</v>
      </c>
      <c r="BS202" s="44">
        <f t="shared" si="352"/>
        <v>3937893.5909800064</v>
      </c>
      <c r="BT202" s="44">
        <f t="shared" si="353"/>
        <v>4980301.2654449893</v>
      </c>
      <c r="BU202" s="44">
        <f t="shared" si="354"/>
        <v>497789.30714575353</v>
      </c>
      <c r="BV202" s="44">
        <f t="shared" si="355"/>
        <v>250515.86754346086</v>
      </c>
      <c r="BW202" s="44">
        <f t="shared" si="356"/>
        <v>385146.65556094516</v>
      </c>
      <c r="BX202" s="44">
        <f t="shared" si="357"/>
        <v>12554.469598685839</v>
      </c>
      <c r="BY202" s="44">
        <f t="shared" si="358"/>
        <v>13793.092927053416</v>
      </c>
      <c r="CA202" s="44">
        <f t="shared" si="359"/>
        <v>0</v>
      </c>
    </row>
    <row r="203" spans="2:79" x14ac:dyDescent="0.3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3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25653115.589420643</v>
      </c>
      <c r="M204" s="24">
        <f t="shared" si="502"/>
        <v>161079434.53046498</v>
      </c>
      <c r="N204" s="24">
        <f t="shared" si="502"/>
        <v>0</v>
      </c>
      <c r="O204" s="24"/>
      <c r="P204" s="24">
        <f t="shared" si="502"/>
        <v>8633391.9937831238</v>
      </c>
      <c r="Q204" s="24">
        <f t="shared" si="502"/>
        <v>52345049.498543076</v>
      </c>
      <c r="R204" s="24">
        <f t="shared" si="502"/>
        <v>0</v>
      </c>
      <c r="S204" s="24"/>
      <c r="T204" s="24">
        <f t="shared" ref="T204:V204" si="503">T193+T202</f>
        <v>792965.07289171463</v>
      </c>
      <c r="U204" s="24">
        <f t="shared" si="503"/>
        <v>6234383.0726077566</v>
      </c>
      <c r="V204" s="24">
        <f t="shared" si="503"/>
        <v>0</v>
      </c>
      <c r="W204" s="24"/>
      <c r="X204" s="24">
        <f t="shared" si="502"/>
        <v>10232260.753417162</v>
      </c>
      <c r="Y204" s="24">
        <f t="shared" si="502"/>
        <v>72233430.335029244</v>
      </c>
      <c r="Z204" s="24">
        <f t="shared" si="502"/>
        <v>0</v>
      </c>
      <c r="AA204" s="24"/>
      <c r="AB204" s="24">
        <f t="shared" si="502"/>
        <v>8634936.0444353819</v>
      </c>
      <c r="AC204" s="24">
        <f t="shared" si="502"/>
        <v>69725313.08648394</v>
      </c>
      <c r="AD204" s="24">
        <f t="shared" si="502"/>
        <v>0</v>
      </c>
      <c r="AE204" s="24"/>
      <c r="AF204" s="24">
        <f t="shared" si="502"/>
        <v>4993274.8483538423</v>
      </c>
      <c r="AG204" s="24">
        <f t="shared" si="502"/>
        <v>30666141.796427131</v>
      </c>
      <c r="AH204" s="24">
        <f t="shared" si="502"/>
        <v>0</v>
      </c>
      <c r="AI204" s="24"/>
      <c r="AJ204" s="24">
        <f t="shared" si="502"/>
        <v>5155231.6993038692</v>
      </c>
      <c r="AK204" s="24">
        <f t="shared" si="502"/>
        <v>42457376.76937402</v>
      </c>
      <c r="AL204" s="24">
        <f t="shared" si="502"/>
        <v>0</v>
      </c>
      <c r="AM204" s="24"/>
      <c r="AN204" s="24">
        <f t="shared" si="502"/>
        <v>546729.20027324511</v>
      </c>
      <c r="AO204" s="24">
        <f t="shared" si="502"/>
        <v>4144055.4031321025</v>
      </c>
      <c r="AP204" s="24">
        <f t="shared" si="502"/>
        <v>0</v>
      </c>
      <c r="AQ204" s="24"/>
      <c r="AR204" s="24">
        <f t="shared" si="502"/>
        <v>242384.20237649692</v>
      </c>
      <c r="AS204" s="24">
        <f t="shared" si="502"/>
        <v>2189289.0042476961</v>
      </c>
      <c r="AT204" s="24">
        <f t="shared" si="502"/>
        <v>0</v>
      </c>
      <c r="AU204" s="24"/>
      <c r="AV204" s="24">
        <f t="shared" si="502"/>
        <v>197141.03725512041</v>
      </c>
      <c r="AW204" s="24">
        <f t="shared" si="502"/>
        <v>3921722.3580712788</v>
      </c>
      <c r="AX204" s="24">
        <f t="shared" si="502"/>
        <v>0</v>
      </c>
      <c r="AY204" s="24"/>
      <c r="AZ204" s="24">
        <f t="shared" si="502"/>
        <v>6426.1265757795481</v>
      </c>
      <c r="BA204" s="24">
        <f t="shared" si="502"/>
        <v>127834.79593554851</v>
      </c>
      <c r="BB204" s="24">
        <f t="shared" si="502"/>
        <v>0</v>
      </c>
      <c r="BC204" s="24"/>
      <c r="BD204" s="24">
        <f t="shared" si="502"/>
        <v>13580.745819046659</v>
      </c>
      <c r="BE204" s="24">
        <f t="shared" si="502"/>
        <v>119794.03577781275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186732550.11988562</v>
      </c>
      <c r="BO204" s="44">
        <f t="shared" si="348"/>
        <v>60978441.4923262</v>
      </c>
      <c r="BP204" s="44">
        <f t="shared" si="349"/>
        <v>7027348.1454994716</v>
      </c>
      <c r="BQ204" s="44">
        <f t="shared" si="350"/>
        <v>82465691.088446409</v>
      </c>
      <c r="BR204" s="44">
        <f t="shared" si="351"/>
        <v>78360249.130919322</v>
      </c>
      <c r="BS204" s="44">
        <f t="shared" si="352"/>
        <v>35659416.644780971</v>
      </c>
      <c r="BT204" s="44">
        <f t="shared" si="353"/>
        <v>47612608.468677893</v>
      </c>
      <c r="BU204" s="44">
        <f t="shared" si="354"/>
        <v>4690784.6034053471</v>
      </c>
      <c r="BV204" s="44">
        <f t="shared" si="355"/>
        <v>2431673.2066241931</v>
      </c>
      <c r="BW204" s="44">
        <f t="shared" si="356"/>
        <v>4118863.3953263992</v>
      </c>
      <c r="BX204" s="44">
        <f t="shared" si="357"/>
        <v>134260.92251132807</v>
      </c>
      <c r="BY204" s="44">
        <f t="shared" si="358"/>
        <v>133374.78159685942</v>
      </c>
      <c r="CA204" s="44">
        <f t="shared" si="359"/>
        <v>0</v>
      </c>
    </row>
    <row r="205" spans="2:79" x14ac:dyDescent="0.3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3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3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3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3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3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3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3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3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3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3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3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3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3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3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3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3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3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3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3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3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3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3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35">
      <c r="B228" s="6">
        <v>584</v>
      </c>
      <c r="C228" s="6" t="s">
        <v>144</v>
      </c>
      <c r="D228" s="6"/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3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3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3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3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3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3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3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3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3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3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35">
      <c r="B239" s="6">
        <v>590</v>
      </c>
      <c r="C239" s="6" t="s">
        <v>358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3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3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3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3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35">
      <c r="B244" s="6">
        <v>595</v>
      </c>
      <c r="C244" s="6" t="s">
        <v>379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3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3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3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3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3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3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3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3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3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3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3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3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3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3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3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3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3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3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3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3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3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3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3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3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3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3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3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3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3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3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14754105.456026236</v>
      </c>
      <c r="I274" s="21">
        <f>+'Function-Classif'!T274</f>
        <v>6907179.8176434152</v>
      </c>
      <c r="J274" s="21">
        <f>+'Function-Classif'!U274</f>
        <v>5669549.7263303511</v>
      </c>
      <c r="K274" s="47"/>
      <c r="L274" s="47">
        <f t="shared" ref="L274:N277" si="717">INDEX(Alloc,$E274,L$1)*$G274</f>
        <v>6361118.3166049067</v>
      </c>
      <c r="M274" s="47">
        <f t="shared" si="717"/>
        <v>2498865.9191638394</v>
      </c>
      <c r="N274" s="47">
        <f t="shared" si="717"/>
        <v>4138192.7346876943</v>
      </c>
      <c r="O274" s="47"/>
      <c r="P274" s="47">
        <f t="shared" ref="P274:V277" si="718">INDEX(Alloc,$E274,P$1)*$G274</f>
        <v>1974086.8450597078</v>
      </c>
      <c r="Q274" s="47">
        <f t="shared" si="718"/>
        <v>812041.96308570157</v>
      </c>
      <c r="R274" s="47">
        <f t="shared" si="718"/>
        <v>1040619.9527939465</v>
      </c>
      <c r="S274" s="47"/>
      <c r="T274" s="47">
        <f t="shared" si="718"/>
        <v>173743.00193314027</v>
      </c>
      <c r="U274" s="47">
        <f t="shared" si="718"/>
        <v>96715.557964074105</v>
      </c>
      <c r="V274" s="47">
        <f t="shared" si="718"/>
        <v>19588.923320108024</v>
      </c>
      <c r="W274" s="24"/>
      <c r="X274" s="47">
        <f t="shared" ref="X274:Z277" si="719">INDEX(Alloc,$E274,X$1)*$G274</f>
        <v>2172579.3666027673</v>
      </c>
      <c r="Y274" s="47">
        <f t="shared" si="719"/>
        <v>1120575.4341927597</v>
      </c>
      <c r="Z274" s="47">
        <f t="shared" si="719"/>
        <v>204688.79236522457</v>
      </c>
      <c r="AB274" s="47">
        <f t="shared" ref="AB274:AD277" si="720">INDEX(Alloc,$E274,AB$1)*$G274</f>
        <v>1871732.0583403865</v>
      </c>
      <c r="AC274" s="47">
        <f t="shared" si="720"/>
        <v>1081666.3783475738</v>
      </c>
      <c r="AD274" s="47">
        <f t="shared" si="720"/>
        <v>42825.603157442347</v>
      </c>
      <c r="AF274" s="47">
        <f t="shared" ref="AF274:AH277" si="721">INDEX(Alloc,$E274,AF$1)*$G274</f>
        <v>1097788.3513293166</v>
      </c>
      <c r="AG274" s="47">
        <f t="shared" si="721"/>
        <v>475731.59684046672</v>
      </c>
      <c r="AH274" s="47">
        <f t="shared" si="721"/>
        <v>53284.122924451534</v>
      </c>
      <c r="AJ274" s="47">
        <f t="shared" ref="AJ274:AL277" si="722">INDEX(Alloc,$E274,AJ$1)*$G274</f>
        <v>853205.57100471586</v>
      </c>
      <c r="AK274" s="47">
        <f t="shared" si="722"/>
        <v>658652.0007060332</v>
      </c>
      <c r="AL274" s="47">
        <f t="shared" si="722"/>
        <v>24293.331009676829</v>
      </c>
      <c r="AN274" s="47">
        <f t="shared" ref="AN274:AP277" si="723">INDEX(Alloc,$E274,AN$1)*$G274</f>
        <v>117659.74764137012</v>
      </c>
      <c r="AO274" s="47">
        <f t="shared" si="723"/>
        <v>64287.777295710905</v>
      </c>
      <c r="AP274" s="47">
        <f t="shared" si="723"/>
        <v>288.9484250011825</v>
      </c>
      <c r="AR274" s="47">
        <f t="shared" ref="AR274:AT277" si="724">INDEX(Alloc,$E274,AR$1)*$G274</f>
        <v>55364.524612792011</v>
      </c>
      <c r="AS274" s="47">
        <f t="shared" si="724"/>
        <v>33962.9928293548</v>
      </c>
      <c r="AT274" s="47">
        <f t="shared" si="724"/>
        <v>288.9484250011825</v>
      </c>
      <c r="AV274" s="47">
        <f t="shared" ref="AV274:AX277" si="725">INDEX(Alloc,$E274,AV$1)*$G274</f>
        <v>71940.364327910385</v>
      </c>
      <c r="AW274" s="47">
        <f t="shared" si="725"/>
        <v>60838.668657939204</v>
      </c>
      <c r="AX274" s="47">
        <f t="shared" si="725"/>
        <v>139781.03957355794</v>
      </c>
      <c r="AZ274" s="47">
        <f t="shared" ref="AZ274:BB277" si="726">INDEX(Alloc,$E274,AZ$1)*$G274</f>
        <v>2318.2892443577898</v>
      </c>
      <c r="BA274" s="47">
        <f t="shared" si="726"/>
        <v>1983.1334507583597</v>
      </c>
      <c r="BB274" s="47">
        <f t="shared" si="726"/>
        <v>878.39988650708801</v>
      </c>
      <c r="BD274" s="47">
        <f t="shared" ref="BD274:BF277" si="727">INDEX(Alloc,$E274,BD$1)*$G274</f>
        <v>2569.0193248601736</v>
      </c>
      <c r="BE274" s="47">
        <f t="shared" si="727"/>
        <v>1858.3951092009449</v>
      </c>
      <c r="BF274" s="47">
        <f t="shared" si="727"/>
        <v>4818.9297617369775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12998176.97045644</v>
      </c>
      <c r="BO274" s="44">
        <f t="shared" si="704"/>
        <v>3826748.7609393559</v>
      </c>
      <c r="BP274" s="44">
        <f t="shared" si="705"/>
        <v>290047.48321732244</v>
      </c>
      <c r="BQ274" s="44">
        <f t="shared" si="706"/>
        <v>3497843.5931607517</v>
      </c>
      <c r="BR274" s="44">
        <f t="shared" si="707"/>
        <v>2996224.0398454028</v>
      </c>
      <c r="BS274" s="44">
        <f t="shared" si="708"/>
        <v>1626804.0710942347</v>
      </c>
      <c r="BT274" s="44">
        <f t="shared" si="709"/>
        <v>1536150.902720426</v>
      </c>
      <c r="BU274" s="44">
        <f t="shared" si="710"/>
        <v>182236.47336208221</v>
      </c>
      <c r="BV274" s="44">
        <f t="shared" si="711"/>
        <v>89616.465867147999</v>
      </c>
      <c r="BW274" s="44">
        <f t="shared" si="712"/>
        <v>272560.07255940756</v>
      </c>
      <c r="BX274" s="44">
        <f t="shared" si="713"/>
        <v>5179.8225816232371</v>
      </c>
      <c r="BY274" s="44">
        <f t="shared" si="714"/>
        <v>9246.3441957980958</v>
      </c>
      <c r="CA274" s="44">
        <f t="shared" si="715"/>
        <v>0</v>
      </c>
    </row>
    <row r="275" spans="2:79" x14ac:dyDescent="0.3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3190607.6577733918</v>
      </c>
      <c r="I275" s="21">
        <f>+'Function-Classif'!T275</f>
        <v>1493692.7816785772</v>
      </c>
      <c r="J275" s="21">
        <f>+'Function-Classif'!U275</f>
        <v>1226052.5605480319</v>
      </c>
      <c r="K275" s="47"/>
      <c r="L275" s="47">
        <f t="shared" si="717"/>
        <v>1375605.7846714437</v>
      </c>
      <c r="M275" s="47">
        <f t="shared" si="717"/>
        <v>540385.23455019784</v>
      </c>
      <c r="N275" s="47">
        <f t="shared" si="717"/>
        <v>894893.2531347695</v>
      </c>
      <c r="O275" s="47"/>
      <c r="P275" s="47">
        <f t="shared" si="718"/>
        <v>426900.60903588124</v>
      </c>
      <c r="Q275" s="47">
        <f t="shared" si="718"/>
        <v>175605.85516869373</v>
      </c>
      <c r="R275" s="47">
        <f t="shared" si="718"/>
        <v>225036.34667054849</v>
      </c>
      <c r="S275" s="47"/>
      <c r="T275" s="47">
        <f t="shared" si="718"/>
        <v>37572.305152935922</v>
      </c>
      <c r="U275" s="47">
        <f t="shared" si="718"/>
        <v>20914.951488296618</v>
      </c>
      <c r="V275" s="47">
        <f t="shared" si="718"/>
        <v>4236.1476227041885</v>
      </c>
      <c r="W275" s="24"/>
      <c r="X275" s="47">
        <f t="shared" si="719"/>
        <v>469825.05207538535</v>
      </c>
      <c r="Y275" s="47">
        <f t="shared" si="719"/>
        <v>242326.89484999195</v>
      </c>
      <c r="Z275" s="47">
        <f t="shared" si="719"/>
        <v>44264.400192024215</v>
      </c>
      <c r="AB275" s="47">
        <f t="shared" si="720"/>
        <v>404766.16196352139</v>
      </c>
      <c r="AC275" s="47">
        <f t="shared" si="720"/>
        <v>233912.72620341519</v>
      </c>
      <c r="AD275" s="47">
        <f t="shared" si="720"/>
        <v>9261.1305910850824</v>
      </c>
      <c r="AF275" s="47">
        <f t="shared" si="721"/>
        <v>237399.1382130945</v>
      </c>
      <c r="AG275" s="47">
        <f t="shared" si="721"/>
        <v>102878.00100439094</v>
      </c>
      <c r="AH275" s="47">
        <f t="shared" si="721"/>
        <v>11522.808424217588</v>
      </c>
      <c r="AJ275" s="47">
        <f t="shared" si="722"/>
        <v>184507.57564503374</v>
      </c>
      <c r="AK275" s="47">
        <f t="shared" si="722"/>
        <v>142434.93944948647</v>
      </c>
      <c r="AL275" s="47">
        <f t="shared" si="722"/>
        <v>5253.4861014321914</v>
      </c>
      <c r="AN275" s="47">
        <f t="shared" si="723"/>
        <v>25444.178432580447</v>
      </c>
      <c r="AO275" s="47">
        <f t="shared" si="723"/>
        <v>13902.372810894245</v>
      </c>
      <c r="AP275" s="47">
        <f t="shared" si="723"/>
        <v>62.485730514673769</v>
      </c>
      <c r="AR275" s="47">
        <f t="shared" si="724"/>
        <v>11972.699851240883</v>
      </c>
      <c r="AS275" s="47">
        <f t="shared" si="724"/>
        <v>7344.5716736409859</v>
      </c>
      <c r="AT275" s="47">
        <f t="shared" si="724"/>
        <v>62.485730514673769</v>
      </c>
      <c r="AV275" s="47">
        <f t="shared" si="725"/>
        <v>15557.261537254832</v>
      </c>
      <c r="AW275" s="47">
        <f t="shared" si="725"/>
        <v>13156.495504746084</v>
      </c>
      <c r="AX275" s="47">
        <f t="shared" si="725"/>
        <v>30227.95632064285</v>
      </c>
      <c r="AZ275" s="47">
        <f t="shared" si="726"/>
        <v>501.33513265356862</v>
      </c>
      <c r="BA275" s="47">
        <f t="shared" si="726"/>
        <v>428.85695735567623</v>
      </c>
      <c r="BB275" s="47">
        <f t="shared" si="726"/>
        <v>189.95590161869649</v>
      </c>
      <c r="BD275" s="47">
        <f t="shared" si="727"/>
        <v>555.55606236491872</v>
      </c>
      <c r="BE275" s="47">
        <f t="shared" si="727"/>
        <v>401.88201746675992</v>
      </c>
      <c r="BF275" s="47">
        <f t="shared" si="727"/>
        <v>1042.1041279591871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2810884.272356411</v>
      </c>
      <c r="BO275" s="44">
        <f t="shared" si="704"/>
        <v>827542.81087512337</v>
      </c>
      <c r="BP275" s="44">
        <f t="shared" si="705"/>
        <v>62723.404263936725</v>
      </c>
      <c r="BQ275" s="44">
        <f t="shared" si="706"/>
        <v>756416.34711740143</v>
      </c>
      <c r="BR275" s="44">
        <f t="shared" si="707"/>
        <v>647940.01875802164</v>
      </c>
      <c r="BS275" s="44">
        <f t="shared" si="708"/>
        <v>351799.94764170301</v>
      </c>
      <c r="BT275" s="44">
        <f t="shared" si="709"/>
        <v>332196.00119595235</v>
      </c>
      <c r="BU275" s="44">
        <f t="shared" si="710"/>
        <v>39409.036973989365</v>
      </c>
      <c r="BV275" s="44">
        <f t="shared" si="711"/>
        <v>19379.75725539654</v>
      </c>
      <c r="BW275" s="44">
        <f t="shared" si="712"/>
        <v>58941.713362643764</v>
      </c>
      <c r="BX275" s="44">
        <f t="shared" si="713"/>
        <v>1120.1479916279413</v>
      </c>
      <c r="BY275" s="44">
        <f t="shared" si="714"/>
        <v>1999.5422077908656</v>
      </c>
      <c r="CA275" s="44">
        <f t="shared" si="715"/>
        <v>0</v>
      </c>
    </row>
    <row r="276" spans="2:79" x14ac:dyDescent="0.3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-2332527.974913517</v>
      </c>
      <c r="I276" s="21">
        <f>+'Function-Classif'!T276</f>
        <v>-1091980.1407431841</v>
      </c>
      <c r="J276" s="21">
        <f>+'Function-Classif'!U276</f>
        <v>-896318.88434329908</v>
      </c>
      <c r="K276" s="47"/>
      <c r="L276" s="47">
        <f t="shared" si="717"/>
        <v>-1005651.3740828272</v>
      </c>
      <c r="M276" s="47">
        <f t="shared" si="717"/>
        <v>-395054.4259955078</v>
      </c>
      <c r="N276" s="47">
        <f t="shared" si="717"/>
        <v>-654221.31812812982</v>
      </c>
      <c r="O276" s="47"/>
      <c r="P276" s="47">
        <f t="shared" si="718"/>
        <v>-312090.27241497749</v>
      </c>
      <c r="Q276" s="47">
        <f t="shared" si="718"/>
        <v>-128378.54530363609</v>
      </c>
      <c r="R276" s="47">
        <f t="shared" si="718"/>
        <v>-164515.23668306545</v>
      </c>
      <c r="S276" s="47"/>
      <c r="T276" s="47">
        <f t="shared" si="718"/>
        <v>-27467.636968053288</v>
      </c>
      <c r="U276" s="47">
        <f t="shared" si="718"/>
        <v>-15290.099778189595</v>
      </c>
      <c r="V276" s="47">
        <f t="shared" si="718"/>
        <v>-3096.8811886812969</v>
      </c>
      <c r="W276" s="24"/>
      <c r="X276" s="47">
        <f t="shared" si="719"/>
        <v>-343470.64723270014</v>
      </c>
      <c r="Y276" s="47">
        <f t="shared" si="719"/>
        <v>-177155.67751943177</v>
      </c>
      <c r="Z276" s="47">
        <f t="shared" si="719"/>
        <v>-32359.964876633156</v>
      </c>
      <c r="AB276" s="47">
        <f t="shared" si="720"/>
        <v>-295908.64730048378</v>
      </c>
      <c r="AC276" s="47">
        <f t="shared" si="720"/>
        <v>-171004.40921605256</v>
      </c>
      <c r="AD276" s="47">
        <f t="shared" si="720"/>
        <v>-6770.4489238606193</v>
      </c>
      <c r="AF276" s="47">
        <f t="shared" si="721"/>
        <v>-173553.18813747173</v>
      </c>
      <c r="AG276" s="47">
        <f t="shared" si="721"/>
        <v>-75210.066885311171</v>
      </c>
      <c r="AH276" s="47">
        <f t="shared" si="721"/>
        <v>-8423.8727797116026</v>
      </c>
      <c r="AJ276" s="47">
        <f t="shared" si="722"/>
        <v>-134886.24360534881</v>
      </c>
      <c r="AK276" s="47">
        <f t="shared" si="722"/>
        <v>-104128.59132385261</v>
      </c>
      <c r="AL276" s="47">
        <f t="shared" si="722"/>
        <v>-3840.6174032571234</v>
      </c>
      <c r="AN276" s="47">
        <f t="shared" si="723"/>
        <v>-18601.239750707151</v>
      </c>
      <c r="AO276" s="47">
        <f t="shared" si="723"/>
        <v>-10163.478865877851</v>
      </c>
      <c r="AP276" s="47">
        <f t="shared" si="723"/>
        <v>-45.680863989431145</v>
      </c>
      <c r="AR276" s="47">
        <f t="shared" si="724"/>
        <v>-8752.7707363904647</v>
      </c>
      <c r="AS276" s="47">
        <f t="shared" si="724"/>
        <v>-5369.3279556911675</v>
      </c>
      <c r="AT276" s="47">
        <f t="shared" si="724"/>
        <v>-45.680863989431145</v>
      </c>
      <c r="AV276" s="47">
        <f t="shared" si="725"/>
        <v>-11373.303032193202</v>
      </c>
      <c r="AW276" s="47">
        <f t="shared" si="725"/>
        <v>-9618.1972552714724</v>
      </c>
      <c r="AX276" s="47">
        <f t="shared" si="725"/>
        <v>-22098.471922921402</v>
      </c>
      <c r="AZ276" s="47">
        <f t="shared" si="726"/>
        <v>-366.50642985590218</v>
      </c>
      <c r="BA276" s="47">
        <f t="shared" si="726"/>
        <v>-313.52048185281905</v>
      </c>
      <c r="BB276" s="47">
        <f t="shared" si="726"/>
        <v>-138.86930078853285</v>
      </c>
      <c r="BD276" s="47">
        <f t="shared" si="727"/>
        <v>-406.14522250701856</v>
      </c>
      <c r="BE276" s="47">
        <f t="shared" si="727"/>
        <v>-293.80016250888025</v>
      </c>
      <c r="BF276" s="47">
        <f t="shared" si="727"/>
        <v>-761.84140827079375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-2054927.1182064647</v>
      </c>
      <c r="BO276" s="44">
        <f t="shared" si="704"/>
        <v>-604984.05440167896</v>
      </c>
      <c r="BP276" s="44">
        <f t="shared" si="705"/>
        <v>-45854.617934924179</v>
      </c>
      <c r="BQ276" s="44">
        <f t="shared" si="706"/>
        <v>-552986.28962876508</v>
      </c>
      <c r="BR276" s="44">
        <f t="shared" si="707"/>
        <v>-473683.50544039696</v>
      </c>
      <c r="BS276" s="44">
        <f t="shared" si="708"/>
        <v>-257187.12780249451</v>
      </c>
      <c r="BT276" s="44">
        <f t="shared" si="709"/>
        <v>-242855.45233245852</v>
      </c>
      <c r="BU276" s="44">
        <f t="shared" si="710"/>
        <v>-28810.39948057443</v>
      </c>
      <c r="BV276" s="44">
        <f t="shared" si="711"/>
        <v>-14167.779556071064</v>
      </c>
      <c r="BW276" s="44">
        <f t="shared" si="712"/>
        <v>-43089.972210386077</v>
      </c>
      <c r="BX276" s="44">
        <f t="shared" si="713"/>
        <v>-818.89621249725406</v>
      </c>
      <c r="BY276" s="44">
        <f t="shared" si="714"/>
        <v>-1461.7867932866925</v>
      </c>
      <c r="CA276" s="44">
        <f t="shared" si="715"/>
        <v>0</v>
      </c>
    </row>
    <row r="277" spans="2:79" x14ac:dyDescent="0.3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8569067.8620580938</v>
      </c>
      <c r="I277" s="21">
        <f>+'Function-Classif'!T277</f>
        <v>4011635.4576176228</v>
      </c>
      <c r="J277" s="21">
        <f>+'Function-Classif'!U277</f>
        <v>3292829.6803242853</v>
      </c>
      <c r="K277" s="47"/>
      <c r="L277" s="47">
        <f t="shared" si="717"/>
        <v>3694487.2527872794</v>
      </c>
      <c r="M277" s="47">
        <f t="shared" si="717"/>
        <v>1451321.5798354691</v>
      </c>
      <c r="N277" s="47">
        <f t="shared" si="717"/>
        <v>2403429.6403467129</v>
      </c>
      <c r="O277" s="47"/>
      <c r="P277" s="47">
        <f t="shared" si="718"/>
        <v>1146534.0403950759</v>
      </c>
      <c r="Q277" s="47">
        <f t="shared" si="718"/>
        <v>471627.55541225383</v>
      </c>
      <c r="R277" s="47">
        <f t="shared" si="718"/>
        <v>604383.84561368695</v>
      </c>
      <c r="S277" s="47"/>
      <c r="T277" s="47">
        <f t="shared" si="718"/>
        <v>100908.56260720779</v>
      </c>
      <c r="U277" s="47">
        <f t="shared" si="718"/>
        <v>56171.631820108792</v>
      </c>
      <c r="V277" s="47">
        <f t="shared" si="718"/>
        <v>11377.091872831705</v>
      </c>
      <c r="W277" s="24"/>
      <c r="X277" s="47">
        <f t="shared" si="719"/>
        <v>1261816.9284212547</v>
      </c>
      <c r="Y277" s="47">
        <f t="shared" si="719"/>
        <v>650821.3574026589</v>
      </c>
      <c r="Z277" s="47">
        <f t="shared" si="719"/>
        <v>118881.63315681867</v>
      </c>
      <c r="AB277" s="47">
        <f t="shared" si="720"/>
        <v>1087087.189075052</v>
      </c>
      <c r="AC277" s="47">
        <f t="shared" si="720"/>
        <v>628223.2852267666</v>
      </c>
      <c r="AD277" s="47">
        <f t="shared" si="720"/>
        <v>24872.771906330901</v>
      </c>
      <c r="AF277" s="47">
        <f t="shared" si="721"/>
        <v>637586.79973888467</v>
      </c>
      <c r="AG277" s="47">
        <f t="shared" si="721"/>
        <v>276301.15221835865</v>
      </c>
      <c r="AH277" s="47">
        <f t="shared" si="721"/>
        <v>30946.997543885431</v>
      </c>
      <c r="AJ277" s="47">
        <f t="shared" si="722"/>
        <v>495535.05361717637</v>
      </c>
      <c r="AK277" s="47">
        <f t="shared" si="722"/>
        <v>382539.8773481762</v>
      </c>
      <c r="AL277" s="47">
        <f t="shared" si="722"/>
        <v>14109.374684748142</v>
      </c>
      <c r="AN277" s="47">
        <f t="shared" si="723"/>
        <v>68335.851683893328</v>
      </c>
      <c r="AO277" s="47">
        <f t="shared" si="723"/>
        <v>37337.833051939968</v>
      </c>
      <c r="AP277" s="47">
        <f t="shared" si="723"/>
        <v>167.81896197296186</v>
      </c>
      <c r="AR277" s="47">
        <f t="shared" si="724"/>
        <v>32155.27840515909</v>
      </c>
      <c r="AS277" s="47">
        <f t="shared" si="724"/>
        <v>19725.437860040747</v>
      </c>
      <c r="AT277" s="47">
        <f t="shared" si="724"/>
        <v>167.81896197296186</v>
      </c>
      <c r="AV277" s="47">
        <f t="shared" si="725"/>
        <v>41782.395129570992</v>
      </c>
      <c r="AW277" s="47">
        <f t="shared" si="725"/>
        <v>35334.618009946047</v>
      </c>
      <c r="AX277" s="47">
        <f t="shared" si="725"/>
        <v>81183.723235868121</v>
      </c>
      <c r="AZ277" s="47">
        <f t="shared" si="726"/>
        <v>1346.4440740232942</v>
      </c>
      <c r="BA277" s="47">
        <f t="shared" si="726"/>
        <v>1151.7882374986602</v>
      </c>
      <c r="BB277" s="47">
        <f t="shared" si="726"/>
        <v>510.16771297571097</v>
      </c>
      <c r="BD277" s="47">
        <f t="shared" si="727"/>
        <v>1492.0661235123512</v>
      </c>
      <c r="BE277" s="47">
        <f t="shared" si="727"/>
        <v>1079.3411944033105</v>
      </c>
      <c r="BF277" s="47">
        <f t="shared" si="727"/>
        <v>2798.7963264793793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7549238.4729694612</v>
      </c>
      <c r="BO277" s="44">
        <f t="shared" si="704"/>
        <v>2222545.4414210166</v>
      </c>
      <c r="BP277" s="44">
        <f t="shared" si="705"/>
        <v>168457.28630014829</v>
      </c>
      <c r="BQ277" s="44">
        <f t="shared" si="706"/>
        <v>2031519.9189807323</v>
      </c>
      <c r="BR277" s="44">
        <f t="shared" si="707"/>
        <v>1740183.2462081497</v>
      </c>
      <c r="BS277" s="44">
        <f t="shared" si="708"/>
        <v>944834.94950112863</v>
      </c>
      <c r="BT277" s="44">
        <f t="shared" si="709"/>
        <v>892184.30565010069</v>
      </c>
      <c r="BU277" s="44">
        <f t="shared" si="710"/>
        <v>105841.50369780626</v>
      </c>
      <c r="BV277" s="44">
        <f t="shared" si="711"/>
        <v>52048.535227172797</v>
      </c>
      <c r="BW277" s="44">
        <f t="shared" si="712"/>
        <v>158300.73637538517</v>
      </c>
      <c r="BX277" s="44">
        <f t="shared" si="713"/>
        <v>3008.4000244976651</v>
      </c>
      <c r="BY277" s="44">
        <f t="shared" si="714"/>
        <v>5370.203644395041</v>
      </c>
      <c r="CA277" s="44">
        <f t="shared" si="715"/>
        <v>0</v>
      </c>
    </row>
    <row r="278" spans="2:79" x14ac:dyDescent="0.3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4204592.3199781347</v>
      </c>
      <c r="I278" s="21">
        <f>+'Function-Classif'!T278</f>
        <v>0</v>
      </c>
      <c r="J278" s="21">
        <f>+'Function-Classif'!U278</f>
        <v>405965.68002186553</v>
      </c>
      <c r="K278" s="47"/>
      <c r="L278" s="47">
        <f t="shared" ref="L278:N280" si="732">INDEX(Alloc,$E278,L$1)*$G278</f>
        <v>1830294.725744684</v>
      </c>
      <c r="M278" s="47">
        <f t="shared" si="732"/>
        <v>0</v>
      </c>
      <c r="N278" s="47">
        <f t="shared" si="732"/>
        <v>234201.69176752915</v>
      </c>
      <c r="O278" s="47"/>
      <c r="P278" s="47">
        <f t="shared" ref="P278:V280" si="733">INDEX(Alloc,$E278,P$1)*$G278</f>
        <v>561442.6018298046</v>
      </c>
      <c r="Q278" s="47">
        <f t="shared" si="733"/>
        <v>0</v>
      </c>
      <c r="R278" s="47">
        <f t="shared" si="733"/>
        <v>38198.009294403339</v>
      </c>
      <c r="S278" s="47"/>
      <c r="T278" s="47">
        <f t="shared" si="733"/>
        <v>48564.908896855515</v>
      </c>
      <c r="U278" s="47">
        <f t="shared" si="733"/>
        <v>0</v>
      </c>
      <c r="V278" s="47">
        <f t="shared" si="733"/>
        <v>358.68799049289458</v>
      </c>
      <c r="W278" s="24"/>
      <c r="X278" s="47">
        <f t="shared" ref="X278:Z280" si="734">INDEX(Alloc,$E278,X$1)*$G278</f>
        <v>617069.80247330212</v>
      </c>
      <c r="Y278" s="47">
        <f t="shared" si="734"/>
        <v>0</v>
      </c>
      <c r="Z278" s="47">
        <f t="shared" si="734"/>
        <v>4301.0862342387545</v>
      </c>
      <c r="AB278" s="47">
        <f t="shared" ref="AB278:AD280" si="735">INDEX(Alloc,$E278,AB$1)*$G278</f>
        <v>523222.15438440634</v>
      </c>
      <c r="AC278" s="47">
        <f t="shared" si="735"/>
        <v>0</v>
      </c>
      <c r="AD278" s="47">
        <f t="shared" si="735"/>
        <v>561.65049965583194</v>
      </c>
      <c r="AF278" s="47">
        <f t="shared" ref="AF278:AH280" si="736">INDEX(Alloc,$E278,AF$1)*$G278</f>
        <v>312166.35161313653</v>
      </c>
      <c r="AG278" s="47">
        <f t="shared" si="736"/>
        <v>0</v>
      </c>
      <c r="AH278" s="47">
        <f t="shared" si="736"/>
        <v>474.09567670471012</v>
      </c>
      <c r="AJ278" s="47">
        <f t="shared" ref="AJ278:AL280" si="737">INDEX(Alloc,$E278,AJ$1)*$G278</f>
        <v>241580.67777753217</v>
      </c>
      <c r="AK278" s="47">
        <f t="shared" si="737"/>
        <v>0</v>
      </c>
      <c r="AL278" s="47">
        <f t="shared" si="737"/>
        <v>459.43046691394215</v>
      </c>
      <c r="AN278" s="47">
        <f t="shared" ref="AN278:AP280" si="738">INDEX(Alloc,$E278,AN$1)*$G278</f>
        <v>32891.883479056145</v>
      </c>
      <c r="AO278" s="47">
        <f t="shared" si="738"/>
        <v>0</v>
      </c>
      <c r="AP278" s="47">
        <f t="shared" si="738"/>
        <v>5.3281576418242977</v>
      </c>
      <c r="AR278" s="47">
        <f t="shared" ref="AR278:AT280" si="739">INDEX(Alloc,$E278,AR$1)*$G278</f>
        <v>15471.922299644746</v>
      </c>
      <c r="AS278" s="47">
        <f t="shared" si="739"/>
        <v>0</v>
      </c>
      <c r="AT278" s="47">
        <f t="shared" si="739"/>
        <v>5.3281576418242977</v>
      </c>
      <c r="AV278" s="47">
        <f t="shared" ref="AV278:AX280" si="740">INDEX(Alloc,$E278,AV$1)*$G278</f>
        <v>20501.552630733444</v>
      </c>
      <c r="AW278" s="47">
        <f t="shared" si="740"/>
        <v>0</v>
      </c>
      <c r="AX278" s="47">
        <f t="shared" si="740"/>
        <v>127251.66631403255</v>
      </c>
      <c r="AZ278" s="47">
        <f t="shared" ref="AZ278:BB280" si="741">INDEX(Alloc,$E278,AZ$1)*$G278</f>
        <v>660.58766537787665</v>
      </c>
      <c r="BA278" s="47">
        <f t="shared" si="741"/>
        <v>0</v>
      </c>
      <c r="BB278" s="47">
        <f t="shared" si="741"/>
        <v>22.755513508121393</v>
      </c>
      <c r="BD278" s="47">
        <f t="shared" ref="BD278:BF280" si="742">INDEX(Alloc,$E278,BD$1)*$G278</f>
        <v>725.15118360133431</v>
      </c>
      <c r="BE278" s="47">
        <f t="shared" si="742"/>
        <v>0</v>
      </c>
      <c r="BF278" s="47">
        <f t="shared" si="742"/>
        <v>125.9499491025955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2064496.4175122131</v>
      </c>
      <c r="BO278" s="44">
        <f t="shared" si="704"/>
        <v>599640.61112420796</v>
      </c>
      <c r="BP278" s="44">
        <f t="shared" si="705"/>
        <v>48923.596887348409</v>
      </c>
      <c r="BQ278" s="44">
        <f t="shared" si="706"/>
        <v>621370.88870754081</v>
      </c>
      <c r="BR278" s="44">
        <f t="shared" si="707"/>
        <v>523783.80488406215</v>
      </c>
      <c r="BS278" s="44">
        <f t="shared" si="708"/>
        <v>312640.44728984125</v>
      </c>
      <c r="BT278" s="44">
        <f t="shared" si="709"/>
        <v>242040.10824444611</v>
      </c>
      <c r="BU278" s="44">
        <f t="shared" si="710"/>
        <v>32897.211636697968</v>
      </c>
      <c r="BV278" s="44">
        <f t="shared" si="711"/>
        <v>15477.250457286571</v>
      </c>
      <c r="BW278" s="44">
        <f t="shared" si="712"/>
        <v>147753.21894476601</v>
      </c>
      <c r="BX278" s="44">
        <f t="shared" si="713"/>
        <v>683.34317888599799</v>
      </c>
      <c r="BY278" s="44">
        <f t="shared" si="714"/>
        <v>851.10113270392981</v>
      </c>
      <c r="CA278" s="44">
        <f t="shared" si="715"/>
        <v>0</v>
      </c>
    </row>
    <row r="279" spans="2:79" x14ac:dyDescent="0.3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1530458.7363591311</v>
      </c>
      <c r="I279" s="21">
        <f>+'Function-Classif'!T279</f>
        <v>716488.96146381448</v>
      </c>
      <c r="J279" s="21">
        <f>+'Function-Classif'!U279</f>
        <v>588108.30217705457</v>
      </c>
      <c r="K279" s="47"/>
      <c r="L279" s="47">
        <f t="shared" si="732"/>
        <v>659845.43283074372</v>
      </c>
      <c r="M279" s="47">
        <f t="shared" si="732"/>
        <v>259209.96622755792</v>
      </c>
      <c r="N279" s="47">
        <f t="shared" si="732"/>
        <v>429259.04538345628</v>
      </c>
      <c r="O279" s="47"/>
      <c r="P279" s="47">
        <f t="shared" si="733"/>
        <v>204774.08592191181</v>
      </c>
      <c r="Q279" s="47">
        <f t="shared" si="733"/>
        <v>84233.959178265024</v>
      </c>
      <c r="R279" s="47">
        <f t="shared" si="733"/>
        <v>107944.59228516782</v>
      </c>
      <c r="S279" s="47"/>
      <c r="T279" s="47">
        <f t="shared" si="733"/>
        <v>18022.542673451466</v>
      </c>
      <c r="U279" s="47">
        <f t="shared" si="733"/>
        <v>10032.405629004605</v>
      </c>
      <c r="V279" s="47">
        <f t="shared" si="733"/>
        <v>2031.9794324693034</v>
      </c>
      <c r="W279" s="24"/>
      <c r="X279" s="47">
        <f t="shared" si="734"/>
        <v>225363.92205958487</v>
      </c>
      <c r="Y279" s="47">
        <f t="shared" si="734"/>
        <v>116238.45770393727</v>
      </c>
      <c r="Z279" s="47">
        <f t="shared" si="734"/>
        <v>21232.581768093951</v>
      </c>
      <c r="AB279" s="47">
        <f t="shared" si="735"/>
        <v>194156.71721666254</v>
      </c>
      <c r="AC279" s="47">
        <f t="shared" si="735"/>
        <v>112202.38078831324</v>
      </c>
      <c r="AD279" s="47">
        <f t="shared" si="735"/>
        <v>4442.3444503296687</v>
      </c>
      <c r="AF279" s="47">
        <f t="shared" si="736"/>
        <v>113874.72984876923</v>
      </c>
      <c r="AG279" s="47">
        <f t="shared" si="736"/>
        <v>49348.134369555351</v>
      </c>
      <c r="AH279" s="47">
        <f t="shared" si="736"/>
        <v>5527.2176061106029</v>
      </c>
      <c r="AJ279" s="47">
        <f t="shared" si="737"/>
        <v>88503.903130304869</v>
      </c>
      <c r="AK279" s="47">
        <f t="shared" si="737"/>
        <v>68322.658510566675</v>
      </c>
      <c r="AL279" s="47">
        <f t="shared" si="737"/>
        <v>2519.9725452577777</v>
      </c>
      <c r="AN279" s="47">
        <f t="shared" si="738"/>
        <v>12204.968253225787</v>
      </c>
      <c r="AO279" s="47">
        <f t="shared" si="738"/>
        <v>6668.6381425546997</v>
      </c>
      <c r="AP279" s="47">
        <f t="shared" si="738"/>
        <v>29.972921280676292</v>
      </c>
      <c r="AR279" s="47">
        <f t="shared" si="739"/>
        <v>5743.0198415322357</v>
      </c>
      <c r="AS279" s="47">
        <f t="shared" si="739"/>
        <v>3523.0166439781037</v>
      </c>
      <c r="AT279" s="47">
        <f t="shared" si="739"/>
        <v>29.972921280676292</v>
      </c>
      <c r="AV279" s="47">
        <f t="shared" si="740"/>
        <v>7462.4489712820086</v>
      </c>
      <c r="AW279" s="47">
        <f t="shared" si="740"/>
        <v>6310.8585087393958</v>
      </c>
      <c r="AX279" s="47">
        <f t="shared" si="740"/>
        <v>14499.632921176863</v>
      </c>
      <c r="AZ279" s="47">
        <f t="shared" si="741"/>
        <v>240.47855954463222</v>
      </c>
      <c r="BA279" s="47">
        <f t="shared" si="741"/>
        <v>205.71249975982045</v>
      </c>
      <c r="BB279" s="47">
        <f t="shared" si="741"/>
        <v>91.11733573603729</v>
      </c>
      <c r="BD279" s="47">
        <f t="shared" si="742"/>
        <v>266.48705211753628</v>
      </c>
      <c r="BE279" s="47">
        <f t="shared" si="742"/>
        <v>192.77326158204806</v>
      </c>
      <c r="BF279" s="47">
        <f t="shared" si="742"/>
        <v>499.87260669463586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1348314.4444417581</v>
      </c>
      <c r="BO279" s="44">
        <f t="shared" si="704"/>
        <v>396952.63738534466</v>
      </c>
      <c r="BP279" s="44">
        <f t="shared" si="705"/>
        <v>30086.927734925372</v>
      </c>
      <c r="BQ279" s="44">
        <f t="shared" si="706"/>
        <v>362834.96153161605</v>
      </c>
      <c r="BR279" s="44">
        <f t="shared" si="707"/>
        <v>310801.44245530543</v>
      </c>
      <c r="BS279" s="44">
        <f t="shared" si="708"/>
        <v>168750.08182443521</v>
      </c>
      <c r="BT279" s="44">
        <f t="shared" si="709"/>
        <v>159346.53418612931</v>
      </c>
      <c r="BU279" s="44">
        <f t="shared" si="710"/>
        <v>18903.579317061165</v>
      </c>
      <c r="BV279" s="44">
        <f t="shared" si="711"/>
        <v>9296.0094067910159</v>
      </c>
      <c r="BW279" s="44">
        <f t="shared" si="712"/>
        <v>28272.94040119827</v>
      </c>
      <c r="BX279" s="44">
        <f t="shared" si="713"/>
        <v>537.30839504048993</v>
      </c>
      <c r="BY279" s="44">
        <f t="shared" si="714"/>
        <v>959.13292039422026</v>
      </c>
      <c r="CA279" s="44">
        <f t="shared" si="715"/>
        <v>0</v>
      </c>
    </row>
    <row r="280" spans="2:79" x14ac:dyDescent="0.3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15761576.014553592</v>
      </c>
      <c r="I280" s="21">
        <f>+'Function-Classif'!T280</f>
        <v>7378830.2561922204</v>
      </c>
      <c r="J280" s="21">
        <f>+'Function-Classif'!U280</f>
        <v>6056689.7292541917</v>
      </c>
      <c r="K280" s="47"/>
      <c r="L280" s="47">
        <f t="shared" si="732"/>
        <v>6795481.4464055654</v>
      </c>
      <c r="M280" s="47">
        <f t="shared" si="732"/>
        <v>2669498.686481948</v>
      </c>
      <c r="N280" s="47">
        <f t="shared" si="732"/>
        <v>4420765.4300053082</v>
      </c>
      <c r="O280" s="47"/>
      <c r="P280" s="47">
        <f t="shared" si="733"/>
        <v>2108885.5546325389</v>
      </c>
      <c r="Q280" s="47">
        <f t="shared" si="733"/>
        <v>867491.50372616446</v>
      </c>
      <c r="R280" s="47">
        <f t="shared" si="733"/>
        <v>1111677.7318087912</v>
      </c>
      <c r="S280" s="47"/>
      <c r="T280" s="47">
        <f t="shared" si="733"/>
        <v>185606.88346221703</v>
      </c>
      <c r="U280" s="47">
        <f t="shared" si="733"/>
        <v>103319.69113167</v>
      </c>
      <c r="V280" s="47">
        <f t="shared" si="733"/>
        <v>20926.534981965706</v>
      </c>
      <c r="W280" s="24"/>
      <c r="X280" s="47">
        <f t="shared" si="734"/>
        <v>2320931.9559508585</v>
      </c>
      <c r="Y280" s="47">
        <f t="shared" si="734"/>
        <v>1197092.8999193653</v>
      </c>
      <c r="Z280" s="47">
        <f t="shared" si="734"/>
        <v>218665.77881032645</v>
      </c>
      <c r="AB280" s="47">
        <f t="shared" si="735"/>
        <v>1999541.5651823981</v>
      </c>
      <c r="AC280" s="47">
        <f t="shared" si="735"/>
        <v>1155526.9748833664</v>
      </c>
      <c r="AD280" s="47">
        <f t="shared" si="735"/>
        <v>45749.910189196467</v>
      </c>
      <c r="AF280" s="47">
        <f t="shared" si="736"/>
        <v>1172749.8220030155</v>
      </c>
      <c r="AG280" s="47">
        <f t="shared" si="736"/>
        <v>508216.49258737994</v>
      </c>
      <c r="AH280" s="47">
        <f t="shared" si="736"/>
        <v>56922.580385890593</v>
      </c>
      <c r="AJ280" s="47">
        <f t="shared" si="737"/>
        <v>911465.93085646688</v>
      </c>
      <c r="AK280" s="47">
        <f t="shared" si="737"/>
        <v>703627.44845542102</v>
      </c>
      <c r="AL280" s="47">
        <f t="shared" si="737"/>
        <v>25952.178835711071</v>
      </c>
      <c r="AN280" s="47">
        <f t="shared" si="738"/>
        <v>125694.03559096738</v>
      </c>
      <c r="AO280" s="47">
        <f t="shared" si="738"/>
        <v>68677.609203286018</v>
      </c>
      <c r="AP280" s="47">
        <f t="shared" si="738"/>
        <v>308.67900317748524</v>
      </c>
      <c r="AR280" s="47">
        <f t="shared" si="739"/>
        <v>59145.040395364842</v>
      </c>
      <c r="AS280" s="47">
        <f t="shared" si="739"/>
        <v>36282.124643684823</v>
      </c>
      <c r="AT280" s="47">
        <f t="shared" si="739"/>
        <v>308.67900317748524</v>
      </c>
      <c r="AV280" s="47">
        <f t="shared" si="740"/>
        <v>76852.746121989141</v>
      </c>
      <c r="AW280" s="47">
        <f t="shared" si="740"/>
        <v>64992.981345723325</v>
      </c>
      <c r="AX280" s="47">
        <f t="shared" si="740"/>
        <v>149325.85965298791</v>
      </c>
      <c r="AZ280" s="47">
        <f t="shared" si="741"/>
        <v>2476.5914990625733</v>
      </c>
      <c r="BA280" s="47">
        <f t="shared" si="741"/>
        <v>2118.5498995037328</v>
      </c>
      <c r="BB280" s="47">
        <f t="shared" si="741"/>
        <v>938.38061708456962</v>
      </c>
      <c r="BD280" s="47">
        <f t="shared" si="742"/>
        <v>2744.4424531412114</v>
      </c>
      <c r="BE280" s="47">
        <f t="shared" si="742"/>
        <v>1985.2939147036845</v>
      </c>
      <c r="BF280" s="47">
        <f t="shared" si="742"/>
        <v>5147.9859605713345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13885745.562892821</v>
      </c>
      <c r="BO280" s="44">
        <f t="shared" si="704"/>
        <v>4088054.7901674947</v>
      </c>
      <c r="BP280" s="44">
        <f t="shared" si="705"/>
        <v>309853.10957585275</v>
      </c>
      <c r="BQ280" s="44">
        <f t="shared" si="706"/>
        <v>3736690.6346805501</v>
      </c>
      <c r="BR280" s="44">
        <f t="shared" si="707"/>
        <v>3200818.4502549609</v>
      </c>
      <c r="BS280" s="44">
        <f t="shared" si="708"/>
        <v>1737888.894976286</v>
      </c>
      <c r="BT280" s="44">
        <f t="shared" si="709"/>
        <v>1641045.558147599</v>
      </c>
      <c r="BU280" s="44">
        <f t="shared" si="710"/>
        <v>194680.32379743087</v>
      </c>
      <c r="BV280" s="44">
        <f t="shared" si="711"/>
        <v>95735.844042227152</v>
      </c>
      <c r="BW280" s="44">
        <f t="shared" si="712"/>
        <v>291171.58712070039</v>
      </c>
      <c r="BX280" s="44">
        <f t="shared" si="713"/>
        <v>5533.5220156508749</v>
      </c>
      <c r="BY280" s="44">
        <f t="shared" si="714"/>
        <v>9877.7223284162319</v>
      </c>
      <c r="CA280" s="44">
        <f t="shared" si="715"/>
        <v>0</v>
      </c>
    </row>
    <row r="281" spans="2:79" x14ac:dyDescent="0.3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1280448.9141303287</v>
      </c>
      <c r="I281" s="21">
        <f>+'Function-Classif'!T281</f>
        <v>0</v>
      </c>
      <c r="J281" s="21">
        <f>+'Function-Classif'!U281</f>
        <v>123631.0858696715</v>
      </c>
      <c r="K281" s="47"/>
      <c r="L281" s="47">
        <f t="shared" ref="L281:N282" si="747">INDEX(Alloc,$E281,L$1)*$G281</f>
        <v>557390.28085615579</v>
      </c>
      <c r="M281" s="47">
        <f t="shared" si="747"/>
        <v>0</v>
      </c>
      <c r="N281" s="47">
        <f t="shared" si="747"/>
        <v>71322.80113967818</v>
      </c>
      <c r="O281" s="47"/>
      <c r="P281" s="47">
        <f t="shared" ref="P281:V282" si="748">INDEX(Alloc,$E281,P$1)*$G281</f>
        <v>170979.37568016539</v>
      </c>
      <c r="Q281" s="47">
        <f t="shared" si="748"/>
        <v>0</v>
      </c>
      <c r="R281" s="47">
        <f t="shared" si="748"/>
        <v>11632.661575905962</v>
      </c>
      <c r="S281" s="47"/>
      <c r="T281" s="47">
        <f t="shared" si="748"/>
        <v>14789.753709615386</v>
      </c>
      <c r="U281" s="47">
        <f t="shared" si="748"/>
        <v>0</v>
      </c>
      <c r="V281" s="47">
        <f t="shared" si="748"/>
        <v>109.23333654869181</v>
      </c>
      <c r="W281" s="24"/>
      <c r="X281" s="47">
        <f t="shared" ref="X281:Z282" si="749">INDEX(Alloc,$E281,X$1)*$G281</f>
        <v>187919.85010419867</v>
      </c>
      <c r="Y281" s="47">
        <f t="shared" si="749"/>
        <v>0</v>
      </c>
      <c r="Z281" s="47">
        <f t="shared" si="749"/>
        <v>1309.8347661541077</v>
      </c>
      <c r="AB281" s="47">
        <f t="shared" ref="AB281:AD282" si="750">INDEX(Alloc,$E281,AB$1)*$G281</f>
        <v>159339.88088384471</v>
      </c>
      <c r="AC281" s="47">
        <f t="shared" si="750"/>
        <v>0</v>
      </c>
      <c r="AD281" s="47">
        <f t="shared" si="750"/>
        <v>171.04268801233181</v>
      </c>
      <c r="AF281" s="47">
        <f t="shared" ref="AF281:AH282" si="751">INDEX(Alloc,$E281,AF$1)*$G281</f>
        <v>95065.831722097995</v>
      </c>
      <c r="AG281" s="47">
        <f t="shared" si="751"/>
        <v>0</v>
      </c>
      <c r="AH281" s="47">
        <f t="shared" si="751"/>
        <v>144.37910937191322</v>
      </c>
      <c r="AJ281" s="47">
        <f t="shared" ref="AJ281:AL282" si="752">INDEX(Alloc,$E281,AJ$1)*$G281</f>
        <v>73569.966597075094</v>
      </c>
      <c r="AK281" s="47">
        <f t="shared" si="752"/>
        <v>0</v>
      </c>
      <c r="AL281" s="47">
        <f t="shared" si="752"/>
        <v>139.91302787743433</v>
      </c>
      <c r="AN281" s="47">
        <f t="shared" ref="AN281:AP282" si="753">INDEX(Alloc,$E281,AN$1)*$G281</f>
        <v>10016.756270124604</v>
      </c>
      <c r="AO281" s="47">
        <f t="shared" si="753"/>
        <v>0</v>
      </c>
      <c r="AP281" s="47">
        <f t="shared" si="753"/>
        <v>1.6226147858312725</v>
      </c>
      <c r="AR281" s="47">
        <f t="shared" ref="AR281:AT282" si="754">INDEX(Alloc,$E281,AR$1)*$G281</f>
        <v>4711.7543391678828</v>
      </c>
      <c r="AS281" s="47">
        <f t="shared" si="754"/>
        <v>0</v>
      </c>
      <c r="AT281" s="47">
        <f t="shared" si="754"/>
        <v>1.6226147858312725</v>
      </c>
      <c r="AV281" s="47">
        <f t="shared" ref="AV281:AX282" si="755">INDEX(Alloc,$E281,AV$1)*$G281</f>
        <v>6243.4568695937051</v>
      </c>
      <c r="AW281" s="47">
        <f t="shared" si="755"/>
        <v>0</v>
      </c>
      <c r="AX281" s="47">
        <f t="shared" si="755"/>
        <v>38752.688858530106</v>
      </c>
      <c r="AZ281" s="47">
        <f t="shared" ref="AZ281:BB282" si="756">INDEX(Alloc,$E281,AZ$1)*$G281</f>
        <v>201.17259759095734</v>
      </c>
      <c r="BA281" s="47">
        <f t="shared" si="756"/>
        <v>0</v>
      </c>
      <c r="BB281" s="47">
        <f t="shared" si="756"/>
        <v>6.9298686637242355</v>
      </c>
      <c r="BD281" s="47">
        <f t="shared" ref="BD281:BF282" si="757">INDEX(Alloc,$E281,BD$1)*$G281</f>
        <v>220.83450069838867</v>
      </c>
      <c r="BE281" s="47">
        <f t="shared" si="757"/>
        <v>0</v>
      </c>
      <c r="BF281" s="47">
        <f t="shared" si="757"/>
        <v>38.35626935741233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628713.08199583401</v>
      </c>
      <c r="BO281" s="44">
        <f t="shared" si="704"/>
        <v>182612.03725607134</v>
      </c>
      <c r="BP281" s="44">
        <f t="shared" si="705"/>
        <v>14898.987046164078</v>
      </c>
      <c r="BQ281" s="44">
        <f t="shared" si="706"/>
        <v>189229.68487035279</v>
      </c>
      <c r="BR281" s="44">
        <f t="shared" si="707"/>
        <v>159510.92357185704</v>
      </c>
      <c r="BS281" s="44">
        <f t="shared" si="708"/>
        <v>95210.210831469914</v>
      </c>
      <c r="BT281" s="44">
        <f t="shared" si="709"/>
        <v>73709.879624952533</v>
      </c>
      <c r="BU281" s="44">
        <f t="shared" si="710"/>
        <v>10018.378884910435</v>
      </c>
      <c r="BV281" s="44">
        <f t="shared" si="711"/>
        <v>4713.3769539537143</v>
      </c>
      <c r="BW281" s="44">
        <f t="shared" si="712"/>
        <v>44996.145728123811</v>
      </c>
      <c r="BX281" s="44">
        <f t="shared" si="713"/>
        <v>208.10246625468159</v>
      </c>
      <c r="BY281" s="44">
        <f t="shared" si="714"/>
        <v>259.19077005580101</v>
      </c>
      <c r="CA281" s="44">
        <f t="shared" si="715"/>
        <v>0</v>
      </c>
    </row>
    <row r="282" spans="2:79" x14ac:dyDescent="0.3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-123852.96338605048</v>
      </c>
      <c r="I282" s="21">
        <f>+'Function-Classif'!T282</f>
        <v>-57982.14548521088</v>
      </c>
      <c r="J282" s="21">
        <f>+'Function-Classif'!U282</f>
        <v>-47592.891128738651</v>
      </c>
      <c r="K282" s="24"/>
      <c r="L282" s="47">
        <f t="shared" si="747"/>
        <v>-53398.246088786909</v>
      </c>
      <c r="M282" s="47">
        <f t="shared" si="747"/>
        <v>-20976.666468548119</v>
      </c>
      <c r="N282" s="47">
        <f t="shared" si="747"/>
        <v>-34737.953770308457</v>
      </c>
      <c r="O282" s="47"/>
      <c r="P282" s="47">
        <f t="shared" si="748"/>
        <v>-16571.421864292057</v>
      </c>
      <c r="Q282" s="47">
        <f t="shared" si="748"/>
        <v>-6816.6656271872534</v>
      </c>
      <c r="R282" s="47">
        <f t="shared" si="748"/>
        <v>-8735.457754203615</v>
      </c>
      <c r="S282" s="47"/>
      <c r="T282" s="47">
        <f t="shared" si="748"/>
        <v>-1458.4812153568125</v>
      </c>
      <c r="U282" s="47">
        <f t="shared" si="748"/>
        <v>-811.87629403132371</v>
      </c>
      <c r="V282" s="47">
        <f t="shared" si="748"/>
        <v>-164.43871910557229</v>
      </c>
      <c r="W282" s="24"/>
      <c r="X282" s="47">
        <f t="shared" si="749"/>
        <v>-18237.662293191541</v>
      </c>
      <c r="Y282" s="47">
        <f t="shared" si="749"/>
        <v>-9406.6420113390777</v>
      </c>
      <c r="Z282" s="47">
        <f t="shared" si="749"/>
        <v>-1718.2548668845552</v>
      </c>
      <c r="AB282" s="47">
        <f t="shared" si="750"/>
        <v>-15712.207207753376</v>
      </c>
      <c r="AC282" s="47">
        <f t="shared" si="750"/>
        <v>-9080.0209306275174</v>
      </c>
      <c r="AD282" s="47">
        <f t="shared" si="750"/>
        <v>-359.49843761471919</v>
      </c>
      <c r="AF282" s="47">
        <f t="shared" si="751"/>
        <v>-9215.3564232041372</v>
      </c>
      <c r="AG282" s="47">
        <f t="shared" si="751"/>
        <v>-3993.5168025387666</v>
      </c>
      <c r="AH282" s="47">
        <f t="shared" si="751"/>
        <v>-447.29221607430094</v>
      </c>
      <c r="AJ282" s="47">
        <f t="shared" si="752"/>
        <v>-7162.2124880000911</v>
      </c>
      <c r="AK282" s="47">
        <f t="shared" si="752"/>
        <v>-5529.0374852427221</v>
      </c>
      <c r="AL282" s="47">
        <f t="shared" si="752"/>
        <v>-203.92974992853806</v>
      </c>
      <c r="AN282" s="47">
        <f t="shared" si="753"/>
        <v>-987.69176213841479</v>
      </c>
      <c r="AO282" s="47">
        <f t="shared" si="753"/>
        <v>-539.66211311876714</v>
      </c>
      <c r="AP282" s="47">
        <f t="shared" si="753"/>
        <v>-2.4255702122226159</v>
      </c>
      <c r="AR282" s="47">
        <f t="shared" si="754"/>
        <v>-464.75609518932174</v>
      </c>
      <c r="AS282" s="47">
        <f t="shared" si="754"/>
        <v>-285.1014803921363</v>
      </c>
      <c r="AT282" s="47">
        <f t="shared" si="754"/>
        <v>-2.4255702122226159</v>
      </c>
      <c r="AV282" s="47">
        <f t="shared" si="755"/>
        <v>-603.90156052765406</v>
      </c>
      <c r="AW282" s="47">
        <f t="shared" si="755"/>
        <v>-510.70865829213324</v>
      </c>
      <c r="AX282" s="47">
        <f t="shared" si="755"/>
        <v>-1173.3883852169993</v>
      </c>
      <c r="AZ282" s="47">
        <f t="shared" si="756"/>
        <v>-19.46082015988604</v>
      </c>
      <c r="BA282" s="47">
        <f t="shared" si="756"/>
        <v>-16.647363365977988</v>
      </c>
      <c r="BB282" s="47">
        <f t="shared" si="756"/>
        <v>-7.3737055293608185</v>
      </c>
      <c r="BD282" s="47">
        <f t="shared" si="757"/>
        <v>-21.565567450245116</v>
      </c>
      <c r="BE282" s="47">
        <f t="shared" si="757"/>
        <v>-15.600250527060531</v>
      </c>
      <c r="BF282" s="47">
        <f t="shared" si="757"/>
        <v>-40.452383448064836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-109112.86632764348</v>
      </c>
      <c r="BO282" s="44">
        <f t="shared" si="704"/>
        <v>-32123.545245682923</v>
      </c>
      <c r="BP282" s="44">
        <f t="shared" si="705"/>
        <v>-2434.7962284937084</v>
      </c>
      <c r="BQ282" s="44">
        <f t="shared" si="706"/>
        <v>-29362.559171415174</v>
      </c>
      <c r="BR282" s="44">
        <f t="shared" si="707"/>
        <v>-25151.726575995614</v>
      </c>
      <c r="BS282" s="44">
        <f t="shared" si="708"/>
        <v>-13656.165441817204</v>
      </c>
      <c r="BT282" s="44">
        <f t="shared" si="709"/>
        <v>-12895.179723171352</v>
      </c>
      <c r="BU282" s="44">
        <f t="shared" si="710"/>
        <v>-1529.7794454694044</v>
      </c>
      <c r="BV282" s="44">
        <f t="shared" si="711"/>
        <v>-752.28314579368066</v>
      </c>
      <c r="BW282" s="44">
        <f t="shared" si="712"/>
        <v>-2287.9986040367867</v>
      </c>
      <c r="BX282" s="44">
        <f t="shared" si="713"/>
        <v>-43.481889055224848</v>
      </c>
      <c r="BY282" s="44">
        <f t="shared" si="714"/>
        <v>-77.618201425370486</v>
      </c>
      <c r="CA282" s="44">
        <f t="shared" si="715"/>
        <v>0</v>
      </c>
    </row>
    <row r="283" spans="2:79" x14ac:dyDescent="0.3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2006391.7709367778</v>
      </c>
      <c r="I283" s="21">
        <f>+'Function-Classif'!T283</f>
        <v>939298.47443512129</v>
      </c>
      <c r="J283" s="21">
        <f>+'Function-Classif'!U283</f>
        <v>770994.75462810125</v>
      </c>
      <c r="K283" s="47"/>
      <c r="L283" s="47">
        <f t="shared" ref="L283:N283" si="766">INDEX(Alloc,$E283,L$1)*$G283</f>
        <v>865040.27522579185</v>
      </c>
      <c r="M283" s="47">
        <f t="shared" si="766"/>
        <v>339817.55327883153</v>
      </c>
      <c r="N283" s="47">
        <f t="shared" si="766"/>
        <v>562747.49249785941</v>
      </c>
      <c r="O283" s="47"/>
      <c r="P283" s="47">
        <f t="shared" ref="P283:V283" si="767">INDEX(Alloc,$E283,P$1)*$G283</f>
        <v>268453.52385796997</v>
      </c>
      <c r="Q283" s="47">
        <f t="shared" si="767"/>
        <v>110428.53917822785</v>
      </c>
      <c r="R283" s="47">
        <f t="shared" si="767"/>
        <v>141512.56517592561</v>
      </c>
      <c r="S283" s="47"/>
      <c r="T283" s="47">
        <f t="shared" si="767"/>
        <v>23627.086737008711</v>
      </c>
      <c r="U283" s="47">
        <f t="shared" si="767"/>
        <v>13152.223982608097</v>
      </c>
      <c r="V283" s="47">
        <f t="shared" si="767"/>
        <v>2663.872416265207</v>
      </c>
      <c r="W283" s="24"/>
      <c r="X283" s="47">
        <f t="shared" ref="X283:Z283" si="768">INDEX(Alloc,$E283,X$1)*$G283</f>
        <v>295446.26584449416</v>
      </c>
      <c r="Y283" s="47">
        <f t="shared" si="768"/>
        <v>152385.60796377854</v>
      </c>
      <c r="Z283" s="47">
        <f t="shared" si="768"/>
        <v>27835.364863603496</v>
      </c>
      <c r="AB283" s="47">
        <f t="shared" ref="AB283:AD283" si="769">INDEX(Alloc,$E283,AB$1)*$G283</f>
        <v>254534.42843048301</v>
      </c>
      <c r="AC283" s="47">
        <f t="shared" si="769"/>
        <v>147094.41564477456</v>
      </c>
      <c r="AD283" s="47">
        <f t="shared" si="769"/>
        <v>5823.7985363864154</v>
      </c>
      <c r="AF283" s="47">
        <f t="shared" ref="AF283:AH283" si="770">INDEX(Alloc,$E283,AF$1)*$G283</f>
        <v>149286.82195624104</v>
      </c>
      <c r="AG283" s="47">
        <f t="shared" si="770"/>
        <v>64694.126249820401</v>
      </c>
      <c r="AH283" s="47">
        <f t="shared" si="770"/>
        <v>7246.0391499734696</v>
      </c>
      <c r="AJ283" s="47">
        <f t="shared" ref="AJ283:AL283" si="771">INDEX(Alloc,$E283,AJ$1)*$G283</f>
        <v>116026.3251258025</v>
      </c>
      <c r="AK283" s="47">
        <f t="shared" si="771"/>
        <v>89569.236038492891</v>
      </c>
      <c r="AL283" s="47">
        <f t="shared" si="771"/>
        <v>3303.6187501662766</v>
      </c>
      <c r="AN283" s="47">
        <f t="shared" ref="AN283:AP283" si="772">INDEX(Alloc,$E283,AN$1)*$G283</f>
        <v>16000.39732274794</v>
      </c>
      <c r="AO283" s="47">
        <f t="shared" si="772"/>
        <v>8742.4119152711319</v>
      </c>
      <c r="AP283" s="47">
        <f t="shared" si="772"/>
        <v>39.293723626648067</v>
      </c>
      <c r="AR283" s="47">
        <f t="shared" ref="AR283:AT283" si="773">INDEX(Alloc,$E283,AR$1)*$G283</f>
        <v>7528.9502922429874</v>
      </c>
      <c r="AS283" s="47">
        <f t="shared" si="773"/>
        <v>4618.583588974524</v>
      </c>
      <c r="AT283" s="47">
        <f t="shared" si="773"/>
        <v>39.293723626648067</v>
      </c>
      <c r="AV283" s="47">
        <f t="shared" ref="AV283:AX283" si="774">INDEX(Alloc,$E283,AV$1)*$G283</f>
        <v>9783.0773553782619</v>
      </c>
      <c r="AW283" s="47">
        <f t="shared" si="774"/>
        <v>8273.3720803236629</v>
      </c>
      <c r="AX283" s="47">
        <f t="shared" si="774"/>
        <v>19008.643280289431</v>
      </c>
      <c r="AZ283" s="47">
        <f t="shared" ref="AZ283:BB283" si="775">INDEX(Alloc,$E283,AZ$1)*$G283</f>
        <v>315.26116418199194</v>
      </c>
      <c r="BA283" s="47">
        <f t="shared" si="775"/>
        <v>269.68376009850539</v>
      </c>
      <c r="BB283" s="47">
        <f t="shared" si="775"/>
        <v>119.45246759502943</v>
      </c>
      <c r="BD283" s="47">
        <f t="shared" ref="BD283:BF283" si="776">INDEX(Alloc,$E283,BD$1)*$G283</f>
        <v>349.35762443474323</v>
      </c>
      <c r="BE283" s="47">
        <f t="shared" si="776"/>
        <v>252.72075391917275</v>
      </c>
      <c r="BF283" s="47">
        <f t="shared" si="776"/>
        <v>655.32004278322995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1767605.3210024829</v>
      </c>
      <c r="BO283" s="44">
        <f t="shared" si="704"/>
        <v>520394.62821212341</v>
      </c>
      <c r="BP283" s="44">
        <f t="shared" si="705"/>
        <v>39443.183135882013</v>
      </c>
      <c r="BQ283" s="44">
        <f t="shared" si="706"/>
        <v>475667.2386718762</v>
      </c>
      <c r="BR283" s="44">
        <f t="shared" si="707"/>
        <v>407452.64261164394</v>
      </c>
      <c r="BS283" s="44">
        <f t="shared" si="708"/>
        <v>221226.98735603492</v>
      </c>
      <c r="BT283" s="44">
        <f t="shared" si="709"/>
        <v>208899.17991446165</v>
      </c>
      <c r="BU283" s="44">
        <f t="shared" si="710"/>
        <v>24782.10296164572</v>
      </c>
      <c r="BV283" s="44">
        <f t="shared" si="711"/>
        <v>12186.827604844158</v>
      </c>
      <c r="BW283" s="44">
        <f t="shared" si="712"/>
        <v>37065.092715991355</v>
      </c>
      <c r="BX283" s="44">
        <f t="shared" si="713"/>
        <v>704.39739187552686</v>
      </c>
      <c r="BY283" s="44">
        <f t="shared" si="714"/>
        <v>1257.3984211371458</v>
      </c>
      <c r="CA283" s="44">
        <f t="shared" si="715"/>
        <v>0</v>
      </c>
    </row>
    <row r="284" spans="2:79" x14ac:dyDescent="0.3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1024739.2230278554</v>
      </c>
      <c r="I284" s="21">
        <f>+'Function-Classif'!T284</f>
        <v>0</v>
      </c>
      <c r="J284" s="21">
        <f>+'Function-Classif'!U284</f>
        <v>99085.77697214458</v>
      </c>
      <c r="K284" s="47"/>
      <c r="L284" s="47">
        <f t="shared" ref="L284:N285" si="781">INDEX(Alloc,$E284,L$1)*$G284</f>
        <v>446191.71720251557</v>
      </c>
      <c r="M284" s="47">
        <f t="shared" si="781"/>
        <v>0</v>
      </c>
      <c r="N284" s="47">
        <f t="shared" si="781"/>
        <v>57162.606936937249</v>
      </c>
      <c r="O284" s="47"/>
      <c r="P284" s="47">
        <f t="shared" ref="P284:V285" si="782">INDEX(Alloc,$E284,P$1)*$G284</f>
        <v>136830.73120258423</v>
      </c>
      <c r="Q284" s="47">
        <f t="shared" si="782"/>
        <v>0</v>
      </c>
      <c r="R284" s="47">
        <f t="shared" si="782"/>
        <v>9323.1512317033757</v>
      </c>
      <c r="S284" s="47"/>
      <c r="T284" s="47">
        <f t="shared" si="782"/>
        <v>11834.403809237363</v>
      </c>
      <c r="U284" s="47">
        <f t="shared" si="782"/>
        <v>0</v>
      </c>
      <c r="V284" s="47">
        <f t="shared" si="782"/>
        <v>87.546509415897944</v>
      </c>
      <c r="W284" s="24"/>
      <c r="X284" s="47">
        <f t="shared" ref="X284:Z285" si="783">INDEX(Alloc,$E284,X$1)*$G284</f>
        <v>150349.81086928779</v>
      </c>
      <c r="Y284" s="47">
        <f t="shared" si="783"/>
        <v>0</v>
      </c>
      <c r="Z284" s="47">
        <f t="shared" si="783"/>
        <v>1049.7844825719951</v>
      </c>
      <c r="AB284" s="47">
        <f t="shared" ref="AB284:AD285" si="784">INDEX(Alloc,$E284,AB$1)*$G284</f>
        <v>127493.80344744556</v>
      </c>
      <c r="AC284" s="47">
        <f t="shared" si="784"/>
        <v>0</v>
      </c>
      <c r="AD284" s="47">
        <f t="shared" si="784"/>
        <v>137.08443566508845</v>
      </c>
      <c r="AF284" s="47">
        <f t="shared" ref="AF284:AH285" si="785">INDEX(Alloc,$E284,AF$1)*$G284</f>
        <v>76071.543761027031</v>
      </c>
      <c r="AG284" s="47">
        <f t="shared" si="785"/>
        <v>0</v>
      </c>
      <c r="AH284" s="47">
        <f t="shared" si="785"/>
        <v>115.71455617354329</v>
      </c>
      <c r="AJ284" s="47">
        <f t="shared" ref="AJ284:AL285" si="786">INDEX(Alloc,$E284,AJ$1)*$G284</f>
        <v>58839.747995333957</v>
      </c>
      <c r="AK284" s="47">
        <f t="shared" si="786"/>
        <v>0</v>
      </c>
      <c r="AL284" s="47">
        <f t="shared" si="786"/>
        <v>112.1351558003406</v>
      </c>
      <c r="AN284" s="47">
        <f t="shared" ref="AN284:AP285" si="787">INDEX(Alloc,$E284,AN$1)*$G284</f>
        <v>8014.5214441270546</v>
      </c>
      <c r="AO284" s="47">
        <f t="shared" si="787"/>
        <v>0</v>
      </c>
      <c r="AP284" s="47">
        <f t="shared" si="787"/>
        <v>1.3004661865549685</v>
      </c>
      <c r="AR284" s="47">
        <f t="shared" ref="AR284:AT285" si="788">INDEX(Alloc,$E284,AR$1)*$G284</f>
        <v>3770.915000127542</v>
      </c>
      <c r="AS284" s="47">
        <f t="shared" si="788"/>
        <v>0</v>
      </c>
      <c r="AT284" s="47">
        <f t="shared" si="788"/>
        <v>1.3004661865549685</v>
      </c>
      <c r="AV284" s="47">
        <f t="shared" ref="AV284:AX285" si="789">INDEX(Alloc,$E284,AV$1)*$G284</f>
        <v>5004.2122757542729</v>
      </c>
      <c r="AW284" s="47">
        <f t="shared" si="789"/>
        <v>0</v>
      </c>
      <c r="AX284" s="47">
        <f t="shared" si="789"/>
        <v>31058.85755428112</v>
      </c>
      <c r="AZ284" s="47">
        <f t="shared" ref="AZ284:BB285" si="790">INDEX(Alloc,$E284,AZ$1)*$G284</f>
        <v>161.23772544019198</v>
      </c>
      <c r="BA284" s="47">
        <f t="shared" si="790"/>
        <v>0</v>
      </c>
      <c r="BB284" s="47">
        <f t="shared" si="790"/>
        <v>5.5540353466108208</v>
      </c>
      <c r="BD284" s="47">
        <f t="shared" ref="BD284:BF285" si="791">INDEX(Alloc,$E284,BD$1)*$G284</f>
        <v>176.57829497456078</v>
      </c>
      <c r="BE284" s="47">
        <f t="shared" si="791"/>
        <v>0</v>
      </c>
      <c r="BF284" s="47">
        <f t="shared" si="791"/>
        <v>30.741141876230923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503354.32413945283</v>
      </c>
      <c r="BO284" s="44">
        <f t="shared" si="704"/>
        <v>146153.8824342876</v>
      </c>
      <c r="BP284" s="44">
        <f t="shared" si="705"/>
        <v>11921.95031865326</v>
      </c>
      <c r="BQ284" s="44">
        <f t="shared" si="706"/>
        <v>151399.59535185978</v>
      </c>
      <c r="BR284" s="44">
        <f t="shared" si="707"/>
        <v>127630.88788311066</v>
      </c>
      <c r="BS284" s="44">
        <f t="shared" si="708"/>
        <v>76187.258317200569</v>
      </c>
      <c r="BT284" s="44">
        <f t="shared" si="709"/>
        <v>58951.883151134294</v>
      </c>
      <c r="BU284" s="44">
        <f t="shared" si="710"/>
        <v>8015.8219103136098</v>
      </c>
      <c r="BV284" s="44">
        <f t="shared" si="711"/>
        <v>3772.2154663140968</v>
      </c>
      <c r="BW284" s="44">
        <f t="shared" si="712"/>
        <v>36063.069830035391</v>
      </c>
      <c r="BX284" s="44">
        <f t="shared" si="713"/>
        <v>166.7917607868028</v>
      </c>
      <c r="BY284" s="44">
        <f t="shared" si="714"/>
        <v>207.3194368507917</v>
      </c>
      <c r="CA284" s="44">
        <f t="shared" si="715"/>
        <v>0</v>
      </c>
    </row>
    <row r="285" spans="2:79" x14ac:dyDescent="0.3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563018.66919810162</v>
      </c>
      <c r="I285" s="31">
        <f>+'Function-Classif'!T285</f>
        <v>0</v>
      </c>
      <c r="J285" s="31">
        <f>+'Function-Classif'!U285</f>
        <v>54440.330801898359</v>
      </c>
      <c r="K285" s="65"/>
      <c r="L285" s="47">
        <f t="shared" si="781"/>
        <v>245149.45966867445</v>
      </c>
      <c r="M285" s="47">
        <f t="shared" si="781"/>
        <v>0</v>
      </c>
      <c r="N285" s="47">
        <f t="shared" si="781"/>
        <v>31406.639037816687</v>
      </c>
      <c r="O285" s="47"/>
      <c r="P285" s="47">
        <f t="shared" si="782"/>
        <v>75178.400958882805</v>
      </c>
      <c r="Q285" s="47">
        <f t="shared" si="782"/>
        <v>0</v>
      </c>
      <c r="R285" s="47">
        <f t="shared" si="782"/>
        <v>5122.3843893634103</v>
      </c>
      <c r="S285" s="47"/>
      <c r="T285" s="47">
        <f t="shared" si="782"/>
        <v>6502.1325754880809</v>
      </c>
      <c r="U285" s="47">
        <f t="shared" si="782"/>
        <v>0</v>
      </c>
      <c r="V285" s="47">
        <f t="shared" si="782"/>
        <v>48.100353842841123</v>
      </c>
      <c r="W285" s="24"/>
      <c r="X285" s="47">
        <f t="shared" si="783"/>
        <v>82606.138740052556</v>
      </c>
      <c r="Y285" s="47">
        <f t="shared" si="783"/>
        <v>0</v>
      </c>
      <c r="Z285" s="47">
        <f t="shared" si="783"/>
        <v>576.7791932235192</v>
      </c>
      <c r="AB285" s="47">
        <f t="shared" si="784"/>
        <v>70048.447385363645</v>
      </c>
      <c r="AC285" s="47">
        <f t="shared" si="784"/>
        <v>0</v>
      </c>
      <c r="AD285" s="47">
        <f t="shared" si="784"/>
        <v>75.317792860391833</v>
      </c>
      <c r="AF285" s="47">
        <f t="shared" si="785"/>
        <v>41795.706038876153</v>
      </c>
      <c r="AG285" s="47">
        <f t="shared" si="785"/>
        <v>0</v>
      </c>
      <c r="AH285" s="47">
        <f t="shared" si="785"/>
        <v>63.576619260436331</v>
      </c>
      <c r="AJ285" s="47">
        <f t="shared" si="786"/>
        <v>32328.104426802136</v>
      </c>
      <c r="AK285" s="47">
        <f t="shared" si="786"/>
        <v>0</v>
      </c>
      <c r="AL285" s="47">
        <f t="shared" si="786"/>
        <v>61.610002594107186</v>
      </c>
      <c r="AN285" s="47">
        <f t="shared" si="787"/>
        <v>4403.3887806101902</v>
      </c>
      <c r="AO285" s="47">
        <f t="shared" si="787"/>
        <v>0</v>
      </c>
      <c r="AP285" s="47">
        <f t="shared" si="787"/>
        <v>0.71451031173362789</v>
      </c>
      <c r="AR285" s="47">
        <f t="shared" si="788"/>
        <v>2071.8398372199872</v>
      </c>
      <c r="AS285" s="47">
        <f t="shared" si="788"/>
        <v>0</v>
      </c>
      <c r="AT285" s="47">
        <f t="shared" si="788"/>
        <v>0.71451031173362789</v>
      </c>
      <c r="AV285" s="47">
        <f t="shared" si="789"/>
        <v>2749.4457834404448</v>
      </c>
      <c r="AW285" s="47">
        <f t="shared" si="789"/>
        <v>0</v>
      </c>
      <c r="AX285" s="47">
        <f t="shared" si="789"/>
        <v>17064.552867758652</v>
      </c>
      <c r="AZ285" s="47">
        <f t="shared" si="790"/>
        <v>88.588245245100879</v>
      </c>
      <c r="BA285" s="47">
        <f t="shared" si="790"/>
        <v>0</v>
      </c>
      <c r="BB285" s="47">
        <f t="shared" si="790"/>
        <v>3.0515330332418045</v>
      </c>
      <c r="BD285" s="47">
        <f t="shared" si="791"/>
        <v>97.01675744595228</v>
      </c>
      <c r="BE285" s="47">
        <f t="shared" si="791"/>
        <v>0</v>
      </c>
      <c r="BF285" s="47">
        <f t="shared" si="791"/>
        <v>16.889991521594261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276556.09870649112</v>
      </c>
      <c r="BO285" s="44">
        <f t="shared" si="704"/>
        <v>80300.785348246209</v>
      </c>
      <c r="BP285" s="44">
        <f t="shared" si="705"/>
        <v>6550.2329293309222</v>
      </c>
      <c r="BQ285" s="44">
        <f t="shared" si="706"/>
        <v>83182.917933276069</v>
      </c>
      <c r="BR285" s="44">
        <f t="shared" si="707"/>
        <v>70123.765178224043</v>
      </c>
      <c r="BS285" s="44">
        <f t="shared" si="708"/>
        <v>41859.282658136588</v>
      </c>
      <c r="BT285" s="44">
        <f t="shared" si="709"/>
        <v>32389.714429396245</v>
      </c>
      <c r="BU285" s="44">
        <f t="shared" si="710"/>
        <v>4404.1032909219239</v>
      </c>
      <c r="BV285" s="44">
        <f t="shared" si="711"/>
        <v>2072.5543475317209</v>
      </c>
      <c r="BW285" s="44">
        <f t="shared" si="712"/>
        <v>19813.998651199097</v>
      </c>
      <c r="BX285" s="44">
        <f t="shared" si="713"/>
        <v>91.639778278342689</v>
      </c>
      <c r="BY285" s="44">
        <f t="shared" si="714"/>
        <v>113.90674896754655</v>
      </c>
      <c r="CA285" s="44">
        <f t="shared" si="715"/>
        <v>0</v>
      </c>
    </row>
    <row r="286" spans="2:79" x14ac:dyDescent="0.3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50428625.685742073</v>
      </c>
      <c r="I286" s="24">
        <f t="shared" ref="I286:J286" si="792">SUM(I274:I285)</f>
        <v>20297163.462802377</v>
      </c>
      <c r="J286" s="24">
        <f t="shared" si="792"/>
        <v>17343435.851455554</v>
      </c>
      <c r="K286" s="24"/>
      <c r="L286" s="24">
        <f t="shared" ref="L286:BF286" si="793">SUM(L274:L285)</f>
        <v>21771555.071826141</v>
      </c>
      <c r="M286" s="24">
        <f t="shared" si="793"/>
        <v>7343067.8470737888</v>
      </c>
      <c r="N286" s="24">
        <f t="shared" si="793"/>
        <v>12554422.063039325</v>
      </c>
      <c r="O286" s="24"/>
      <c r="P286" s="24">
        <f t="shared" si="793"/>
        <v>6745404.0742952526</v>
      </c>
      <c r="Q286" s="24">
        <f t="shared" si="793"/>
        <v>2386234.1648184834</v>
      </c>
      <c r="R286" s="24">
        <f t="shared" si="793"/>
        <v>3122200.5464021731</v>
      </c>
      <c r="S286" s="24"/>
      <c r="T286" s="24">
        <f t="shared" ref="T286:V286" si="794">SUM(T274:T285)</f>
        <v>592245.46337374754</v>
      </c>
      <c r="U286" s="24">
        <f t="shared" si="794"/>
        <v>284204.48594354128</v>
      </c>
      <c r="V286" s="24">
        <f t="shared" si="794"/>
        <v>58166.797928857595</v>
      </c>
      <c r="W286" s="24"/>
      <c r="X286" s="24">
        <f t="shared" si="793"/>
        <v>7422200.783615293</v>
      </c>
      <c r="Y286" s="24">
        <f t="shared" si="793"/>
        <v>3292878.3325017211</v>
      </c>
      <c r="Z286" s="24">
        <f t="shared" si="793"/>
        <v>608727.81608876202</v>
      </c>
      <c r="AA286" s="24"/>
      <c r="AB286" s="24">
        <f t="shared" si="793"/>
        <v>6380301.5518013267</v>
      </c>
      <c r="AC286" s="24">
        <f t="shared" si="793"/>
        <v>3178541.7309475299</v>
      </c>
      <c r="AD286" s="24">
        <f t="shared" si="793"/>
        <v>126790.7068854892</v>
      </c>
      <c r="AE286" s="24"/>
      <c r="AF286" s="24">
        <f t="shared" si="793"/>
        <v>3751016.5516637834</v>
      </c>
      <c r="AG286" s="24">
        <f t="shared" si="793"/>
        <v>1397965.9195821222</v>
      </c>
      <c r="AH286" s="24">
        <f t="shared" si="793"/>
        <v>157376.36700025396</v>
      </c>
      <c r="AI286" s="24"/>
      <c r="AJ286" s="24">
        <f t="shared" si="793"/>
        <v>2913514.4000828941</v>
      </c>
      <c r="AK286" s="24">
        <f t="shared" si="793"/>
        <v>1935488.5316990812</v>
      </c>
      <c r="AL286" s="24">
        <f t="shared" si="793"/>
        <v>72160.50342699248</v>
      </c>
      <c r="AM286" s="24"/>
      <c r="AN286" s="24">
        <f t="shared" si="793"/>
        <v>401076.79738585744</v>
      </c>
      <c r="AO286" s="24">
        <f t="shared" si="793"/>
        <v>188913.50144066036</v>
      </c>
      <c r="AP286" s="24">
        <f t="shared" si="793"/>
        <v>858.0580802979182</v>
      </c>
      <c r="AQ286" s="24"/>
      <c r="AR286" s="24">
        <f t="shared" si="793"/>
        <v>188718.41804291241</v>
      </c>
      <c r="AS286" s="24">
        <f t="shared" si="793"/>
        <v>99802.297803590671</v>
      </c>
      <c r="AT286" s="24">
        <f t="shared" si="793"/>
        <v>858.0580802979182</v>
      </c>
      <c r="AU286" s="24"/>
      <c r="AV286" s="24">
        <f t="shared" si="793"/>
        <v>245899.75641018664</v>
      </c>
      <c r="AW286" s="24">
        <f t="shared" si="793"/>
        <v>178778.08819385411</v>
      </c>
      <c r="AX286" s="24">
        <f t="shared" si="793"/>
        <v>624882.76027098717</v>
      </c>
      <c r="AY286" s="24"/>
      <c r="AZ286" s="24">
        <f t="shared" si="793"/>
        <v>7924.0186574621885</v>
      </c>
      <c r="BA286" s="24">
        <f t="shared" si="793"/>
        <v>5827.5569597559579</v>
      </c>
      <c r="BB286" s="24">
        <f t="shared" si="793"/>
        <v>2619.5218657509363</v>
      </c>
      <c r="BC286" s="24"/>
      <c r="BD286" s="24">
        <f t="shared" si="793"/>
        <v>8768.7985871939072</v>
      </c>
      <c r="BE286" s="24">
        <f t="shared" si="793"/>
        <v>5461.0058382399802</v>
      </c>
      <c r="BF286" s="24">
        <f t="shared" si="793"/>
        <v>14372.652386363721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41669044.981939256</v>
      </c>
      <c r="BO286" s="44">
        <f t="shared" si="704"/>
        <v>12253838.78551591</v>
      </c>
      <c r="BP286" s="44">
        <f t="shared" si="705"/>
        <v>934616.74724614643</v>
      </c>
      <c r="BQ286" s="44">
        <f t="shared" si="706"/>
        <v>11323806.932205776</v>
      </c>
      <c r="BR286" s="44">
        <f t="shared" si="707"/>
        <v>9685633.9896343444</v>
      </c>
      <c r="BS286" s="44">
        <f t="shared" si="708"/>
        <v>5306358.8382461593</v>
      </c>
      <c r="BT286" s="44">
        <f t="shared" si="709"/>
        <v>4921163.4352089679</v>
      </c>
      <c r="BU286" s="44">
        <f t="shared" si="710"/>
        <v>590848.35690681566</v>
      </c>
      <c r="BV286" s="44">
        <f t="shared" si="711"/>
        <v>289378.77392680099</v>
      </c>
      <c r="BW286" s="44">
        <f t="shared" si="712"/>
        <v>1049560.6048750279</v>
      </c>
      <c r="BX286" s="44">
        <f t="shared" si="713"/>
        <v>16371.097482969082</v>
      </c>
      <c r="BY286" s="44">
        <f t="shared" si="714"/>
        <v>28602.456811797609</v>
      </c>
      <c r="CA286" s="44">
        <f t="shared" si="715"/>
        <v>0</v>
      </c>
    </row>
    <row r="287" spans="2:79" ht="15" thickBot="1" x14ac:dyDescent="0.4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" thickTop="1" x14ac:dyDescent="0.3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168412786.84768069</v>
      </c>
      <c r="I288" s="24">
        <f t="shared" ref="I288:J288" si="799">I286+I271+I258+I248+I236+I221+I204</f>
        <v>465540988.14889693</v>
      </c>
      <c r="J288" s="24">
        <f t="shared" si="799"/>
        <v>51668127.003422365</v>
      </c>
      <c r="K288" s="24"/>
      <c r="L288" s="24">
        <f t="shared" ref="L288:BF288" si="800">L286+L271+L258+L248+L236+L221+L204</f>
        <v>73692913.324231789</v>
      </c>
      <c r="M288" s="24">
        <f t="shared" si="800"/>
        <v>168422502.37753877</v>
      </c>
      <c r="N288" s="24">
        <f t="shared" si="800"/>
        <v>37759531.583750755</v>
      </c>
      <c r="O288" s="24"/>
      <c r="P288" s="24">
        <f t="shared" si="800"/>
        <v>22564050.151964054</v>
      </c>
      <c r="Q288" s="24">
        <f t="shared" si="800"/>
        <v>54731283.663361557</v>
      </c>
      <c r="R288" s="24">
        <f t="shared" si="800"/>
        <v>9087551.0488618258</v>
      </c>
      <c r="S288" s="24"/>
      <c r="T288" s="24">
        <f t="shared" ref="T288:V288" si="801">T286+T271+T258+T248+T236+T221+T204</f>
        <v>1965328.939768767</v>
      </c>
      <c r="U288" s="24">
        <f t="shared" si="801"/>
        <v>6518587.5585512975</v>
      </c>
      <c r="V288" s="24">
        <f t="shared" si="801"/>
        <v>156077.1117934816</v>
      </c>
      <c r="W288" s="24"/>
      <c r="X288" s="24">
        <f t="shared" si="800"/>
        <v>24462822.423165508</v>
      </c>
      <c r="Y288" s="24">
        <f t="shared" si="800"/>
        <v>75526308.667530969</v>
      </c>
      <c r="Z288" s="24">
        <f t="shared" si="800"/>
        <v>1692159.0035193264</v>
      </c>
      <c r="AA288" s="24"/>
      <c r="AB288" s="24">
        <f t="shared" si="800"/>
        <v>21140330.770959027</v>
      </c>
      <c r="AC288" s="24">
        <f t="shared" si="800"/>
        <v>72903854.817431465</v>
      </c>
      <c r="AD288" s="24">
        <f t="shared" si="800"/>
        <v>351095.52805458452</v>
      </c>
      <c r="AE288" s="24"/>
      <c r="AF288" s="24">
        <f t="shared" si="800"/>
        <v>12422395.901873752</v>
      </c>
      <c r="AG288" s="24">
        <f t="shared" si="800"/>
        <v>32064107.716009252</v>
      </c>
      <c r="AH288" s="24">
        <f t="shared" si="800"/>
        <v>456836.31427806773</v>
      </c>
      <c r="AI288" s="24"/>
      <c r="AJ288" s="24">
        <f t="shared" si="800"/>
        <v>9287190.7872235365</v>
      </c>
      <c r="AK288" s="24">
        <f t="shared" si="800"/>
        <v>44392865.301073104</v>
      </c>
      <c r="AL288" s="24">
        <f t="shared" si="800"/>
        <v>192911.91580498236</v>
      </c>
      <c r="AM288" s="24"/>
      <c r="AN288" s="24">
        <f t="shared" si="800"/>
        <v>1327544.9877156164</v>
      </c>
      <c r="AO288" s="24">
        <f t="shared" si="800"/>
        <v>4332968.9045727625</v>
      </c>
      <c r="AP288" s="24">
        <f t="shared" si="800"/>
        <v>2300.5760419196413</v>
      </c>
      <c r="AQ288" s="24"/>
      <c r="AR288" s="24">
        <f t="shared" si="800"/>
        <v>629852.81467882893</v>
      </c>
      <c r="AS288" s="24">
        <f t="shared" si="800"/>
        <v>2289091.3020512867</v>
      </c>
      <c r="AT288" s="24">
        <f t="shared" si="800"/>
        <v>2300.5760419196413</v>
      </c>
      <c r="AU288" s="24"/>
      <c r="AV288" s="24">
        <f t="shared" si="800"/>
        <v>864057.7743671427</v>
      </c>
      <c r="AW288" s="24">
        <f t="shared" si="800"/>
        <v>4100500.4462651331</v>
      </c>
      <c r="AX288" s="24">
        <f t="shared" si="800"/>
        <v>1917464.6555439073</v>
      </c>
      <c r="AY288" s="24"/>
      <c r="AZ288" s="24">
        <f t="shared" si="800"/>
        <v>27817.808347533624</v>
      </c>
      <c r="BA288" s="24">
        <f t="shared" si="800"/>
        <v>133662.35289530447</v>
      </c>
      <c r="BB288" s="24">
        <f t="shared" si="800"/>
        <v>7714.5628960141366</v>
      </c>
      <c r="BC288" s="24"/>
      <c r="BD288" s="24">
        <f t="shared" si="800"/>
        <v>28481.163385105167</v>
      </c>
      <c r="BE288" s="24">
        <f t="shared" si="800"/>
        <v>125255.04161605274</v>
      </c>
      <c r="BF288" s="24">
        <f t="shared" si="800"/>
        <v>42184.126835575385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279874947.28552127</v>
      </c>
      <c r="BO288" s="44">
        <f t="shared" si="704"/>
        <v>86382884.864187449</v>
      </c>
      <c r="BP288" s="44">
        <f t="shared" si="705"/>
        <v>8639993.6101135463</v>
      </c>
      <c r="BQ288" s="44">
        <f t="shared" si="706"/>
        <v>101681290.09421581</v>
      </c>
      <c r="BR288" s="44">
        <f t="shared" si="707"/>
        <v>94395281.116445079</v>
      </c>
      <c r="BS288" s="44">
        <f t="shared" si="708"/>
        <v>44943339.93216107</v>
      </c>
      <c r="BT288" s="44">
        <f t="shared" si="709"/>
        <v>53872968.004101619</v>
      </c>
      <c r="BU288" s="44">
        <f t="shared" si="710"/>
        <v>5662814.4683302986</v>
      </c>
      <c r="BV288" s="44">
        <f t="shared" si="711"/>
        <v>2921244.692772035</v>
      </c>
      <c r="BW288" s="44">
        <f t="shared" si="712"/>
        <v>6882022.8761761831</v>
      </c>
      <c r="BX288" s="44">
        <f t="shared" si="713"/>
        <v>169194.72413885224</v>
      </c>
      <c r="BY288" s="44">
        <f t="shared" si="714"/>
        <v>195920.3318367333</v>
      </c>
      <c r="CA288" s="44">
        <f t="shared" si="715"/>
        <v>0</v>
      </c>
    </row>
    <row r="289" spans="1:79" x14ac:dyDescent="0.3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35">
      <c r="B290" s="6" t="s">
        <v>274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152195998.92293608</v>
      </c>
      <c r="I290" s="24">
        <f t="shared" ref="I290:J290" si="802">I288-SUM(I196:I199)</f>
        <v>427820098.07364154</v>
      </c>
      <c r="J290" s="24">
        <f t="shared" si="802"/>
        <v>51668127.003422365</v>
      </c>
      <c r="K290" s="24"/>
      <c r="L290" s="24">
        <f t="shared" ref="L290:BF290" si="803">L288-SUM(L196:L199)</f>
        <v>67302714.393343732</v>
      </c>
      <c r="M290" s="24">
        <f t="shared" si="803"/>
        <v>154775913.01138258</v>
      </c>
      <c r="N290" s="24">
        <f t="shared" si="803"/>
        <v>37759531.583750755</v>
      </c>
      <c r="O290" s="24"/>
      <c r="P290" s="24">
        <f t="shared" si="803"/>
        <v>20413469.568630848</v>
      </c>
      <c r="Q290" s="24">
        <f t="shared" si="803"/>
        <v>50296630.6740463</v>
      </c>
      <c r="R290" s="24">
        <f t="shared" si="803"/>
        <v>9087551.0488618258</v>
      </c>
      <c r="S290" s="24"/>
      <c r="T290" s="24">
        <f t="shared" ref="T290:V290" si="804">T288-SUM(T196:T199)</f>
        <v>1767801.0978440256</v>
      </c>
      <c r="U290" s="24">
        <f t="shared" si="804"/>
        <v>5990412.959533182</v>
      </c>
      <c r="V290" s="24">
        <f t="shared" si="804"/>
        <v>156077.1117934816</v>
      </c>
      <c r="W290" s="24"/>
      <c r="X290" s="24">
        <f t="shared" si="803"/>
        <v>21913963.143319614</v>
      </c>
      <c r="Y290" s="24">
        <f t="shared" si="803"/>
        <v>69406719.502319679</v>
      </c>
      <c r="Z290" s="24">
        <f t="shared" si="803"/>
        <v>1692159.0035193264</v>
      </c>
      <c r="AA290" s="24"/>
      <c r="AB290" s="24">
        <f t="shared" si="803"/>
        <v>18989365.564136606</v>
      </c>
      <c r="AC290" s="24">
        <f t="shared" si="803"/>
        <v>66996752.406180061</v>
      </c>
      <c r="AD290" s="24">
        <f t="shared" si="803"/>
        <v>351095.52805458452</v>
      </c>
      <c r="AE290" s="24"/>
      <c r="AF290" s="24">
        <f t="shared" si="803"/>
        <v>11178569.611598905</v>
      </c>
      <c r="AG290" s="24">
        <f t="shared" si="803"/>
        <v>29466083.66806034</v>
      </c>
      <c r="AH290" s="24">
        <f t="shared" si="803"/>
        <v>456836.31427806773</v>
      </c>
      <c r="AI290" s="24"/>
      <c r="AJ290" s="24">
        <f t="shared" si="803"/>
        <v>8003020.9958958328</v>
      </c>
      <c r="AK290" s="24">
        <f t="shared" si="803"/>
        <v>40795892.242254443</v>
      </c>
      <c r="AL290" s="24">
        <f t="shared" si="803"/>
        <v>192911.91580498236</v>
      </c>
      <c r="AM290" s="24"/>
      <c r="AN290" s="24">
        <f t="shared" si="803"/>
        <v>1191354.576890345</v>
      </c>
      <c r="AO290" s="24">
        <f t="shared" si="803"/>
        <v>3981886.0828457661</v>
      </c>
      <c r="AP290" s="24">
        <f t="shared" si="803"/>
        <v>2300.5760419196413</v>
      </c>
      <c r="AQ290" s="24"/>
      <c r="AR290" s="24">
        <f t="shared" si="803"/>
        <v>569474.8358134001</v>
      </c>
      <c r="AS290" s="24">
        <f t="shared" si="803"/>
        <v>2103615.5575411534</v>
      </c>
      <c r="AT290" s="24">
        <f t="shared" si="803"/>
        <v>2300.5760419196413</v>
      </c>
      <c r="AU290" s="24"/>
      <c r="AV290" s="24">
        <f t="shared" si="803"/>
        <v>814949.88175618195</v>
      </c>
      <c r="AW290" s="24">
        <f t="shared" si="803"/>
        <v>3768253.5968478005</v>
      </c>
      <c r="AX290" s="24">
        <f t="shared" si="803"/>
        <v>1917464.6555439073</v>
      </c>
      <c r="AY290" s="24"/>
      <c r="AZ290" s="24">
        <f t="shared" si="803"/>
        <v>26217.058254190862</v>
      </c>
      <c r="BA290" s="24">
        <f t="shared" si="803"/>
        <v>122832.23686016987</v>
      </c>
      <c r="BB290" s="24">
        <f t="shared" si="803"/>
        <v>7714.5628960141366</v>
      </c>
      <c r="BC290" s="24"/>
      <c r="BD290" s="24">
        <f t="shared" si="803"/>
        <v>25098.195452378743</v>
      </c>
      <c r="BE290" s="24">
        <f t="shared" si="803"/>
        <v>115106.13577006625</v>
      </c>
      <c r="BF290" s="24">
        <f t="shared" si="803"/>
        <v>42184.126835575385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259838158.98847708</v>
      </c>
      <c r="BO290" s="44">
        <f t="shared" si="704"/>
        <v>79797651.291538984</v>
      </c>
      <c r="BP290" s="44">
        <f t="shared" si="705"/>
        <v>7914291.1691706898</v>
      </c>
      <c r="BQ290" s="44">
        <f t="shared" si="706"/>
        <v>93012841.649158627</v>
      </c>
      <c r="BR290" s="44">
        <f t="shared" si="707"/>
        <v>86337213.498371243</v>
      </c>
      <c r="BS290" s="44">
        <f t="shared" si="708"/>
        <v>41101489.593937308</v>
      </c>
      <c r="BT290" s="44">
        <f t="shared" si="709"/>
        <v>48991825.153955258</v>
      </c>
      <c r="BU290" s="44">
        <f t="shared" si="710"/>
        <v>5175541.23577803</v>
      </c>
      <c r="BV290" s="44">
        <f t="shared" si="711"/>
        <v>2675390.9693964734</v>
      </c>
      <c r="BW290" s="44">
        <f t="shared" si="712"/>
        <v>6500668.1341478899</v>
      </c>
      <c r="BX290" s="44">
        <f t="shared" si="713"/>
        <v>156763.85801037485</v>
      </c>
      <c r="BY290" s="44">
        <f t="shared" si="714"/>
        <v>182388.45805802039</v>
      </c>
      <c r="CA290" s="44">
        <f t="shared" si="715"/>
        <v>0</v>
      </c>
    </row>
    <row r="291" spans="1:79" x14ac:dyDescent="0.3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3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3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3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3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1045830.9590493069</v>
      </c>
      <c r="M295" s="47">
        <f t="shared" si="805"/>
        <v>175100.77275392535</v>
      </c>
      <c r="N295" s="47">
        <f t="shared" si="805"/>
        <v>0</v>
      </c>
      <c r="O295" s="47"/>
      <c r="P295" s="47">
        <f t="shared" ref="P295:V299" si="806">INDEX(Alloc,$E295,P$1)*$G295</f>
        <v>351967.7209278394</v>
      </c>
      <c r="Q295" s="47">
        <f t="shared" si="806"/>
        <v>56901.482450286727</v>
      </c>
      <c r="R295" s="47">
        <f t="shared" si="806"/>
        <v>0</v>
      </c>
      <c r="S295" s="47"/>
      <c r="T295" s="47">
        <f t="shared" si="806"/>
        <v>32327.74669354206</v>
      </c>
      <c r="U295" s="47">
        <f t="shared" si="806"/>
        <v>6777.0618691310738</v>
      </c>
      <c r="V295" s="47">
        <f t="shared" si="806"/>
        <v>0</v>
      </c>
      <c r="W295" s="24"/>
      <c r="X295" s="47">
        <f t="shared" ref="X295:Z299" si="807">INDEX(Alloc,$E295,X$1)*$G295</f>
        <v>417150.69811645191</v>
      </c>
      <c r="Y295" s="47">
        <f t="shared" si="807"/>
        <v>78521.069478539226</v>
      </c>
      <c r="Z295" s="47">
        <f t="shared" si="807"/>
        <v>0</v>
      </c>
      <c r="AB295" s="47">
        <f t="shared" ref="AB295:AD299" si="808">INDEX(Alloc,$E295,AB$1)*$G295</f>
        <v>352030.66907029191</v>
      </c>
      <c r="AC295" s="47">
        <f t="shared" si="808"/>
        <v>75794.630379358801</v>
      </c>
      <c r="AD295" s="47">
        <f t="shared" si="808"/>
        <v>0</v>
      </c>
      <c r="AF295" s="47">
        <f t="shared" ref="AF295:AH299" si="809">INDEX(Alloc,$E295,AF$1)*$G295</f>
        <v>203566.75216496066</v>
      </c>
      <c r="AG295" s="47">
        <f t="shared" si="809"/>
        <v>33335.510157383083</v>
      </c>
      <c r="AH295" s="47">
        <f t="shared" si="809"/>
        <v>0</v>
      </c>
      <c r="AJ295" s="47">
        <f t="shared" ref="AJ295:AL299" si="810">INDEX(Alloc,$E295,AJ$1)*$G295</f>
        <v>210169.43900676968</v>
      </c>
      <c r="AK295" s="47">
        <f t="shared" si="810"/>
        <v>46153.12627023094</v>
      </c>
      <c r="AL295" s="47">
        <f t="shared" si="810"/>
        <v>0</v>
      </c>
      <c r="AN295" s="47">
        <f t="shared" ref="AN295:AP299" si="811">INDEX(Alloc,$E295,AN$1)*$G295</f>
        <v>22289.157115006859</v>
      </c>
      <c r="AO295" s="47">
        <f t="shared" si="811"/>
        <v>4504.7793067976827</v>
      </c>
      <c r="AP295" s="47">
        <f t="shared" si="811"/>
        <v>0</v>
      </c>
      <c r="AR295" s="47">
        <f t="shared" ref="AR295:AT299" si="812">INDEX(Alloc,$E295,AR$1)*$G295</f>
        <v>9881.5639740209044</v>
      </c>
      <c r="AS295" s="47">
        <f t="shared" si="812"/>
        <v>2379.8580963663676</v>
      </c>
      <c r="AT295" s="47">
        <f t="shared" si="812"/>
        <v>0</v>
      </c>
      <c r="AV295" s="47">
        <f t="shared" ref="AV295:AX299" si="813">INDEX(Alloc,$E295,AV$1)*$G295</f>
        <v>8037.0822538812754</v>
      </c>
      <c r="AW295" s="47">
        <f t="shared" si="813"/>
        <v>4263.0930349755627</v>
      </c>
      <c r="AX295" s="47">
        <f t="shared" si="813"/>
        <v>0</v>
      </c>
      <c r="AZ295" s="47">
        <f t="shared" ref="AZ295:BB299" si="814">INDEX(Alloc,$E295,AZ$1)*$G295</f>
        <v>261.98151629158673</v>
      </c>
      <c r="BA295" s="47">
        <f t="shared" si="814"/>
        <v>138.96231768135127</v>
      </c>
      <c r="BB295" s="47">
        <f t="shared" si="814"/>
        <v>0</v>
      </c>
      <c r="BD295" s="47">
        <f t="shared" ref="BD295:BF299" si="815">INDEX(Alloc,$E295,BD$1)*$G295</f>
        <v>553.66235633366193</v>
      </c>
      <c r="BE295" s="47">
        <f t="shared" si="815"/>
        <v>130.22164062811623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1220931.7318032323</v>
      </c>
      <c r="BO295" s="44">
        <f t="shared" si="704"/>
        <v>408869.20337812614</v>
      </c>
      <c r="BP295" s="44">
        <f t="shared" si="705"/>
        <v>39104.808562673134</v>
      </c>
      <c r="BQ295" s="44">
        <f t="shared" si="706"/>
        <v>495671.76759499114</v>
      </c>
      <c r="BR295" s="44">
        <f t="shared" si="707"/>
        <v>427825.29944965069</v>
      </c>
      <c r="BS295" s="44">
        <f t="shared" si="708"/>
        <v>236902.26232234374</v>
      </c>
      <c r="BT295" s="44">
        <f t="shared" si="709"/>
        <v>256322.56527700063</v>
      </c>
      <c r="BU295" s="44">
        <f t="shared" si="710"/>
        <v>26793.936421804541</v>
      </c>
      <c r="BV295" s="44">
        <f t="shared" si="711"/>
        <v>12261.422070387272</v>
      </c>
      <c r="BW295" s="44">
        <f t="shared" si="712"/>
        <v>12300.175288856837</v>
      </c>
      <c r="BX295" s="44">
        <f t="shared" si="713"/>
        <v>400.94383397293802</v>
      </c>
      <c r="BY295" s="44">
        <f t="shared" si="714"/>
        <v>683.88399696177817</v>
      </c>
      <c r="CA295" s="44">
        <f t="shared" si="715"/>
        <v>0</v>
      </c>
    </row>
    <row r="296" spans="1:79" x14ac:dyDescent="0.3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3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3300106.6734096669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1110629.7959611199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102009.80538636517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1316313.8753542108</v>
      </c>
      <c r="Y297" s="47">
        <f t="shared" si="807"/>
        <v>0</v>
      </c>
      <c r="Z297" s="47">
        <f t="shared" si="807"/>
        <v>0</v>
      </c>
      <c r="AB297" s="47">
        <f t="shared" si="808"/>
        <v>1110828.4280471075</v>
      </c>
      <c r="AC297" s="47">
        <f t="shared" si="808"/>
        <v>0</v>
      </c>
      <c r="AD297" s="47">
        <f t="shared" si="808"/>
        <v>0</v>
      </c>
      <c r="AF297" s="47">
        <f t="shared" si="809"/>
        <v>642352.37204547704</v>
      </c>
      <c r="AG297" s="47">
        <f t="shared" si="809"/>
        <v>0</v>
      </c>
      <c r="AH297" s="47">
        <f t="shared" si="809"/>
        <v>0</v>
      </c>
      <c r="AJ297" s="47">
        <f t="shared" si="810"/>
        <v>663187.06881989224</v>
      </c>
      <c r="AK297" s="47">
        <f t="shared" si="810"/>
        <v>0</v>
      </c>
      <c r="AL297" s="47">
        <f t="shared" si="810"/>
        <v>0</v>
      </c>
      <c r="AN297" s="47">
        <f t="shared" si="811"/>
        <v>70333.159965713727</v>
      </c>
      <c r="AO297" s="47">
        <f t="shared" si="811"/>
        <v>0</v>
      </c>
      <c r="AP297" s="47">
        <f t="shared" si="811"/>
        <v>0</v>
      </c>
      <c r="AR297" s="47">
        <f t="shared" si="812"/>
        <v>31181.153065151797</v>
      </c>
      <c r="AS297" s="47">
        <f t="shared" si="812"/>
        <v>0</v>
      </c>
      <c r="AT297" s="47">
        <f t="shared" si="812"/>
        <v>0</v>
      </c>
      <c r="AV297" s="47">
        <f t="shared" si="813"/>
        <v>25360.913779877439</v>
      </c>
      <c r="AW297" s="47">
        <f t="shared" si="813"/>
        <v>0</v>
      </c>
      <c r="AX297" s="47">
        <f t="shared" si="813"/>
        <v>0</v>
      </c>
      <c r="AZ297" s="47">
        <f t="shared" si="814"/>
        <v>826.67943872092621</v>
      </c>
      <c r="BA297" s="47">
        <f t="shared" si="814"/>
        <v>0</v>
      </c>
      <c r="BB297" s="47">
        <f t="shared" si="814"/>
        <v>0</v>
      </c>
      <c r="BD297" s="47">
        <f t="shared" si="815"/>
        <v>1747.074726697105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3300106.6734096669</v>
      </c>
      <c r="BO297" s="44">
        <f t="shared" si="704"/>
        <v>1110629.7959611199</v>
      </c>
      <c r="BP297" s="44">
        <f t="shared" si="705"/>
        <v>102009.80538636517</v>
      </c>
      <c r="BQ297" s="44">
        <f t="shared" si="706"/>
        <v>1316313.8753542108</v>
      </c>
      <c r="BR297" s="44">
        <f t="shared" si="707"/>
        <v>1110828.4280471075</v>
      </c>
      <c r="BS297" s="44">
        <f t="shared" si="708"/>
        <v>642352.37204547704</v>
      </c>
      <c r="BT297" s="44">
        <f t="shared" si="709"/>
        <v>663187.06881989224</v>
      </c>
      <c r="BU297" s="44">
        <f t="shared" si="710"/>
        <v>70333.159965713727</v>
      </c>
      <c r="BV297" s="44">
        <f t="shared" si="711"/>
        <v>31181.153065151797</v>
      </c>
      <c r="BW297" s="44">
        <f t="shared" si="712"/>
        <v>25360.913779877439</v>
      </c>
      <c r="BX297" s="44">
        <f t="shared" si="713"/>
        <v>826.67943872092621</v>
      </c>
      <c r="BY297" s="44">
        <f t="shared" si="714"/>
        <v>1747.074726697105</v>
      </c>
      <c r="CA297" s="44">
        <f t="shared" si="715"/>
        <v>0</v>
      </c>
    </row>
    <row r="298" spans="1:79" x14ac:dyDescent="0.3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839323.43298525631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282468.93369621801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25944.379539277197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334781.02076225652</v>
      </c>
      <c r="Y298" s="47">
        <f t="shared" si="807"/>
        <v>0</v>
      </c>
      <c r="Z298" s="47">
        <f t="shared" si="807"/>
        <v>0</v>
      </c>
      <c r="AB298" s="47">
        <f t="shared" si="808"/>
        <v>282519.45223419607</v>
      </c>
      <c r="AC298" s="47">
        <f t="shared" si="808"/>
        <v>0</v>
      </c>
      <c r="AD298" s="47">
        <f t="shared" si="808"/>
        <v>0</v>
      </c>
      <c r="AF298" s="47">
        <f t="shared" si="809"/>
        <v>163370.90023044377</v>
      </c>
      <c r="AG298" s="47">
        <f t="shared" si="809"/>
        <v>0</v>
      </c>
      <c r="AH298" s="47">
        <f t="shared" si="809"/>
        <v>0</v>
      </c>
      <c r="AJ298" s="47">
        <f t="shared" si="810"/>
        <v>168669.83476574512</v>
      </c>
      <c r="AK298" s="47">
        <f t="shared" si="810"/>
        <v>0</v>
      </c>
      <c r="AL298" s="47">
        <f t="shared" si="810"/>
        <v>0</v>
      </c>
      <c r="AN298" s="47">
        <f t="shared" si="811"/>
        <v>17887.988212857359</v>
      </c>
      <c r="AO298" s="47">
        <f t="shared" si="811"/>
        <v>0</v>
      </c>
      <c r="AP298" s="47">
        <f t="shared" si="811"/>
        <v>0</v>
      </c>
      <c r="AR298" s="47">
        <f t="shared" si="812"/>
        <v>7930.3716591809516</v>
      </c>
      <c r="AS298" s="47">
        <f t="shared" si="812"/>
        <v>0</v>
      </c>
      <c r="AT298" s="47">
        <f t="shared" si="812"/>
        <v>0</v>
      </c>
      <c r="AV298" s="47">
        <f t="shared" si="813"/>
        <v>6450.0973222714465</v>
      </c>
      <c r="AW298" s="47">
        <f t="shared" si="813"/>
        <v>0</v>
      </c>
      <c r="AX298" s="47">
        <f t="shared" si="813"/>
        <v>0</v>
      </c>
      <c r="AZ298" s="47">
        <f t="shared" si="814"/>
        <v>210.25121099151804</v>
      </c>
      <c r="BA298" s="47">
        <f t="shared" si="814"/>
        <v>0</v>
      </c>
      <c r="BB298" s="47">
        <f t="shared" si="814"/>
        <v>0</v>
      </c>
      <c r="BD298" s="47">
        <f t="shared" si="815"/>
        <v>444.33738130596549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839323.43298525631</v>
      </c>
      <c r="BO298" s="44">
        <f t="shared" si="704"/>
        <v>282468.93369621801</v>
      </c>
      <c r="BP298" s="44">
        <f t="shared" si="705"/>
        <v>25944.379539277197</v>
      </c>
      <c r="BQ298" s="44">
        <f t="shared" si="706"/>
        <v>334781.02076225652</v>
      </c>
      <c r="BR298" s="44">
        <f t="shared" si="707"/>
        <v>282519.45223419607</v>
      </c>
      <c r="BS298" s="44">
        <f t="shared" si="708"/>
        <v>163370.90023044377</v>
      </c>
      <c r="BT298" s="44">
        <f t="shared" si="709"/>
        <v>168669.83476574512</v>
      </c>
      <c r="BU298" s="44">
        <f t="shared" si="710"/>
        <v>17887.988212857359</v>
      </c>
      <c r="BV298" s="44">
        <f t="shared" si="711"/>
        <v>7930.3716591809516</v>
      </c>
      <c r="BW298" s="44">
        <f t="shared" si="712"/>
        <v>6450.0973222714465</v>
      </c>
      <c r="BX298" s="44">
        <f t="shared" si="713"/>
        <v>210.25121099151804</v>
      </c>
      <c r="BY298" s="44">
        <f t="shared" si="714"/>
        <v>444.33738130596549</v>
      </c>
      <c r="CA298" s="44">
        <f t="shared" si="715"/>
        <v>0</v>
      </c>
    </row>
    <row r="299" spans="1:79" x14ac:dyDescent="0.3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587815.3587631312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197825.49977131188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18169.997604528886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234461.97031164021</v>
      </c>
      <c r="Y299" s="47">
        <f t="shared" si="807"/>
        <v>0</v>
      </c>
      <c r="Z299" s="47">
        <f t="shared" si="807"/>
        <v>0</v>
      </c>
      <c r="AB299" s="47">
        <f t="shared" si="808"/>
        <v>197860.88014002162</v>
      </c>
      <c r="AC299" s="47">
        <f t="shared" si="808"/>
        <v>0</v>
      </c>
      <c r="AD299" s="47">
        <f t="shared" si="808"/>
        <v>0</v>
      </c>
      <c r="AF299" s="47">
        <f t="shared" si="809"/>
        <v>114415.87421055709</v>
      </c>
      <c r="AG299" s="47">
        <f t="shared" si="809"/>
        <v>0</v>
      </c>
      <c r="AH299" s="47">
        <f t="shared" si="809"/>
        <v>0</v>
      </c>
      <c r="AJ299" s="47">
        <f t="shared" si="810"/>
        <v>118126.95266079408</v>
      </c>
      <c r="AK299" s="47">
        <f t="shared" si="810"/>
        <v>0</v>
      </c>
      <c r="AL299" s="47">
        <f t="shared" si="810"/>
        <v>0</v>
      </c>
      <c r="AN299" s="47">
        <f t="shared" si="811"/>
        <v>12527.750084961724</v>
      </c>
      <c r="AO299" s="47">
        <f t="shared" si="811"/>
        <v>0</v>
      </c>
      <c r="AP299" s="47">
        <f t="shared" si="811"/>
        <v>0</v>
      </c>
      <c r="AR299" s="47">
        <f t="shared" si="812"/>
        <v>5553.9903674395637</v>
      </c>
      <c r="AS299" s="47">
        <f t="shared" si="812"/>
        <v>0</v>
      </c>
      <c r="AT299" s="47">
        <f t="shared" si="812"/>
        <v>0</v>
      </c>
      <c r="AV299" s="47">
        <f t="shared" si="813"/>
        <v>4517.2887143908729</v>
      </c>
      <c r="AW299" s="47">
        <f t="shared" si="813"/>
        <v>0</v>
      </c>
      <c r="AX299" s="47">
        <f t="shared" si="813"/>
        <v>0</v>
      </c>
      <c r="AZ299" s="47">
        <f t="shared" si="814"/>
        <v>147.24823132816425</v>
      </c>
      <c r="BA299" s="47">
        <f t="shared" si="814"/>
        <v>0</v>
      </c>
      <c r="BB299" s="47">
        <f t="shared" si="814"/>
        <v>0</v>
      </c>
      <c r="BD299" s="47">
        <f t="shared" si="815"/>
        <v>311.18913989480433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587815.3587631312</v>
      </c>
      <c r="BO299" s="44">
        <f t="shared" si="704"/>
        <v>197825.49977131188</v>
      </c>
      <c r="BP299" s="44">
        <f t="shared" si="705"/>
        <v>18169.997604528886</v>
      </c>
      <c r="BQ299" s="44">
        <f t="shared" si="706"/>
        <v>234461.97031164021</v>
      </c>
      <c r="BR299" s="44">
        <f t="shared" si="707"/>
        <v>197860.88014002162</v>
      </c>
      <c r="BS299" s="44">
        <f t="shared" si="708"/>
        <v>114415.87421055709</v>
      </c>
      <c r="BT299" s="44">
        <f t="shared" si="709"/>
        <v>118126.95266079408</v>
      </c>
      <c r="BU299" s="44">
        <f t="shared" si="710"/>
        <v>12527.750084961724</v>
      </c>
      <c r="BV299" s="44">
        <f t="shared" si="711"/>
        <v>5553.9903674395637</v>
      </c>
      <c r="BW299" s="44">
        <f t="shared" si="712"/>
        <v>4517.2887143908729</v>
      </c>
      <c r="BX299" s="44">
        <f t="shared" si="713"/>
        <v>147.24823132816425</v>
      </c>
      <c r="BY299" s="44">
        <f t="shared" si="714"/>
        <v>311.18913989480433</v>
      </c>
      <c r="CA299" s="44">
        <f t="shared" si="715"/>
        <v>0</v>
      </c>
    </row>
    <row r="300" spans="1:79" x14ac:dyDescent="0.3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3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5773076.4242073614</v>
      </c>
      <c r="M301" s="24">
        <f t="shared" si="820"/>
        <v>966571.2554207514</v>
      </c>
      <c r="N301" s="24">
        <f t="shared" si="820"/>
        <v>0</v>
      </c>
      <c r="O301" s="24"/>
      <c r="P301" s="24">
        <f t="shared" si="820"/>
        <v>1942891.9503564893</v>
      </c>
      <c r="Q301" s="24">
        <f t="shared" si="820"/>
        <v>314101.05428014195</v>
      </c>
      <c r="R301" s="24">
        <f t="shared" si="820"/>
        <v>0</v>
      </c>
      <c r="S301" s="24"/>
      <c r="T301" s="24">
        <f t="shared" ref="T301:V301" si="821">SUM(T295:T300)</f>
        <v>178451.92922371332</v>
      </c>
      <c r="U301" s="24">
        <f t="shared" si="821"/>
        <v>37409.961680270659</v>
      </c>
      <c r="V301" s="24">
        <f t="shared" si="821"/>
        <v>0</v>
      </c>
      <c r="W301" s="24"/>
      <c r="X301" s="24">
        <f t="shared" si="820"/>
        <v>2302707.5645445595</v>
      </c>
      <c r="Y301" s="24">
        <f t="shared" si="820"/>
        <v>433443.02546003641</v>
      </c>
      <c r="Z301" s="24">
        <f t="shared" si="820"/>
        <v>0</v>
      </c>
      <c r="AA301" s="24"/>
      <c r="AB301" s="24">
        <f t="shared" si="820"/>
        <v>1943239.429491617</v>
      </c>
      <c r="AC301" s="24">
        <f t="shared" si="820"/>
        <v>418392.84823079873</v>
      </c>
      <c r="AD301" s="24">
        <f t="shared" si="820"/>
        <v>0</v>
      </c>
      <c r="AE301" s="24"/>
      <c r="AF301" s="24">
        <f t="shared" si="820"/>
        <v>1123705.8986514388</v>
      </c>
      <c r="AG301" s="24">
        <f t="shared" si="820"/>
        <v>184014.86981553401</v>
      </c>
      <c r="AH301" s="24">
        <f t="shared" si="820"/>
        <v>0</v>
      </c>
      <c r="AI301" s="24"/>
      <c r="AJ301" s="24">
        <f t="shared" si="820"/>
        <v>1160153.2952532012</v>
      </c>
      <c r="AK301" s="24">
        <f t="shared" si="820"/>
        <v>254769.20803371799</v>
      </c>
      <c r="AL301" s="24">
        <f t="shared" si="820"/>
        <v>0</v>
      </c>
      <c r="AM301" s="24"/>
      <c r="AN301" s="24">
        <f t="shared" si="820"/>
        <v>123038.05537853968</v>
      </c>
      <c r="AO301" s="24">
        <f t="shared" si="820"/>
        <v>24866.767413322268</v>
      </c>
      <c r="AP301" s="24">
        <f t="shared" si="820"/>
        <v>0</v>
      </c>
      <c r="AQ301" s="24"/>
      <c r="AR301" s="24">
        <f t="shared" si="820"/>
        <v>54547.079065793208</v>
      </c>
      <c r="AS301" s="24">
        <f t="shared" si="820"/>
        <v>13137.020424009022</v>
      </c>
      <c r="AT301" s="24">
        <f t="shared" si="820"/>
        <v>0</v>
      </c>
      <c r="AU301" s="24"/>
      <c r="AV301" s="24">
        <f t="shared" si="820"/>
        <v>44365.38207042103</v>
      </c>
      <c r="AW301" s="24">
        <f t="shared" si="820"/>
        <v>23532.638502872724</v>
      </c>
      <c r="AX301" s="24">
        <f t="shared" si="820"/>
        <v>0</v>
      </c>
      <c r="AY301" s="24"/>
      <c r="AZ301" s="24">
        <f t="shared" si="820"/>
        <v>1446.1603973321953</v>
      </c>
      <c r="BA301" s="24">
        <f t="shared" si="820"/>
        <v>767.08388972218233</v>
      </c>
      <c r="BB301" s="24">
        <f t="shared" si="820"/>
        <v>0</v>
      </c>
      <c r="BC301" s="24"/>
      <c r="BD301" s="24">
        <f t="shared" si="820"/>
        <v>3056.2636042315366</v>
      </c>
      <c r="BE301" s="24">
        <f t="shared" si="820"/>
        <v>718.8346041268203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6739647.6796281133</v>
      </c>
      <c r="BO301" s="44">
        <f t="shared" si="704"/>
        <v>2256993.0046366313</v>
      </c>
      <c r="BP301" s="44">
        <f t="shared" si="705"/>
        <v>215861.89090398396</v>
      </c>
      <c r="BQ301" s="44">
        <f t="shared" si="706"/>
        <v>2736150.5900045959</v>
      </c>
      <c r="BR301" s="44">
        <f t="shared" si="707"/>
        <v>2361632.2777224155</v>
      </c>
      <c r="BS301" s="44">
        <f t="shared" si="708"/>
        <v>1307720.7684669727</v>
      </c>
      <c r="BT301" s="44">
        <f t="shared" si="709"/>
        <v>1414922.5032869191</v>
      </c>
      <c r="BU301" s="44">
        <f t="shared" si="710"/>
        <v>147904.82279186195</v>
      </c>
      <c r="BV301" s="44">
        <f t="shared" si="711"/>
        <v>67684.099489802233</v>
      </c>
      <c r="BW301" s="44">
        <f t="shared" si="712"/>
        <v>67898.020573293761</v>
      </c>
      <c r="BX301" s="44">
        <f t="shared" si="713"/>
        <v>2213.2442870543778</v>
      </c>
      <c r="BY301" s="44">
        <f t="shared" si="714"/>
        <v>3775.0982083583567</v>
      </c>
      <c r="CA301" s="44">
        <f t="shared" si="715"/>
        <v>0</v>
      </c>
    </row>
    <row r="302" spans="1:79" x14ac:dyDescent="0.3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3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3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3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3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3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3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3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3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3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5773076.4242073614</v>
      </c>
      <c r="M311" s="24">
        <f t="shared" si="841"/>
        <v>4727807.0537617002</v>
      </c>
      <c r="N311" s="24">
        <f t="shared" si="841"/>
        <v>0</v>
      </c>
      <c r="O311" s="24"/>
      <c r="P311" s="24">
        <f t="shared" si="841"/>
        <v>1942891.9503564893</v>
      </c>
      <c r="Q311" s="24">
        <f t="shared" si="841"/>
        <v>1536368.0346289761</v>
      </c>
      <c r="R311" s="24">
        <f t="shared" si="841"/>
        <v>0</v>
      </c>
      <c r="S311" s="24"/>
      <c r="T311" s="24">
        <f t="shared" ref="T311:V311" si="842">T309+T301</f>
        <v>178451.92922371332</v>
      </c>
      <c r="U311" s="24">
        <f t="shared" si="842"/>
        <v>182984.0063223769</v>
      </c>
      <c r="V311" s="24">
        <f t="shared" si="842"/>
        <v>0</v>
      </c>
      <c r="W311" s="24"/>
      <c r="X311" s="24">
        <f t="shared" si="841"/>
        <v>2302707.5645445595</v>
      </c>
      <c r="Y311" s="24">
        <f t="shared" si="841"/>
        <v>2120107.5261458443</v>
      </c>
      <c r="Z311" s="24">
        <f t="shared" si="841"/>
        <v>0</v>
      </c>
      <c r="AA311" s="24"/>
      <c r="AB311" s="24">
        <f t="shared" si="841"/>
        <v>1943239.429491617</v>
      </c>
      <c r="AC311" s="24">
        <f t="shared" si="841"/>
        <v>2046492.3284398257</v>
      </c>
      <c r="AD311" s="24">
        <f t="shared" si="841"/>
        <v>0</v>
      </c>
      <c r="AE311" s="24"/>
      <c r="AF311" s="24">
        <f t="shared" si="841"/>
        <v>1123705.8986514388</v>
      </c>
      <c r="AG311" s="24">
        <f t="shared" si="841"/>
        <v>900075.18290228373</v>
      </c>
      <c r="AH311" s="24">
        <f t="shared" si="841"/>
        <v>0</v>
      </c>
      <c r="AI311" s="24"/>
      <c r="AJ311" s="24">
        <f t="shared" si="841"/>
        <v>1160153.2952532012</v>
      </c>
      <c r="AK311" s="24">
        <f t="shared" si="841"/>
        <v>1246157.127131586</v>
      </c>
      <c r="AL311" s="24">
        <f t="shared" si="841"/>
        <v>0</v>
      </c>
      <c r="AM311" s="24"/>
      <c r="AN311" s="24">
        <f t="shared" si="841"/>
        <v>123038.05537853968</v>
      </c>
      <c r="AO311" s="24">
        <f t="shared" si="841"/>
        <v>121631.25865953887</v>
      </c>
      <c r="AP311" s="24">
        <f t="shared" si="841"/>
        <v>0</v>
      </c>
      <c r="AQ311" s="24"/>
      <c r="AR311" s="24">
        <f t="shared" si="841"/>
        <v>54547.079065793208</v>
      </c>
      <c r="AS311" s="24">
        <f t="shared" si="841"/>
        <v>64257.340033358458</v>
      </c>
      <c r="AT311" s="24">
        <f t="shared" si="841"/>
        <v>0</v>
      </c>
      <c r="AU311" s="24"/>
      <c r="AV311" s="24">
        <f t="shared" si="841"/>
        <v>44365.38207042103</v>
      </c>
      <c r="AW311" s="24">
        <f t="shared" si="841"/>
        <v>115105.61035572592</v>
      </c>
      <c r="AX311" s="24">
        <f t="shared" si="841"/>
        <v>0</v>
      </c>
      <c r="AY311" s="24"/>
      <c r="AZ311" s="24">
        <f t="shared" si="841"/>
        <v>1446.1603973321953</v>
      </c>
      <c r="BA311" s="24">
        <f t="shared" si="841"/>
        <v>3752.0509784628507</v>
      </c>
      <c r="BB311" s="24">
        <f t="shared" si="841"/>
        <v>0</v>
      </c>
      <c r="BC311" s="24"/>
      <c r="BD311" s="24">
        <f t="shared" si="841"/>
        <v>3056.2636042315366</v>
      </c>
      <c r="BE311" s="24">
        <f t="shared" si="841"/>
        <v>3516.0483956243852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10500883.477969062</v>
      </c>
      <c r="BO311" s="44">
        <f t="shared" si="704"/>
        <v>3479259.9849854652</v>
      </c>
      <c r="BP311" s="44">
        <f t="shared" si="705"/>
        <v>361435.93554609024</v>
      </c>
      <c r="BQ311" s="44">
        <f t="shared" si="706"/>
        <v>4422815.0906904042</v>
      </c>
      <c r="BR311" s="44">
        <f t="shared" si="707"/>
        <v>3989731.7579314429</v>
      </c>
      <c r="BS311" s="44">
        <f t="shared" si="708"/>
        <v>2023781.0815537225</v>
      </c>
      <c r="BT311" s="44">
        <f t="shared" si="709"/>
        <v>2406310.4223847874</v>
      </c>
      <c r="BU311" s="44">
        <f t="shared" si="710"/>
        <v>244669.31403807853</v>
      </c>
      <c r="BV311" s="44">
        <f t="shared" si="711"/>
        <v>118804.41909915167</v>
      </c>
      <c r="BW311" s="44">
        <f t="shared" si="712"/>
        <v>159470.99242614696</v>
      </c>
      <c r="BX311" s="44">
        <f t="shared" si="713"/>
        <v>5198.2113757950465</v>
      </c>
      <c r="BY311" s="44">
        <f t="shared" si="714"/>
        <v>6572.3119998559214</v>
      </c>
      <c r="CA311" s="44">
        <f t="shared" si="715"/>
        <v>0</v>
      </c>
    </row>
    <row r="312" spans="2:79" x14ac:dyDescent="0.3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3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3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37777.417719661411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12713.748337891118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1167.7401402302182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15068.282343753608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12716.022145385085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7353.2210572167078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7591.7227545864935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805.1270539152963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356.94102066885313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290.31480749828921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9.4632742415411233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19.999344951388714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37777.417719661411</v>
      </c>
      <c r="BO314" s="44">
        <f t="shared" si="704"/>
        <v>12713.748337891118</v>
      </c>
      <c r="BP314" s="44">
        <f t="shared" si="705"/>
        <v>1167.7401402302182</v>
      </c>
      <c r="BQ314" s="44">
        <f t="shared" si="706"/>
        <v>15068.282343753608</v>
      </c>
      <c r="BR314" s="44">
        <f t="shared" si="707"/>
        <v>12716.022145385085</v>
      </c>
      <c r="BS314" s="44">
        <f t="shared" si="708"/>
        <v>7353.2210572167078</v>
      </c>
      <c r="BT314" s="44">
        <f t="shared" si="709"/>
        <v>7591.7227545864935</v>
      </c>
      <c r="BU314" s="44">
        <f t="shared" si="710"/>
        <v>805.1270539152963</v>
      </c>
      <c r="BV314" s="44">
        <f t="shared" si="711"/>
        <v>356.94102066885313</v>
      </c>
      <c r="BW314" s="44">
        <f t="shared" si="712"/>
        <v>290.31480749828921</v>
      </c>
      <c r="BX314" s="44">
        <f t="shared" si="713"/>
        <v>9.4632742415411233</v>
      </c>
      <c r="BY314" s="44">
        <f t="shared" si="714"/>
        <v>19.999344951388714</v>
      </c>
      <c r="CA314" s="44">
        <f t="shared" si="715"/>
        <v>0</v>
      </c>
    </row>
    <row r="315" spans="2:79" x14ac:dyDescent="0.3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3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3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70992.149304181905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23891.953836474411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2194.4428017525433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28316.645617325481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23896.226825229187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13818.333773747983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14266.531377793443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1513.0123621616115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670.77136982081197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545.56593338582752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17.78359184969532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37.583206277116325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70992.149304181905</v>
      </c>
      <c r="BO317" s="44">
        <f t="shared" si="704"/>
        <v>23891.953836474411</v>
      </c>
      <c r="BP317" s="44">
        <f t="shared" si="705"/>
        <v>2194.4428017525433</v>
      </c>
      <c r="BQ317" s="44">
        <f t="shared" si="706"/>
        <v>28316.645617325481</v>
      </c>
      <c r="BR317" s="44">
        <f t="shared" si="707"/>
        <v>23896.226825229187</v>
      </c>
      <c r="BS317" s="44">
        <f t="shared" si="708"/>
        <v>13818.333773747983</v>
      </c>
      <c r="BT317" s="44">
        <f t="shared" si="709"/>
        <v>14266.531377793443</v>
      </c>
      <c r="BU317" s="44">
        <f t="shared" si="710"/>
        <v>1513.0123621616115</v>
      </c>
      <c r="BV317" s="44">
        <f t="shared" si="711"/>
        <v>670.77136982081197</v>
      </c>
      <c r="BW317" s="44">
        <f t="shared" si="712"/>
        <v>545.56593338582752</v>
      </c>
      <c r="BX317" s="44">
        <f t="shared" si="713"/>
        <v>17.78359184969532</v>
      </c>
      <c r="BY317" s="44">
        <f t="shared" si="714"/>
        <v>37.583206277116325</v>
      </c>
      <c r="CA317" s="44">
        <f t="shared" si="715"/>
        <v>0</v>
      </c>
    </row>
    <row r="318" spans="2:79" x14ac:dyDescent="0.3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23811.161161426724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8013.4940107827961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736.02830347023462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9497.5602084697966</v>
      </c>
      <c r="Y318" s="47">
        <f t="shared" si="856"/>
        <v>0</v>
      </c>
      <c r="Z318" s="47">
        <f t="shared" si="856"/>
        <v>0</v>
      </c>
      <c r="AB318" s="47">
        <f t="shared" si="857"/>
        <v>8014.9271949429904</v>
      </c>
      <c r="AC318" s="47">
        <f t="shared" si="857"/>
        <v>0</v>
      </c>
      <c r="AD318" s="47">
        <f t="shared" si="857"/>
        <v>0</v>
      </c>
      <c r="AF318" s="47">
        <f t="shared" si="858"/>
        <v>4634.7458936521743</v>
      </c>
      <c r="AG318" s="47">
        <f t="shared" si="858"/>
        <v>0</v>
      </c>
      <c r="AH318" s="47">
        <f t="shared" si="858"/>
        <v>0</v>
      </c>
      <c r="AJ318" s="47">
        <f t="shared" si="859"/>
        <v>4785.0738593032029</v>
      </c>
      <c r="AK318" s="47">
        <f t="shared" si="859"/>
        <v>0</v>
      </c>
      <c r="AL318" s="47">
        <f t="shared" si="859"/>
        <v>0</v>
      </c>
      <c r="AN318" s="47">
        <f t="shared" si="860"/>
        <v>507.47274942046113</v>
      </c>
      <c r="AO318" s="47">
        <f t="shared" si="860"/>
        <v>0</v>
      </c>
      <c r="AP318" s="47">
        <f t="shared" si="860"/>
        <v>0</v>
      </c>
      <c r="AR318" s="47">
        <f t="shared" si="861"/>
        <v>224.98044284924154</v>
      </c>
      <c r="AS318" s="47">
        <f t="shared" si="861"/>
        <v>0</v>
      </c>
      <c r="AT318" s="47">
        <f t="shared" si="861"/>
        <v>0</v>
      </c>
      <c r="AV318" s="47">
        <f t="shared" si="862"/>
        <v>182.98584408781812</v>
      </c>
      <c r="AW318" s="47">
        <f t="shared" si="862"/>
        <v>0</v>
      </c>
      <c r="AX318" s="47">
        <f t="shared" si="862"/>
        <v>0</v>
      </c>
      <c r="AZ318" s="47">
        <f t="shared" si="863"/>
        <v>5.9647154750558622</v>
      </c>
      <c r="BA318" s="47">
        <f t="shared" si="863"/>
        <v>0</v>
      </c>
      <c r="BB318" s="47">
        <f t="shared" si="863"/>
        <v>0</v>
      </c>
      <c r="BD318" s="47">
        <f t="shared" si="864"/>
        <v>12.605616119511483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23811.161161426724</v>
      </c>
      <c r="BO318" s="44">
        <f t="shared" si="704"/>
        <v>8013.4940107827961</v>
      </c>
      <c r="BP318" s="44">
        <f t="shared" si="705"/>
        <v>736.02830347023462</v>
      </c>
      <c r="BQ318" s="44">
        <f t="shared" si="706"/>
        <v>9497.5602084697966</v>
      </c>
      <c r="BR318" s="44">
        <f t="shared" si="707"/>
        <v>8014.9271949429904</v>
      </c>
      <c r="BS318" s="44">
        <f t="shared" si="708"/>
        <v>4634.7458936521743</v>
      </c>
      <c r="BT318" s="44">
        <f t="shared" si="709"/>
        <v>4785.0738593032029</v>
      </c>
      <c r="BU318" s="44">
        <f t="shared" si="710"/>
        <v>507.47274942046113</v>
      </c>
      <c r="BV318" s="44">
        <f t="shared" si="711"/>
        <v>224.98044284924154</v>
      </c>
      <c r="BW318" s="44">
        <f t="shared" si="712"/>
        <v>182.98584408781812</v>
      </c>
      <c r="BX318" s="44">
        <f t="shared" si="713"/>
        <v>5.9647154750558622</v>
      </c>
      <c r="BY318" s="44">
        <f t="shared" si="714"/>
        <v>12.605616119511483</v>
      </c>
      <c r="CA318" s="44">
        <f t="shared" si="715"/>
        <v>0</v>
      </c>
    </row>
    <row r="319" spans="2:79" x14ac:dyDescent="0.3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3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132580.72818527004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44619.196185148321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4098.2112454529961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52882.488169548888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44627.176165557263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25806.300724616864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26643.327991683142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2825.612165497369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1252.6928333389067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1018.8665849719348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33.211581566292303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70.18816734801652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132580.72818527004</v>
      </c>
      <c r="BO320" s="44">
        <f t="shared" si="704"/>
        <v>44619.196185148321</v>
      </c>
      <c r="BP320" s="44">
        <f t="shared" si="705"/>
        <v>4098.2112454529961</v>
      </c>
      <c r="BQ320" s="44">
        <f t="shared" si="706"/>
        <v>52882.488169548888</v>
      </c>
      <c r="BR320" s="44">
        <f t="shared" si="707"/>
        <v>44627.176165557263</v>
      </c>
      <c r="BS320" s="44">
        <f t="shared" si="708"/>
        <v>25806.300724616864</v>
      </c>
      <c r="BT320" s="44">
        <f t="shared" si="709"/>
        <v>26643.327991683142</v>
      </c>
      <c r="BU320" s="44">
        <f t="shared" si="710"/>
        <v>2825.612165497369</v>
      </c>
      <c r="BV320" s="44">
        <f t="shared" si="711"/>
        <v>1252.6928333389067</v>
      </c>
      <c r="BW320" s="44">
        <f t="shared" si="712"/>
        <v>1018.8665849719348</v>
      </c>
      <c r="BX320" s="44">
        <f t="shared" si="713"/>
        <v>33.211581566292303</v>
      </c>
      <c r="BY320" s="44">
        <f t="shared" si="714"/>
        <v>70.18816734801652</v>
      </c>
      <c r="CA320" s="44">
        <f t="shared" si="715"/>
        <v>0</v>
      </c>
    </row>
    <row r="321" spans="2:79" x14ac:dyDescent="0.3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3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3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3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18470.229485487525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6216.0376117864862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570.93442779817485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7367.2222624258156</v>
      </c>
      <c r="Y324" s="47">
        <f t="shared" si="869"/>
        <v>0</v>
      </c>
      <c r="Z324" s="47">
        <f t="shared" si="869"/>
        <v>0</v>
      </c>
      <c r="AB324" s="47">
        <f t="shared" si="870"/>
        <v>6217.1493274291752</v>
      </c>
      <c r="AC324" s="47">
        <f t="shared" si="870"/>
        <v>0</v>
      </c>
      <c r="AD324" s="47">
        <f t="shared" si="870"/>
        <v>0</v>
      </c>
      <c r="AF324" s="47">
        <f t="shared" si="871"/>
        <v>3595.1552165945418</v>
      </c>
      <c r="AG324" s="47">
        <f t="shared" si="871"/>
        <v>0</v>
      </c>
      <c r="AH324" s="47">
        <f t="shared" si="871"/>
        <v>0</v>
      </c>
      <c r="AJ324" s="47">
        <f t="shared" si="872"/>
        <v>3711.7640625402391</v>
      </c>
      <c r="AK324" s="47">
        <f t="shared" si="872"/>
        <v>0</v>
      </c>
      <c r="AL324" s="47">
        <f t="shared" si="872"/>
        <v>0</v>
      </c>
      <c r="AN324" s="47">
        <f t="shared" si="873"/>
        <v>393.644731388043</v>
      </c>
      <c r="AO324" s="47">
        <f t="shared" si="873"/>
        <v>0</v>
      </c>
      <c r="AP324" s="47">
        <f t="shared" si="873"/>
        <v>0</v>
      </c>
      <c r="AR324" s="47">
        <f t="shared" si="874"/>
        <v>174.51649589872903</v>
      </c>
      <c r="AS324" s="47">
        <f t="shared" si="874"/>
        <v>0</v>
      </c>
      <c r="AT324" s="47">
        <f t="shared" si="874"/>
        <v>0</v>
      </c>
      <c r="AV324" s="47">
        <f t="shared" si="875"/>
        <v>141.94144124196632</v>
      </c>
      <c r="AW324" s="47">
        <f t="shared" si="875"/>
        <v>0</v>
      </c>
      <c r="AX324" s="47">
        <f t="shared" si="875"/>
        <v>0</v>
      </c>
      <c r="AZ324" s="47">
        <f t="shared" si="876"/>
        <v>4.6268076929566817</v>
      </c>
      <c r="BA324" s="47">
        <f t="shared" si="876"/>
        <v>0</v>
      </c>
      <c r="BB324" s="47">
        <f t="shared" si="876"/>
        <v>0</v>
      </c>
      <c r="BD324" s="47">
        <f t="shared" si="877"/>
        <v>9.7781297163496728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18470.229485487525</v>
      </c>
      <c r="BO324" s="44">
        <f t="shared" si="704"/>
        <v>6216.0376117864862</v>
      </c>
      <c r="BP324" s="44">
        <f t="shared" si="705"/>
        <v>570.93442779817485</v>
      </c>
      <c r="BQ324" s="44">
        <f t="shared" si="706"/>
        <v>7367.2222624258156</v>
      </c>
      <c r="BR324" s="44">
        <f t="shared" si="707"/>
        <v>6217.1493274291752</v>
      </c>
      <c r="BS324" s="44">
        <f t="shared" si="708"/>
        <v>3595.1552165945418</v>
      </c>
      <c r="BT324" s="44">
        <f t="shared" si="709"/>
        <v>3711.7640625402391</v>
      </c>
      <c r="BU324" s="44">
        <f t="shared" si="710"/>
        <v>393.644731388043</v>
      </c>
      <c r="BV324" s="44">
        <f t="shared" si="711"/>
        <v>174.51649589872903</v>
      </c>
      <c r="BW324" s="44">
        <f t="shared" si="712"/>
        <v>141.94144124196632</v>
      </c>
      <c r="BX324" s="44">
        <f t="shared" si="713"/>
        <v>4.6268076929566817</v>
      </c>
      <c r="BY324" s="44">
        <f t="shared" si="714"/>
        <v>9.7781297163496728</v>
      </c>
      <c r="CA324" s="44">
        <f t="shared" si="715"/>
        <v>0</v>
      </c>
    </row>
    <row r="325" spans="2:79" x14ac:dyDescent="0.3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18470.229485487525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6216.0376117864862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570.93442779817485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7367.2222624258156</v>
      </c>
      <c r="Y325" s="47">
        <f t="shared" si="869"/>
        <v>0</v>
      </c>
      <c r="Z325" s="47">
        <f t="shared" si="869"/>
        <v>0</v>
      </c>
      <c r="AB325" s="47">
        <f t="shared" si="870"/>
        <v>6217.1493274291752</v>
      </c>
      <c r="AC325" s="47">
        <f t="shared" si="870"/>
        <v>0</v>
      </c>
      <c r="AD325" s="47">
        <f t="shared" si="870"/>
        <v>0</v>
      </c>
      <c r="AF325" s="47">
        <f t="shared" si="871"/>
        <v>3595.1552165945418</v>
      </c>
      <c r="AG325" s="47">
        <f t="shared" si="871"/>
        <v>0</v>
      </c>
      <c r="AH325" s="47">
        <f t="shared" si="871"/>
        <v>0</v>
      </c>
      <c r="AJ325" s="47">
        <f t="shared" si="872"/>
        <v>3711.7640625402391</v>
      </c>
      <c r="AK325" s="47">
        <f t="shared" si="872"/>
        <v>0</v>
      </c>
      <c r="AL325" s="47">
        <f t="shared" si="872"/>
        <v>0</v>
      </c>
      <c r="AN325" s="47">
        <f t="shared" si="873"/>
        <v>393.644731388043</v>
      </c>
      <c r="AO325" s="47">
        <f t="shared" si="873"/>
        <v>0</v>
      </c>
      <c r="AP325" s="47">
        <f t="shared" si="873"/>
        <v>0</v>
      </c>
      <c r="AR325" s="47">
        <f t="shared" si="874"/>
        <v>174.51649589872903</v>
      </c>
      <c r="AS325" s="47">
        <f t="shared" si="874"/>
        <v>0</v>
      </c>
      <c r="AT325" s="47">
        <f t="shared" si="874"/>
        <v>0</v>
      </c>
      <c r="AV325" s="47">
        <f t="shared" si="875"/>
        <v>141.94144124196632</v>
      </c>
      <c r="AW325" s="47">
        <f t="shared" si="875"/>
        <v>0</v>
      </c>
      <c r="AX325" s="47">
        <f t="shared" si="875"/>
        <v>0</v>
      </c>
      <c r="AZ325" s="47">
        <f t="shared" si="876"/>
        <v>4.6268076929566817</v>
      </c>
      <c r="BA325" s="47">
        <f t="shared" si="876"/>
        <v>0</v>
      </c>
      <c r="BB325" s="47">
        <f t="shared" si="876"/>
        <v>0</v>
      </c>
      <c r="BD325" s="47">
        <f t="shared" si="877"/>
        <v>9.7781297163496728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18470.229485487525</v>
      </c>
      <c r="BO325" s="44">
        <f t="shared" si="704"/>
        <v>6216.0376117864862</v>
      </c>
      <c r="BP325" s="44">
        <f t="shared" si="705"/>
        <v>570.93442779817485</v>
      </c>
      <c r="BQ325" s="44">
        <f t="shared" si="706"/>
        <v>7367.2222624258156</v>
      </c>
      <c r="BR325" s="44">
        <f t="shared" si="707"/>
        <v>6217.1493274291752</v>
      </c>
      <c r="BS325" s="44">
        <f t="shared" si="708"/>
        <v>3595.1552165945418</v>
      </c>
      <c r="BT325" s="44">
        <f t="shared" si="709"/>
        <v>3711.7640625402391</v>
      </c>
      <c r="BU325" s="44">
        <f t="shared" si="710"/>
        <v>393.644731388043</v>
      </c>
      <c r="BV325" s="44">
        <f t="shared" si="711"/>
        <v>174.51649589872903</v>
      </c>
      <c r="BW325" s="44">
        <f t="shared" si="712"/>
        <v>141.94144124196632</v>
      </c>
      <c r="BX325" s="44">
        <f t="shared" si="713"/>
        <v>4.6268076929566817</v>
      </c>
      <c r="BY325" s="44">
        <f t="shared" si="714"/>
        <v>9.7781297163496728</v>
      </c>
      <c r="CA325" s="44">
        <f t="shared" si="715"/>
        <v>0</v>
      </c>
    </row>
    <row r="326" spans="2:79" x14ac:dyDescent="0.3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3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3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36940.458970975051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12432.075223572972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1141.8688555963497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14734.444524851631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12434.29865485835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7190.3104331890836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7423.5281250804783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787.289462776086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349.03299179745807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283.88288248393263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9.2536153859133634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19.556259432699346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91583.412881979093</v>
      </c>
      <c r="BO328" s="44">
        <f t="shared" si="704"/>
        <v>30189.078999726327</v>
      </c>
      <c r="BP328" s="44">
        <f t="shared" si="705"/>
        <v>3256.7577481049666</v>
      </c>
      <c r="BQ328" s="44">
        <f t="shared" si="706"/>
        <v>39238.180933761229</v>
      </c>
      <c r="BR328" s="44">
        <f t="shared" si="707"/>
        <v>36087.206802449859</v>
      </c>
      <c r="BS328" s="44">
        <f t="shared" si="708"/>
        <v>17593.181399895631</v>
      </c>
      <c r="BT328" s="44">
        <f t="shared" si="709"/>
        <v>21826.338072567953</v>
      </c>
      <c r="BU328" s="44">
        <f t="shared" si="710"/>
        <v>2193.0767940891187</v>
      </c>
      <c r="BV328" s="44">
        <f t="shared" si="711"/>
        <v>1091.7051926633565</v>
      </c>
      <c r="BW328" s="44">
        <f t="shared" si="712"/>
        <v>1614.2482062044692</v>
      </c>
      <c r="BX328" s="44">
        <f t="shared" si="713"/>
        <v>52.618995224068051</v>
      </c>
      <c r="BY328" s="44">
        <f t="shared" si="714"/>
        <v>60.193973333924674</v>
      </c>
      <c r="CA328" s="44">
        <f t="shared" si="715"/>
        <v>0</v>
      </c>
    </row>
    <row r="329" spans="2:79" x14ac:dyDescent="0.3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3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169521.18715624508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57051.271408721295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5240.080101049346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67616.932694400515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57061.474820415613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32996.61115780595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34066.856116763622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3612.9016282734551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1601.7258251363646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1302.7494674558675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42.465196952205666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89.74442678071587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224164.14106724912</v>
      </c>
      <c r="BO330" s="44">
        <f t="shared" si="704"/>
        <v>74808.275184874656</v>
      </c>
      <c r="BP330" s="44">
        <f t="shared" si="705"/>
        <v>7354.9689935579627</v>
      </c>
      <c r="BQ330" s="44">
        <f t="shared" si="706"/>
        <v>92120.669103310109</v>
      </c>
      <c r="BR330" s="44">
        <f t="shared" si="707"/>
        <v>80714.382968007121</v>
      </c>
      <c r="BS330" s="44">
        <f t="shared" si="708"/>
        <v>43399.482124512499</v>
      </c>
      <c r="BT330" s="44">
        <f t="shared" si="709"/>
        <v>48469.666064251098</v>
      </c>
      <c r="BU330" s="44">
        <f t="shared" si="710"/>
        <v>5018.6889595864877</v>
      </c>
      <c r="BV330" s="44">
        <f t="shared" si="711"/>
        <v>2344.3980260022631</v>
      </c>
      <c r="BW330" s="44">
        <f t="shared" si="712"/>
        <v>2633.1147911764037</v>
      </c>
      <c r="BX330" s="44">
        <f t="shared" si="713"/>
        <v>85.830576790360354</v>
      </c>
      <c r="BY330" s="44">
        <f t="shared" si="714"/>
        <v>130.38214068194119</v>
      </c>
      <c r="CA330" s="44">
        <f t="shared" si="715"/>
        <v>0</v>
      </c>
    </row>
    <row r="331" spans="2:79" x14ac:dyDescent="0.3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3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3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184759.0378208879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62179.472600191511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5711.0982633806543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73694.855696726081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62190.593171954584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35962.596954015091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37129.043651131615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3937.6566420932577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1745.7010965378934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1419.8504751325011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46.282291089270394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97.811336859679059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184759.0378208879</v>
      </c>
      <c r="BO333" s="44">
        <f t="shared" si="704"/>
        <v>62179.472600191511</v>
      </c>
      <c r="BP333" s="44">
        <f t="shared" si="705"/>
        <v>5711.0982633806543</v>
      </c>
      <c r="BQ333" s="44">
        <f t="shared" si="706"/>
        <v>73694.855696726081</v>
      </c>
      <c r="BR333" s="44">
        <f t="shared" si="707"/>
        <v>62190.593171954584</v>
      </c>
      <c r="BS333" s="44">
        <f t="shared" si="708"/>
        <v>35962.596954015091</v>
      </c>
      <c r="BT333" s="44">
        <f t="shared" si="709"/>
        <v>37129.043651131615</v>
      </c>
      <c r="BU333" s="44">
        <f t="shared" si="710"/>
        <v>3937.6566420932577</v>
      </c>
      <c r="BV333" s="44">
        <f t="shared" si="711"/>
        <v>1745.7010965378934</v>
      </c>
      <c r="BW333" s="44">
        <f t="shared" si="712"/>
        <v>1419.8504751325011</v>
      </c>
      <c r="BX333" s="44">
        <f t="shared" si="713"/>
        <v>46.282291089270394</v>
      </c>
      <c r="BY333" s="44">
        <f t="shared" si="714"/>
        <v>97.811336859679059</v>
      </c>
      <c r="CA333" s="44">
        <f t="shared" si="715"/>
        <v>0</v>
      </c>
    </row>
    <row r="334" spans="2:79" x14ac:dyDescent="0.3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3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63560.396950027171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21390.845109525144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1964.7194363124484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25352.341820483998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21394.670784111397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12371.773336289894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12773.05175798014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1354.623958731524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600.55224340155087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488.45383085721863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15.921931766296284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33.648840513236166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63560.396950027171</v>
      </c>
      <c r="BO335" s="44">
        <f t="shared" si="704"/>
        <v>21390.845109525144</v>
      </c>
      <c r="BP335" s="44">
        <f t="shared" si="705"/>
        <v>1964.7194363124484</v>
      </c>
      <c r="BQ335" s="44">
        <f t="shared" si="706"/>
        <v>25352.341820483998</v>
      </c>
      <c r="BR335" s="44">
        <f t="shared" si="707"/>
        <v>21394.670784111397</v>
      </c>
      <c r="BS335" s="44">
        <f t="shared" si="708"/>
        <v>12371.773336289894</v>
      </c>
      <c r="BT335" s="44">
        <f t="shared" si="709"/>
        <v>12773.05175798014</v>
      </c>
      <c r="BU335" s="44">
        <f t="shared" si="710"/>
        <v>1354.623958731524</v>
      </c>
      <c r="BV335" s="44">
        <f t="shared" si="711"/>
        <v>600.55224340155087</v>
      </c>
      <c r="BW335" s="44">
        <f t="shared" si="712"/>
        <v>488.45383085721863</v>
      </c>
      <c r="BX335" s="44">
        <f t="shared" si="713"/>
        <v>15.921931766296284</v>
      </c>
      <c r="BY335" s="44">
        <f t="shared" si="714"/>
        <v>33.648840513236166</v>
      </c>
      <c r="CA335" s="44">
        <f t="shared" si="715"/>
        <v>0</v>
      </c>
    </row>
    <row r="336" spans="2:79" x14ac:dyDescent="0.3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139611.33929358545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46985.303391205001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4315.5349085591561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55686.788717971249</v>
      </c>
      <c r="Y336" s="47">
        <f t="shared" si="913"/>
        <v>0</v>
      </c>
      <c r="Z336" s="47">
        <f t="shared" si="913"/>
        <v>0</v>
      </c>
      <c r="AB336" s="47">
        <f t="shared" si="914"/>
        <v>46993.706541253108</v>
      </c>
      <c r="AC336" s="47">
        <f t="shared" si="914"/>
        <v>0</v>
      </c>
      <c r="AD336" s="47">
        <f t="shared" si="914"/>
        <v>0</v>
      </c>
      <c r="AF336" s="47">
        <f t="shared" si="915"/>
        <v>27174.780646415766</v>
      </c>
      <c r="AG336" s="47">
        <f t="shared" si="915"/>
        <v>0</v>
      </c>
      <c r="AH336" s="47">
        <f t="shared" si="915"/>
        <v>0</v>
      </c>
      <c r="AJ336" s="47">
        <f t="shared" si="916"/>
        <v>28056.194554605139</v>
      </c>
      <c r="AK336" s="47">
        <f t="shared" si="916"/>
        <v>0</v>
      </c>
      <c r="AL336" s="47">
        <f t="shared" si="916"/>
        <v>0</v>
      </c>
      <c r="AN336" s="47">
        <f t="shared" si="917"/>
        <v>2975.4512903117707</v>
      </c>
      <c r="AO336" s="47">
        <f t="shared" si="917"/>
        <v>0</v>
      </c>
      <c r="AP336" s="47">
        <f t="shared" si="917"/>
        <v>0</v>
      </c>
      <c r="AR336" s="47">
        <f t="shared" si="918"/>
        <v>1319.121765129599</v>
      </c>
      <c r="AS336" s="47">
        <f t="shared" si="918"/>
        <v>0</v>
      </c>
      <c r="AT336" s="47">
        <f t="shared" si="918"/>
        <v>0</v>
      </c>
      <c r="AV336" s="47">
        <f t="shared" si="919"/>
        <v>1072.8959663778437</v>
      </c>
      <c r="AW336" s="47">
        <f t="shared" si="919"/>
        <v>0</v>
      </c>
      <c r="AX336" s="47">
        <f t="shared" si="919"/>
        <v>0</v>
      </c>
      <c r="AZ336" s="47">
        <f t="shared" si="920"/>
        <v>34.972755437342443</v>
      </c>
      <c r="BA336" s="47">
        <f t="shared" si="920"/>
        <v>0</v>
      </c>
      <c r="BB336" s="47">
        <f t="shared" si="920"/>
        <v>0</v>
      </c>
      <c r="BD336" s="47">
        <f t="shared" si="921"/>
        <v>73.910169148607707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139611.33929358545</v>
      </c>
      <c r="BO336" s="44">
        <f t="shared" si="704"/>
        <v>46985.303391205001</v>
      </c>
      <c r="BP336" s="44">
        <f t="shared" si="705"/>
        <v>4315.5349085591561</v>
      </c>
      <c r="BQ336" s="44">
        <f t="shared" si="706"/>
        <v>55686.788717971249</v>
      </c>
      <c r="BR336" s="44">
        <f t="shared" si="707"/>
        <v>46993.706541253108</v>
      </c>
      <c r="BS336" s="44">
        <f t="shared" si="708"/>
        <v>27174.780646415766</v>
      </c>
      <c r="BT336" s="44">
        <f t="shared" si="709"/>
        <v>28056.194554605139</v>
      </c>
      <c r="BU336" s="44">
        <f t="shared" si="710"/>
        <v>2975.4512903117707</v>
      </c>
      <c r="BV336" s="44">
        <f t="shared" si="711"/>
        <v>1319.121765129599</v>
      </c>
      <c r="BW336" s="44">
        <f t="shared" si="712"/>
        <v>1072.8959663778437</v>
      </c>
      <c r="BX336" s="44">
        <f t="shared" si="713"/>
        <v>34.972755437342443</v>
      </c>
      <c r="BY336" s="44">
        <f t="shared" si="714"/>
        <v>73.910169148607707</v>
      </c>
      <c r="CA336" s="44">
        <f t="shared" si="715"/>
        <v>0</v>
      </c>
    </row>
    <row r="337" spans="2:79" x14ac:dyDescent="0.3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3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387930.77406450053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130555.62110092165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11991.352608252259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154733.98623518134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130578.9704973191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75509.150936720747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77958.289963716888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8267.7318911365528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3665.3751050690435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2981.2002723675632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97.176978292909126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205.37034652152292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387930.77406450053</v>
      </c>
      <c r="BO338" s="44">
        <f t="shared" si="928"/>
        <v>130555.62110092165</v>
      </c>
      <c r="BP338" s="44">
        <f t="shared" si="929"/>
        <v>11991.352608252259</v>
      </c>
      <c r="BQ338" s="44">
        <f t="shared" si="930"/>
        <v>154733.98623518134</v>
      </c>
      <c r="BR338" s="44">
        <f t="shared" si="931"/>
        <v>130578.9704973191</v>
      </c>
      <c r="BS338" s="44">
        <f t="shared" si="932"/>
        <v>75509.150936720747</v>
      </c>
      <c r="BT338" s="44">
        <f t="shared" si="933"/>
        <v>77958.289963716888</v>
      </c>
      <c r="BU338" s="44">
        <f t="shared" si="934"/>
        <v>8267.7318911365528</v>
      </c>
      <c r="BV338" s="44">
        <f t="shared" si="935"/>
        <v>3665.3751050690435</v>
      </c>
      <c r="BW338" s="44">
        <f t="shared" si="936"/>
        <v>2981.2002723675632</v>
      </c>
      <c r="BX338" s="44">
        <f t="shared" si="937"/>
        <v>97.176978292909126</v>
      </c>
      <c r="BY338" s="44">
        <f t="shared" si="938"/>
        <v>205.37034652152292</v>
      </c>
      <c r="CA338" s="44">
        <f t="shared" si="939"/>
        <v>0</v>
      </c>
    </row>
    <row r="339" spans="2:79" x14ac:dyDescent="0.3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3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3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90872.677924108444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30582.61860275461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2808.9710749860365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36246.39403504799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30588.088192486601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17687.997993824101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18261.708142312036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1936.7139385059791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858.61311775848776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698.34534996978175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22.763680636951321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48.107947608997662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90872.677924108444</v>
      </c>
      <c r="BO341" s="44">
        <f t="shared" si="928"/>
        <v>30582.61860275461</v>
      </c>
      <c r="BP341" s="44">
        <f t="shared" si="929"/>
        <v>2808.9710749860365</v>
      </c>
      <c r="BQ341" s="44">
        <f t="shared" si="930"/>
        <v>36246.39403504799</v>
      </c>
      <c r="BR341" s="44">
        <f t="shared" si="931"/>
        <v>30588.088192486601</v>
      </c>
      <c r="BS341" s="44">
        <f t="shared" si="932"/>
        <v>17687.997993824101</v>
      </c>
      <c r="BT341" s="44">
        <f t="shared" si="933"/>
        <v>18261.708142312036</v>
      </c>
      <c r="BU341" s="44">
        <f t="shared" si="934"/>
        <v>1936.7139385059791</v>
      </c>
      <c r="BV341" s="44">
        <f t="shared" si="935"/>
        <v>858.61311775848776</v>
      </c>
      <c r="BW341" s="44">
        <f t="shared" si="936"/>
        <v>698.34534996978175</v>
      </c>
      <c r="BX341" s="44">
        <f t="shared" si="937"/>
        <v>22.763680636951321</v>
      </c>
      <c r="BY341" s="44">
        <f t="shared" si="938"/>
        <v>48.107947608997662</v>
      </c>
      <c r="CA341" s="44">
        <f t="shared" si="939"/>
        <v>0</v>
      </c>
    </row>
    <row r="342" spans="2:79" x14ac:dyDescent="0.3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3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239103.82542273815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80468.863319623197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7390.9534182748894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95371.366504658028</v>
      </c>
      <c r="Y343" s="47">
        <f t="shared" si="944"/>
        <v>0</v>
      </c>
      <c r="Z343" s="47">
        <f t="shared" si="944"/>
        <v>0</v>
      </c>
      <c r="AB343" s="47">
        <f t="shared" si="945"/>
        <v>80483.254882172987</v>
      </c>
      <c r="AC343" s="47">
        <f t="shared" si="945"/>
        <v>0</v>
      </c>
      <c r="AD343" s="47">
        <f t="shared" si="945"/>
        <v>0</v>
      </c>
      <c r="AF343" s="47">
        <f t="shared" si="946"/>
        <v>46540.589327906659</v>
      </c>
      <c r="AG343" s="47">
        <f t="shared" si="946"/>
        <v>0</v>
      </c>
      <c r="AH343" s="47">
        <f t="shared" si="946"/>
        <v>0</v>
      </c>
      <c r="AJ343" s="47">
        <f t="shared" si="947"/>
        <v>48050.133167936052</v>
      </c>
      <c r="AK343" s="47">
        <f t="shared" si="947"/>
        <v>0</v>
      </c>
      <c r="AL343" s="47">
        <f t="shared" si="947"/>
        <v>0</v>
      </c>
      <c r="AN343" s="47">
        <f t="shared" si="948"/>
        <v>5095.8739417039196</v>
      </c>
      <c r="AO343" s="47">
        <f t="shared" si="948"/>
        <v>0</v>
      </c>
      <c r="AP343" s="47">
        <f t="shared" si="948"/>
        <v>0</v>
      </c>
      <c r="AR343" s="47">
        <f t="shared" si="949"/>
        <v>2259.1793892730993</v>
      </c>
      <c r="AS343" s="47">
        <f t="shared" si="949"/>
        <v>0</v>
      </c>
      <c r="AT343" s="47">
        <f t="shared" si="949"/>
        <v>0</v>
      </c>
      <c r="AV343" s="47">
        <f t="shared" si="950"/>
        <v>1837.4834819262744</v>
      </c>
      <c r="AW343" s="47">
        <f t="shared" si="950"/>
        <v>0</v>
      </c>
      <c r="AX343" s="47">
        <f t="shared" si="950"/>
        <v>0</v>
      </c>
      <c r="AZ343" s="47">
        <f t="shared" si="951"/>
        <v>59.89570512648644</v>
      </c>
      <c r="BA343" s="47">
        <f t="shared" si="951"/>
        <v>0</v>
      </c>
      <c r="BB343" s="47">
        <f t="shared" si="951"/>
        <v>0</v>
      </c>
      <c r="BD343" s="47">
        <f t="shared" si="952"/>
        <v>126.58143866030306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239103.82542273815</v>
      </c>
      <c r="BO343" s="44">
        <f t="shared" si="928"/>
        <v>80468.863319623197</v>
      </c>
      <c r="BP343" s="44">
        <f t="shared" si="929"/>
        <v>7390.9534182748894</v>
      </c>
      <c r="BQ343" s="44">
        <f t="shared" si="930"/>
        <v>95371.366504658028</v>
      </c>
      <c r="BR343" s="44">
        <f t="shared" si="931"/>
        <v>80483.254882172987</v>
      </c>
      <c r="BS343" s="44">
        <f t="shared" si="932"/>
        <v>46540.589327906659</v>
      </c>
      <c r="BT343" s="44">
        <f t="shared" si="933"/>
        <v>48050.133167936052</v>
      </c>
      <c r="BU343" s="44">
        <f t="shared" si="934"/>
        <v>5095.8739417039196</v>
      </c>
      <c r="BV343" s="44">
        <f t="shared" si="935"/>
        <v>2259.1793892730993</v>
      </c>
      <c r="BW343" s="44">
        <f t="shared" si="936"/>
        <v>1837.4834819262744</v>
      </c>
      <c r="BX343" s="44">
        <f t="shared" si="937"/>
        <v>59.89570512648644</v>
      </c>
      <c r="BY343" s="44">
        <f t="shared" si="938"/>
        <v>126.58143866030306</v>
      </c>
      <c r="CA343" s="44">
        <f t="shared" si="939"/>
        <v>0</v>
      </c>
    </row>
    <row r="344" spans="2:79" x14ac:dyDescent="0.3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-63422.480018746464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-21344.430048314523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-1960.4562773567734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-25297.330880457775</v>
      </c>
      <c r="Y344" s="47">
        <f t="shared" si="944"/>
        <v>0</v>
      </c>
      <c r="Z344" s="47">
        <f t="shared" si="944"/>
        <v>0</v>
      </c>
      <c r="AB344" s="47">
        <f t="shared" si="945"/>
        <v>-21348.247421736462</v>
      </c>
      <c r="AC344" s="47">
        <f t="shared" si="945"/>
        <v>0</v>
      </c>
      <c r="AD344" s="47">
        <f t="shared" si="945"/>
        <v>0</v>
      </c>
      <c r="AF344" s="47">
        <f t="shared" si="946"/>
        <v>-12344.928365287225</v>
      </c>
      <c r="AG344" s="47">
        <f t="shared" si="946"/>
        <v>0</v>
      </c>
      <c r="AH344" s="47">
        <f t="shared" si="946"/>
        <v>0</v>
      </c>
      <c r="AJ344" s="47">
        <f t="shared" si="947"/>
        <v>-12745.336070443838</v>
      </c>
      <c r="AK344" s="47">
        <f t="shared" si="947"/>
        <v>0</v>
      </c>
      <c r="AL344" s="47">
        <f t="shared" si="947"/>
        <v>0</v>
      </c>
      <c r="AN344" s="47">
        <f t="shared" si="948"/>
        <v>-1351.6846193253452</v>
      </c>
      <c r="AO344" s="47">
        <f t="shared" si="948"/>
        <v>0</v>
      </c>
      <c r="AP344" s="47">
        <f t="shared" si="948"/>
        <v>0</v>
      </c>
      <c r="AR344" s="47">
        <f t="shared" si="949"/>
        <v>-599.24913129939057</v>
      </c>
      <c r="AS344" s="47">
        <f t="shared" si="949"/>
        <v>0</v>
      </c>
      <c r="AT344" s="47">
        <f t="shared" si="949"/>
        <v>0</v>
      </c>
      <c r="AV344" s="47">
        <f t="shared" si="950"/>
        <v>-487.39395620796029</v>
      </c>
      <c r="AW344" s="47">
        <f t="shared" si="950"/>
        <v>0</v>
      </c>
      <c r="AX344" s="47">
        <f t="shared" si="950"/>
        <v>0</v>
      </c>
      <c r="AZ344" s="47">
        <f t="shared" si="951"/>
        <v>-15.887383461461202</v>
      </c>
      <c r="BA344" s="47">
        <f t="shared" si="951"/>
        <v>0</v>
      </c>
      <c r="BB344" s="47">
        <f t="shared" si="951"/>
        <v>0</v>
      </c>
      <c r="BD344" s="47">
        <f t="shared" si="952"/>
        <v>-33.575827362793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-63422.480018746464</v>
      </c>
      <c r="BO344" s="44">
        <f t="shared" si="928"/>
        <v>-21344.430048314523</v>
      </c>
      <c r="BP344" s="44">
        <f t="shared" si="929"/>
        <v>-1960.4562773567734</v>
      </c>
      <c r="BQ344" s="44">
        <f t="shared" si="930"/>
        <v>-25297.330880457775</v>
      </c>
      <c r="BR344" s="44">
        <f t="shared" si="931"/>
        <v>-21348.247421736462</v>
      </c>
      <c r="BS344" s="44">
        <f t="shared" si="932"/>
        <v>-12344.928365287225</v>
      </c>
      <c r="BT344" s="44">
        <f t="shared" si="933"/>
        <v>-12745.336070443838</v>
      </c>
      <c r="BU344" s="44">
        <f t="shared" si="934"/>
        <v>-1351.6846193253452</v>
      </c>
      <c r="BV344" s="44">
        <f t="shared" si="935"/>
        <v>-599.24913129939057</v>
      </c>
      <c r="BW344" s="44">
        <f t="shared" si="936"/>
        <v>-487.39395620796029</v>
      </c>
      <c r="BX344" s="44">
        <f t="shared" si="937"/>
        <v>-15.887383461461202</v>
      </c>
      <c r="BY344" s="44">
        <f t="shared" si="938"/>
        <v>-33.575827362793</v>
      </c>
      <c r="CA344" s="44">
        <f t="shared" si="939"/>
        <v>0</v>
      </c>
    </row>
    <row r="345" spans="2:79" x14ac:dyDescent="0.3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266554.02332810016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89707.051874063283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8239.4682159041513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106320.42965924824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89723.095652923119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51883.658956443534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53566.505239804246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5680.9032608845537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2518.5433757321962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2048.4348756880959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66.77200230197657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141.11355890650771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266554.02332810016</v>
      </c>
      <c r="BO345" s="44">
        <f t="shared" si="928"/>
        <v>89707.051874063283</v>
      </c>
      <c r="BP345" s="44">
        <f t="shared" si="929"/>
        <v>8239.4682159041513</v>
      </c>
      <c r="BQ345" s="44">
        <f t="shared" si="930"/>
        <v>106320.42965924824</v>
      </c>
      <c r="BR345" s="44">
        <f t="shared" si="931"/>
        <v>89723.095652923119</v>
      </c>
      <c r="BS345" s="44">
        <f t="shared" si="932"/>
        <v>51883.658956443534</v>
      </c>
      <c r="BT345" s="44">
        <f t="shared" si="933"/>
        <v>53566.505239804246</v>
      </c>
      <c r="BU345" s="44">
        <f t="shared" si="934"/>
        <v>5680.9032608845537</v>
      </c>
      <c r="BV345" s="44">
        <f t="shared" si="935"/>
        <v>2518.5433757321962</v>
      </c>
      <c r="BW345" s="44">
        <f t="shared" si="936"/>
        <v>2048.4348756880959</v>
      </c>
      <c r="BX345" s="44">
        <f t="shared" si="937"/>
        <v>66.77200230197657</v>
      </c>
      <c r="BY345" s="44">
        <f t="shared" si="938"/>
        <v>141.11355890650771</v>
      </c>
      <c r="CA345" s="44">
        <f t="shared" si="939"/>
        <v>0</v>
      </c>
    </row>
    <row r="346" spans="2:79" x14ac:dyDescent="0.3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3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654484.79739260068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220262.67297498492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20230.82082415641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261054.41589442958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220302.06615024223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127392.80989316429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131524.79520352115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13948.635152021106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6183.9184808012396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5029.6351480556586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163.94898059488571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346.48390542803065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654484.79739260068</v>
      </c>
      <c r="BO347" s="44">
        <f t="shared" si="928"/>
        <v>220262.67297498492</v>
      </c>
      <c r="BP347" s="44">
        <f t="shared" si="929"/>
        <v>20230.82082415641</v>
      </c>
      <c r="BQ347" s="44">
        <f t="shared" si="930"/>
        <v>261054.41589442958</v>
      </c>
      <c r="BR347" s="44">
        <f t="shared" si="931"/>
        <v>220302.06615024223</v>
      </c>
      <c r="BS347" s="44">
        <f t="shared" si="932"/>
        <v>127392.80989316429</v>
      </c>
      <c r="BT347" s="44">
        <f t="shared" si="933"/>
        <v>131524.79520352115</v>
      </c>
      <c r="BU347" s="44">
        <f t="shared" si="934"/>
        <v>13948.635152021106</v>
      </c>
      <c r="BV347" s="44">
        <f t="shared" si="935"/>
        <v>6183.9184808012396</v>
      </c>
      <c r="BW347" s="44">
        <f t="shared" si="936"/>
        <v>5029.6351480556586</v>
      </c>
      <c r="BX347" s="44">
        <f t="shared" si="937"/>
        <v>163.94898059488571</v>
      </c>
      <c r="BY347" s="44">
        <f t="shared" si="938"/>
        <v>346.48390542803065</v>
      </c>
      <c r="CA347" s="44">
        <f t="shared" si="939"/>
        <v>0</v>
      </c>
    </row>
    <row r="348" spans="2:79" x14ac:dyDescent="0.3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3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6597082.4087562077</v>
      </c>
      <c r="M349" s="24">
        <f t="shared" si="964"/>
        <v>4782450.0076727038</v>
      </c>
      <c r="N349" s="24">
        <f t="shared" si="964"/>
        <v>0</v>
      </c>
      <c r="O349" s="24"/>
      <c r="P349" s="24">
        <f t="shared" si="964"/>
        <v>2220205.8947401955</v>
      </c>
      <c r="Q349" s="24">
        <f t="shared" si="964"/>
        <v>1554125.0384051295</v>
      </c>
      <c r="R349" s="24">
        <f t="shared" si="964"/>
        <v>0</v>
      </c>
      <c r="S349" s="24"/>
      <c r="T349" s="24">
        <f t="shared" ref="T349:V349" si="965">T347+T330+T311</f>
        <v>203922.83014891908</v>
      </c>
      <c r="U349" s="24">
        <f t="shared" si="965"/>
        <v>185098.8952148855</v>
      </c>
      <c r="V349" s="24">
        <f t="shared" si="965"/>
        <v>0</v>
      </c>
      <c r="W349" s="24"/>
      <c r="X349" s="24">
        <f t="shared" si="964"/>
        <v>2631378.9131333893</v>
      </c>
      <c r="Y349" s="24">
        <f t="shared" si="964"/>
        <v>2144611.262554754</v>
      </c>
      <c r="Z349" s="24">
        <f t="shared" si="964"/>
        <v>0</v>
      </c>
      <c r="AA349" s="24"/>
      <c r="AB349" s="24">
        <f t="shared" si="964"/>
        <v>2220602.9704622747</v>
      </c>
      <c r="AC349" s="24">
        <f t="shared" si="964"/>
        <v>2070145.2365874171</v>
      </c>
      <c r="AD349" s="24">
        <f t="shared" si="964"/>
        <v>0</v>
      </c>
      <c r="AE349" s="24"/>
      <c r="AF349" s="24">
        <f t="shared" si="964"/>
        <v>1284095.319702409</v>
      </c>
      <c r="AG349" s="24">
        <f t="shared" si="964"/>
        <v>910478.05386899028</v>
      </c>
      <c r="AH349" s="24">
        <f t="shared" si="964"/>
        <v>0</v>
      </c>
      <c r="AI349" s="24"/>
      <c r="AJ349" s="24">
        <f t="shared" si="964"/>
        <v>1325744.9465734859</v>
      </c>
      <c r="AK349" s="24">
        <f t="shared" si="964"/>
        <v>1260559.9370790734</v>
      </c>
      <c r="AL349" s="24">
        <f t="shared" si="964"/>
        <v>0</v>
      </c>
      <c r="AM349" s="24"/>
      <c r="AN349" s="24">
        <f t="shared" si="964"/>
        <v>140599.59215883425</v>
      </c>
      <c r="AO349" s="24">
        <f t="shared" si="964"/>
        <v>123037.0459908519</v>
      </c>
      <c r="AP349" s="24">
        <f t="shared" si="964"/>
        <v>0</v>
      </c>
      <c r="AQ349" s="24"/>
      <c r="AR349" s="24">
        <f t="shared" si="964"/>
        <v>62332.723371730812</v>
      </c>
      <c r="AS349" s="24">
        <f t="shared" si="964"/>
        <v>65000.012234224356</v>
      </c>
      <c r="AT349" s="24">
        <f t="shared" si="964"/>
        <v>0</v>
      </c>
      <c r="AU349" s="24"/>
      <c r="AV349" s="24">
        <f t="shared" si="964"/>
        <v>50697.766685932555</v>
      </c>
      <c r="AW349" s="24">
        <f t="shared" si="964"/>
        <v>116435.97567944646</v>
      </c>
      <c r="AX349" s="24">
        <f t="shared" si="964"/>
        <v>0</v>
      </c>
      <c r="AY349" s="24"/>
      <c r="AZ349" s="24">
        <f t="shared" si="964"/>
        <v>1652.5745748792867</v>
      </c>
      <c r="BA349" s="24">
        <f t="shared" si="964"/>
        <v>3795.4163583010054</v>
      </c>
      <c r="BB349" s="24">
        <f t="shared" si="964"/>
        <v>0</v>
      </c>
      <c r="BC349" s="24"/>
      <c r="BD349" s="24">
        <f t="shared" si="964"/>
        <v>3492.4919364402831</v>
      </c>
      <c r="BE349" s="24">
        <f t="shared" si="964"/>
        <v>3556.6861095256104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11379532.416428912</v>
      </c>
      <c r="BO349" s="44">
        <f t="shared" si="928"/>
        <v>3774330.9331453247</v>
      </c>
      <c r="BP349" s="44">
        <f t="shared" si="929"/>
        <v>389021.72536380461</v>
      </c>
      <c r="BQ349" s="44">
        <f t="shared" si="930"/>
        <v>4775990.1756881438</v>
      </c>
      <c r="BR349" s="44">
        <f t="shared" si="931"/>
        <v>4290748.207049692</v>
      </c>
      <c r="BS349" s="44">
        <f t="shared" si="932"/>
        <v>2194573.3735713991</v>
      </c>
      <c r="BT349" s="44">
        <f t="shared" si="933"/>
        <v>2586304.8836525595</v>
      </c>
      <c r="BU349" s="44">
        <f t="shared" si="934"/>
        <v>263636.63814968616</v>
      </c>
      <c r="BV349" s="44">
        <f t="shared" si="935"/>
        <v>127332.73560595517</v>
      </c>
      <c r="BW349" s="44">
        <f t="shared" si="936"/>
        <v>167133.742365379</v>
      </c>
      <c r="BX349" s="44">
        <f t="shared" si="937"/>
        <v>5447.9909331802919</v>
      </c>
      <c r="BY349" s="44">
        <f t="shared" si="938"/>
        <v>7049.178045965893</v>
      </c>
      <c r="CA349" s="44">
        <f t="shared" si="939"/>
        <v>0</v>
      </c>
    </row>
    <row r="350" spans="2:79" x14ac:dyDescent="0.3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3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3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3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376987.26259156386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126872.65230108946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11653.077035346516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150368.94673115792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126895.3430119573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73379.040837617562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75759.089751550666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8034.4995083125659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3561.9750213513485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2897.1007330555526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94.435619658966488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199.57685733835859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376987.26259156386</v>
      </c>
      <c r="BO353" s="44">
        <f t="shared" si="928"/>
        <v>126872.65230108946</v>
      </c>
      <c r="BP353" s="44">
        <f t="shared" si="929"/>
        <v>11653.077035346516</v>
      </c>
      <c r="BQ353" s="44">
        <f t="shared" si="930"/>
        <v>150368.94673115792</v>
      </c>
      <c r="BR353" s="44">
        <f t="shared" si="931"/>
        <v>126895.3430119573</v>
      </c>
      <c r="BS353" s="44">
        <f t="shared" si="932"/>
        <v>73379.040837617562</v>
      </c>
      <c r="BT353" s="44">
        <f t="shared" si="933"/>
        <v>75759.089751550666</v>
      </c>
      <c r="BU353" s="44">
        <f t="shared" si="934"/>
        <v>8034.4995083125659</v>
      </c>
      <c r="BV353" s="44">
        <f t="shared" si="935"/>
        <v>3561.9750213513485</v>
      </c>
      <c r="BW353" s="44">
        <f t="shared" si="936"/>
        <v>2897.1007330555526</v>
      </c>
      <c r="BX353" s="44">
        <f t="shared" si="937"/>
        <v>94.435619658966488</v>
      </c>
      <c r="BY353" s="44">
        <f t="shared" si="938"/>
        <v>199.57685733835859</v>
      </c>
      <c r="CA353" s="44">
        <f t="shared" si="939"/>
        <v>0</v>
      </c>
    </row>
    <row r="354" spans="2:79" x14ac:dyDescent="0.3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3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376987.26259156386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126872.65230108946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11653.077035346516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150368.94673115792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126895.3430119573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73379.040837617562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75759.089751550666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8034.4995083125659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3561.9750213513485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2897.1007330555526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94.435619658966488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199.57685733835859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376987.26259156386</v>
      </c>
      <c r="BO355" s="44">
        <f t="shared" si="928"/>
        <v>126872.65230108946</v>
      </c>
      <c r="BP355" s="44">
        <f t="shared" si="929"/>
        <v>11653.077035346516</v>
      </c>
      <c r="BQ355" s="44">
        <f t="shared" si="930"/>
        <v>150368.94673115792</v>
      </c>
      <c r="BR355" s="44">
        <f t="shared" si="931"/>
        <v>126895.3430119573</v>
      </c>
      <c r="BS355" s="44">
        <f t="shared" si="932"/>
        <v>73379.040837617562</v>
      </c>
      <c r="BT355" s="44">
        <f t="shared" si="933"/>
        <v>75759.089751550666</v>
      </c>
      <c r="BU355" s="44">
        <f t="shared" si="934"/>
        <v>8034.4995083125659</v>
      </c>
      <c r="BV355" s="44">
        <f t="shared" si="935"/>
        <v>3561.9750213513485</v>
      </c>
      <c r="BW355" s="44">
        <f t="shared" si="936"/>
        <v>2897.1007330555526</v>
      </c>
      <c r="BX355" s="44">
        <f t="shared" si="937"/>
        <v>94.435619658966488</v>
      </c>
      <c r="BY355" s="44">
        <f t="shared" si="938"/>
        <v>199.57685733835859</v>
      </c>
      <c r="CA355" s="44">
        <f t="shared" si="939"/>
        <v>0</v>
      </c>
    </row>
    <row r="356" spans="2:79" x14ac:dyDescent="0.3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3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3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3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3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3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3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3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3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3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3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3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3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3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3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3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3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3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3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3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3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3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3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3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3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3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3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3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3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3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3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3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3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3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3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3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3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3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3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3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3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3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3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3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3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3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3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3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3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3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3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3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3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3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3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3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3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3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3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3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3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3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3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35">
      <c r="B419" s="6" t="s">
        <v>273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28237117.970294021</v>
      </c>
      <c r="I419" s="24">
        <f t="shared" ref="I419:J419" si="1159">I417+I404+I396+I368+I355+I349</f>
        <v>13219293.567755304</v>
      </c>
      <c r="J419" s="24">
        <f t="shared" si="1159"/>
        <v>10850657.461950678</v>
      </c>
      <c r="K419" s="24"/>
      <c r="L419" s="24">
        <f t="shared" ref="L419:BF419" si="1160">L417+L404+L396+L368+L355+L349</f>
        <v>12174214.754280899</v>
      </c>
      <c r="M419" s="24">
        <f t="shared" si="1160"/>
        <v>4782450.0076727038</v>
      </c>
      <c r="N419" s="24">
        <f t="shared" si="1160"/>
        <v>7919872.6606270168</v>
      </c>
      <c r="O419" s="24"/>
      <c r="P419" s="24">
        <f t="shared" si="1160"/>
        <v>3778102.5283907526</v>
      </c>
      <c r="Q419" s="24">
        <f t="shared" si="1160"/>
        <v>1554125.0384051295</v>
      </c>
      <c r="R419" s="24">
        <f t="shared" si="1160"/>
        <v>1991588.6094797221</v>
      </c>
      <c r="S419" s="24"/>
      <c r="T419" s="24">
        <f t="shared" ref="T419:V419" si="1161">T417+T404+T396+T368+T355+T349</f>
        <v>332517.72916502203</v>
      </c>
      <c r="U419" s="24">
        <f t="shared" si="1161"/>
        <v>185098.8952148855</v>
      </c>
      <c r="V419" s="24">
        <f t="shared" si="1161"/>
        <v>37490.225371475106</v>
      </c>
      <c r="W419" s="24"/>
      <c r="X419" s="24">
        <f t="shared" si="1160"/>
        <v>4157987.0807777103</v>
      </c>
      <c r="Y419" s="24">
        <f t="shared" si="1160"/>
        <v>2144611.262554754</v>
      </c>
      <c r="Z419" s="24">
        <f t="shared" si="1160"/>
        <v>391743.27406295773</v>
      </c>
      <c r="AA419" s="24"/>
      <c r="AB419" s="24">
        <f t="shared" si="1160"/>
        <v>3582211.0054494366</v>
      </c>
      <c r="AC419" s="24">
        <f t="shared" si="1160"/>
        <v>2070145.2365874171</v>
      </c>
      <c r="AD419" s="24">
        <f t="shared" si="1160"/>
        <v>81961.702938199858</v>
      </c>
      <c r="AE419" s="24"/>
      <c r="AF419" s="24">
        <f t="shared" si="1160"/>
        <v>2101000.2453411622</v>
      </c>
      <c r="AG419" s="24">
        <f t="shared" si="1160"/>
        <v>910478.05386899028</v>
      </c>
      <c r="AH419" s="24">
        <f t="shared" si="1160"/>
        <v>101977.72202765736</v>
      </c>
      <c r="AI419" s="24"/>
      <c r="AJ419" s="24">
        <f t="shared" si="1160"/>
        <v>1632905.9347703094</v>
      </c>
      <c r="AK419" s="24">
        <f t="shared" si="1160"/>
        <v>1260559.9370790734</v>
      </c>
      <c r="AL419" s="24">
        <f t="shared" si="1160"/>
        <v>46493.747496664699</v>
      </c>
      <c r="AM419" s="24"/>
      <c r="AN419" s="24">
        <f t="shared" si="1160"/>
        <v>225182.89464627538</v>
      </c>
      <c r="AO419" s="24">
        <f t="shared" si="1160"/>
        <v>123037.0459908519</v>
      </c>
      <c r="AP419" s="24">
        <f t="shared" si="1160"/>
        <v>553.00341917757657</v>
      </c>
      <c r="AQ419" s="24"/>
      <c r="AR419" s="24">
        <f t="shared" si="1160"/>
        <v>105959.29502605795</v>
      </c>
      <c r="AS419" s="24">
        <f t="shared" si="1160"/>
        <v>65000.012234224356</v>
      </c>
      <c r="AT419" s="24">
        <f t="shared" si="1160"/>
        <v>553.00341917757657</v>
      </c>
      <c r="AU419" s="24"/>
      <c r="AV419" s="24">
        <f t="shared" si="1160"/>
        <v>137682.9358043817</v>
      </c>
      <c r="AW419" s="24">
        <f t="shared" si="1160"/>
        <v>116435.97567944646</v>
      </c>
      <c r="AX419" s="24">
        <f t="shared" si="1160"/>
        <v>267519.68909350288</v>
      </c>
      <c r="AY419" s="24"/>
      <c r="AZ419" s="24">
        <f t="shared" si="1160"/>
        <v>4436.8536660728005</v>
      </c>
      <c r="BA419" s="24">
        <f t="shared" si="1160"/>
        <v>3795.4163583010054</v>
      </c>
      <c r="BB419" s="24">
        <f t="shared" si="1160"/>
        <v>1681.124029804374</v>
      </c>
      <c r="BC419" s="24"/>
      <c r="BD419" s="24">
        <f t="shared" si="1160"/>
        <v>4916.7129759407117</v>
      </c>
      <c r="BE419" s="24">
        <f t="shared" si="1160"/>
        <v>3556.6861095256104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24876537.422580622</v>
      </c>
      <c r="BO419" s="44">
        <f t="shared" si="1123"/>
        <v>7323816.1762756035</v>
      </c>
      <c r="BP419" s="44">
        <f t="shared" si="1124"/>
        <v>555106.8497513826</v>
      </c>
      <c r="BQ419" s="44">
        <f t="shared" si="1125"/>
        <v>6694341.6173954215</v>
      </c>
      <c r="BR419" s="44">
        <f t="shared" si="1126"/>
        <v>5734317.9449750539</v>
      </c>
      <c r="BS419" s="44">
        <f t="shared" si="1127"/>
        <v>3113456.0212378101</v>
      </c>
      <c r="BT419" s="44">
        <f t="shared" si="1128"/>
        <v>2939959.6193460473</v>
      </c>
      <c r="BU419" s="44">
        <f t="shared" si="1129"/>
        <v>348772.94405630481</v>
      </c>
      <c r="BV419" s="44">
        <f t="shared" si="1130"/>
        <v>171512.31067945989</v>
      </c>
      <c r="BW419" s="44">
        <f t="shared" si="1131"/>
        <v>521638.60057733103</v>
      </c>
      <c r="BX419" s="44">
        <f t="shared" si="1132"/>
        <v>9913.3940541781794</v>
      </c>
      <c r="BY419" s="44">
        <f t="shared" si="1133"/>
        <v>17696.099070788019</v>
      </c>
      <c r="CA419" s="44">
        <f t="shared" si="1134"/>
        <v>0</v>
      </c>
    </row>
    <row r="420" spans="2:79" x14ac:dyDescent="0.3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3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3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11457700.112397913</v>
      </c>
      <c r="I422" s="21">
        <f>+'Function-Classif'!T422</f>
        <v>5363957.5241507506</v>
      </c>
      <c r="J422" s="21">
        <f>+'Function-Classif'!U422</f>
        <v>4402842.3634513374</v>
      </c>
      <c r="K422" s="47"/>
      <c r="L422" s="47">
        <f t="shared" ref="L422:N422" si="1162">INDEX(Alloc,$E422,L$1)*$G422</f>
        <v>4939898.6789383069</v>
      </c>
      <c r="M422" s="47">
        <f t="shared" si="1162"/>
        <v>1940561.9953174833</v>
      </c>
      <c r="N422" s="47">
        <f t="shared" si="1162"/>
        <v>3213625.6245877217</v>
      </c>
      <c r="O422" s="47"/>
      <c r="P422" s="47">
        <f t="shared" ref="P422:V422" si="1163">INDEX(Alloc,$E422,P$1)*$G422</f>
        <v>1533030.5950392575</v>
      </c>
      <c r="Q422" s="47">
        <f t="shared" si="1163"/>
        <v>630613.17539374391</v>
      </c>
      <c r="R422" s="47">
        <f t="shared" si="1163"/>
        <v>808121.60287364502</v>
      </c>
      <c r="S422" s="47"/>
      <c r="T422" s="47">
        <f t="shared" si="1163"/>
        <v>134924.83286844092</v>
      </c>
      <c r="U422" s="47">
        <f t="shared" si="1163"/>
        <v>75107.085458914473</v>
      </c>
      <c r="V422" s="47">
        <f t="shared" si="1163"/>
        <v>15212.308844849884</v>
      </c>
      <c r="W422" s="24"/>
      <c r="X422" s="47">
        <f t="shared" ref="X422:Z422" si="1164">INDEX(Alloc,$E422,X$1)*$G422</f>
        <v>1687175.3375431241</v>
      </c>
      <c r="Y422" s="47">
        <f t="shared" si="1164"/>
        <v>870213.19703639601</v>
      </c>
      <c r="Z422" s="47">
        <f t="shared" si="1164"/>
        <v>158956.62439715833</v>
      </c>
      <c r="AB422" s="47">
        <f t="shared" ref="AB422:AD422" si="1165">INDEX(Alloc,$E422,AB$1)*$G422</f>
        <v>1453544.213788036</v>
      </c>
      <c r="AC422" s="47">
        <f t="shared" si="1165"/>
        <v>839997.31611705525</v>
      </c>
      <c r="AD422" s="47">
        <f t="shared" si="1165"/>
        <v>33257.381789291663</v>
      </c>
      <c r="AF422" s="47">
        <f t="shared" ref="AF422:AH422" si="1166">INDEX(Alloc,$E422,AF$1)*$G422</f>
        <v>852517.27079648606</v>
      </c>
      <c r="AG422" s="47">
        <f t="shared" si="1166"/>
        <v>369442.25367210648</v>
      </c>
      <c r="AH422" s="47">
        <f t="shared" si="1166"/>
        <v>41379.228516436531</v>
      </c>
      <c r="AJ422" s="47">
        <f t="shared" ref="AJ422:AL422" si="1167">INDEX(Alloc,$E422,AJ$1)*$G422</f>
        <v>662579.88977612986</v>
      </c>
      <c r="AK422" s="47">
        <f t="shared" si="1167"/>
        <v>511494.04652236938</v>
      </c>
      <c r="AL422" s="47">
        <f t="shared" si="1167"/>
        <v>18865.644024958838</v>
      </c>
      <c r="AN422" s="47">
        <f t="shared" ref="AN422:AP422" si="1168">INDEX(Alloc,$E422,AN$1)*$G422</f>
        <v>91371.863092154337</v>
      </c>
      <c r="AO422" s="47">
        <f t="shared" si="1168"/>
        <v>49924.414281993799</v>
      </c>
      <c r="AP422" s="47">
        <f t="shared" si="1168"/>
        <v>224.39072375350398</v>
      </c>
      <c r="AR422" s="47">
        <f t="shared" ref="AR422:AT422" si="1169">INDEX(Alloc,$E422,AR$1)*$G422</f>
        <v>42994.82078188259</v>
      </c>
      <c r="AS422" s="47">
        <f t="shared" si="1169"/>
        <v>26374.881751934801</v>
      </c>
      <c r="AT422" s="47">
        <f t="shared" si="1169"/>
        <v>224.39072375350398</v>
      </c>
      <c r="AV422" s="47">
        <f t="shared" ref="AV422:AX422" si="1170">INDEX(Alloc,$E422,AV$1)*$G422</f>
        <v>55867.23796319191</v>
      </c>
      <c r="AW422" s="47">
        <f t="shared" si="1170"/>
        <v>47245.915572298858</v>
      </c>
      <c r="AX422" s="47">
        <f t="shared" si="1170"/>
        <v>108550.7513557116</v>
      </c>
      <c r="AZ422" s="47">
        <f t="shared" ref="AZ422:BB422" si="1171">INDEX(Alloc,$E422,AZ$1)*$G422</f>
        <v>1800.33028873329</v>
      </c>
      <c r="BA422" s="47">
        <f t="shared" si="1171"/>
        <v>1540.0559816639634</v>
      </c>
      <c r="BB422" s="47">
        <f t="shared" si="1171"/>
        <v>682.14521770628994</v>
      </c>
      <c r="BD422" s="47">
        <f t="shared" ref="BD422:BF422" si="1172">INDEX(Alloc,$E422,BD$1)*$G422</f>
        <v>1995.0415221669869</v>
      </c>
      <c r="BE422" s="47">
        <f t="shared" si="1172"/>
        <v>1443.187044787891</v>
      </c>
      <c r="BF422" s="47">
        <f t="shared" si="1172"/>
        <v>3742.2703963485374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10094086.298843512</v>
      </c>
      <c r="BO422" s="44">
        <f t="shared" si="1123"/>
        <v>2971765.373306646</v>
      </c>
      <c r="BP422" s="44">
        <f t="shared" si="1124"/>
        <v>225244.22717220528</v>
      </c>
      <c r="BQ422" s="44">
        <f t="shared" si="1125"/>
        <v>2716345.1589766783</v>
      </c>
      <c r="BR422" s="44">
        <f t="shared" si="1126"/>
        <v>2326798.9116943828</v>
      </c>
      <c r="BS422" s="44">
        <f t="shared" si="1127"/>
        <v>1263338.752985029</v>
      </c>
      <c r="BT422" s="44">
        <f t="shared" si="1128"/>
        <v>1192939.5803234582</v>
      </c>
      <c r="BU422" s="44">
        <f t="shared" si="1129"/>
        <v>141520.66809790165</v>
      </c>
      <c r="BV422" s="44">
        <f t="shared" si="1130"/>
        <v>69594.093257570887</v>
      </c>
      <c r="BW422" s="44">
        <f t="shared" si="1131"/>
        <v>211663.90489120237</v>
      </c>
      <c r="BX422" s="44">
        <f t="shared" si="1132"/>
        <v>4022.5314881035438</v>
      </c>
      <c r="BY422" s="44">
        <f t="shared" si="1133"/>
        <v>7180.4989633034147</v>
      </c>
      <c r="CA422" s="44">
        <f t="shared" si="1134"/>
        <v>0</v>
      </c>
    </row>
    <row r="423" spans="2:79" x14ac:dyDescent="0.3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3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-1308318.2533865515</v>
      </c>
      <c r="I424" s="21">
        <f>+'Function-Classif'!T424</f>
        <v>-612493.21158640925</v>
      </c>
      <c r="J424" s="21">
        <f>+'Function-Classif'!U424</f>
        <v>-502746.53502703935</v>
      </c>
      <c r="K424" s="47"/>
      <c r="L424" s="47">
        <f t="shared" ref="L424:N424" si="1173">INDEX(Alloc,$E424,L$1)*$G424</f>
        <v>-564071.28377725568</v>
      </c>
      <c r="M424" s="47">
        <f t="shared" si="1173"/>
        <v>-221586.58852965437</v>
      </c>
      <c r="N424" s="47">
        <f t="shared" si="1173"/>
        <v>-366953.66635136609</v>
      </c>
      <c r="O424" s="47"/>
      <c r="P424" s="47">
        <f t="shared" ref="P424:V424" si="1174">INDEX(Alloc,$E424,P$1)*$G424</f>
        <v>-175051.87697482406</v>
      </c>
      <c r="Q424" s="47">
        <f t="shared" si="1174"/>
        <v>-72007.708362077363</v>
      </c>
      <c r="R424" s="47">
        <f t="shared" si="1174"/>
        <v>-92276.82987195201</v>
      </c>
      <c r="S424" s="47"/>
      <c r="T424" s="47">
        <f t="shared" si="1174"/>
        <v>-15406.636580224409</v>
      </c>
      <c r="U424" s="47">
        <f t="shared" si="1174"/>
        <v>-8576.2386779729022</v>
      </c>
      <c r="V424" s="47">
        <f t="shared" si="1174"/>
        <v>-1737.045056392692</v>
      </c>
      <c r="W424" s="24"/>
      <c r="X424" s="47">
        <f t="shared" ref="X424:Z424" si="1175">INDEX(Alloc,$E424,X$1)*$G424</f>
        <v>-192653.17377112954</v>
      </c>
      <c r="Y424" s="47">
        <f t="shared" si="1175"/>
        <v>-99366.871086863466</v>
      </c>
      <c r="Z424" s="47">
        <f t="shared" si="1175"/>
        <v>-18150.750251394766</v>
      </c>
      <c r="AB424" s="47">
        <f t="shared" ref="AB424:AD424" si="1176">INDEX(Alloc,$E424,AB$1)*$G424</f>
        <v>-165975.58046972626</v>
      </c>
      <c r="AC424" s="47">
        <f t="shared" si="1176"/>
        <v>-95916.615960518189</v>
      </c>
      <c r="AD424" s="47">
        <f t="shared" si="1176"/>
        <v>-3797.5544156277942</v>
      </c>
      <c r="AF424" s="47">
        <f t="shared" ref="AF424:AH424" si="1177">INDEX(Alloc,$E424,AF$1)*$G424</f>
        <v>-97346.229676882387</v>
      </c>
      <c r="AG424" s="47">
        <f t="shared" si="1177"/>
        <v>-42185.433316453302</v>
      </c>
      <c r="AH424" s="47">
        <f t="shared" si="1177"/>
        <v>-4724.9622042845713</v>
      </c>
      <c r="AJ424" s="47">
        <f t="shared" ref="AJ424:AL424" si="1178">INDEX(Alloc,$E424,AJ$1)*$G424</f>
        <v>-75657.885580628878</v>
      </c>
      <c r="AK424" s="47">
        <f t="shared" si="1178"/>
        <v>-58405.874739176914</v>
      </c>
      <c r="AL424" s="47">
        <f t="shared" si="1178"/>
        <v>-2154.2077552753276</v>
      </c>
      <c r="AN424" s="47">
        <f t="shared" ref="AN424:AP424" si="1179">INDEX(Alloc,$E424,AN$1)*$G424</f>
        <v>-10433.461790473057</v>
      </c>
      <c r="AO424" s="47">
        <f t="shared" si="1179"/>
        <v>-5700.7097283064541</v>
      </c>
      <c r="AP424" s="47">
        <f t="shared" si="1179"/>
        <v>-25.622461479827301</v>
      </c>
      <c r="AR424" s="47">
        <f t="shared" ref="AR424:AT424" si="1180">INDEX(Alloc,$E424,AR$1)*$G424</f>
        <v>-4909.4415352304086</v>
      </c>
      <c r="AS424" s="47">
        <f t="shared" si="1180"/>
        <v>-3011.6636749490258</v>
      </c>
      <c r="AT424" s="47">
        <f t="shared" si="1180"/>
        <v>-25.622461479827301</v>
      </c>
      <c r="AV424" s="47">
        <f t="shared" ref="AV424:AX424" si="1181">INDEX(Alloc,$E424,AV$1)*$G424</f>
        <v>-6379.3018211782355</v>
      </c>
      <c r="AW424" s="47">
        <f t="shared" si="1181"/>
        <v>-5394.8604986015916</v>
      </c>
      <c r="AX424" s="47">
        <f t="shared" si="1181"/>
        <v>-12395.064282039422</v>
      </c>
      <c r="AZ424" s="47">
        <f t="shared" ref="AZ424:BB424" si="1182">INDEX(Alloc,$E424,AZ$1)*$G424</f>
        <v>-205.57397695596481</v>
      </c>
      <c r="BA424" s="47">
        <f t="shared" si="1182"/>
        <v>-175.85408347944835</v>
      </c>
      <c r="BB424" s="47">
        <f t="shared" si="1182"/>
        <v>-77.891988010733854</v>
      </c>
      <c r="BD424" s="47">
        <f t="shared" ref="BD424:BF424" si="1183">INDEX(Alloc,$E424,BD$1)*$G424</f>
        <v>-227.80743204221434</v>
      </c>
      <c r="BE424" s="47">
        <f t="shared" si="1183"/>
        <v>-164.79292835600609</v>
      </c>
      <c r="BF424" s="47">
        <f t="shared" si="1183"/>
        <v>-427.31792773604411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-1152611.5386582762</v>
      </c>
      <c r="BO424" s="44">
        <f t="shared" si="1123"/>
        <v>-339336.41520885343</v>
      </c>
      <c r="BP424" s="44">
        <f t="shared" si="1124"/>
        <v>-25719.920314590003</v>
      </c>
      <c r="BQ424" s="44">
        <f t="shared" si="1125"/>
        <v>-310170.79510938778</v>
      </c>
      <c r="BR424" s="44">
        <f t="shared" si="1126"/>
        <v>-265689.75084587227</v>
      </c>
      <c r="BS424" s="44">
        <f t="shared" si="1127"/>
        <v>-144256.62519762025</v>
      </c>
      <c r="BT424" s="44">
        <f t="shared" si="1128"/>
        <v>-136217.96807508112</v>
      </c>
      <c r="BU424" s="44">
        <f t="shared" si="1129"/>
        <v>-16159.793980259337</v>
      </c>
      <c r="BV424" s="44">
        <f t="shared" si="1130"/>
        <v>-7946.7276716592614</v>
      </c>
      <c r="BW424" s="44">
        <f t="shared" si="1131"/>
        <v>-24169.226601819249</v>
      </c>
      <c r="BX424" s="44">
        <f t="shared" si="1132"/>
        <v>-459.32004844614698</v>
      </c>
      <c r="BY424" s="44">
        <f t="shared" si="1133"/>
        <v>-819.91828813426457</v>
      </c>
      <c r="CA424" s="44">
        <f t="shared" si="1134"/>
        <v>0</v>
      </c>
    </row>
    <row r="425" spans="2:79" x14ac:dyDescent="0.3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3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3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3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3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3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3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3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3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392737.75273552083</v>
      </c>
      <c r="I433" s="31">
        <f>+'Function-Classif'!T433</f>
        <v>0</v>
      </c>
      <c r="J433" s="31">
        <f>+'Function-Classif'!U433</f>
        <v>37975.247264479178</v>
      </c>
      <c r="K433" s="65"/>
      <c r="L433" s="47">
        <f t="shared" ref="L433:N433" si="1195">INDEX(Alloc,$E433,L$1)*$G433</f>
        <v>171005.78212038981</v>
      </c>
      <c r="M433" s="47">
        <f t="shared" si="1195"/>
        <v>0</v>
      </c>
      <c r="N433" s="47">
        <f t="shared" si="1195"/>
        <v>21907.928655821906</v>
      </c>
      <c r="O433" s="47"/>
      <c r="P433" s="47">
        <f t="shared" ref="P433:V433" si="1196">INDEX(Alloc,$E433,P$1)*$G433</f>
        <v>52441.238385387995</v>
      </c>
      <c r="Q433" s="47">
        <f t="shared" si="1196"/>
        <v>0</v>
      </c>
      <c r="R433" s="47">
        <f t="shared" si="1196"/>
        <v>3573.1563512652378</v>
      </c>
      <c r="S433" s="47"/>
      <c r="T433" s="47">
        <f t="shared" si="1196"/>
        <v>4535.6096971397255</v>
      </c>
      <c r="U433" s="47">
        <f t="shared" si="1196"/>
        <v>0</v>
      </c>
      <c r="V433" s="47">
        <f t="shared" si="1196"/>
        <v>33.552750392676487</v>
      </c>
      <c r="W433" s="24"/>
      <c r="X433" s="47">
        <f t="shared" ref="X433:Z433" si="1197">INDEX(Alloc,$E433,X$1)*$G433</f>
        <v>57622.510701349005</v>
      </c>
      <c r="Y433" s="47">
        <f t="shared" si="1197"/>
        <v>0</v>
      </c>
      <c r="Z433" s="47">
        <f t="shared" si="1197"/>
        <v>402.33650598806014</v>
      </c>
      <c r="AB433" s="47">
        <f t="shared" ref="AB433:AD433" si="1198">INDEX(Alloc,$E433,AB$1)*$G433</f>
        <v>48862.802094863189</v>
      </c>
      <c r="AC433" s="47">
        <f t="shared" si="1198"/>
        <v>0</v>
      </c>
      <c r="AD433" s="47">
        <f t="shared" si="1198"/>
        <v>52.538472216419144</v>
      </c>
      <c r="AF433" s="47">
        <f t="shared" ref="AF433:AH433" si="1199">INDEX(Alloc,$E433,AF$1)*$G433</f>
        <v>29154.897629028754</v>
      </c>
      <c r="AG433" s="47">
        <f t="shared" si="1199"/>
        <v>0</v>
      </c>
      <c r="AH433" s="47">
        <f t="shared" si="1199"/>
        <v>44.348331486819873</v>
      </c>
      <c r="AJ433" s="47">
        <f t="shared" ref="AJ433:AL433" si="1200">INDEX(Alloc,$E433,AJ$1)*$G433</f>
        <v>22550.703515506662</v>
      </c>
      <c r="AK433" s="47">
        <f t="shared" si="1200"/>
        <v>0</v>
      </c>
      <c r="AL433" s="47">
        <f t="shared" si="1200"/>
        <v>42.97650377970956</v>
      </c>
      <c r="AN433" s="47">
        <f t="shared" ref="AN433:AP433" si="1201">INDEX(Alloc,$E433,AN$1)*$G433</f>
        <v>3071.6157540224644</v>
      </c>
      <c r="AO433" s="47">
        <f t="shared" si="1201"/>
        <v>0</v>
      </c>
      <c r="AP433" s="47">
        <f t="shared" si="1201"/>
        <v>0.4984118458030834</v>
      </c>
      <c r="AR433" s="47">
        <f t="shared" ref="AR433:AT433" si="1202">INDEX(Alloc,$E433,AR$1)*$G433</f>
        <v>1445.2268924876507</v>
      </c>
      <c r="AS433" s="47">
        <f t="shared" si="1202"/>
        <v>0</v>
      </c>
      <c r="AT433" s="47">
        <f t="shared" si="1202"/>
        <v>0.4984118458030834</v>
      </c>
      <c r="AV433" s="47">
        <f t="shared" ref="AV433:AX433" si="1203">INDEX(Alloc,$E433,AV$1)*$G433</f>
        <v>1917.895830691567</v>
      </c>
      <c r="AW433" s="47">
        <f t="shared" si="1203"/>
        <v>0</v>
      </c>
      <c r="AX433" s="47">
        <f t="shared" si="1203"/>
        <v>11903.502514872942</v>
      </c>
      <c r="AZ433" s="47">
        <f t="shared" ref="AZ433:BB433" si="1204">INDEX(Alloc,$E433,AZ$1)*$G433</f>
        <v>61.795372444572244</v>
      </c>
      <c r="BA433" s="47">
        <f t="shared" si="1204"/>
        <v>0</v>
      </c>
      <c r="BB433" s="47">
        <f t="shared" si="1204"/>
        <v>2.1286189809310048</v>
      </c>
      <c r="BD433" s="47">
        <f t="shared" ref="BD433:BF433" si="1205">INDEX(Alloc,$E433,BD$1)*$G433</f>
        <v>67.674742209310168</v>
      </c>
      <c r="BE433" s="47">
        <f t="shared" si="1205"/>
        <v>0</v>
      </c>
      <c r="BF433" s="47">
        <f t="shared" si="1205"/>
        <v>11.781735982859475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192913.71077621172</v>
      </c>
      <c r="BO433" s="44">
        <f t="shared" si="1123"/>
        <v>56014.39473665323</v>
      </c>
      <c r="BP433" s="44">
        <f t="shared" si="1124"/>
        <v>4569.1624475324024</v>
      </c>
      <c r="BQ433" s="44">
        <f t="shared" si="1125"/>
        <v>58024.847207337065</v>
      </c>
      <c r="BR433" s="44">
        <f t="shared" si="1126"/>
        <v>48915.340567079606</v>
      </c>
      <c r="BS433" s="44">
        <f t="shared" si="1127"/>
        <v>29199.245960515575</v>
      </c>
      <c r="BT433" s="44">
        <f t="shared" si="1128"/>
        <v>22593.68001928637</v>
      </c>
      <c r="BU433" s="44">
        <f t="shared" si="1129"/>
        <v>3072.1141658682677</v>
      </c>
      <c r="BV433" s="44">
        <f t="shared" si="1130"/>
        <v>1445.7253043334538</v>
      </c>
      <c r="BW433" s="44">
        <f t="shared" si="1131"/>
        <v>13821.398345564508</v>
      </c>
      <c r="BX433" s="44">
        <f t="shared" si="1132"/>
        <v>63.923991425503246</v>
      </c>
      <c r="BY433" s="44">
        <f t="shared" si="1133"/>
        <v>79.456478192169641</v>
      </c>
      <c r="CA433" s="44">
        <f t="shared" si="1134"/>
        <v>0</v>
      </c>
    </row>
    <row r="434" spans="1:79" x14ac:dyDescent="0.3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10542119.611746883</v>
      </c>
      <c r="I434" s="24">
        <f t="shared" ref="I434:J434" si="1206">SUM(I422:I433)</f>
        <v>4751464.3125643414</v>
      </c>
      <c r="J434" s="24">
        <f t="shared" si="1206"/>
        <v>3938071.0756887775</v>
      </c>
      <c r="K434" s="24"/>
      <c r="L434" s="24">
        <f t="shared" ref="L434:BF434" si="1207">SUM(L422:L433)</f>
        <v>4546833.1772814412</v>
      </c>
      <c r="M434" s="24">
        <f t="shared" si="1207"/>
        <v>1718975.406787829</v>
      </c>
      <c r="N434" s="24">
        <f t="shared" si="1207"/>
        <v>2868579.8868921772</v>
      </c>
      <c r="O434" s="24"/>
      <c r="P434" s="24">
        <f t="shared" si="1207"/>
        <v>1410419.9564498214</v>
      </c>
      <c r="Q434" s="24">
        <f t="shared" si="1207"/>
        <v>558605.46703166654</v>
      </c>
      <c r="R434" s="24">
        <f t="shared" si="1207"/>
        <v>719417.92935295822</v>
      </c>
      <c r="S434" s="24"/>
      <c r="T434" s="24">
        <f t="shared" ref="T434:V434" si="1208">SUM(T422:T433)</f>
        <v>124053.80598535623</v>
      </c>
      <c r="U434" s="24">
        <f t="shared" si="1208"/>
        <v>66530.846780941574</v>
      </c>
      <c r="V434" s="24">
        <f t="shared" si="1208"/>
        <v>13508.816538849869</v>
      </c>
      <c r="W434" s="24"/>
      <c r="X434" s="24">
        <f t="shared" si="1207"/>
        <v>1552144.6744733436</v>
      </c>
      <c r="Y434" s="24">
        <f t="shared" si="1207"/>
        <v>770846.32594953256</v>
      </c>
      <c r="Z434" s="24">
        <f t="shared" si="1207"/>
        <v>141208.21065175164</v>
      </c>
      <c r="AA434" s="24"/>
      <c r="AB434" s="24">
        <f t="shared" si="1207"/>
        <v>1336431.4354131729</v>
      </c>
      <c r="AC434" s="24">
        <f t="shared" si="1207"/>
        <v>744080.70015653712</v>
      </c>
      <c r="AD434" s="24">
        <f t="shared" si="1207"/>
        <v>29512.365845880289</v>
      </c>
      <c r="AE434" s="24"/>
      <c r="AF434" s="24">
        <f t="shared" si="1207"/>
        <v>784325.93874863244</v>
      </c>
      <c r="AG434" s="24">
        <f t="shared" si="1207"/>
        <v>327256.82035565318</v>
      </c>
      <c r="AH434" s="24">
        <f t="shared" si="1207"/>
        <v>36698.614643638779</v>
      </c>
      <c r="AI434" s="24"/>
      <c r="AJ434" s="24">
        <f t="shared" si="1207"/>
        <v>609472.70771100768</v>
      </c>
      <c r="AK434" s="24">
        <f t="shared" si="1207"/>
        <v>453088.17178319243</v>
      </c>
      <c r="AL434" s="24">
        <f t="shared" si="1207"/>
        <v>16754.412773463217</v>
      </c>
      <c r="AM434" s="24"/>
      <c r="AN434" s="24">
        <f t="shared" si="1207"/>
        <v>84010.017055703749</v>
      </c>
      <c r="AO434" s="24">
        <f t="shared" si="1207"/>
        <v>44223.704553687348</v>
      </c>
      <c r="AP434" s="24">
        <f t="shared" si="1207"/>
        <v>199.26667411947975</v>
      </c>
      <c r="AQ434" s="24"/>
      <c r="AR434" s="24">
        <f t="shared" si="1207"/>
        <v>39530.606139139833</v>
      </c>
      <c r="AS434" s="24">
        <f t="shared" si="1207"/>
        <v>23363.218076985777</v>
      </c>
      <c r="AT434" s="24">
        <f t="shared" si="1207"/>
        <v>199.26667411947975</v>
      </c>
      <c r="AU434" s="24"/>
      <c r="AV434" s="24">
        <f t="shared" si="1207"/>
        <v>51405.831972705244</v>
      </c>
      <c r="AW434" s="24">
        <f t="shared" si="1207"/>
        <v>41851.055073697265</v>
      </c>
      <c r="AX434" s="24">
        <f t="shared" si="1207"/>
        <v>108059.18958854512</v>
      </c>
      <c r="AY434" s="24"/>
      <c r="AZ434" s="24">
        <f t="shared" si="1207"/>
        <v>1656.5516842218974</v>
      </c>
      <c r="BA434" s="24">
        <f t="shared" si="1207"/>
        <v>1364.2018981845151</v>
      </c>
      <c r="BB434" s="24">
        <f t="shared" si="1207"/>
        <v>606.38184867648715</v>
      </c>
      <c r="BC434" s="24"/>
      <c r="BD434" s="24">
        <f t="shared" si="1207"/>
        <v>1834.9088323340827</v>
      </c>
      <c r="BE434" s="24">
        <f t="shared" si="1207"/>
        <v>1278.3941164318849</v>
      </c>
      <c r="BF434" s="24">
        <f t="shared" si="1207"/>
        <v>3326.7342045953528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9134388.4709614478</v>
      </c>
      <c r="BO434" s="44">
        <f t="shared" si="1123"/>
        <v>2688443.3528344464</v>
      </c>
      <c r="BP434" s="44">
        <f t="shared" si="1124"/>
        <v>204093.46930514768</v>
      </c>
      <c r="BQ434" s="44">
        <f t="shared" si="1125"/>
        <v>2464199.2110746279</v>
      </c>
      <c r="BR434" s="44">
        <f t="shared" si="1126"/>
        <v>2110024.5014155903</v>
      </c>
      <c r="BS434" s="44">
        <f t="shared" si="1127"/>
        <v>1148281.3737479243</v>
      </c>
      <c r="BT434" s="44">
        <f t="shared" si="1128"/>
        <v>1079315.2922676632</v>
      </c>
      <c r="BU434" s="44">
        <f t="shared" si="1129"/>
        <v>128432.98828351058</v>
      </c>
      <c r="BV434" s="44">
        <f t="shared" si="1130"/>
        <v>63093.090890245083</v>
      </c>
      <c r="BW434" s="44">
        <f t="shared" si="1131"/>
        <v>201316.07663494762</v>
      </c>
      <c r="BX434" s="44">
        <f t="shared" si="1132"/>
        <v>3627.1354310828997</v>
      </c>
      <c r="BY434" s="44">
        <f t="shared" si="1133"/>
        <v>6440.0371533613206</v>
      </c>
      <c r="CA434" s="44">
        <f t="shared" si="1134"/>
        <v>0</v>
      </c>
    </row>
    <row r="435" spans="1:79" x14ac:dyDescent="0.3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3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38779237.582040906</v>
      </c>
      <c r="I436" s="24">
        <f t="shared" ref="I436:J436" si="1209">I434+I417+I404+I394+I382+I368+I355+I349</f>
        <v>17970757.880319647</v>
      </c>
      <c r="J436" s="24">
        <f t="shared" si="1209"/>
        <v>14788728.537639454</v>
      </c>
      <c r="K436" s="24"/>
      <c r="L436" s="24">
        <f t="shared" ref="L436:BF436" si="1210">L434+L417+L404+L394+L382+L368+L355+L349</f>
        <v>16721047.93156234</v>
      </c>
      <c r="M436" s="24">
        <f t="shared" si="1210"/>
        <v>6501425.4144605324</v>
      </c>
      <c r="N436" s="24">
        <f t="shared" si="1210"/>
        <v>10788452.547519194</v>
      </c>
      <c r="O436" s="24"/>
      <c r="P436" s="24">
        <f t="shared" si="1210"/>
        <v>5188522.4848405737</v>
      </c>
      <c r="Q436" s="24">
        <f t="shared" si="1210"/>
        <v>2112730.5054367958</v>
      </c>
      <c r="R436" s="24">
        <f t="shared" si="1210"/>
        <v>2711006.5388326803</v>
      </c>
      <c r="S436" s="24"/>
      <c r="T436" s="24">
        <f t="shared" ref="T436:V436" si="1211">T434+T417+T404+T394+T382+T368+T355+T349</f>
        <v>456571.53515037824</v>
      </c>
      <c r="U436" s="24">
        <f t="shared" si="1211"/>
        <v>251629.74199582706</v>
      </c>
      <c r="V436" s="24">
        <f t="shared" si="1211"/>
        <v>50999.041910324973</v>
      </c>
      <c r="W436" s="24"/>
      <c r="X436" s="24">
        <f t="shared" si="1210"/>
        <v>5710131.7552510547</v>
      </c>
      <c r="Y436" s="24">
        <f t="shared" si="1210"/>
        <v>2915457.5885042865</v>
      </c>
      <c r="Z436" s="24">
        <f t="shared" si="1210"/>
        <v>532951.48471470934</v>
      </c>
      <c r="AA436" s="24"/>
      <c r="AB436" s="24">
        <f t="shared" si="1210"/>
        <v>4918642.4408626091</v>
      </c>
      <c r="AC436" s="24">
        <f t="shared" si="1210"/>
        <v>2814225.9367439542</v>
      </c>
      <c r="AD436" s="24">
        <f t="shared" si="1210"/>
        <v>111474.06878408015</v>
      </c>
      <c r="AE436" s="24"/>
      <c r="AF436" s="24">
        <f t="shared" si="1210"/>
        <v>2885326.1840897943</v>
      </c>
      <c r="AG436" s="24">
        <f t="shared" si="1210"/>
        <v>1237734.8742246435</v>
      </c>
      <c r="AH436" s="24">
        <f t="shared" si="1210"/>
        <v>138676.33667129616</v>
      </c>
      <c r="AI436" s="24"/>
      <c r="AJ436" s="24">
        <f t="shared" si="1210"/>
        <v>2242378.6424813168</v>
      </c>
      <c r="AK436" s="24">
        <f t="shared" si="1210"/>
        <v>1713648.1088622659</v>
      </c>
      <c r="AL436" s="24">
        <f t="shared" si="1210"/>
        <v>63248.160270127912</v>
      </c>
      <c r="AM436" s="24"/>
      <c r="AN436" s="24">
        <f t="shared" si="1210"/>
        <v>309192.91170197912</v>
      </c>
      <c r="AO436" s="24">
        <f t="shared" si="1210"/>
        <v>167260.75054453925</v>
      </c>
      <c r="AP436" s="24">
        <f t="shared" si="1210"/>
        <v>752.27009329705629</v>
      </c>
      <c r="AQ436" s="24"/>
      <c r="AR436" s="24">
        <f t="shared" si="1210"/>
        <v>145489.90116519781</v>
      </c>
      <c r="AS436" s="24">
        <f t="shared" si="1210"/>
        <v>88363.230311210136</v>
      </c>
      <c r="AT436" s="24">
        <f t="shared" si="1210"/>
        <v>752.27009329705629</v>
      </c>
      <c r="AU436" s="24"/>
      <c r="AV436" s="24">
        <f t="shared" si="1210"/>
        <v>189088.76777708693</v>
      </c>
      <c r="AW436" s="24">
        <f t="shared" si="1210"/>
        <v>158287.03075314371</v>
      </c>
      <c r="AX436" s="24">
        <f t="shared" si="1210"/>
        <v>375578.87868204794</v>
      </c>
      <c r="AY436" s="24"/>
      <c r="AZ436" s="24">
        <f t="shared" si="1210"/>
        <v>6093.4053502946972</v>
      </c>
      <c r="BA436" s="24">
        <f t="shared" si="1210"/>
        <v>5159.6182564855208</v>
      </c>
      <c r="BB436" s="24">
        <f t="shared" si="1210"/>
        <v>2287.5058784808612</v>
      </c>
      <c r="BC436" s="24"/>
      <c r="BD436" s="24">
        <f t="shared" si="1210"/>
        <v>6751.6218082747946</v>
      </c>
      <c r="BE436" s="24">
        <f t="shared" si="1210"/>
        <v>4835.0802259574957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34010925.893542066</v>
      </c>
      <c r="BO436" s="44">
        <f t="shared" si="1123"/>
        <v>10012259.52911005</v>
      </c>
      <c r="BP436" s="44">
        <f t="shared" si="1124"/>
        <v>759200.31905653025</v>
      </c>
      <c r="BQ436" s="44">
        <f t="shared" si="1125"/>
        <v>9158540.8284700513</v>
      </c>
      <c r="BR436" s="44">
        <f t="shared" si="1126"/>
        <v>7844342.4463906437</v>
      </c>
      <c r="BS436" s="44">
        <f t="shared" si="1127"/>
        <v>4261737.3949857345</v>
      </c>
      <c r="BT436" s="44">
        <f t="shared" si="1128"/>
        <v>4019274.9116137107</v>
      </c>
      <c r="BU436" s="44">
        <f t="shared" si="1129"/>
        <v>477205.93233981542</v>
      </c>
      <c r="BV436" s="44">
        <f t="shared" si="1130"/>
        <v>234605.40156970499</v>
      </c>
      <c r="BW436" s="44">
        <f t="shared" si="1131"/>
        <v>722954.67721227859</v>
      </c>
      <c r="BX436" s="44">
        <f t="shared" si="1132"/>
        <v>13540.529485261079</v>
      </c>
      <c r="BY436" s="44">
        <f t="shared" si="1133"/>
        <v>24136.136224149341</v>
      </c>
      <c r="CA436" s="44">
        <f t="shared" si="1134"/>
        <v>0</v>
      </c>
    </row>
    <row r="437" spans="1:79" x14ac:dyDescent="0.3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3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3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20165011.450272758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6786405.643497183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623321.93993318069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8043220.1124110529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6787619.3673809003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3925037.6485629901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4052346.2299504406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429764.58532994287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190529.69216351138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154965.63213583259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5051.3519704770952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10675.346391736452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20165011.450272758</v>
      </c>
      <c r="BO439" s="44">
        <f t="shared" si="1123"/>
        <v>6786405.643497183</v>
      </c>
      <c r="BP439" s="44">
        <f t="shared" si="1124"/>
        <v>623321.93993318069</v>
      </c>
      <c r="BQ439" s="44">
        <f t="shared" si="1125"/>
        <v>8043220.1124110529</v>
      </c>
      <c r="BR439" s="44">
        <f t="shared" si="1126"/>
        <v>6787619.3673809003</v>
      </c>
      <c r="BS439" s="44">
        <f t="shared" si="1127"/>
        <v>3925037.6485629901</v>
      </c>
      <c r="BT439" s="44">
        <f t="shared" si="1128"/>
        <v>4052346.2299504406</v>
      </c>
      <c r="BU439" s="44">
        <f t="shared" si="1129"/>
        <v>429764.58532994287</v>
      </c>
      <c r="BV439" s="44">
        <f t="shared" si="1130"/>
        <v>190529.69216351138</v>
      </c>
      <c r="BW439" s="44">
        <f t="shared" si="1131"/>
        <v>154965.63213583259</v>
      </c>
      <c r="BX439" s="44">
        <f t="shared" si="1132"/>
        <v>5051.3519704770952</v>
      </c>
      <c r="BY439" s="44">
        <f t="shared" si="1133"/>
        <v>10675.346391736452</v>
      </c>
      <c r="CA439" s="44">
        <f t="shared" si="1134"/>
        <v>0</v>
      </c>
    </row>
    <row r="440" spans="1:79" x14ac:dyDescent="0.3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1585624.2601119254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533631.70429263823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49013.331445676464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632458.10552151338</v>
      </c>
      <c r="Y440" s="47">
        <f t="shared" si="1215"/>
        <v>0</v>
      </c>
      <c r="Z440" s="47">
        <f t="shared" si="1215"/>
        <v>0</v>
      </c>
      <c r="AB440" s="47">
        <f t="shared" si="1216"/>
        <v>533727.14237556944</v>
      </c>
      <c r="AC440" s="47">
        <f t="shared" si="1216"/>
        <v>0</v>
      </c>
      <c r="AD440" s="47">
        <f t="shared" si="1216"/>
        <v>0</v>
      </c>
      <c r="AF440" s="47">
        <f t="shared" si="1217"/>
        <v>308635.32771909039</v>
      </c>
      <c r="AG440" s="47">
        <f t="shared" si="1217"/>
        <v>0</v>
      </c>
      <c r="AH440" s="47">
        <f t="shared" si="1217"/>
        <v>0</v>
      </c>
      <c r="AJ440" s="47">
        <f t="shared" si="1218"/>
        <v>318645.91341432661</v>
      </c>
      <c r="AK440" s="47">
        <f t="shared" si="1218"/>
        <v>0</v>
      </c>
      <c r="AL440" s="47">
        <f t="shared" si="1218"/>
        <v>0</v>
      </c>
      <c r="AN440" s="47">
        <f t="shared" si="1219"/>
        <v>33793.44238492271</v>
      </c>
      <c r="AO440" s="47">
        <f t="shared" si="1219"/>
        <v>0</v>
      </c>
      <c r="AP440" s="47">
        <f t="shared" si="1219"/>
        <v>0</v>
      </c>
      <c r="AR440" s="47">
        <f t="shared" si="1220"/>
        <v>14981.816544519455</v>
      </c>
      <c r="AS440" s="47">
        <f t="shared" si="1220"/>
        <v>0</v>
      </c>
      <c r="AT440" s="47">
        <f t="shared" si="1220"/>
        <v>0</v>
      </c>
      <c r="AV440" s="47">
        <f t="shared" si="1221"/>
        <v>12185.327362897815</v>
      </c>
      <c r="AW440" s="47">
        <f t="shared" si="1221"/>
        <v>0</v>
      </c>
      <c r="AX440" s="47">
        <f t="shared" si="1221"/>
        <v>0</v>
      </c>
      <c r="AZ440" s="47">
        <f t="shared" si="1222"/>
        <v>397.200182628427</v>
      </c>
      <c r="BA440" s="47">
        <f t="shared" si="1222"/>
        <v>0</v>
      </c>
      <c r="BB440" s="47">
        <f t="shared" si="1222"/>
        <v>0</v>
      </c>
      <c r="BD440" s="47">
        <f t="shared" si="1223"/>
        <v>839.42864429202507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1585624.2601119254</v>
      </c>
      <c r="BO440" s="44">
        <f t="shared" si="1123"/>
        <v>533631.70429263823</v>
      </c>
      <c r="BP440" s="44">
        <f t="shared" si="1124"/>
        <v>49013.331445676464</v>
      </c>
      <c r="BQ440" s="44">
        <f t="shared" si="1125"/>
        <v>632458.10552151338</v>
      </c>
      <c r="BR440" s="44">
        <f t="shared" si="1126"/>
        <v>533727.14237556944</v>
      </c>
      <c r="BS440" s="44">
        <f t="shared" si="1127"/>
        <v>308635.32771909039</v>
      </c>
      <c r="BT440" s="44">
        <f t="shared" si="1128"/>
        <v>318645.91341432661</v>
      </c>
      <c r="BU440" s="44">
        <f t="shared" si="1129"/>
        <v>33793.44238492271</v>
      </c>
      <c r="BV440" s="44">
        <f t="shared" si="1130"/>
        <v>14981.816544519455</v>
      </c>
      <c r="BW440" s="44">
        <f t="shared" si="1131"/>
        <v>12185.327362897815</v>
      </c>
      <c r="BX440" s="44">
        <f t="shared" si="1132"/>
        <v>397.200182628427</v>
      </c>
      <c r="BY440" s="44">
        <f t="shared" si="1133"/>
        <v>839.42864429202507</v>
      </c>
      <c r="CA440" s="44">
        <f t="shared" si="1134"/>
        <v>0</v>
      </c>
    </row>
    <row r="441" spans="1:79" x14ac:dyDescent="0.3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6406525.960915708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2156075.3408737336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198032.52777901344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2555371.6439285125</v>
      </c>
      <c r="Y441" s="47">
        <f t="shared" si="1215"/>
        <v>0</v>
      </c>
      <c r="Z441" s="47">
        <f t="shared" si="1215"/>
        <v>0</v>
      </c>
      <c r="AB441" s="47">
        <f t="shared" si="1216"/>
        <v>2156460.9470802858</v>
      </c>
      <c r="AC441" s="47">
        <f t="shared" si="1216"/>
        <v>0</v>
      </c>
      <c r="AD441" s="47">
        <f t="shared" si="1216"/>
        <v>0</v>
      </c>
      <c r="AF441" s="47">
        <f t="shared" si="1217"/>
        <v>1247004.2804141433</v>
      </c>
      <c r="AG441" s="47">
        <f t="shared" si="1217"/>
        <v>0</v>
      </c>
      <c r="AH441" s="47">
        <f t="shared" si="1217"/>
        <v>0</v>
      </c>
      <c r="AJ441" s="47">
        <f t="shared" si="1218"/>
        <v>1287450.8595652315</v>
      </c>
      <c r="AK441" s="47">
        <f t="shared" si="1218"/>
        <v>0</v>
      </c>
      <c r="AL441" s="47">
        <f t="shared" si="1218"/>
        <v>0</v>
      </c>
      <c r="AN441" s="47">
        <f t="shared" si="1219"/>
        <v>136538.37885429076</v>
      </c>
      <c r="AO441" s="47">
        <f t="shared" si="1219"/>
        <v>0</v>
      </c>
      <c r="AP441" s="47">
        <f t="shared" si="1219"/>
        <v>0</v>
      </c>
      <c r="AR441" s="47">
        <f t="shared" si="1220"/>
        <v>60532.245279449278</v>
      </c>
      <c r="AS441" s="47">
        <f t="shared" si="1220"/>
        <v>0</v>
      </c>
      <c r="AT441" s="47">
        <f t="shared" si="1220"/>
        <v>0</v>
      </c>
      <c r="AV441" s="47">
        <f t="shared" si="1221"/>
        <v>49233.363828042675</v>
      </c>
      <c r="AW441" s="47">
        <f t="shared" si="1221"/>
        <v>0</v>
      </c>
      <c r="AX441" s="47">
        <f t="shared" si="1221"/>
        <v>0</v>
      </c>
      <c r="AZ441" s="47">
        <f t="shared" si="1222"/>
        <v>1604.8400278070012</v>
      </c>
      <c r="BA441" s="47">
        <f t="shared" si="1222"/>
        <v>0</v>
      </c>
      <c r="BB441" s="47">
        <f t="shared" si="1222"/>
        <v>0</v>
      </c>
      <c r="BD441" s="47">
        <f t="shared" si="1223"/>
        <v>3391.6114537838421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6406525.960915708</v>
      </c>
      <c r="BO441" s="44">
        <f t="shared" si="1123"/>
        <v>2156075.3408737336</v>
      </c>
      <c r="BP441" s="44">
        <f t="shared" si="1124"/>
        <v>198032.52777901344</v>
      </c>
      <c r="BQ441" s="44">
        <f t="shared" si="1125"/>
        <v>2555371.6439285125</v>
      </c>
      <c r="BR441" s="44">
        <f t="shared" si="1126"/>
        <v>2156460.9470802858</v>
      </c>
      <c r="BS441" s="44">
        <f t="shared" si="1127"/>
        <v>1247004.2804141433</v>
      </c>
      <c r="BT441" s="44">
        <f t="shared" si="1128"/>
        <v>1287450.8595652315</v>
      </c>
      <c r="BU441" s="44">
        <f t="shared" si="1129"/>
        <v>136538.37885429076</v>
      </c>
      <c r="BV441" s="44">
        <f t="shared" si="1130"/>
        <v>60532.245279449278</v>
      </c>
      <c r="BW441" s="44">
        <f t="shared" si="1131"/>
        <v>49233.363828042675</v>
      </c>
      <c r="BX441" s="44">
        <f t="shared" si="1132"/>
        <v>1604.8400278070012</v>
      </c>
      <c r="BY441" s="44">
        <f t="shared" si="1133"/>
        <v>3391.6114537838421</v>
      </c>
      <c r="CA441" s="44">
        <f t="shared" si="1134"/>
        <v>0</v>
      </c>
    </row>
    <row r="442" spans="1:79" x14ac:dyDescent="0.3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3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3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3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18287146.988218278</v>
      </c>
      <c r="I445" s="21">
        <f>+'Function-Classif'!T445</f>
        <v>0</v>
      </c>
      <c r="J445" s="21">
        <f>+'Function-Classif'!U445</f>
        <v>1768251.0117817225</v>
      </c>
      <c r="K445" s="47"/>
      <c r="L445" s="47">
        <f t="shared" si="1213"/>
        <v>7962585.3427356537</v>
      </c>
      <c r="M445" s="47">
        <f t="shared" si="1213"/>
        <v>0</v>
      </c>
      <c r="N445" s="47">
        <f t="shared" si="1213"/>
        <v>1020104.4049009744</v>
      </c>
      <c r="O445" s="47"/>
      <c r="P445" s="47">
        <f t="shared" si="1214"/>
        <v>2441834.6031622766</v>
      </c>
      <c r="Q445" s="47">
        <f t="shared" si="1214"/>
        <v>0</v>
      </c>
      <c r="R445" s="47">
        <f t="shared" si="1214"/>
        <v>166377.77996218399</v>
      </c>
      <c r="S445" s="47"/>
      <c r="T445" s="47">
        <f t="shared" si="1214"/>
        <v>211192.73773672181</v>
      </c>
      <c r="U445" s="47">
        <f t="shared" si="1214"/>
        <v>0</v>
      </c>
      <c r="V445" s="47">
        <f t="shared" si="1214"/>
        <v>1562.3251750464535</v>
      </c>
      <c r="W445" s="24"/>
      <c r="X445" s="47">
        <f t="shared" si="1215"/>
        <v>2683091.4921881007</v>
      </c>
      <c r="Y445" s="47">
        <f t="shared" si="1215"/>
        <v>0</v>
      </c>
      <c r="Z445" s="47">
        <f t="shared" si="1215"/>
        <v>18734.096155723022</v>
      </c>
      <c r="AB445" s="47">
        <f t="shared" si="1216"/>
        <v>2275210.9720572978</v>
      </c>
      <c r="AC445" s="47">
        <f t="shared" si="1216"/>
        <v>0</v>
      </c>
      <c r="AD445" s="47">
        <f t="shared" si="1216"/>
        <v>2446.3621265488346</v>
      </c>
      <c r="AF445" s="47">
        <f t="shared" si="1217"/>
        <v>1357546.8481318837</v>
      </c>
      <c r="AG445" s="47">
        <f t="shared" si="1217"/>
        <v>0</v>
      </c>
      <c r="AH445" s="47">
        <f t="shared" si="1217"/>
        <v>2065.002539055251</v>
      </c>
      <c r="AJ445" s="47">
        <f t="shared" si="1218"/>
        <v>1050034.0927334102</v>
      </c>
      <c r="AK445" s="47">
        <f t="shared" si="1218"/>
        <v>0</v>
      </c>
      <c r="AL445" s="47">
        <f t="shared" si="1218"/>
        <v>2001.1257796968739</v>
      </c>
      <c r="AN445" s="47">
        <f t="shared" si="1219"/>
        <v>143024.41869641878</v>
      </c>
      <c r="AO445" s="47">
        <f t="shared" si="1219"/>
        <v>0</v>
      </c>
      <c r="AP445" s="47">
        <f t="shared" si="1219"/>
        <v>23.207676423733361</v>
      </c>
      <c r="AR445" s="47">
        <f t="shared" si="1220"/>
        <v>67294.464130739143</v>
      </c>
      <c r="AS445" s="47">
        <f t="shared" si="1220"/>
        <v>0</v>
      </c>
      <c r="AT445" s="47">
        <f t="shared" si="1220"/>
        <v>23.207676423733361</v>
      </c>
      <c r="AV445" s="47">
        <f t="shared" si="1221"/>
        <v>89303.467058249909</v>
      </c>
      <c r="AW445" s="47">
        <f t="shared" si="1221"/>
        <v>0</v>
      </c>
      <c r="AX445" s="47">
        <f t="shared" si="1221"/>
        <v>554265.78842472308</v>
      </c>
      <c r="AZ445" s="47">
        <f t="shared" si="1222"/>
        <v>2877.3935054993217</v>
      </c>
      <c r="BA445" s="47">
        <f t="shared" si="1222"/>
        <v>0</v>
      </c>
      <c r="BB445" s="47">
        <f t="shared" si="1222"/>
        <v>99.115422225300165</v>
      </c>
      <c r="BD445" s="47">
        <f t="shared" si="1223"/>
        <v>3151.1560820200798</v>
      </c>
      <c r="BE445" s="47">
        <f t="shared" si="1223"/>
        <v>0</v>
      </c>
      <c r="BF445" s="47">
        <f t="shared" si="1223"/>
        <v>548.59594269773129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8982689.7476366274</v>
      </c>
      <c r="BO445" s="44">
        <f t="shared" si="1123"/>
        <v>2608212.3831244605</v>
      </c>
      <c r="BP445" s="44">
        <f t="shared" si="1124"/>
        <v>212755.06291176827</v>
      </c>
      <c r="BQ445" s="44">
        <f t="shared" si="1125"/>
        <v>2701825.5883438238</v>
      </c>
      <c r="BR445" s="44">
        <f t="shared" si="1126"/>
        <v>2277657.3341838466</v>
      </c>
      <c r="BS445" s="44">
        <f t="shared" si="1127"/>
        <v>1359611.8506709388</v>
      </c>
      <c r="BT445" s="44">
        <f t="shared" si="1128"/>
        <v>1052035.2185131072</v>
      </c>
      <c r="BU445" s="44">
        <f t="shared" si="1129"/>
        <v>143047.62637284253</v>
      </c>
      <c r="BV445" s="44">
        <f t="shared" si="1130"/>
        <v>67317.671807162871</v>
      </c>
      <c r="BW445" s="44">
        <f t="shared" si="1131"/>
        <v>643569.25548297295</v>
      </c>
      <c r="BX445" s="44">
        <f t="shared" si="1132"/>
        <v>2976.508927724622</v>
      </c>
      <c r="BY445" s="44">
        <f t="shared" si="1133"/>
        <v>3699.7520247178109</v>
      </c>
      <c r="CA445" s="44">
        <f t="shared" si="1134"/>
        <v>0</v>
      </c>
    </row>
    <row r="446" spans="1:79" x14ac:dyDescent="0.3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3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127042875.63795568</v>
      </c>
      <c r="I447" s="24">
        <f t="shared" ref="I447:BF447" si="1228">SUM(I439:I446)</f>
        <v>0</v>
      </c>
      <c r="J447" s="24">
        <f t="shared" si="1228"/>
        <v>11799651.362044321</v>
      </c>
      <c r="K447" s="24"/>
      <c r="L447" s="24">
        <f t="shared" si="1228"/>
        <v>54977375.828236319</v>
      </c>
      <c r="M447" s="24">
        <f t="shared" si="1228"/>
        <v>0</v>
      </c>
      <c r="N447" s="24">
        <f t="shared" si="1228"/>
        <v>6807221.5146584958</v>
      </c>
      <c r="O447" s="24"/>
      <c r="P447" s="24">
        <f t="shared" si="1228"/>
        <v>16971471.46401111</v>
      </c>
      <c r="Q447" s="24">
        <f t="shared" si="1228"/>
        <v>0</v>
      </c>
      <c r="R447" s="24">
        <f t="shared" si="1228"/>
        <v>1110249.4978733468</v>
      </c>
      <c r="S447" s="24"/>
      <c r="T447" s="24">
        <f t="shared" ref="T447:V447" si="1229">SUM(T439:T446)</f>
        <v>1472487.056239713</v>
      </c>
      <c r="U447" s="24">
        <f t="shared" si="1229"/>
        <v>0</v>
      </c>
      <c r="V447" s="24">
        <f t="shared" si="1229"/>
        <v>10425.495168311923</v>
      </c>
      <c r="W447" s="24"/>
      <c r="X447" s="24">
        <f t="shared" si="1228"/>
        <v>18758501.57607111</v>
      </c>
      <c r="Y447" s="24">
        <f t="shared" si="1228"/>
        <v>0</v>
      </c>
      <c r="Z447" s="24">
        <f t="shared" si="1228"/>
        <v>125013.81407258831</v>
      </c>
      <c r="AA447" s="24"/>
      <c r="AB447" s="24">
        <f t="shared" si="1228"/>
        <v>15880557.464026749</v>
      </c>
      <c r="AC447" s="24">
        <f t="shared" si="1228"/>
        <v>0</v>
      </c>
      <c r="AD447" s="24">
        <f t="shared" si="1228"/>
        <v>16324.729920272723</v>
      </c>
      <c r="AE447" s="24"/>
      <c r="AF447" s="24">
        <f t="shared" si="1228"/>
        <v>9457702.0441350229</v>
      </c>
      <c r="AG447" s="24">
        <f t="shared" si="1228"/>
        <v>0</v>
      </c>
      <c r="AH447" s="24">
        <f t="shared" si="1228"/>
        <v>13779.893160098536</v>
      </c>
      <c r="AI447" s="24"/>
      <c r="AJ447" s="24">
        <f t="shared" si="1228"/>
        <v>7417949.15215661</v>
      </c>
      <c r="AK447" s="24">
        <f t="shared" si="1228"/>
        <v>0</v>
      </c>
      <c r="AL447" s="24">
        <f t="shared" si="1228"/>
        <v>13353.639485962878</v>
      </c>
      <c r="AM447" s="24"/>
      <c r="AN447" s="24">
        <f t="shared" si="1228"/>
        <v>999016.93327721918</v>
      </c>
      <c r="AO447" s="24">
        <f t="shared" si="1228"/>
        <v>0</v>
      </c>
      <c r="AP447" s="24">
        <f t="shared" si="1228"/>
        <v>154.86629946687287</v>
      </c>
      <c r="AQ447" s="24"/>
      <c r="AR447" s="24">
        <f t="shared" si="1228"/>
        <v>467270.74153377546</v>
      </c>
      <c r="AS447" s="24">
        <f t="shared" si="1228"/>
        <v>0</v>
      </c>
      <c r="AT447" s="24">
        <f t="shared" si="1228"/>
        <v>154.86629946687287</v>
      </c>
      <c r="AU447" s="24"/>
      <c r="AV447" s="24">
        <f t="shared" si="1228"/>
        <v>598905.12717584032</v>
      </c>
      <c r="AW447" s="24">
        <f t="shared" si="1228"/>
        <v>0</v>
      </c>
      <c r="AX447" s="24">
        <f t="shared" si="1228"/>
        <v>3698650.8260104908</v>
      </c>
      <c r="AY447" s="24"/>
      <c r="AZ447" s="24">
        <f t="shared" si="1228"/>
        <v>19310.341600250962</v>
      </c>
      <c r="BA447" s="24">
        <f t="shared" si="1228"/>
        <v>0</v>
      </c>
      <c r="BB447" s="24">
        <f t="shared" si="1228"/>
        <v>661.40351062597369</v>
      </c>
      <c r="BC447" s="24"/>
      <c r="BD447" s="24">
        <f t="shared" si="1228"/>
        <v>22327.909491954273</v>
      </c>
      <c r="BE447" s="24">
        <f t="shared" si="1228"/>
        <v>0</v>
      </c>
      <c r="BF447" s="24">
        <f t="shared" si="1228"/>
        <v>3660.8155851938218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61784597.342894815</v>
      </c>
      <c r="BO447" s="44">
        <f t="shared" si="1123"/>
        <v>18081720.961884458</v>
      </c>
      <c r="BP447" s="44">
        <f t="shared" si="1124"/>
        <v>1482912.551408025</v>
      </c>
      <c r="BQ447" s="44">
        <f t="shared" si="1125"/>
        <v>18883515.390143696</v>
      </c>
      <c r="BR447" s="44">
        <f t="shared" si="1126"/>
        <v>15896882.193947023</v>
      </c>
      <c r="BS447" s="44">
        <f t="shared" si="1127"/>
        <v>9471481.9372951221</v>
      </c>
      <c r="BT447" s="44">
        <f t="shared" si="1128"/>
        <v>7431302.7916425727</v>
      </c>
      <c r="BU447" s="44">
        <f t="shared" si="1129"/>
        <v>999171.79957668611</v>
      </c>
      <c r="BV447" s="44">
        <f t="shared" si="1130"/>
        <v>467425.60783324233</v>
      </c>
      <c r="BW447" s="44">
        <f t="shared" si="1131"/>
        <v>4297555.9531863313</v>
      </c>
      <c r="BX447" s="44">
        <f t="shared" si="1132"/>
        <v>19971.745110876935</v>
      </c>
      <c r="BY447" s="44">
        <f t="shared" si="1133"/>
        <v>25988.725077148094</v>
      </c>
      <c r="CA447" s="44">
        <f t="shared" si="1134"/>
        <v>0</v>
      </c>
    </row>
    <row r="448" spans="1:79" x14ac:dyDescent="0.3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3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3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3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3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3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3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3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29664969.475790918</v>
      </c>
      <c r="I455" s="21">
        <f>+'Function-Classif'!T455</f>
        <v>0</v>
      </c>
      <c r="J455" s="21">
        <f>+'Function-Classif'!U455</f>
        <v>2864239.5242090845</v>
      </c>
      <c r="K455" s="47"/>
      <c r="L455" s="47">
        <f t="shared" ref="L455:N455" si="1231">INDEX(Alloc,$E455,L$1)*$G455</f>
        <v>12913413.011038253</v>
      </c>
      <c r="M455" s="47">
        <f t="shared" si="1231"/>
        <v>0</v>
      </c>
      <c r="N455" s="47">
        <f t="shared" si="1231"/>
        <v>1652380.4232935656</v>
      </c>
      <c r="O455" s="47"/>
      <c r="P455" s="47">
        <f t="shared" ref="P455:V455" si="1232">INDEX(Alloc,$E455,P$1)*$G455</f>
        <v>3961187.2871842184</v>
      </c>
      <c r="Q455" s="47">
        <f t="shared" si="1232"/>
        <v>0</v>
      </c>
      <c r="R455" s="47">
        <f t="shared" si="1232"/>
        <v>269501.22473713348</v>
      </c>
      <c r="S455" s="47"/>
      <c r="T455" s="47">
        <f t="shared" si="1232"/>
        <v>342643.57406885945</v>
      </c>
      <c r="U455" s="47">
        <f t="shared" si="1232"/>
        <v>0</v>
      </c>
      <c r="V455" s="47">
        <f t="shared" si="1232"/>
        <v>2530.6777636315128</v>
      </c>
      <c r="W455" s="24"/>
      <c r="X455" s="47">
        <f t="shared" ref="X455:Z455" si="1233">INDEX(Alloc,$E455,X$1)*$G455</f>
        <v>4353657.9676999534</v>
      </c>
      <c r="Y455" s="47">
        <f t="shared" si="1233"/>
        <v>0</v>
      </c>
      <c r="Z455" s="47">
        <f t="shared" si="1233"/>
        <v>30345.770086955938</v>
      </c>
      <c r="AB455" s="47">
        <f t="shared" ref="AB455:AD455" si="1234">INDEX(Alloc,$E455,AB$1)*$G455</f>
        <v>3691527.7529098694</v>
      </c>
      <c r="AC455" s="47">
        <f t="shared" si="1234"/>
        <v>0</v>
      </c>
      <c r="AD455" s="47">
        <f t="shared" si="1234"/>
        <v>3962.6540840087005</v>
      </c>
      <c r="AF455" s="47">
        <f t="shared" ref="AF455:AH455" si="1235">INDEX(Alloc,$E455,AF$1)*$G455</f>
        <v>2202450.2228127713</v>
      </c>
      <c r="AG455" s="47">
        <f t="shared" si="1235"/>
        <v>0</v>
      </c>
      <c r="AH455" s="47">
        <f t="shared" si="1235"/>
        <v>3344.9221012996577</v>
      </c>
      <c r="AJ455" s="47">
        <f t="shared" ref="AJ455:AL455" si="1236">INDEX(Alloc,$E455,AJ$1)*$G455</f>
        <v>1704441.9260720718</v>
      </c>
      <c r="AK455" s="47">
        <f t="shared" si="1236"/>
        <v>0</v>
      </c>
      <c r="AL455" s="47">
        <f t="shared" si="1236"/>
        <v>3241.4535679219757</v>
      </c>
      <c r="AN455" s="47">
        <f t="shared" ref="AN455:AP455" si="1237">INDEX(Alloc,$E455,AN$1)*$G455</f>
        <v>232064.5249650616</v>
      </c>
      <c r="AO455" s="47">
        <f t="shared" si="1237"/>
        <v>0</v>
      </c>
      <c r="AP455" s="47">
        <f t="shared" si="1237"/>
        <v>37.592142538028959</v>
      </c>
      <c r="AR455" s="47">
        <f t="shared" ref="AR455:AT455" si="1238">INDEX(Alloc,$E455,AR$1)*$G455</f>
        <v>109160.19148157437</v>
      </c>
      <c r="AS455" s="47">
        <f t="shared" si="1238"/>
        <v>0</v>
      </c>
      <c r="AT455" s="47">
        <f t="shared" si="1238"/>
        <v>37.592142538028959</v>
      </c>
      <c r="AV455" s="47">
        <f t="shared" ref="AV455:AX455" si="1239">INDEX(Alloc,$E455,AV$1)*$G455</f>
        <v>144646.11232515197</v>
      </c>
      <c r="AW455" s="47">
        <f t="shared" si="1239"/>
        <v>0</v>
      </c>
      <c r="AX455" s="47">
        <f t="shared" si="1239"/>
        <v>897808.04170068458</v>
      </c>
      <c r="AZ455" s="47">
        <f t="shared" ref="AZ455:BB455" si="1240">INDEX(Alloc,$E455,AZ$1)*$G455</f>
        <v>4660.6927469297671</v>
      </c>
      <c r="BA455" s="47">
        <f t="shared" si="1240"/>
        <v>0</v>
      </c>
      <c r="BB455" s="47">
        <f t="shared" si="1240"/>
        <v>160.54864829983788</v>
      </c>
      <c r="BD455" s="47">
        <f t="shared" ref="BD455:BF455" si="1241">INDEX(Alloc,$E455,BD$1)*$G455</f>
        <v>5116.2124862034434</v>
      </c>
      <c r="BE455" s="47">
        <f t="shared" si="1241"/>
        <v>0</v>
      </c>
      <c r="BF455" s="47">
        <f t="shared" si="1241"/>
        <v>888.62394050735099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14565793.434331819</v>
      </c>
      <c r="BO455" s="44">
        <f t="shared" si="1123"/>
        <v>4230688.5119213518</v>
      </c>
      <c r="BP455" s="44">
        <f t="shared" si="1124"/>
        <v>345174.25183249096</v>
      </c>
      <c r="BQ455" s="44">
        <f t="shared" si="1125"/>
        <v>4384003.7377869096</v>
      </c>
      <c r="BR455" s="44">
        <f t="shared" si="1126"/>
        <v>3695490.4069938781</v>
      </c>
      <c r="BS455" s="44">
        <f t="shared" si="1127"/>
        <v>2205795.1449140711</v>
      </c>
      <c r="BT455" s="44">
        <f t="shared" si="1128"/>
        <v>1707683.3796399937</v>
      </c>
      <c r="BU455" s="44">
        <f t="shared" si="1129"/>
        <v>232102.11710759962</v>
      </c>
      <c r="BV455" s="44">
        <f t="shared" si="1130"/>
        <v>109197.78362411239</v>
      </c>
      <c r="BW455" s="44">
        <f t="shared" si="1131"/>
        <v>1042454.1540258366</v>
      </c>
      <c r="BX455" s="44">
        <f t="shared" si="1132"/>
        <v>4821.2413952296047</v>
      </c>
      <c r="BY455" s="44">
        <f t="shared" si="1133"/>
        <v>6004.8364267107945</v>
      </c>
      <c r="CA455" s="44">
        <f t="shared" si="1134"/>
        <v>0</v>
      </c>
    </row>
    <row r="456" spans="1:79" x14ac:dyDescent="0.3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3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3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35">
      <c r="B459" s="6" t="s">
        <v>460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-914260.47812635242</v>
      </c>
      <c r="I459" s="21">
        <f>+'Function-Classif'!T459</f>
        <v>0</v>
      </c>
      <c r="J459" s="21">
        <f>+'Function-Classif'!U459</f>
        <v>-88274.521873647594</v>
      </c>
      <c r="K459" s="24"/>
      <c r="L459" s="47">
        <f t="shared" si="1242"/>
        <v>-397985.3464319171</v>
      </c>
      <c r="M459" s="47">
        <f t="shared" si="1242"/>
        <v>0</v>
      </c>
      <c r="N459" s="47">
        <f t="shared" si="1242"/>
        <v>-50925.591448184765</v>
      </c>
      <c r="O459" s="47"/>
      <c r="P459" s="47">
        <f t="shared" si="1243"/>
        <v>-122081.93863420506</v>
      </c>
      <c r="Q459" s="47">
        <f t="shared" si="1243"/>
        <v>0</v>
      </c>
      <c r="R459" s="47">
        <f t="shared" si="1243"/>
        <v>-8305.9016387961401</v>
      </c>
      <c r="S459" s="47"/>
      <c r="T459" s="47">
        <f t="shared" si="1243"/>
        <v>-10560.114619729118</v>
      </c>
      <c r="U459" s="47">
        <f t="shared" si="1243"/>
        <v>0</v>
      </c>
      <c r="V459" s="47">
        <f t="shared" si="1243"/>
        <v>-77.994304496070555</v>
      </c>
      <c r="W459" s="24"/>
      <c r="X459" s="47">
        <f t="shared" si="1244"/>
        <v>-134177.70135904851</v>
      </c>
      <c r="Y459" s="47">
        <f t="shared" si="1244"/>
        <v>0</v>
      </c>
      <c r="Z459" s="47">
        <f t="shared" si="1244"/>
        <v>-935.24243439569557</v>
      </c>
      <c r="AB459" s="47">
        <f t="shared" si="1245"/>
        <v>-113771.15796954963</v>
      </c>
      <c r="AC459" s="47">
        <f t="shared" si="1245"/>
        <v>0</v>
      </c>
      <c r="AD459" s="47">
        <f t="shared" si="1245"/>
        <v>-122.12714462597792</v>
      </c>
      <c r="AF459" s="47">
        <f t="shared" si="1246"/>
        <v>-67878.485275421292</v>
      </c>
      <c r="AG459" s="47">
        <f t="shared" si="1246"/>
        <v>0</v>
      </c>
      <c r="AH459" s="47">
        <f t="shared" si="1246"/>
        <v>-103.08893397396943</v>
      </c>
      <c r="AJ459" s="47">
        <f t="shared" si="1247"/>
        <v>-52530.102602699764</v>
      </c>
      <c r="AK459" s="47">
        <f t="shared" si="1247"/>
        <v>0</v>
      </c>
      <c r="AL459" s="47">
        <f t="shared" si="1247"/>
        <v>-99.9000821912595</v>
      </c>
      <c r="AN459" s="47">
        <f t="shared" si="1248"/>
        <v>-7152.1200695611151</v>
      </c>
      <c r="AO459" s="47">
        <f t="shared" si="1248"/>
        <v>0</v>
      </c>
      <c r="AP459" s="47">
        <f t="shared" si="1248"/>
        <v>-1.1585722425455494</v>
      </c>
      <c r="AR459" s="47">
        <f t="shared" si="1249"/>
        <v>-3364.2660221765664</v>
      </c>
      <c r="AS459" s="47">
        <f t="shared" si="1249"/>
        <v>0</v>
      </c>
      <c r="AT459" s="47">
        <f t="shared" si="1249"/>
        <v>-1.1585722425455494</v>
      </c>
      <c r="AV459" s="47">
        <f t="shared" si="1250"/>
        <v>-4457.9254976626153</v>
      </c>
      <c r="AW459" s="47">
        <f t="shared" si="1250"/>
        <v>0</v>
      </c>
      <c r="AX459" s="47">
        <f t="shared" si="1250"/>
        <v>-27670.023734250524</v>
      </c>
      <c r="AZ459" s="47">
        <f t="shared" si="1251"/>
        <v>-143.64036958424762</v>
      </c>
      <c r="BA459" s="47">
        <f t="shared" si="1251"/>
        <v>0</v>
      </c>
      <c r="BB459" s="47">
        <f t="shared" si="1251"/>
        <v>-4.9480342151350181</v>
      </c>
      <c r="BD459" s="47">
        <f t="shared" si="1252"/>
        <v>-157.67927479748951</v>
      </c>
      <c r="BE459" s="47">
        <f t="shared" si="1252"/>
        <v>0</v>
      </c>
      <c r="BF459" s="47">
        <f t="shared" si="1252"/>
        <v>-27.386974032984853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-448910.93788010185</v>
      </c>
      <c r="BO459" s="44">
        <f t="shared" si="1123"/>
        <v>-130387.8402730012</v>
      </c>
      <c r="BP459" s="44">
        <f t="shared" si="1124"/>
        <v>-10638.108924225189</v>
      </c>
      <c r="BQ459" s="44">
        <f t="shared" si="1125"/>
        <v>-135112.94379344422</v>
      </c>
      <c r="BR459" s="44">
        <f t="shared" si="1126"/>
        <v>-113893.28511417561</v>
      </c>
      <c r="BS459" s="44">
        <f t="shared" si="1127"/>
        <v>-67981.574209395258</v>
      </c>
      <c r="BT459" s="44">
        <f t="shared" si="1128"/>
        <v>-52630.00268489102</v>
      </c>
      <c r="BU459" s="44">
        <f t="shared" si="1129"/>
        <v>-7153.2786418036603</v>
      </c>
      <c r="BV459" s="44">
        <f t="shared" si="1130"/>
        <v>-3365.4245944191121</v>
      </c>
      <c r="BW459" s="44">
        <f t="shared" si="1131"/>
        <v>-32127.949231913139</v>
      </c>
      <c r="BX459" s="44">
        <f t="shared" si="1132"/>
        <v>-148.58840379938263</v>
      </c>
      <c r="BY459" s="44">
        <f t="shared" si="1133"/>
        <v>-185.06624883047436</v>
      </c>
      <c r="CA459" s="44">
        <f t="shared" si="1134"/>
        <v>0</v>
      </c>
    </row>
    <row r="460" spans="1:79" x14ac:dyDescent="0.3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3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56710034.395399772</v>
      </c>
      <c r="I461" s="21">
        <f>+'Function-Classif'!T461</f>
        <v>0</v>
      </c>
      <c r="J461" s="21">
        <f>+'Function-Classif'!U461</f>
        <v>5475519.6046002321</v>
      </c>
      <c r="K461" s="47"/>
      <c r="L461" s="47">
        <f t="shared" ref="L461:N461" si="1257">INDEX(Alloc,$E461,L$1)*$G461</f>
        <v>24686359.330846991</v>
      </c>
      <c r="M461" s="47">
        <f t="shared" si="1257"/>
        <v>0</v>
      </c>
      <c r="N461" s="47">
        <f t="shared" si="1257"/>
        <v>3158828.4867690722</v>
      </c>
      <c r="O461" s="47"/>
      <c r="P461" s="47">
        <f t="shared" ref="P461:V461" si="1258">INDEX(Alloc,$E461,P$1)*$G461</f>
        <v>7572536.6070631398</v>
      </c>
      <c r="Q461" s="47">
        <f t="shared" si="1258"/>
        <v>0</v>
      </c>
      <c r="R461" s="47">
        <f t="shared" si="1258"/>
        <v>515201.06019046303</v>
      </c>
      <c r="S461" s="47"/>
      <c r="T461" s="47">
        <f t="shared" si="1258"/>
        <v>655026.08680131321</v>
      </c>
      <c r="U461" s="47">
        <f t="shared" si="1258"/>
        <v>0</v>
      </c>
      <c r="V461" s="47">
        <f t="shared" si="1258"/>
        <v>4837.8550713270242</v>
      </c>
      <c r="W461" s="24"/>
      <c r="X461" s="47">
        <f t="shared" ref="X461:Z461" si="1259">INDEX(Alloc,$E461,X$1)*$G461</f>
        <v>8322816.3540015901</v>
      </c>
      <c r="Y461" s="47">
        <f t="shared" si="1259"/>
        <v>0</v>
      </c>
      <c r="Z461" s="47">
        <f t="shared" si="1259"/>
        <v>58011.509730039332</v>
      </c>
      <c r="AB461" s="47">
        <f t="shared" ref="AB461:AD461" si="1260">INDEX(Alloc,$E461,AB$1)*$G461</f>
        <v>7057032.9091333067</v>
      </c>
      <c r="AC461" s="47">
        <f t="shared" si="1260"/>
        <v>0</v>
      </c>
      <c r="AD461" s="47">
        <f t="shared" si="1260"/>
        <v>7575.3406584354261</v>
      </c>
      <c r="AF461" s="47">
        <f t="shared" ref="AF461:AH461" si="1261">INDEX(Alloc,$E461,AF$1)*$G461</f>
        <v>4210387.8782615224</v>
      </c>
      <c r="AG461" s="47">
        <f t="shared" si="1261"/>
        <v>0</v>
      </c>
      <c r="AH461" s="47">
        <f t="shared" si="1261"/>
        <v>6394.4325838406749</v>
      </c>
      <c r="AJ461" s="47">
        <f t="shared" ref="AJ461:AL461" si="1262">INDEX(Alloc,$E461,AJ$1)*$G461</f>
        <v>3258353.6056354404</v>
      </c>
      <c r="AK461" s="47">
        <f t="shared" si="1262"/>
        <v>0</v>
      </c>
      <c r="AL461" s="47">
        <f t="shared" si="1262"/>
        <v>6196.6334898123314</v>
      </c>
      <c r="AN461" s="47">
        <f t="shared" ref="AN461:AP461" si="1263">INDEX(Alloc,$E461,AN$1)*$G461</f>
        <v>443633.93677046336</v>
      </c>
      <c r="AO461" s="47">
        <f t="shared" si="1263"/>
        <v>0</v>
      </c>
      <c r="AP461" s="47">
        <f t="shared" si="1263"/>
        <v>71.864280799889627</v>
      </c>
      <c r="AR461" s="47">
        <f t="shared" ref="AR461:AT461" si="1264">INDEX(Alloc,$E461,AR$1)*$G461</f>
        <v>208679.74324330428</v>
      </c>
      <c r="AS461" s="47">
        <f t="shared" si="1264"/>
        <v>0</v>
      </c>
      <c r="AT461" s="47">
        <f t="shared" si="1264"/>
        <v>71.864280799889627</v>
      </c>
      <c r="AV461" s="47">
        <f t="shared" ref="AV461:AX461" si="1265">INDEX(Alloc,$E461,AV$1)*$G461</f>
        <v>276517.5946604113</v>
      </c>
      <c r="AW461" s="47">
        <f t="shared" si="1265"/>
        <v>0</v>
      </c>
      <c r="AX461" s="47">
        <f t="shared" si="1265"/>
        <v>1716324.8715581179</v>
      </c>
      <c r="AZ461" s="47">
        <f t="shared" ref="AZ461:BB461" si="1266">INDEX(Alloc,$E461,AZ$1)*$G461</f>
        <v>8909.769693188955</v>
      </c>
      <c r="BA461" s="47">
        <f t="shared" si="1266"/>
        <v>0</v>
      </c>
      <c r="BB461" s="47">
        <f t="shared" si="1266"/>
        <v>306.91821121369958</v>
      </c>
      <c r="BD461" s="47">
        <f t="shared" ref="BD461:BF461" si="1267">INDEX(Alloc,$E461,BD$1)*$G461</f>
        <v>9780.5792891022502</v>
      </c>
      <c r="BE461" s="47">
        <f t="shared" si="1267"/>
        <v>0</v>
      </c>
      <c r="BF461" s="47">
        <f t="shared" si="1267"/>
        <v>1698.7677763118268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27845187.817616064</v>
      </c>
      <c r="BO461" s="44">
        <f t="shared" si="1123"/>
        <v>8087737.6672536032</v>
      </c>
      <c r="BP461" s="44">
        <f t="shared" si="1124"/>
        <v>659863.94187264028</v>
      </c>
      <c r="BQ461" s="44">
        <f t="shared" si="1125"/>
        <v>8380827.8637316292</v>
      </c>
      <c r="BR461" s="44">
        <f t="shared" si="1126"/>
        <v>7064608.2497917423</v>
      </c>
      <c r="BS461" s="44">
        <f t="shared" si="1127"/>
        <v>4216782.310845363</v>
      </c>
      <c r="BT461" s="44">
        <f t="shared" si="1128"/>
        <v>3264550.2391252527</v>
      </c>
      <c r="BU461" s="44">
        <f t="shared" si="1129"/>
        <v>443705.80105126323</v>
      </c>
      <c r="BV461" s="44">
        <f t="shared" si="1130"/>
        <v>208751.60752410418</v>
      </c>
      <c r="BW461" s="44">
        <f t="shared" si="1131"/>
        <v>1992842.4662185293</v>
      </c>
      <c r="BX461" s="44">
        <f t="shared" si="1132"/>
        <v>9216.6879044026537</v>
      </c>
      <c r="BY461" s="44">
        <f t="shared" si="1133"/>
        <v>11479.347065414076</v>
      </c>
      <c r="CA461" s="44">
        <f t="shared" si="1134"/>
        <v>0</v>
      </c>
    </row>
    <row r="462" spans="1:79" x14ac:dyDescent="0.3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3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3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3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380916405.87870067</v>
      </c>
      <c r="I465" s="24">
        <f t="shared" ref="I465:BF465" si="1268">I288+I447+I455+I457+I461+I453+I459+I463</f>
        <v>465540988.14889693</v>
      </c>
      <c r="J465" s="24">
        <f t="shared" si="1268"/>
        <v>71719262.972402349</v>
      </c>
      <c r="K465" s="24"/>
      <c r="L465" s="24">
        <f t="shared" si="1268"/>
        <v>165872076.14792144</v>
      </c>
      <c r="M465" s="24">
        <f t="shared" si="1268"/>
        <v>168422502.37753877</v>
      </c>
      <c r="N465" s="24">
        <f t="shared" si="1268"/>
        <v>49327036.417023703</v>
      </c>
      <c r="O465" s="24"/>
      <c r="P465" s="24">
        <f t="shared" si="1268"/>
        <v>50947163.571588315</v>
      </c>
      <c r="Q465" s="24">
        <f t="shared" si="1268"/>
        <v>54731283.663361557</v>
      </c>
      <c r="R465" s="24">
        <f t="shared" si="1268"/>
        <v>10974196.930023974</v>
      </c>
      <c r="S465" s="24"/>
      <c r="T465" s="24">
        <f t="shared" ref="T465:V465" si="1269">T288+T447+T455+T457+T461+T453+T459+T463</f>
        <v>4424925.5422589229</v>
      </c>
      <c r="U465" s="24">
        <f t="shared" si="1269"/>
        <v>6518587.5585512975</v>
      </c>
      <c r="V465" s="24">
        <f t="shared" si="1269"/>
        <v>173793.14549225601</v>
      </c>
      <c r="W465" s="24"/>
      <c r="X465" s="24">
        <f t="shared" si="1268"/>
        <v>55763620.619579107</v>
      </c>
      <c r="Y465" s="24">
        <f t="shared" si="1268"/>
        <v>75526308.667530969</v>
      </c>
      <c r="Z465" s="24">
        <f t="shared" si="1268"/>
        <v>1904594.8549745143</v>
      </c>
      <c r="AA465" s="24"/>
      <c r="AB465" s="24">
        <f t="shared" si="1268"/>
        <v>47655677.739059404</v>
      </c>
      <c r="AC465" s="24">
        <f t="shared" si="1268"/>
        <v>72903854.817431465</v>
      </c>
      <c r="AD465" s="24">
        <f t="shared" si="1268"/>
        <v>378836.12557267537</v>
      </c>
      <c r="AE465" s="24"/>
      <c r="AF465" s="24">
        <f t="shared" si="1268"/>
        <v>28225057.561807647</v>
      </c>
      <c r="AG465" s="24">
        <f t="shared" si="1268"/>
        <v>32064107.716009252</v>
      </c>
      <c r="AH465" s="24">
        <f t="shared" si="1268"/>
        <v>480252.47318933264</v>
      </c>
      <c r="AI465" s="24"/>
      <c r="AJ465" s="24">
        <f t="shared" si="1268"/>
        <v>21615405.368484963</v>
      </c>
      <c r="AK465" s="24">
        <f t="shared" si="1268"/>
        <v>44392865.301073104</v>
      </c>
      <c r="AL465" s="24">
        <f t="shared" si="1268"/>
        <v>215603.74226648829</v>
      </c>
      <c r="AM465" s="24"/>
      <c r="AN465" s="24">
        <f t="shared" si="1268"/>
        <v>2995108.2626587995</v>
      </c>
      <c r="AO465" s="24">
        <f t="shared" si="1268"/>
        <v>4332968.9045727625</v>
      </c>
      <c r="AP465" s="24">
        <f t="shared" si="1268"/>
        <v>2563.7401924818869</v>
      </c>
      <c r="AQ465" s="24"/>
      <c r="AR465" s="24">
        <f t="shared" si="1268"/>
        <v>1411599.2249153068</v>
      </c>
      <c r="AS465" s="24">
        <f t="shared" si="1268"/>
        <v>2289091.3020512867</v>
      </c>
      <c r="AT465" s="24">
        <f t="shared" si="1268"/>
        <v>2563.7401924818869</v>
      </c>
      <c r="AU465" s="24"/>
      <c r="AV465" s="24">
        <f t="shared" si="1268"/>
        <v>1879668.6830308838</v>
      </c>
      <c r="AW465" s="24">
        <f t="shared" si="1268"/>
        <v>4100500.4462651331</v>
      </c>
      <c r="AX465" s="24">
        <f t="shared" si="1268"/>
        <v>8202578.3710789504</v>
      </c>
      <c r="AY465" s="24"/>
      <c r="AZ465" s="24">
        <f t="shared" si="1268"/>
        <v>60554.972018319066</v>
      </c>
      <c r="BA465" s="24">
        <f t="shared" si="1268"/>
        <v>133662.35289530447</v>
      </c>
      <c r="BB465" s="24">
        <f t="shared" si="1268"/>
        <v>8838.4852319385154</v>
      </c>
      <c r="BC465" s="24"/>
      <c r="BD465" s="24">
        <f t="shared" si="1268"/>
        <v>65548.185377567643</v>
      </c>
      <c r="BE465" s="24">
        <f t="shared" si="1268"/>
        <v>125255.04161605274</v>
      </c>
      <c r="BF465" s="24">
        <f t="shared" si="1268"/>
        <v>48404.9471635554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383621614.94248396</v>
      </c>
      <c r="BO465" s="44">
        <f t="shared" ref="BO465:BO476" si="1272">SUM(P465:R465)</f>
        <v>116652644.16497384</v>
      </c>
      <c r="BP465" s="44">
        <f t="shared" ref="BP465:BP476" si="1273">SUM(T465:V465)</f>
        <v>11117306.246302476</v>
      </c>
      <c r="BQ465" s="44">
        <f t="shared" ref="BQ465:BQ476" si="1274">SUM(X465:Z465)</f>
        <v>133194524.14208458</v>
      </c>
      <c r="BR465" s="44">
        <f t="shared" ref="BR465:BR476" si="1275">SUM(AB465:AD465)</f>
        <v>120938368.68206355</v>
      </c>
      <c r="BS465" s="44">
        <f t="shared" ref="BS465:BS476" si="1276">SUM(AF465:AH465)</f>
        <v>60769417.751006231</v>
      </c>
      <c r="BT465" s="44">
        <f t="shared" ref="BT465:BT476" si="1277">SUM(AJ465:AL465)</f>
        <v>66223874.411824554</v>
      </c>
      <c r="BU465" s="44">
        <f t="shared" ref="BU465:BU476" si="1278">SUM(AN465:AP465)</f>
        <v>7330640.9074240439</v>
      </c>
      <c r="BV465" s="44">
        <f t="shared" ref="BV465:BV476" si="1279">SUM(AR465:AT465)</f>
        <v>3703254.267159075</v>
      </c>
      <c r="BW465" s="44">
        <f t="shared" ref="BW465:BW476" si="1280">SUM(AV465:AX465)</f>
        <v>14182747.500374967</v>
      </c>
      <c r="BX465" s="44">
        <f t="shared" ref="BX465:BX476" si="1281">SUM(AZ465:BB465)</f>
        <v>203055.81014556205</v>
      </c>
      <c r="BY465" s="44">
        <f t="shared" ref="BY465:BY476" si="1282">SUM(BD465:BF465)</f>
        <v>239208.17415717579</v>
      </c>
      <c r="CA465" s="44">
        <f t="shared" ref="CA465:CA476" si="1283">SUM(BN465:BY465)-BM465</f>
        <v>0</v>
      </c>
    </row>
    <row r="466" spans="1:79" x14ac:dyDescent="0.3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3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3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3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3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3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3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3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3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3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3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3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35">
      <c r="A478" s="2" t="s">
        <v>408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35">
      <c r="B479" s="9" t="s">
        <v>409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35">
      <c r="B480" s="13" t="s">
        <v>410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35">
      <c r="B481" s="6" t="s">
        <v>411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35">
      <c r="B482" s="6" t="s">
        <v>412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35">
      <c r="B483" s="6" t="s">
        <v>413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35">
      <c r="B484" s="6" t="s">
        <v>414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35">
      <c r="B485" s="6" t="s">
        <v>415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35">
      <c r="B486" s="6" t="s">
        <v>416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35">
      <c r="B487" s="6" t="s">
        <v>417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35">
      <c r="B488" s="6" t="s">
        <v>418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35">
      <c r="B489" s="6" t="s">
        <v>419</v>
      </c>
      <c r="E489" s="95"/>
      <c r="F489" s="95"/>
      <c r="G489" s="105"/>
      <c r="I489" s="25"/>
      <c r="J489" s="25"/>
      <c r="Y489" s="44"/>
      <c r="Z489" s="44"/>
    </row>
    <row r="490" spans="2:26" x14ac:dyDescent="0.35">
      <c r="B490" s="6" t="s">
        <v>420</v>
      </c>
      <c r="E490" s="95"/>
      <c r="F490" s="95"/>
      <c r="G490" s="105"/>
      <c r="I490" s="25"/>
      <c r="J490" s="25"/>
      <c r="Y490" s="44"/>
      <c r="Z490" s="44"/>
    </row>
    <row r="491" spans="2:26" x14ac:dyDescent="0.35">
      <c r="B491" s="6" t="s">
        <v>421</v>
      </c>
      <c r="E491" s="95"/>
      <c r="F491" s="95"/>
      <c r="G491" s="105"/>
      <c r="I491" s="25"/>
      <c r="J491" s="25"/>
      <c r="Y491" s="44"/>
      <c r="Z491" s="44"/>
    </row>
    <row r="492" spans="2:26" x14ac:dyDescent="0.35">
      <c r="B492" s="6" t="s">
        <v>422</v>
      </c>
      <c r="E492" s="95"/>
      <c r="F492" s="95"/>
      <c r="G492" s="105"/>
      <c r="I492" s="25"/>
      <c r="J492" s="25"/>
      <c r="Y492" s="44"/>
      <c r="Z492" s="44"/>
    </row>
    <row r="493" spans="2:26" x14ac:dyDescent="0.35">
      <c r="B493" s="6" t="s">
        <v>423</v>
      </c>
      <c r="E493" s="95"/>
      <c r="F493" s="95"/>
      <c r="G493" s="105"/>
      <c r="I493" s="25"/>
      <c r="J493" s="25"/>
      <c r="Y493" s="44"/>
      <c r="Z493" s="44"/>
    </row>
    <row r="494" spans="2:26" x14ac:dyDescent="0.35">
      <c r="B494" s="6" t="s">
        <v>424</v>
      </c>
      <c r="E494" s="95"/>
      <c r="F494" s="95"/>
      <c r="G494" s="105"/>
      <c r="I494" s="25"/>
      <c r="J494" s="25"/>
      <c r="Y494" s="44"/>
      <c r="Z494" s="44"/>
    </row>
    <row r="495" spans="2:26" x14ac:dyDescent="0.35">
      <c r="B495" s="13" t="s">
        <v>425</v>
      </c>
      <c r="E495" s="95"/>
      <c r="F495" s="95"/>
      <c r="G495" s="105"/>
      <c r="I495" s="25"/>
      <c r="J495" s="25"/>
      <c r="Y495" s="44"/>
      <c r="Z495" s="44"/>
    </row>
    <row r="496" spans="2:26" x14ac:dyDescent="0.3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35">
      <c r="B497" s="6" t="s">
        <v>426</v>
      </c>
      <c r="E497" s="95"/>
      <c r="F497" s="95"/>
      <c r="G497" s="105"/>
      <c r="I497" s="25"/>
      <c r="J497" s="25"/>
      <c r="Y497" s="44"/>
      <c r="Z497" s="44"/>
    </row>
    <row r="498" spans="2:26" x14ac:dyDescent="0.35">
      <c r="E498" s="95"/>
      <c r="F498" s="95"/>
      <c r="G498" s="105"/>
      <c r="I498" s="25"/>
      <c r="J498" s="25"/>
      <c r="Y498" s="44"/>
      <c r="Z498" s="44"/>
    </row>
    <row r="499" spans="2:26" x14ac:dyDescent="0.35">
      <c r="E499" s="95"/>
      <c r="F499" s="95"/>
      <c r="G499" s="105"/>
      <c r="I499" s="25"/>
      <c r="J499" s="25"/>
      <c r="Y499" s="44"/>
      <c r="Z499" s="44"/>
    </row>
    <row r="500" spans="2:26" x14ac:dyDescent="0.35">
      <c r="E500" s="95"/>
      <c r="F500" s="95"/>
      <c r="G500" s="105"/>
      <c r="I500" s="25"/>
      <c r="J500" s="25"/>
      <c r="Y500" s="44"/>
      <c r="Z500" s="44"/>
    </row>
    <row r="501" spans="2:26" x14ac:dyDescent="0.35">
      <c r="E501" s="95"/>
      <c r="F501" s="95"/>
      <c r="G501" s="105"/>
      <c r="I501" s="25"/>
      <c r="J501" s="25"/>
      <c r="Y501" s="44"/>
      <c r="Z501" s="44"/>
    </row>
    <row r="502" spans="2:26" x14ac:dyDescent="0.35">
      <c r="E502" s="95"/>
      <c r="F502" s="95"/>
      <c r="G502" s="105"/>
      <c r="I502" s="25"/>
      <c r="J502" s="25"/>
      <c r="Y502" s="44"/>
      <c r="Z502" s="44"/>
    </row>
    <row r="503" spans="2:26" x14ac:dyDescent="0.35">
      <c r="E503" s="95"/>
      <c r="F503" s="95"/>
      <c r="G503" s="105"/>
      <c r="I503" s="25"/>
      <c r="J503" s="25"/>
      <c r="Y503" s="44"/>
      <c r="Z503" s="44"/>
    </row>
    <row r="504" spans="2:26" x14ac:dyDescent="0.35">
      <c r="E504" s="95"/>
      <c r="F504" s="95"/>
      <c r="G504" s="105"/>
      <c r="I504" s="25"/>
      <c r="J504" s="25"/>
      <c r="Y504" s="44"/>
      <c r="Z504" s="44"/>
    </row>
    <row r="505" spans="2:26" x14ac:dyDescent="0.35">
      <c r="E505" s="95"/>
      <c r="F505" s="95"/>
      <c r="G505" s="105"/>
      <c r="I505" s="25"/>
      <c r="J505" s="25"/>
      <c r="Y505" s="44"/>
      <c r="Z505" s="44"/>
    </row>
    <row r="506" spans="2:26" x14ac:dyDescent="0.35">
      <c r="E506" s="95"/>
      <c r="F506" s="95"/>
      <c r="G506" s="105"/>
      <c r="I506" s="25"/>
      <c r="J506" s="25"/>
      <c r="Y506" s="44"/>
      <c r="Z506" s="44"/>
    </row>
    <row r="507" spans="2:26" x14ac:dyDescent="0.35">
      <c r="E507" s="95"/>
      <c r="F507" s="95"/>
      <c r="G507" s="105"/>
      <c r="I507" s="25"/>
      <c r="J507" s="25"/>
      <c r="Y507" s="44"/>
      <c r="Z507" s="44"/>
    </row>
    <row r="508" spans="2:26" x14ac:dyDescent="0.35">
      <c r="E508" s="95"/>
      <c r="F508" s="95"/>
      <c r="G508" s="105"/>
      <c r="I508" s="25"/>
      <c r="J508" s="25"/>
      <c r="Y508" s="44"/>
      <c r="Z508" s="44"/>
    </row>
    <row r="509" spans="2:26" x14ac:dyDescent="0.35">
      <c r="E509" s="95"/>
      <c r="F509" s="95"/>
      <c r="G509" s="105"/>
      <c r="I509" s="25"/>
      <c r="J509" s="25"/>
      <c r="Y509" s="44"/>
      <c r="Z509" s="44"/>
    </row>
    <row r="510" spans="2:26" x14ac:dyDescent="0.3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3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3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3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3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3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3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3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35">
      <c r="E518" s="95"/>
      <c r="F518" s="95"/>
      <c r="G518" s="105"/>
      <c r="V518" s="24"/>
      <c r="Y518" s="44"/>
      <c r="Z518" s="44"/>
    </row>
    <row r="519" spans="5:26" x14ac:dyDescent="0.35">
      <c r="E519" s="95"/>
      <c r="F519" s="95"/>
      <c r="G519" s="105"/>
      <c r="V519" s="24"/>
      <c r="Y519" s="44"/>
      <c r="Z519" s="44"/>
    </row>
    <row r="520" spans="5:26" x14ac:dyDescent="0.35">
      <c r="E520" s="95"/>
      <c r="F520" s="95"/>
      <c r="G520" s="105"/>
      <c r="V520" s="24"/>
      <c r="Y520" s="44"/>
      <c r="Z520" s="44"/>
    </row>
    <row r="521" spans="5:26" x14ac:dyDescent="0.35">
      <c r="E521" s="95"/>
      <c r="F521" s="95"/>
      <c r="G521" s="105"/>
      <c r="V521" s="24"/>
      <c r="Y521" s="44"/>
      <c r="Z521" s="44"/>
    </row>
    <row r="522" spans="5:26" x14ac:dyDescent="0.35">
      <c r="E522" s="95"/>
      <c r="F522" s="95"/>
      <c r="G522" s="105"/>
      <c r="V522" s="24"/>
      <c r="Y522" s="44"/>
      <c r="Z522" s="44"/>
    </row>
    <row r="523" spans="5:26" x14ac:dyDescent="0.35">
      <c r="E523" s="95"/>
      <c r="F523" s="95"/>
      <c r="G523" s="105"/>
      <c r="V523" s="24"/>
      <c r="Y523" s="44"/>
      <c r="Z523" s="44"/>
    </row>
    <row r="524" spans="5:26" x14ac:dyDescent="0.35">
      <c r="E524" s="95"/>
      <c r="F524" s="95"/>
      <c r="G524" s="105"/>
      <c r="V524" s="24"/>
      <c r="Y524" s="44"/>
      <c r="Z524" s="44"/>
    </row>
    <row r="525" spans="5:26" x14ac:dyDescent="0.35">
      <c r="E525" s="95"/>
      <c r="F525" s="95"/>
      <c r="G525" s="105"/>
      <c r="V525" s="24"/>
      <c r="Y525" s="44"/>
      <c r="Z525" s="44"/>
    </row>
    <row r="526" spans="5:26" x14ac:dyDescent="0.35">
      <c r="E526" s="95"/>
      <c r="F526" s="95"/>
      <c r="G526" s="105"/>
      <c r="V526" s="24"/>
      <c r="Y526" s="44"/>
      <c r="Z526" s="44"/>
    </row>
    <row r="527" spans="5:26" x14ac:dyDescent="0.35">
      <c r="E527" s="95"/>
      <c r="F527" s="95"/>
      <c r="G527" s="105"/>
      <c r="V527" s="24"/>
      <c r="Y527" s="44"/>
      <c r="Z527" s="44"/>
    </row>
    <row r="528" spans="5:26" x14ac:dyDescent="0.35">
      <c r="E528" s="95"/>
      <c r="F528" s="95"/>
      <c r="G528" s="105"/>
      <c r="V528" s="24"/>
      <c r="Y528" s="44"/>
      <c r="Z528" s="44"/>
    </row>
    <row r="529" spans="5:26" x14ac:dyDescent="0.35">
      <c r="E529" s="95"/>
      <c r="F529" s="95"/>
      <c r="G529" s="105"/>
      <c r="V529" s="24"/>
      <c r="Y529" s="44"/>
      <c r="Z529" s="44"/>
    </row>
    <row r="530" spans="5:26" x14ac:dyDescent="0.35">
      <c r="E530" s="95"/>
      <c r="F530" s="95"/>
      <c r="G530" s="105"/>
      <c r="V530" s="24"/>
      <c r="Y530" s="44"/>
      <c r="Z530" s="44"/>
    </row>
    <row r="531" spans="5:26" x14ac:dyDescent="0.35">
      <c r="E531" s="95"/>
      <c r="F531" s="95"/>
      <c r="G531" s="105"/>
      <c r="V531" s="24"/>
      <c r="Y531" s="44"/>
      <c r="Z531" s="44"/>
    </row>
    <row r="532" spans="5:26" x14ac:dyDescent="0.35">
      <c r="E532" s="95"/>
      <c r="F532" s="95"/>
      <c r="G532" s="105"/>
      <c r="V532" s="24"/>
      <c r="Y532" s="44"/>
      <c r="Z532" s="44"/>
    </row>
    <row r="533" spans="5:26" x14ac:dyDescent="0.35">
      <c r="E533" s="95"/>
      <c r="F533" s="95"/>
      <c r="G533" s="105"/>
      <c r="V533" s="24"/>
      <c r="Y533" s="44"/>
      <c r="Z533" s="44"/>
    </row>
    <row r="534" spans="5:26" x14ac:dyDescent="0.35">
      <c r="E534" s="95"/>
      <c r="F534" s="95"/>
      <c r="G534" s="105"/>
      <c r="V534" s="24"/>
      <c r="Y534" s="44"/>
      <c r="Z534" s="44"/>
    </row>
    <row r="535" spans="5:26" x14ac:dyDescent="0.35">
      <c r="E535" s="95"/>
      <c r="F535" s="95"/>
      <c r="G535" s="105"/>
      <c r="V535" s="24"/>
      <c r="Y535" s="44"/>
    </row>
    <row r="536" spans="5:26" x14ac:dyDescent="0.35">
      <c r="E536" s="95"/>
      <c r="F536" s="95"/>
      <c r="G536" s="105"/>
      <c r="V536" s="24"/>
      <c r="Y536" s="44"/>
    </row>
    <row r="537" spans="5:26" x14ac:dyDescent="0.35">
      <c r="E537" s="95"/>
      <c r="F537" s="95"/>
      <c r="G537" s="105"/>
      <c r="V537" s="24"/>
      <c r="Y537" s="44"/>
    </row>
    <row r="538" spans="5:26" x14ac:dyDescent="0.35">
      <c r="E538" s="95"/>
      <c r="F538" s="95"/>
      <c r="G538" s="105"/>
      <c r="V538" s="24"/>
      <c r="Y538" s="44"/>
    </row>
    <row r="539" spans="5:26" x14ac:dyDescent="0.35">
      <c r="E539" s="95"/>
      <c r="F539" s="95"/>
      <c r="G539" s="105"/>
      <c r="V539" s="24"/>
      <c r="Y539" s="44"/>
    </row>
    <row r="540" spans="5:26" x14ac:dyDescent="0.35">
      <c r="E540" s="95"/>
      <c r="F540" s="95"/>
      <c r="G540" s="105"/>
      <c r="V540" s="24"/>
      <c r="Y540" s="44"/>
    </row>
    <row r="541" spans="5:26" x14ac:dyDescent="0.35">
      <c r="E541" s="95"/>
      <c r="F541" s="95"/>
      <c r="G541" s="105"/>
      <c r="V541" s="24"/>
      <c r="Y541" s="44"/>
    </row>
    <row r="542" spans="5:26" x14ac:dyDescent="0.35">
      <c r="E542" s="95"/>
      <c r="F542" s="95"/>
      <c r="G542" s="105"/>
      <c r="V542" s="24"/>
      <c r="Y542" s="44"/>
    </row>
    <row r="543" spans="5:26" x14ac:dyDescent="0.35">
      <c r="E543" s="95"/>
      <c r="F543" s="95"/>
      <c r="G543" s="105"/>
      <c r="V543" s="24"/>
      <c r="Y543" s="44"/>
    </row>
    <row r="544" spans="5:26" x14ac:dyDescent="0.35">
      <c r="E544" s="95"/>
      <c r="F544" s="95"/>
      <c r="G544" s="105"/>
      <c r="V544" s="24"/>
      <c r="Y544" s="44"/>
    </row>
    <row r="545" spans="5:25" x14ac:dyDescent="0.35">
      <c r="E545" s="95"/>
      <c r="F545" s="95"/>
      <c r="G545" s="105"/>
      <c r="V545" s="24"/>
      <c r="Y545" s="44"/>
    </row>
    <row r="546" spans="5:25" x14ac:dyDescent="0.35">
      <c r="E546" s="95"/>
      <c r="F546" s="95"/>
      <c r="G546" s="105"/>
      <c r="V546" s="24"/>
      <c r="Y546" s="44"/>
    </row>
    <row r="547" spans="5:25" x14ac:dyDescent="0.35">
      <c r="E547" s="95"/>
      <c r="F547" s="95"/>
      <c r="G547" s="105"/>
      <c r="V547" s="24"/>
      <c r="Y547" s="44"/>
    </row>
    <row r="548" spans="5:25" x14ac:dyDescent="0.35">
      <c r="E548" s="95"/>
      <c r="F548" s="95"/>
      <c r="G548" s="105"/>
      <c r="V548" s="24"/>
      <c r="Y548" s="44"/>
    </row>
    <row r="549" spans="5:25" x14ac:dyDescent="0.35">
      <c r="E549" s="95"/>
      <c r="F549" s="95"/>
      <c r="G549" s="105"/>
      <c r="V549" s="24"/>
      <c r="Y549" s="44"/>
    </row>
    <row r="550" spans="5:25" x14ac:dyDescent="0.35">
      <c r="E550" s="95"/>
      <c r="F550" s="95"/>
      <c r="G550" s="105"/>
      <c r="V550" s="24"/>
      <c r="Y550" s="44"/>
    </row>
    <row r="551" spans="5:25" x14ac:dyDescent="0.35">
      <c r="E551" s="95"/>
      <c r="F551" s="95"/>
      <c r="G551" s="105"/>
      <c r="V551" s="24"/>
      <c r="Y551" s="44"/>
    </row>
    <row r="552" spans="5:25" x14ac:dyDescent="0.35">
      <c r="E552" s="95"/>
      <c r="F552" s="95"/>
      <c r="G552" s="105"/>
      <c r="V552" s="24"/>
      <c r="Y552" s="44"/>
    </row>
    <row r="553" spans="5:25" x14ac:dyDescent="0.35">
      <c r="E553" s="95"/>
      <c r="F553" s="95"/>
      <c r="G553" s="105"/>
      <c r="V553" s="24"/>
      <c r="Y553" s="44"/>
    </row>
    <row r="554" spans="5:25" x14ac:dyDescent="0.35">
      <c r="E554" s="95"/>
      <c r="F554" s="95"/>
      <c r="G554" s="105"/>
      <c r="V554" s="24"/>
      <c r="Y554" s="44"/>
    </row>
    <row r="555" spans="5:25" x14ac:dyDescent="0.35">
      <c r="E555" s="95"/>
      <c r="F555" s="95"/>
      <c r="G555" s="105"/>
      <c r="V555" s="24"/>
      <c r="Y555" s="44"/>
    </row>
    <row r="556" spans="5:25" x14ac:dyDescent="0.35">
      <c r="E556" s="95"/>
      <c r="F556" s="95"/>
      <c r="G556" s="105"/>
      <c r="V556" s="24"/>
      <c r="Y556" s="44"/>
    </row>
    <row r="557" spans="5:25" x14ac:dyDescent="0.35">
      <c r="E557" s="95"/>
      <c r="F557" s="95"/>
      <c r="G557" s="105"/>
      <c r="V557" s="24"/>
      <c r="Y557" s="44"/>
    </row>
    <row r="558" spans="5:25" x14ac:dyDescent="0.35">
      <c r="E558" s="95"/>
      <c r="F558" s="95"/>
      <c r="G558" s="105"/>
      <c r="V558" s="24"/>
      <c r="Y558" s="44"/>
    </row>
    <row r="559" spans="5:25" x14ac:dyDescent="0.35">
      <c r="E559" s="95"/>
      <c r="F559" s="95"/>
      <c r="G559" s="105"/>
      <c r="V559" s="24"/>
      <c r="Y559" s="44"/>
    </row>
    <row r="560" spans="5:25" x14ac:dyDescent="0.35">
      <c r="E560" s="95"/>
      <c r="F560" s="95"/>
      <c r="G560" s="105"/>
      <c r="V560" s="24"/>
      <c r="Y560" s="44"/>
    </row>
    <row r="561" spans="5:25" x14ac:dyDescent="0.35">
      <c r="E561" s="95"/>
      <c r="F561" s="95"/>
      <c r="G561" s="105"/>
      <c r="V561" s="24"/>
      <c r="Y561" s="44"/>
    </row>
    <row r="562" spans="5:25" x14ac:dyDescent="0.35">
      <c r="E562" s="95"/>
      <c r="F562" s="95"/>
      <c r="G562" s="105"/>
      <c r="V562" s="24"/>
      <c r="Y562" s="44"/>
    </row>
    <row r="563" spans="5:25" x14ac:dyDescent="0.35">
      <c r="E563" s="95"/>
      <c r="F563" s="95"/>
      <c r="G563" s="105"/>
      <c r="V563" s="24"/>
      <c r="Y563" s="44"/>
    </row>
    <row r="564" spans="5:25" x14ac:dyDescent="0.35">
      <c r="E564" s="95"/>
      <c r="F564" s="95"/>
      <c r="G564" s="105"/>
      <c r="V564" s="24"/>
      <c r="Y564" s="44"/>
    </row>
    <row r="565" spans="5:25" x14ac:dyDescent="0.35">
      <c r="E565" s="95"/>
      <c r="F565" s="95"/>
      <c r="G565" s="105"/>
      <c r="V565" s="24"/>
      <c r="Y565" s="44"/>
    </row>
    <row r="566" spans="5:25" x14ac:dyDescent="0.35">
      <c r="E566" s="95"/>
      <c r="F566" s="95"/>
      <c r="G566" s="105"/>
      <c r="V566" s="24"/>
      <c r="Y566" s="44"/>
    </row>
    <row r="567" spans="5:25" x14ac:dyDescent="0.35">
      <c r="E567" s="95"/>
      <c r="F567" s="95"/>
      <c r="G567" s="105"/>
      <c r="V567" s="24"/>
      <c r="Y567" s="44"/>
    </row>
    <row r="568" spans="5:25" x14ac:dyDescent="0.35">
      <c r="E568" s="95"/>
      <c r="F568" s="95"/>
      <c r="G568" s="105"/>
      <c r="V568" s="24"/>
      <c r="Y568" s="44"/>
    </row>
    <row r="569" spans="5:25" x14ac:dyDescent="0.35">
      <c r="E569" s="95"/>
      <c r="F569" s="95"/>
      <c r="G569" s="105"/>
      <c r="V569" s="24"/>
      <c r="Y569" s="44"/>
    </row>
    <row r="570" spans="5:25" x14ac:dyDescent="0.35">
      <c r="E570" s="95"/>
      <c r="F570" s="95"/>
      <c r="G570" s="105"/>
      <c r="V570" s="24"/>
      <c r="Y570" s="44"/>
    </row>
    <row r="571" spans="5:25" x14ac:dyDescent="0.35">
      <c r="E571" s="95"/>
      <c r="F571" s="95"/>
      <c r="G571" s="105"/>
      <c r="V571" s="24"/>
      <c r="Y571" s="44"/>
    </row>
    <row r="572" spans="5:25" x14ac:dyDescent="0.35">
      <c r="E572" s="95"/>
      <c r="F572" s="95"/>
      <c r="G572" s="105"/>
      <c r="V572" s="24"/>
      <c r="Y572" s="44"/>
    </row>
    <row r="573" spans="5:25" x14ac:dyDescent="0.35">
      <c r="E573" s="95"/>
      <c r="F573" s="95"/>
      <c r="G573" s="105"/>
      <c r="V573" s="24"/>
      <c r="Y573" s="44"/>
    </row>
    <row r="574" spans="5:25" x14ac:dyDescent="0.35">
      <c r="E574" s="95"/>
      <c r="F574" s="95"/>
      <c r="G574" s="105"/>
      <c r="V574" s="24"/>
      <c r="Y574" s="44"/>
    </row>
    <row r="575" spans="5:25" x14ac:dyDescent="0.35">
      <c r="E575" s="95"/>
      <c r="F575" s="95"/>
      <c r="G575" s="105"/>
      <c r="V575" s="24"/>
      <c r="Y575" s="44"/>
    </row>
    <row r="576" spans="5:25" x14ac:dyDescent="0.35">
      <c r="E576" s="95"/>
      <c r="F576" s="95"/>
      <c r="G576" s="105"/>
      <c r="V576" s="24"/>
      <c r="Y576" s="44"/>
    </row>
    <row r="577" spans="5:25" x14ac:dyDescent="0.35">
      <c r="E577" s="95"/>
      <c r="F577" s="95"/>
      <c r="G577" s="105"/>
      <c r="V577" s="24"/>
      <c r="Y577" s="44"/>
    </row>
    <row r="578" spans="5:25" x14ac:dyDescent="0.35">
      <c r="E578" s="95"/>
      <c r="F578" s="95"/>
      <c r="G578" s="105"/>
      <c r="V578" s="24"/>
      <c r="Y578" s="44"/>
    </row>
    <row r="579" spans="5:25" x14ac:dyDescent="0.35">
      <c r="E579" s="95"/>
      <c r="F579" s="95"/>
      <c r="G579" s="105"/>
      <c r="V579" s="24"/>
      <c r="Y579" s="44"/>
    </row>
    <row r="580" spans="5:25" x14ac:dyDescent="0.35">
      <c r="E580" s="95"/>
      <c r="F580" s="95"/>
      <c r="G580" s="105"/>
      <c r="V580" s="24"/>
      <c r="Y580" s="44"/>
    </row>
    <row r="581" spans="5:25" x14ac:dyDescent="0.35">
      <c r="E581" s="95"/>
      <c r="F581" s="95"/>
      <c r="G581" s="105"/>
      <c r="V581" s="24"/>
      <c r="Y581" s="44"/>
    </row>
    <row r="582" spans="5:25" x14ac:dyDescent="0.35">
      <c r="E582" s="95"/>
      <c r="F582" s="95"/>
      <c r="G582" s="105"/>
      <c r="V582" s="24"/>
      <c r="Y582" s="44"/>
    </row>
    <row r="583" spans="5:25" x14ac:dyDescent="0.35">
      <c r="E583" s="95"/>
      <c r="F583" s="95"/>
      <c r="G583" s="105"/>
      <c r="V583" s="24"/>
      <c r="Y583" s="44"/>
    </row>
    <row r="584" spans="5:25" x14ac:dyDescent="0.35">
      <c r="E584" s="95"/>
      <c r="F584" s="95"/>
      <c r="G584" s="105"/>
      <c r="V584" s="24"/>
      <c r="Y584" s="44"/>
    </row>
    <row r="585" spans="5:25" x14ac:dyDescent="0.35">
      <c r="E585" s="95"/>
      <c r="F585" s="95"/>
      <c r="G585" s="105"/>
      <c r="V585" s="24"/>
      <c r="Y585" s="44"/>
    </row>
    <row r="586" spans="5:25" x14ac:dyDescent="0.35">
      <c r="E586" s="95"/>
      <c r="F586" s="95"/>
      <c r="G586" s="105"/>
      <c r="V586" s="24"/>
      <c r="Y586" s="44"/>
    </row>
    <row r="587" spans="5:25" x14ac:dyDescent="0.35">
      <c r="E587" s="95"/>
      <c r="F587" s="95"/>
      <c r="G587" s="105"/>
      <c r="V587" s="24"/>
      <c r="Y587" s="44"/>
    </row>
    <row r="588" spans="5:25" x14ac:dyDescent="0.35">
      <c r="E588" s="95"/>
      <c r="F588" s="95"/>
      <c r="G588" s="105"/>
      <c r="V588" s="24"/>
      <c r="Y588" s="44"/>
    </row>
    <row r="589" spans="5:25" x14ac:dyDescent="0.35">
      <c r="E589" s="95"/>
      <c r="F589" s="95"/>
      <c r="G589" s="105"/>
      <c r="V589" s="24"/>
      <c r="Y589" s="44"/>
    </row>
    <row r="590" spans="5:25" x14ac:dyDescent="0.35">
      <c r="E590" s="95"/>
      <c r="F590" s="95"/>
      <c r="G590" s="105"/>
      <c r="V590" s="24"/>
      <c r="Y590" s="44"/>
    </row>
    <row r="591" spans="5:25" x14ac:dyDescent="0.35">
      <c r="E591" s="95"/>
      <c r="F591" s="95"/>
      <c r="G591" s="105"/>
      <c r="V591" s="24"/>
      <c r="Y591" s="44"/>
    </row>
    <row r="592" spans="5:25" x14ac:dyDescent="0.35">
      <c r="E592" s="95"/>
      <c r="F592" s="95"/>
      <c r="G592" s="105"/>
      <c r="V592" s="24"/>
      <c r="Y592" s="44"/>
    </row>
    <row r="593" spans="5:25" x14ac:dyDescent="0.35">
      <c r="E593" s="95"/>
      <c r="F593" s="95"/>
      <c r="G593" s="105"/>
      <c r="V593" s="24"/>
      <c r="Y593" s="44"/>
    </row>
    <row r="594" spans="5:25" x14ac:dyDescent="0.35">
      <c r="E594" s="95"/>
      <c r="F594" s="95"/>
      <c r="G594" s="105"/>
      <c r="V594" s="24"/>
      <c r="Y594" s="44"/>
    </row>
    <row r="595" spans="5:25" x14ac:dyDescent="0.35">
      <c r="E595" s="95"/>
      <c r="F595" s="95"/>
      <c r="G595" s="105"/>
      <c r="V595" s="24"/>
      <c r="Y595" s="44"/>
    </row>
    <row r="596" spans="5:25" x14ac:dyDescent="0.35">
      <c r="E596" s="95"/>
      <c r="F596" s="95"/>
      <c r="G596" s="105"/>
      <c r="V596" s="24"/>
      <c r="Y596" s="44"/>
    </row>
    <row r="597" spans="5:25" x14ac:dyDescent="0.35">
      <c r="E597" s="95"/>
      <c r="F597" s="95"/>
      <c r="G597" s="105"/>
      <c r="V597" s="24"/>
      <c r="Y597" s="44"/>
    </row>
    <row r="598" spans="5:25" x14ac:dyDescent="0.35">
      <c r="E598" s="95"/>
      <c r="F598" s="95"/>
      <c r="G598" s="105"/>
      <c r="V598" s="24"/>
      <c r="Y598" s="44"/>
    </row>
    <row r="599" spans="5:25" x14ac:dyDescent="0.35">
      <c r="E599" s="95"/>
      <c r="F599" s="95"/>
      <c r="G599" s="105"/>
      <c r="V599" s="24"/>
      <c r="Y599" s="44"/>
    </row>
    <row r="600" spans="5:25" x14ac:dyDescent="0.35">
      <c r="E600" s="95"/>
      <c r="F600" s="95"/>
      <c r="G600" s="105"/>
      <c r="V600" s="24"/>
      <c r="Y600" s="44"/>
    </row>
    <row r="601" spans="5:25" x14ac:dyDescent="0.35">
      <c r="E601" s="95"/>
      <c r="F601" s="95"/>
      <c r="G601" s="105"/>
      <c r="V601" s="24"/>
      <c r="Y601" s="44"/>
    </row>
    <row r="602" spans="5:25" x14ac:dyDescent="0.35">
      <c r="E602" s="95"/>
      <c r="F602" s="95"/>
      <c r="G602" s="105"/>
      <c r="V602" s="24"/>
      <c r="Y602" s="44"/>
    </row>
    <row r="603" spans="5:25" x14ac:dyDescent="0.3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35">
      <c r="E604" s="95"/>
      <c r="F604" s="95"/>
      <c r="G604" s="105"/>
      <c r="V604" s="24"/>
      <c r="Y604" s="44">
        <f t="shared" si="1284"/>
        <v>0</v>
      </c>
    </row>
    <row r="605" spans="5:25" x14ac:dyDescent="0.35">
      <c r="E605" s="95"/>
      <c r="F605" s="95"/>
      <c r="G605" s="105"/>
      <c r="V605" s="24"/>
      <c r="Y605" s="44">
        <f t="shared" si="1284"/>
        <v>0</v>
      </c>
    </row>
    <row r="606" spans="5:25" x14ac:dyDescent="0.35">
      <c r="E606" s="95"/>
      <c r="F606" s="95"/>
      <c r="G606" s="105"/>
      <c r="V606" s="24"/>
      <c r="Y606" s="44">
        <f t="shared" si="1284"/>
        <v>0</v>
      </c>
    </row>
    <row r="607" spans="5:25" x14ac:dyDescent="0.35">
      <c r="E607" s="95"/>
      <c r="F607" s="95"/>
      <c r="G607" s="105"/>
      <c r="V607" s="24"/>
      <c r="Y607" s="44">
        <f t="shared" si="1284"/>
        <v>0</v>
      </c>
    </row>
    <row r="608" spans="5:25" x14ac:dyDescent="0.35">
      <c r="E608" s="95"/>
      <c r="F608" s="95"/>
      <c r="G608" s="105"/>
      <c r="V608" s="24"/>
      <c r="Y608" s="44">
        <f t="shared" si="1284"/>
        <v>0</v>
      </c>
    </row>
    <row r="609" spans="5:25" x14ac:dyDescent="0.35">
      <c r="E609" s="95"/>
      <c r="F609" s="95"/>
      <c r="G609" s="105"/>
      <c r="V609" s="24"/>
      <c r="Y609" s="44">
        <f t="shared" si="1284"/>
        <v>0</v>
      </c>
    </row>
    <row r="610" spans="5:25" x14ac:dyDescent="0.35">
      <c r="E610" s="95"/>
      <c r="F610" s="95"/>
      <c r="G610" s="105"/>
      <c r="V610" s="24"/>
      <c r="Y610" s="44">
        <f t="shared" si="1284"/>
        <v>0</v>
      </c>
    </row>
    <row r="611" spans="5:25" x14ac:dyDescent="0.35">
      <c r="E611" s="95"/>
      <c r="F611" s="95"/>
      <c r="G611" s="105"/>
      <c r="V611" s="24"/>
      <c r="Y611" s="44">
        <f t="shared" si="1284"/>
        <v>0</v>
      </c>
    </row>
    <row r="612" spans="5:25" x14ac:dyDescent="0.35">
      <c r="E612" s="95"/>
      <c r="F612" s="95"/>
      <c r="G612" s="105"/>
      <c r="V612" s="24"/>
      <c r="Y612" s="44">
        <f t="shared" si="1284"/>
        <v>0</v>
      </c>
    </row>
    <row r="613" spans="5:25" x14ac:dyDescent="0.35">
      <c r="E613" s="95"/>
      <c r="F613" s="95"/>
      <c r="G613" s="105"/>
      <c r="V613" s="24"/>
      <c r="Y613" s="44">
        <f t="shared" si="1284"/>
        <v>0</v>
      </c>
    </row>
    <row r="614" spans="5:25" x14ac:dyDescent="0.35">
      <c r="E614" s="95"/>
      <c r="F614" s="95"/>
      <c r="G614" s="105"/>
      <c r="V614" s="24"/>
      <c r="Y614" s="44">
        <f t="shared" si="1284"/>
        <v>0</v>
      </c>
    </row>
    <row r="615" spans="5:25" x14ac:dyDescent="0.35">
      <c r="E615" s="95"/>
      <c r="F615" s="95"/>
      <c r="G615" s="105"/>
      <c r="V615" s="24"/>
      <c r="Y615" s="44">
        <f t="shared" si="1284"/>
        <v>0</v>
      </c>
    </row>
    <row r="616" spans="5:25" x14ac:dyDescent="0.35">
      <c r="E616" s="95"/>
      <c r="F616" s="95"/>
      <c r="G616" s="105"/>
      <c r="V616" s="24"/>
      <c r="Y616" s="44">
        <f t="shared" si="1284"/>
        <v>0</v>
      </c>
    </row>
    <row r="617" spans="5:25" x14ac:dyDescent="0.35">
      <c r="E617" s="95"/>
      <c r="F617" s="95"/>
      <c r="G617" s="105"/>
      <c r="V617" s="24"/>
      <c r="Y617" s="44">
        <f t="shared" si="1284"/>
        <v>0</v>
      </c>
    </row>
    <row r="618" spans="5:25" x14ac:dyDescent="0.35">
      <c r="E618" s="95"/>
      <c r="F618" s="95"/>
      <c r="G618" s="105"/>
      <c r="V618" s="24"/>
      <c r="Y618" s="44">
        <f t="shared" si="1284"/>
        <v>0</v>
      </c>
    </row>
    <row r="619" spans="5:25" x14ac:dyDescent="0.35">
      <c r="E619" s="95"/>
      <c r="F619" s="95"/>
      <c r="G619" s="105"/>
      <c r="V619" s="24"/>
      <c r="Y619" s="44">
        <f t="shared" si="1284"/>
        <v>0</v>
      </c>
    </row>
    <row r="620" spans="5:25" x14ac:dyDescent="0.35">
      <c r="E620" s="95"/>
      <c r="F620" s="95"/>
      <c r="G620" s="105"/>
      <c r="V620" s="24"/>
      <c r="Y620" s="44">
        <f t="shared" si="1284"/>
        <v>0</v>
      </c>
    </row>
    <row r="621" spans="5:25" x14ac:dyDescent="0.35">
      <c r="E621" s="95"/>
      <c r="F621" s="95"/>
      <c r="G621" s="105"/>
      <c r="V621" s="24"/>
      <c r="Y621" s="44">
        <f t="shared" si="1284"/>
        <v>0</v>
      </c>
    </row>
    <row r="622" spans="5:25" x14ac:dyDescent="0.35">
      <c r="E622" s="95"/>
      <c r="F622" s="95"/>
      <c r="G622" s="105"/>
      <c r="V622" s="24"/>
      <c r="Y622" s="44">
        <f t="shared" si="1284"/>
        <v>0</v>
      </c>
    </row>
    <row r="623" spans="5:25" x14ac:dyDescent="0.35">
      <c r="E623" s="95"/>
      <c r="F623" s="95"/>
      <c r="G623" s="105"/>
      <c r="V623" s="24"/>
      <c r="Y623" s="44">
        <f t="shared" si="1284"/>
        <v>0</v>
      </c>
    </row>
    <row r="624" spans="5:25" x14ac:dyDescent="0.35">
      <c r="E624" s="95"/>
      <c r="F624" s="95"/>
      <c r="G624" s="105"/>
      <c r="V624" s="24"/>
      <c r="Y624" s="44">
        <f t="shared" si="1284"/>
        <v>0</v>
      </c>
    </row>
    <row r="625" spans="5:25" x14ac:dyDescent="0.35">
      <c r="E625" s="95"/>
      <c r="F625" s="95"/>
      <c r="G625" s="105"/>
      <c r="V625" s="24"/>
      <c r="Y625" s="44">
        <f t="shared" si="1284"/>
        <v>0</v>
      </c>
    </row>
    <row r="626" spans="5:25" x14ac:dyDescent="0.35">
      <c r="E626" s="95"/>
      <c r="F626" s="95"/>
      <c r="G626" s="105"/>
      <c r="V626" s="24"/>
      <c r="Y626" s="44">
        <f t="shared" si="1284"/>
        <v>0</v>
      </c>
    </row>
    <row r="627" spans="5:25" x14ac:dyDescent="0.35">
      <c r="E627" s="95"/>
      <c r="F627" s="95"/>
      <c r="G627" s="105"/>
      <c r="V627" s="24"/>
      <c r="Y627" s="44">
        <f t="shared" si="1284"/>
        <v>0</v>
      </c>
    </row>
    <row r="628" spans="5:25" x14ac:dyDescent="0.35">
      <c r="E628" s="95"/>
      <c r="F628" s="95"/>
      <c r="G628" s="105"/>
      <c r="V628" s="24"/>
      <c r="Y628" s="44">
        <f t="shared" si="1284"/>
        <v>0</v>
      </c>
    </row>
    <row r="629" spans="5:25" x14ac:dyDescent="0.35">
      <c r="E629" s="95"/>
      <c r="F629" s="95"/>
      <c r="G629" s="105"/>
      <c r="V629" s="24"/>
      <c r="Y629" s="44">
        <f t="shared" si="1284"/>
        <v>0</v>
      </c>
    </row>
    <row r="630" spans="5:25" x14ac:dyDescent="0.35">
      <c r="E630" s="95"/>
      <c r="F630" s="95"/>
      <c r="G630" s="105"/>
      <c r="V630" s="24"/>
      <c r="Y630" s="44">
        <f t="shared" si="1284"/>
        <v>0</v>
      </c>
    </row>
    <row r="631" spans="5:25" x14ac:dyDescent="0.35">
      <c r="E631" s="95"/>
      <c r="F631" s="95"/>
      <c r="G631" s="105"/>
      <c r="V631" s="24"/>
      <c r="Y631" s="44">
        <f t="shared" si="1284"/>
        <v>0</v>
      </c>
    </row>
    <row r="632" spans="5:25" x14ac:dyDescent="0.35">
      <c r="E632" s="95"/>
      <c r="F632" s="95"/>
      <c r="G632" s="105"/>
      <c r="V632" s="24"/>
      <c r="Y632" s="44">
        <f t="shared" si="1284"/>
        <v>0</v>
      </c>
    </row>
    <row r="633" spans="5:25" x14ac:dyDescent="0.35">
      <c r="E633" s="95"/>
      <c r="F633" s="95"/>
      <c r="G633" s="105"/>
      <c r="V633" s="24"/>
      <c r="Y633" s="44">
        <f t="shared" si="1284"/>
        <v>0</v>
      </c>
    </row>
    <row r="634" spans="5:25" x14ac:dyDescent="0.35">
      <c r="E634" s="95"/>
      <c r="F634" s="95"/>
      <c r="G634" s="105"/>
      <c r="V634" s="24"/>
      <c r="Y634" s="44">
        <f t="shared" si="1284"/>
        <v>0</v>
      </c>
    </row>
    <row r="635" spans="5:25" x14ac:dyDescent="0.35">
      <c r="E635" s="95"/>
      <c r="F635" s="95"/>
      <c r="G635" s="105"/>
      <c r="V635" s="24"/>
      <c r="Y635" s="44">
        <f t="shared" si="1284"/>
        <v>0</v>
      </c>
    </row>
    <row r="636" spans="5:25" x14ac:dyDescent="0.3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35">
      <c r="E637" s="95"/>
      <c r="F637" s="95"/>
      <c r="G637" s="105"/>
      <c r="V637" s="24"/>
      <c r="Y637" s="44">
        <f t="shared" si="1285"/>
        <v>0</v>
      </c>
    </row>
    <row r="638" spans="5:25" x14ac:dyDescent="0.35">
      <c r="E638" s="95"/>
      <c r="F638" s="95"/>
      <c r="G638" s="105"/>
      <c r="V638" s="24"/>
      <c r="Y638" s="44">
        <f t="shared" si="1285"/>
        <v>0</v>
      </c>
    </row>
    <row r="639" spans="5:25" x14ac:dyDescent="0.35">
      <c r="E639" s="95"/>
      <c r="F639" s="95"/>
      <c r="G639" s="105"/>
      <c r="V639" s="24"/>
      <c r="Y639" s="44">
        <f t="shared" si="1285"/>
        <v>0</v>
      </c>
    </row>
    <row r="640" spans="5:25" x14ac:dyDescent="0.35">
      <c r="E640" s="95"/>
      <c r="F640" s="95"/>
      <c r="G640" s="105"/>
      <c r="V640" s="24"/>
      <c r="Y640" s="44">
        <f t="shared" si="1285"/>
        <v>0</v>
      </c>
    </row>
    <row r="641" spans="5:25" x14ac:dyDescent="0.35">
      <c r="E641" s="95"/>
      <c r="F641" s="95"/>
      <c r="G641" s="105"/>
      <c r="V641" s="24"/>
      <c r="Y641" s="44">
        <f t="shared" si="1285"/>
        <v>0</v>
      </c>
    </row>
    <row r="642" spans="5:25" x14ac:dyDescent="0.35">
      <c r="E642" s="95"/>
      <c r="F642" s="95"/>
      <c r="G642" s="105"/>
      <c r="V642" s="24"/>
      <c r="Y642" s="44">
        <f t="shared" si="1285"/>
        <v>0</v>
      </c>
    </row>
    <row r="643" spans="5:25" x14ac:dyDescent="0.35">
      <c r="E643" s="95"/>
      <c r="F643" s="95"/>
      <c r="G643" s="105"/>
      <c r="V643" s="24"/>
      <c r="Y643" s="44">
        <f t="shared" si="1285"/>
        <v>0</v>
      </c>
    </row>
    <row r="644" spans="5:25" x14ac:dyDescent="0.35">
      <c r="E644" s="95"/>
      <c r="F644" s="95"/>
      <c r="G644" s="105"/>
      <c r="V644" s="24"/>
      <c r="Y644" s="44">
        <f t="shared" si="1285"/>
        <v>0</v>
      </c>
    </row>
    <row r="645" spans="5:25" x14ac:dyDescent="0.35">
      <c r="E645" s="95"/>
      <c r="F645" s="95"/>
      <c r="G645" s="105"/>
      <c r="V645" s="24"/>
      <c r="Y645" s="44">
        <f t="shared" si="1285"/>
        <v>0</v>
      </c>
    </row>
    <row r="646" spans="5:25" x14ac:dyDescent="0.35">
      <c r="E646" s="95"/>
      <c r="F646" s="95"/>
      <c r="G646" s="105"/>
      <c r="V646" s="24"/>
      <c r="Y646" s="44">
        <f t="shared" si="1285"/>
        <v>0</v>
      </c>
    </row>
    <row r="647" spans="5:25" x14ac:dyDescent="0.35">
      <c r="E647" s="95"/>
      <c r="F647" s="95"/>
      <c r="G647" s="105"/>
      <c r="V647" s="24"/>
      <c r="Y647" s="44">
        <f t="shared" si="1285"/>
        <v>0</v>
      </c>
    </row>
    <row r="648" spans="5:25" x14ac:dyDescent="0.35">
      <c r="E648" s="95"/>
      <c r="F648" s="95"/>
      <c r="G648" s="105"/>
      <c r="V648" s="24"/>
      <c r="Y648" s="44">
        <f t="shared" si="1285"/>
        <v>0</v>
      </c>
    </row>
    <row r="649" spans="5:25" x14ac:dyDescent="0.35">
      <c r="E649" s="82"/>
      <c r="F649" s="82"/>
      <c r="G649" s="105"/>
      <c r="V649" s="24"/>
      <c r="Y649" s="44">
        <f t="shared" si="1285"/>
        <v>0</v>
      </c>
    </row>
    <row r="650" spans="5:25" x14ac:dyDescent="0.35">
      <c r="E650" s="82"/>
      <c r="F650" s="82"/>
      <c r="G650" s="105"/>
      <c r="V650" s="24"/>
      <c r="Y650" s="44">
        <f t="shared" si="1285"/>
        <v>0</v>
      </c>
    </row>
    <row r="651" spans="5:25" x14ac:dyDescent="0.35">
      <c r="E651" s="82"/>
      <c r="F651" s="82"/>
      <c r="G651" s="105"/>
      <c r="V651" s="24"/>
      <c r="Y651" s="44">
        <f t="shared" si="1285"/>
        <v>0</v>
      </c>
    </row>
    <row r="652" spans="5:25" x14ac:dyDescent="0.35">
      <c r="E652" s="82"/>
      <c r="F652" s="82"/>
      <c r="G652" s="105"/>
      <c r="V652" s="24"/>
      <c r="Y652" s="44">
        <f t="shared" si="1285"/>
        <v>0</v>
      </c>
    </row>
    <row r="653" spans="5:25" x14ac:dyDescent="0.35">
      <c r="E653" s="82"/>
      <c r="F653" s="82"/>
      <c r="G653" s="105"/>
      <c r="V653" s="24"/>
      <c r="Y653" s="44">
        <f t="shared" si="1285"/>
        <v>0</v>
      </c>
    </row>
    <row r="654" spans="5:25" x14ac:dyDescent="0.35">
      <c r="E654" s="82"/>
      <c r="F654" s="82"/>
      <c r="G654" s="105"/>
      <c r="V654" s="24"/>
      <c r="Y654" s="44">
        <f t="shared" si="1285"/>
        <v>0</v>
      </c>
    </row>
    <row r="655" spans="5:25" x14ac:dyDescent="0.35">
      <c r="E655" s="82"/>
      <c r="F655" s="82"/>
      <c r="G655" s="105"/>
      <c r="V655" s="24"/>
      <c r="Y655" s="44">
        <f t="shared" si="1285"/>
        <v>0</v>
      </c>
    </row>
    <row r="656" spans="5:25" x14ac:dyDescent="0.35">
      <c r="E656" s="82"/>
      <c r="F656" s="82"/>
      <c r="G656" s="105"/>
      <c r="V656" s="24"/>
      <c r="Y656" s="44">
        <f t="shared" si="1285"/>
        <v>0</v>
      </c>
    </row>
    <row r="657" spans="5:25" x14ac:dyDescent="0.35">
      <c r="E657" s="82"/>
      <c r="F657" s="82"/>
      <c r="G657" s="105"/>
      <c r="V657" s="24"/>
      <c r="Y657" s="44">
        <f t="shared" si="1285"/>
        <v>0</v>
      </c>
    </row>
    <row r="658" spans="5:25" x14ac:dyDescent="0.35">
      <c r="E658" s="82"/>
      <c r="F658" s="82"/>
      <c r="G658" s="105"/>
      <c r="V658" s="24"/>
      <c r="Y658" s="44">
        <f t="shared" si="1285"/>
        <v>0</v>
      </c>
    </row>
    <row r="659" spans="5:25" x14ac:dyDescent="0.35">
      <c r="E659" s="82"/>
      <c r="F659" s="82"/>
      <c r="G659" s="105"/>
      <c r="V659" s="24"/>
      <c r="Y659" s="44">
        <f t="shared" si="1285"/>
        <v>0</v>
      </c>
    </row>
    <row r="660" spans="5:25" x14ac:dyDescent="0.35">
      <c r="E660" s="82"/>
      <c r="F660" s="82"/>
      <c r="G660" s="105"/>
      <c r="V660" s="24"/>
      <c r="Y660" s="44">
        <f t="shared" si="1285"/>
        <v>0</v>
      </c>
    </row>
    <row r="661" spans="5:25" x14ac:dyDescent="0.35">
      <c r="E661" s="82"/>
      <c r="F661" s="82"/>
      <c r="G661" s="105"/>
      <c r="V661" s="24"/>
      <c r="Y661" s="44">
        <f t="shared" si="1285"/>
        <v>0</v>
      </c>
    </row>
    <row r="662" spans="5:25" x14ac:dyDescent="0.35">
      <c r="E662" s="82"/>
      <c r="F662" s="82"/>
      <c r="G662" s="105"/>
      <c r="V662" s="24"/>
      <c r="Y662" s="44">
        <f t="shared" si="1285"/>
        <v>0</v>
      </c>
    </row>
    <row r="663" spans="5:25" x14ac:dyDescent="0.35">
      <c r="E663" s="82"/>
      <c r="F663" s="82"/>
      <c r="G663" s="105"/>
      <c r="V663" s="24"/>
      <c r="Y663" s="44">
        <f t="shared" si="1285"/>
        <v>0</v>
      </c>
    </row>
    <row r="664" spans="5:25" x14ac:dyDescent="0.35">
      <c r="E664" s="82"/>
      <c r="F664" s="82"/>
      <c r="G664" s="105"/>
      <c r="V664" s="24"/>
      <c r="Y664" s="44">
        <f t="shared" si="1285"/>
        <v>0</v>
      </c>
    </row>
    <row r="665" spans="5:25" x14ac:dyDescent="0.35">
      <c r="E665" s="82"/>
      <c r="F665" s="82"/>
      <c r="G665" s="105"/>
      <c r="V665" s="24"/>
      <c r="Y665" s="44">
        <f t="shared" si="1285"/>
        <v>0</v>
      </c>
    </row>
    <row r="666" spans="5:25" x14ac:dyDescent="0.35">
      <c r="E666" s="82"/>
      <c r="F666" s="82"/>
      <c r="G666" s="105"/>
      <c r="V666" s="24"/>
      <c r="Y666" s="44">
        <f t="shared" si="1285"/>
        <v>0</v>
      </c>
    </row>
    <row r="667" spans="5:25" x14ac:dyDescent="0.35">
      <c r="E667" s="82"/>
      <c r="F667" s="82"/>
      <c r="G667" s="105"/>
      <c r="V667" s="24"/>
      <c r="Y667" s="44">
        <f t="shared" si="1285"/>
        <v>0</v>
      </c>
    </row>
    <row r="668" spans="5:25" x14ac:dyDescent="0.35">
      <c r="E668" s="82"/>
      <c r="F668" s="82"/>
      <c r="G668" s="105"/>
      <c r="V668" s="24"/>
      <c r="Y668" s="44">
        <f t="shared" si="1285"/>
        <v>0</v>
      </c>
    </row>
    <row r="669" spans="5:25" x14ac:dyDescent="0.35">
      <c r="E669" s="82"/>
      <c r="F669" s="82"/>
      <c r="G669" s="105"/>
      <c r="V669" s="24"/>
      <c r="Y669" s="44">
        <f t="shared" si="1285"/>
        <v>0</v>
      </c>
    </row>
    <row r="670" spans="5:25" x14ac:dyDescent="0.35">
      <c r="E670" s="82"/>
      <c r="F670" s="82"/>
      <c r="G670" s="105"/>
      <c r="V670" s="24"/>
      <c r="Y670" s="44">
        <f t="shared" si="1285"/>
        <v>0</v>
      </c>
    </row>
    <row r="671" spans="5:25" x14ac:dyDescent="0.35">
      <c r="E671" s="82"/>
      <c r="F671" s="82"/>
      <c r="G671" s="105"/>
      <c r="V671" s="24"/>
      <c r="Y671" s="44">
        <f t="shared" si="1285"/>
        <v>0</v>
      </c>
    </row>
    <row r="672" spans="5:25" x14ac:dyDescent="0.35">
      <c r="E672" s="82"/>
      <c r="F672" s="82"/>
      <c r="G672" s="105"/>
      <c r="V672" s="24"/>
      <c r="Y672" s="44">
        <f t="shared" si="1285"/>
        <v>0</v>
      </c>
    </row>
    <row r="673" spans="5:25" x14ac:dyDescent="0.35">
      <c r="E673" s="82"/>
      <c r="F673" s="82"/>
      <c r="G673" s="105"/>
      <c r="V673" s="24"/>
      <c r="Y673" s="44">
        <f t="shared" si="1285"/>
        <v>0</v>
      </c>
    </row>
    <row r="674" spans="5:25" x14ac:dyDescent="0.35">
      <c r="E674" s="82"/>
      <c r="F674" s="82"/>
      <c r="G674" s="105"/>
      <c r="V674" s="24"/>
      <c r="Y674" s="44">
        <f t="shared" si="1285"/>
        <v>0</v>
      </c>
    </row>
    <row r="675" spans="5:25" x14ac:dyDescent="0.35">
      <c r="E675" s="82"/>
      <c r="F675" s="82"/>
      <c r="G675" s="105"/>
      <c r="V675" s="24"/>
      <c r="Y675" s="44">
        <f t="shared" si="1285"/>
        <v>0</v>
      </c>
    </row>
    <row r="676" spans="5:25" x14ac:dyDescent="0.35">
      <c r="E676" s="82"/>
      <c r="F676" s="82"/>
      <c r="G676" s="105"/>
      <c r="V676" s="24"/>
      <c r="Y676" s="44">
        <f t="shared" si="1285"/>
        <v>0</v>
      </c>
    </row>
    <row r="677" spans="5:25" x14ac:dyDescent="0.35">
      <c r="E677" s="82"/>
      <c r="F677" s="82"/>
      <c r="G677" s="105"/>
      <c r="V677" s="24"/>
      <c r="Y677" s="44">
        <f t="shared" si="1285"/>
        <v>0</v>
      </c>
    </row>
    <row r="678" spans="5:25" x14ac:dyDescent="0.35">
      <c r="E678" s="82"/>
      <c r="F678" s="82"/>
      <c r="G678" s="105"/>
      <c r="V678" s="24"/>
      <c r="Y678" s="44">
        <f t="shared" si="1285"/>
        <v>0</v>
      </c>
    </row>
    <row r="679" spans="5:25" x14ac:dyDescent="0.35">
      <c r="E679" s="82"/>
      <c r="F679" s="82"/>
      <c r="G679" s="105"/>
      <c r="V679" s="24"/>
      <c r="Y679" s="44">
        <f t="shared" si="1285"/>
        <v>0</v>
      </c>
    </row>
    <row r="680" spans="5:25" x14ac:dyDescent="0.35">
      <c r="E680" s="82"/>
      <c r="F680" s="82"/>
      <c r="G680" s="105"/>
      <c r="V680" s="24"/>
      <c r="Y680" s="44">
        <f t="shared" si="1285"/>
        <v>0</v>
      </c>
    </row>
    <row r="681" spans="5:25" x14ac:dyDescent="0.35">
      <c r="E681" s="82"/>
      <c r="F681" s="82"/>
      <c r="G681" s="105"/>
      <c r="V681" s="24"/>
      <c r="Y681" s="44">
        <f t="shared" si="1285"/>
        <v>0</v>
      </c>
    </row>
    <row r="682" spans="5:25" x14ac:dyDescent="0.35">
      <c r="E682" s="82"/>
      <c r="F682" s="82"/>
      <c r="G682" s="105"/>
      <c r="V682" s="24"/>
      <c r="Y682" s="44">
        <f t="shared" si="1285"/>
        <v>0</v>
      </c>
    </row>
    <row r="683" spans="5:25" x14ac:dyDescent="0.35">
      <c r="E683" s="82"/>
      <c r="F683" s="82"/>
      <c r="G683" s="105"/>
      <c r="V683" s="24"/>
      <c r="Y683" s="44">
        <f t="shared" si="1285"/>
        <v>0</v>
      </c>
    </row>
    <row r="684" spans="5:25" x14ac:dyDescent="0.35">
      <c r="E684" s="82"/>
      <c r="F684" s="82"/>
      <c r="G684" s="105"/>
      <c r="V684" s="24"/>
      <c r="Y684" s="44">
        <f t="shared" si="1285"/>
        <v>0</v>
      </c>
    </row>
    <row r="685" spans="5:25" x14ac:dyDescent="0.35">
      <c r="E685" s="82"/>
      <c r="F685" s="82"/>
      <c r="G685" s="105"/>
      <c r="V685" s="24"/>
      <c r="Y685" s="44">
        <f t="shared" si="1285"/>
        <v>0</v>
      </c>
    </row>
    <row r="686" spans="5:25" x14ac:dyDescent="0.35">
      <c r="E686" s="82"/>
      <c r="F686" s="82"/>
      <c r="G686" s="105"/>
      <c r="V686" s="24"/>
      <c r="Y686" s="44">
        <f t="shared" si="1285"/>
        <v>0</v>
      </c>
    </row>
    <row r="687" spans="5:25" x14ac:dyDescent="0.35">
      <c r="E687" s="82"/>
      <c r="F687" s="82"/>
      <c r="G687" s="105"/>
      <c r="V687" s="24"/>
      <c r="Y687" s="44">
        <f t="shared" si="1285"/>
        <v>0</v>
      </c>
    </row>
    <row r="688" spans="5:25" x14ac:dyDescent="0.35">
      <c r="E688" s="82"/>
      <c r="F688" s="82"/>
      <c r="G688" s="105"/>
      <c r="V688" s="24"/>
      <c r="Y688" s="44">
        <f t="shared" si="1285"/>
        <v>0</v>
      </c>
    </row>
    <row r="689" spans="5:25" x14ac:dyDescent="0.35">
      <c r="E689" s="82"/>
      <c r="F689" s="82"/>
      <c r="G689" s="105"/>
      <c r="V689" s="24"/>
      <c r="Y689" s="44">
        <f t="shared" si="1285"/>
        <v>0</v>
      </c>
    </row>
    <row r="690" spans="5:25" x14ac:dyDescent="0.35">
      <c r="E690" s="82"/>
      <c r="F690" s="82"/>
      <c r="G690" s="105"/>
      <c r="V690" s="24"/>
      <c r="Y690" s="44">
        <f t="shared" si="1285"/>
        <v>0</v>
      </c>
    </row>
    <row r="691" spans="5:25" x14ac:dyDescent="0.35">
      <c r="E691" s="82"/>
      <c r="F691" s="82"/>
      <c r="G691" s="105"/>
      <c r="V691" s="24"/>
      <c r="Y691" s="44">
        <f t="shared" si="1285"/>
        <v>0</v>
      </c>
    </row>
    <row r="692" spans="5:25" x14ac:dyDescent="0.35">
      <c r="E692" s="82"/>
      <c r="F692" s="82"/>
      <c r="G692" s="105"/>
      <c r="V692" s="24"/>
      <c r="Y692" s="44">
        <f t="shared" si="1285"/>
        <v>0</v>
      </c>
    </row>
    <row r="693" spans="5:25" x14ac:dyDescent="0.35">
      <c r="E693" s="82"/>
      <c r="F693" s="82"/>
      <c r="G693" s="105"/>
      <c r="V693" s="24"/>
      <c r="Y693" s="44">
        <f t="shared" si="1285"/>
        <v>0</v>
      </c>
    </row>
    <row r="694" spans="5:25" x14ac:dyDescent="0.35">
      <c r="E694" s="82"/>
      <c r="F694" s="82"/>
      <c r="G694" s="105"/>
      <c r="V694" s="24"/>
      <c r="Y694" s="44">
        <f t="shared" si="1285"/>
        <v>0</v>
      </c>
    </row>
    <row r="695" spans="5:25" x14ac:dyDescent="0.35">
      <c r="E695" s="82"/>
      <c r="F695" s="82"/>
      <c r="G695" s="105"/>
      <c r="V695" s="24"/>
      <c r="Y695" s="44">
        <f t="shared" si="1285"/>
        <v>0</v>
      </c>
    </row>
    <row r="696" spans="5:25" x14ac:dyDescent="0.35">
      <c r="E696" s="82"/>
      <c r="F696" s="82"/>
      <c r="G696" s="105"/>
      <c r="V696" s="24"/>
      <c r="Y696" s="44">
        <f t="shared" si="1285"/>
        <v>0</v>
      </c>
    </row>
    <row r="697" spans="5:25" x14ac:dyDescent="0.35">
      <c r="E697" s="82"/>
      <c r="F697" s="82"/>
      <c r="G697" s="105"/>
      <c r="V697" s="24"/>
      <c r="Y697" s="44">
        <f t="shared" si="1285"/>
        <v>0</v>
      </c>
    </row>
    <row r="698" spans="5:25" x14ac:dyDescent="0.35">
      <c r="E698" s="82"/>
      <c r="F698" s="82"/>
      <c r="G698" s="105"/>
      <c r="V698" s="24"/>
      <c r="Y698" s="44">
        <f t="shared" si="1285"/>
        <v>0</v>
      </c>
    </row>
    <row r="699" spans="5:25" x14ac:dyDescent="0.35">
      <c r="E699" s="82"/>
      <c r="F699" s="82"/>
      <c r="G699" s="105"/>
      <c r="Y699" s="44">
        <f t="shared" si="1285"/>
        <v>0</v>
      </c>
    </row>
    <row r="700" spans="5:25" x14ac:dyDescent="0.35">
      <c r="E700" s="82"/>
      <c r="F700" s="82"/>
      <c r="G700" s="105"/>
      <c r="Y700" s="44">
        <f t="shared" ref="Y700:Y763" si="1286">SUM(I700:S700)-H700</f>
        <v>0</v>
      </c>
    </row>
    <row r="701" spans="5:25" x14ac:dyDescent="0.35">
      <c r="E701" s="82"/>
      <c r="F701" s="82"/>
      <c r="G701" s="105"/>
      <c r="Y701" s="44">
        <f t="shared" si="1286"/>
        <v>0</v>
      </c>
    </row>
    <row r="702" spans="5:25" x14ac:dyDescent="0.35">
      <c r="E702" s="82"/>
      <c r="F702" s="82"/>
      <c r="G702" s="105"/>
      <c r="Y702" s="44">
        <f t="shared" si="1286"/>
        <v>0</v>
      </c>
    </row>
    <row r="703" spans="5:25" x14ac:dyDescent="0.35">
      <c r="E703" s="82"/>
      <c r="F703" s="82"/>
      <c r="G703" s="105"/>
      <c r="Y703" s="44">
        <f t="shared" si="1286"/>
        <v>0</v>
      </c>
    </row>
    <row r="704" spans="5:25" x14ac:dyDescent="0.35">
      <c r="E704" s="82"/>
      <c r="F704" s="82"/>
      <c r="G704" s="105"/>
      <c r="Y704" s="44">
        <f t="shared" si="1286"/>
        <v>0</v>
      </c>
    </row>
    <row r="705" spans="5:25" x14ac:dyDescent="0.35">
      <c r="E705" s="82"/>
      <c r="F705" s="82"/>
      <c r="G705" s="105"/>
      <c r="Y705" s="44">
        <f t="shared" si="1286"/>
        <v>0</v>
      </c>
    </row>
    <row r="706" spans="5:25" x14ac:dyDescent="0.35">
      <c r="E706" s="82"/>
      <c r="F706" s="82"/>
      <c r="G706" s="105"/>
      <c r="Y706" s="44">
        <f t="shared" si="1286"/>
        <v>0</v>
      </c>
    </row>
    <row r="707" spans="5:25" x14ac:dyDescent="0.35">
      <c r="E707" s="82"/>
      <c r="F707" s="82"/>
      <c r="G707" s="105"/>
      <c r="Y707" s="44">
        <f t="shared" si="1286"/>
        <v>0</v>
      </c>
    </row>
    <row r="708" spans="5:25" x14ac:dyDescent="0.35">
      <c r="E708" s="82"/>
      <c r="F708" s="82"/>
      <c r="G708" s="105"/>
      <c r="Y708" s="44">
        <f t="shared" si="1286"/>
        <v>0</v>
      </c>
    </row>
    <row r="709" spans="5:25" x14ac:dyDescent="0.35">
      <c r="E709" s="82"/>
      <c r="F709" s="82"/>
      <c r="G709" s="105"/>
      <c r="Y709" s="44">
        <f t="shared" si="1286"/>
        <v>0</v>
      </c>
    </row>
    <row r="710" spans="5:25" x14ac:dyDescent="0.35">
      <c r="E710" s="82"/>
      <c r="F710" s="82"/>
      <c r="G710" s="105"/>
      <c r="Y710" s="44">
        <f t="shared" si="1286"/>
        <v>0</v>
      </c>
    </row>
    <row r="711" spans="5:25" x14ac:dyDescent="0.35">
      <c r="E711" s="82"/>
      <c r="F711" s="82"/>
      <c r="G711" s="105"/>
      <c r="Y711" s="44">
        <f t="shared" si="1286"/>
        <v>0</v>
      </c>
    </row>
    <row r="712" spans="5:25" x14ac:dyDescent="0.35">
      <c r="E712" s="82"/>
      <c r="F712" s="82"/>
      <c r="G712" s="105"/>
      <c r="Y712" s="44">
        <f t="shared" si="1286"/>
        <v>0</v>
      </c>
    </row>
    <row r="713" spans="5:25" x14ac:dyDescent="0.35">
      <c r="E713" s="82"/>
      <c r="F713" s="82"/>
      <c r="G713" s="105"/>
      <c r="Y713" s="44">
        <f t="shared" si="1286"/>
        <v>0</v>
      </c>
    </row>
    <row r="714" spans="5:25" x14ac:dyDescent="0.35">
      <c r="E714" s="82"/>
      <c r="F714" s="82"/>
      <c r="G714" s="105"/>
      <c r="Y714" s="44">
        <f t="shared" si="1286"/>
        <v>0</v>
      </c>
    </row>
    <row r="715" spans="5:25" x14ac:dyDescent="0.35">
      <c r="E715" s="82"/>
      <c r="F715" s="82"/>
      <c r="G715" s="105"/>
      <c r="Y715" s="44">
        <f t="shared" si="1286"/>
        <v>0</v>
      </c>
    </row>
    <row r="716" spans="5:25" x14ac:dyDescent="0.35">
      <c r="E716" s="82"/>
      <c r="F716" s="82"/>
      <c r="G716" s="105"/>
      <c r="Y716" s="44">
        <f t="shared" si="1286"/>
        <v>0</v>
      </c>
    </row>
    <row r="717" spans="5:25" x14ac:dyDescent="0.35">
      <c r="E717" s="82"/>
      <c r="F717" s="82"/>
      <c r="G717" s="105"/>
      <c r="Y717" s="44">
        <f t="shared" si="1286"/>
        <v>0</v>
      </c>
    </row>
    <row r="718" spans="5:25" x14ac:dyDescent="0.35">
      <c r="E718" s="82"/>
      <c r="F718" s="82"/>
      <c r="G718" s="105"/>
      <c r="Y718" s="44">
        <f t="shared" si="1286"/>
        <v>0</v>
      </c>
    </row>
    <row r="719" spans="5:25" x14ac:dyDescent="0.35">
      <c r="E719" s="82"/>
      <c r="F719" s="82"/>
      <c r="G719" s="105"/>
      <c r="Y719" s="44">
        <f t="shared" si="1286"/>
        <v>0</v>
      </c>
    </row>
    <row r="720" spans="5:25" x14ac:dyDescent="0.35">
      <c r="E720" s="82"/>
      <c r="F720" s="82"/>
      <c r="G720" s="105"/>
      <c r="Y720" s="44">
        <f t="shared" si="1286"/>
        <v>0</v>
      </c>
    </row>
    <row r="721" spans="5:25" x14ac:dyDescent="0.35">
      <c r="E721" s="82"/>
      <c r="F721" s="82"/>
      <c r="G721" s="105"/>
      <c r="Y721" s="44">
        <f t="shared" si="1286"/>
        <v>0</v>
      </c>
    </row>
    <row r="722" spans="5:25" x14ac:dyDescent="0.35">
      <c r="E722" s="82"/>
      <c r="F722" s="82"/>
      <c r="G722" s="105"/>
      <c r="Y722" s="44">
        <f t="shared" si="1286"/>
        <v>0</v>
      </c>
    </row>
    <row r="723" spans="5:25" x14ac:dyDescent="0.35">
      <c r="E723" s="82"/>
      <c r="F723" s="82"/>
      <c r="G723" s="105"/>
      <c r="Y723" s="44">
        <f t="shared" si="1286"/>
        <v>0</v>
      </c>
    </row>
    <row r="724" spans="5:25" x14ac:dyDescent="0.35">
      <c r="E724" s="82"/>
      <c r="F724" s="82"/>
      <c r="G724" s="105"/>
      <c r="Y724" s="44">
        <f t="shared" si="1286"/>
        <v>0</v>
      </c>
    </row>
    <row r="725" spans="5:25" x14ac:dyDescent="0.35">
      <c r="E725" s="82"/>
      <c r="F725" s="82"/>
      <c r="G725" s="105"/>
      <c r="Y725" s="44">
        <f t="shared" si="1286"/>
        <v>0</v>
      </c>
    </row>
    <row r="726" spans="5:25" x14ac:dyDescent="0.35">
      <c r="E726" s="82"/>
      <c r="F726" s="82"/>
      <c r="G726" s="105"/>
      <c r="Y726" s="44">
        <f t="shared" si="1286"/>
        <v>0</v>
      </c>
    </row>
    <row r="727" spans="5:25" x14ac:dyDescent="0.35">
      <c r="E727" s="82"/>
      <c r="F727" s="82"/>
      <c r="G727" s="105"/>
      <c r="Y727" s="44">
        <f t="shared" si="1286"/>
        <v>0</v>
      </c>
    </row>
    <row r="728" spans="5:25" x14ac:dyDescent="0.35">
      <c r="E728" s="82"/>
      <c r="F728" s="82"/>
      <c r="G728" s="105"/>
      <c r="Y728" s="44">
        <f t="shared" si="1286"/>
        <v>0</v>
      </c>
    </row>
    <row r="729" spans="5:25" x14ac:dyDescent="0.35">
      <c r="E729" s="82"/>
      <c r="F729" s="82"/>
      <c r="G729" s="105"/>
      <c r="Y729" s="44">
        <f t="shared" si="1286"/>
        <v>0</v>
      </c>
    </row>
    <row r="730" spans="5:25" x14ac:dyDescent="0.35">
      <c r="E730" s="82"/>
      <c r="F730" s="82"/>
      <c r="G730" s="105"/>
      <c r="Y730" s="44">
        <f t="shared" si="1286"/>
        <v>0</v>
      </c>
    </row>
    <row r="731" spans="5:25" x14ac:dyDescent="0.35">
      <c r="E731" s="82"/>
      <c r="F731" s="82"/>
      <c r="G731" s="105"/>
      <c r="Y731" s="44">
        <f t="shared" si="1286"/>
        <v>0</v>
      </c>
    </row>
    <row r="732" spans="5:25" x14ac:dyDescent="0.35">
      <c r="E732" s="82"/>
      <c r="F732" s="82"/>
      <c r="G732" s="105"/>
      <c r="Y732" s="44">
        <f t="shared" si="1286"/>
        <v>0</v>
      </c>
    </row>
    <row r="733" spans="5:25" x14ac:dyDescent="0.35">
      <c r="E733" s="82"/>
      <c r="F733" s="82"/>
      <c r="G733" s="105"/>
      <c r="Y733" s="44">
        <f t="shared" si="1286"/>
        <v>0</v>
      </c>
    </row>
    <row r="734" spans="5:25" x14ac:dyDescent="0.35">
      <c r="E734" s="82"/>
      <c r="F734" s="82"/>
      <c r="G734" s="105"/>
      <c r="Y734" s="44">
        <f t="shared" si="1286"/>
        <v>0</v>
      </c>
    </row>
    <row r="735" spans="5:25" x14ac:dyDescent="0.35">
      <c r="E735" s="82"/>
      <c r="F735" s="82"/>
      <c r="G735" s="105"/>
      <c r="Y735" s="44">
        <f t="shared" si="1286"/>
        <v>0</v>
      </c>
    </row>
    <row r="736" spans="5:25" x14ac:dyDescent="0.35">
      <c r="E736" s="82"/>
      <c r="F736" s="82"/>
      <c r="G736" s="105"/>
      <c r="Y736" s="44">
        <f t="shared" si="1286"/>
        <v>0</v>
      </c>
    </row>
    <row r="737" spans="5:25" x14ac:dyDescent="0.35">
      <c r="E737" s="82"/>
      <c r="F737" s="82"/>
      <c r="G737" s="105"/>
      <c r="Y737" s="44">
        <f t="shared" si="1286"/>
        <v>0</v>
      </c>
    </row>
    <row r="738" spans="5:25" x14ac:dyDescent="0.35">
      <c r="E738" s="82"/>
      <c r="F738" s="82"/>
      <c r="G738" s="105"/>
      <c r="Y738" s="44">
        <f t="shared" si="1286"/>
        <v>0</v>
      </c>
    </row>
    <row r="739" spans="5:25" x14ac:dyDescent="0.35">
      <c r="E739" s="82"/>
      <c r="F739" s="82"/>
      <c r="G739" s="105"/>
      <c r="Y739" s="44">
        <f t="shared" si="1286"/>
        <v>0</v>
      </c>
    </row>
    <row r="740" spans="5:25" x14ac:dyDescent="0.35">
      <c r="E740" s="82"/>
      <c r="F740" s="82"/>
      <c r="G740" s="105"/>
      <c r="Y740" s="44">
        <f t="shared" si="1286"/>
        <v>0</v>
      </c>
    </row>
    <row r="741" spans="5:25" x14ac:dyDescent="0.35">
      <c r="E741" s="82"/>
      <c r="F741" s="82"/>
      <c r="G741" s="105"/>
      <c r="Y741" s="44">
        <f t="shared" si="1286"/>
        <v>0</v>
      </c>
    </row>
    <row r="742" spans="5:25" x14ac:dyDescent="0.35">
      <c r="E742" s="82"/>
      <c r="F742" s="82"/>
      <c r="G742" s="105"/>
      <c r="Y742" s="44">
        <f t="shared" si="1286"/>
        <v>0</v>
      </c>
    </row>
    <row r="743" spans="5:25" x14ac:dyDescent="0.35">
      <c r="E743" s="82"/>
      <c r="F743" s="82"/>
      <c r="G743" s="105"/>
      <c r="Y743" s="44">
        <f t="shared" si="1286"/>
        <v>0</v>
      </c>
    </row>
    <row r="744" spans="5:25" x14ac:dyDescent="0.35">
      <c r="E744" s="82"/>
      <c r="F744" s="82"/>
      <c r="G744" s="105"/>
      <c r="Y744" s="44">
        <f t="shared" si="1286"/>
        <v>0</v>
      </c>
    </row>
    <row r="745" spans="5:25" x14ac:dyDescent="0.35">
      <c r="E745" s="82"/>
      <c r="F745" s="82"/>
      <c r="G745" s="105"/>
      <c r="Y745" s="44">
        <f t="shared" si="1286"/>
        <v>0</v>
      </c>
    </row>
    <row r="746" spans="5:25" x14ac:dyDescent="0.35">
      <c r="E746" s="82"/>
      <c r="F746" s="82"/>
      <c r="G746" s="105"/>
      <c r="Y746" s="44">
        <f t="shared" si="1286"/>
        <v>0</v>
      </c>
    </row>
    <row r="747" spans="5:25" x14ac:dyDescent="0.35">
      <c r="E747" s="82"/>
      <c r="F747" s="82"/>
      <c r="G747" s="105"/>
      <c r="Y747" s="44">
        <f t="shared" si="1286"/>
        <v>0</v>
      </c>
    </row>
    <row r="748" spans="5:25" x14ac:dyDescent="0.35">
      <c r="E748" s="82"/>
      <c r="F748" s="82"/>
      <c r="G748" s="105"/>
      <c r="Y748" s="44">
        <f t="shared" si="1286"/>
        <v>0</v>
      </c>
    </row>
    <row r="749" spans="5:25" x14ac:dyDescent="0.35">
      <c r="E749" s="82"/>
      <c r="F749" s="82"/>
      <c r="G749" s="105"/>
      <c r="Y749" s="44">
        <f t="shared" si="1286"/>
        <v>0</v>
      </c>
    </row>
    <row r="750" spans="5:25" x14ac:dyDescent="0.35">
      <c r="E750" s="82"/>
      <c r="F750" s="82"/>
      <c r="G750" s="105"/>
      <c r="Y750" s="44">
        <f t="shared" si="1286"/>
        <v>0</v>
      </c>
    </row>
    <row r="751" spans="5:25" x14ac:dyDescent="0.35">
      <c r="E751" s="82"/>
      <c r="F751" s="82"/>
      <c r="G751" s="105"/>
      <c r="Y751" s="44">
        <f t="shared" si="1286"/>
        <v>0</v>
      </c>
    </row>
    <row r="752" spans="5:25" x14ac:dyDescent="0.35">
      <c r="E752" s="82"/>
      <c r="F752" s="82"/>
      <c r="G752" s="105"/>
      <c r="Y752" s="44">
        <f t="shared" si="1286"/>
        <v>0</v>
      </c>
    </row>
    <row r="753" spans="5:25" x14ac:dyDescent="0.35">
      <c r="E753" s="82"/>
      <c r="F753" s="82"/>
      <c r="G753" s="105"/>
      <c r="Y753" s="44">
        <f t="shared" si="1286"/>
        <v>0</v>
      </c>
    </row>
    <row r="754" spans="5:25" x14ac:dyDescent="0.35">
      <c r="E754" s="82"/>
      <c r="F754" s="82"/>
      <c r="G754" s="105"/>
      <c r="Y754" s="44">
        <f t="shared" si="1286"/>
        <v>0</v>
      </c>
    </row>
    <row r="755" spans="5:25" x14ac:dyDescent="0.35">
      <c r="E755" s="82"/>
      <c r="F755" s="82"/>
      <c r="G755" s="105"/>
      <c r="Y755" s="44">
        <f t="shared" si="1286"/>
        <v>0</v>
      </c>
    </row>
    <row r="756" spans="5:25" x14ac:dyDescent="0.35">
      <c r="E756" s="82"/>
      <c r="F756" s="82"/>
      <c r="G756" s="105"/>
      <c r="Y756" s="44">
        <f t="shared" si="1286"/>
        <v>0</v>
      </c>
    </row>
    <row r="757" spans="5:25" x14ac:dyDescent="0.35">
      <c r="E757" s="82"/>
      <c r="F757" s="82"/>
      <c r="G757" s="105"/>
      <c r="Y757" s="44">
        <f t="shared" si="1286"/>
        <v>0</v>
      </c>
    </row>
    <row r="758" spans="5:25" x14ac:dyDescent="0.35">
      <c r="E758" s="82"/>
      <c r="F758" s="82"/>
      <c r="G758" s="105"/>
      <c r="Y758" s="44">
        <f t="shared" si="1286"/>
        <v>0</v>
      </c>
    </row>
    <row r="759" spans="5:25" x14ac:dyDescent="0.35">
      <c r="E759" s="82"/>
      <c r="F759" s="82"/>
      <c r="G759" s="105"/>
      <c r="Y759" s="44">
        <f t="shared" si="1286"/>
        <v>0</v>
      </c>
    </row>
    <row r="760" spans="5:25" x14ac:dyDescent="0.35">
      <c r="E760" s="82"/>
      <c r="F760" s="82"/>
      <c r="G760" s="105"/>
      <c r="Y760" s="44">
        <f t="shared" si="1286"/>
        <v>0</v>
      </c>
    </row>
    <row r="761" spans="5:25" x14ac:dyDescent="0.35">
      <c r="E761" s="82"/>
      <c r="F761" s="82"/>
      <c r="G761" s="105"/>
      <c r="Y761" s="44">
        <f t="shared" si="1286"/>
        <v>0</v>
      </c>
    </row>
    <row r="762" spans="5:25" x14ac:dyDescent="0.35">
      <c r="E762" s="82"/>
      <c r="F762" s="82"/>
      <c r="G762" s="105"/>
      <c r="Y762" s="44">
        <f t="shared" si="1286"/>
        <v>0</v>
      </c>
    </row>
    <row r="763" spans="5:25" x14ac:dyDescent="0.35">
      <c r="E763" s="82"/>
      <c r="F763" s="82"/>
      <c r="G763" s="105"/>
      <c r="Y763" s="44">
        <f t="shared" si="1286"/>
        <v>0</v>
      </c>
    </row>
    <row r="764" spans="5:25" x14ac:dyDescent="0.35">
      <c r="G764" s="105"/>
      <c r="Y764" s="44">
        <f t="shared" ref="Y764:Y827" si="1287">SUM(I764:S764)-H764</f>
        <v>0</v>
      </c>
    </row>
    <row r="765" spans="5:25" x14ac:dyDescent="0.35">
      <c r="G765" s="105"/>
      <c r="Y765" s="44">
        <f t="shared" si="1287"/>
        <v>0</v>
      </c>
    </row>
    <row r="766" spans="5:25" x14ac:dyDescent="0.35">
      <c r="G766" s="105"/>
      <c r="Y766" s="44">
        <f t="shared" si="1287"/>
        <v>0</v>
      </c>
    </row>
    <row r="767" spans="5:25" x14ac:dyDescent="0.35">
      <c r="G767" s="105"/>
      <c r="Y767" s="44">
        <f t="shared" si="1287"/>
        <v>0</v>
      </c>
    </row>
    <row r="768" spans="5:25" x14ac:dyDescent="0.35">
      <c r="G768" s="105"/>
      <c r="Y768" s="44">
        <f t="shared" si="1287"/>
        <v>0</v>
      </c>
    </row>
    <row r="769" spans="7:25" x14ac:dyDescent="0.35">
      <c r="G769" s="105"/>
      <c r="Y769" s="44">
        <f t="shared" si="1287"/>
        <v>0</v>
      </c>
    </row>
    <row r="770" spans="7:25" x14ac:dyDescent="0.35">
      <c r="G770" s="105"/>
      <c r="Y770" s="44">
        <f t="shared" si="1287"/>
        <v>0</v>
      </c>
    </row>
    <row r="771" spans="7:25" x14ac:dyDescent="0.35">
      <c r="G771" s="105"/>
      <c r="Y771" s="44">
        <f t="shared" si="1287"/>
        <v>0</v>
      </c>
    </row>
    <row r="772" spans="7:25" x14ac:dyDescent="0.35">
      <c r="G772" s="105"/>
      <c r="Y772" s="44">
        <f t="shared" si="1287"/>
        <v>0</v>
      </c>
    </row>
    <row r="773" spans="7:25" x14ac:dyDescent="0.35">
      <c r="G773" s="105"/>
      <c r="Y773" s="44">
        <f t="shared" si="1287"/>
        <v>0</v>
      </c>
    </row>
    <row r="774" spans="7:25" x14ac:dyDescent="0.35">
      <c r="G774" s="105"/>
      <c r="Y774" s="44">
        <f t="shared" si="1287"/>
        <v>0</v>
      </c>
    </row>
    <row r="775" spans="7:25" x14ac:dyDescent="0.35">
      <c r="G775" s="105"/>
      <c r="Y775" s="44">
        <f t="shared" si="1287"/>
        <v>0</v>
      </c>
    </row>
    <row r="776" spans="7:25" x14ac:dyDescent="0.35">
      <c r="G776" s="105"/>
      <c r="Y776" s="44">
        <f t="shared" si="1287"/>
        <v>0</v>
      </c>
    </row>
    <row r="777" spans="7:25" x14ac:dyDescent="0.35">
      <c r="G777" s="105"/>
      <c r="Y777" s="44">
        <f t="shared" si="1287"/>
        <v>0</v>
      </c>
    </row>
    <row r="778" spans="7:25" x14ac:dyDescent="0.35">
      <c r="G778" s="105"/>
      <c r="Y778" s="44">
        <f t="shared" si="1287"/>
        <v>0</v>
      </c>
    </row>
    <row r="779" spans="7:25" x14ac:dyDescent="0.35">
      <c r="G779" s="105"/>
      <c r="Y779" s="44">
        <f t="shared" si="1287"/>
        <v>0</v>
      </c>
    </row>
    <row r="780" spans="7:25" x14ac:dyDescent="0.35">
      <c r="G780" s="105"/>
      <c r="Y780" s="44">
        <f t="shared" si="1287"/>
        <v>0</v>
      </c>
    </row>
    <row r="781" spans="7:25" x14ac:dyDescent="0.35">
      <c r="G781" s="105"/>
      <c r="Y781" s="44">
        <f t="shared" si="1287"/>
        <v>0</v>
      </c>
    </row>
    <row r="782" spans="7:25" x14ac:dyDescent="0.35">
      <c r="G782" s="105"/>
      <c r="Y782" s="44">
        <f t="shared" si="1287"/>
        <v>0</v>
      </c>
    </row>
    <row r="783" spans="7:25" x14ac:dyDescent="0.35">
      <c r="G783" s="105"/>
      <c r="Y783" s="44">
        <f t="shared" si="1287"/>
        <v>0</v>
      </c>
    </row>
    <row r="784" spans="7:25" x14ac:dyDescent="0.35">
      <c r="G784" s="105"/>
      <c r="Y784" s="44">
        <f t="shared" si="1287"/>
        <v>0</v>
      </c>
    </row>
    <row r="785" spans="7:25" x14ac:dyDescent="0.35">
      <c r="G785" s="105"/>
      <c r="Y785" s="44">
        <f t="shared" si="1287"/>
        <v>0</v>
      </c>
    </row>
    <row r="786" spans="7:25" x14ac:dyDescent="0.35">
      <c r="G786" s="105"/>
      <c r="Y786" s="44">
        <f t="shared" si="1287"/>
        <v>0</v>
      </c>
    </row>
    <row r="787" spans="7:25" x14ac:dyDescent="0.35">
      <c r="G787" s="105"/>
      <c r="Y787" s="44">
        <f t="shared" si="1287"/>
        <v>0</v>
      </c>
    </row>
    <row r="788" spans="7:25" x14ac:dyDescent="0.35">
      <c r="G788" s="105"/>
      <c r="Y788" s="44">
        <f t="shared" si="1287"/>
        <v>0</v>
      </c>
    </row>
    <row r="789" spans="7:25" x14ac:dyDescent="0.35">
      <c r="G789" s="105"/>
      <c r="Y789" s="44">
        <f t="shared" si="1287"/>
        <v>0</v>
      </c>
    </row>
    <row r="790" spans="7:25" x14ac:dyDescent="0.35">
      <c r="G790" s="105"/>
      <c r="Y790" s="44">
        <f t="shared" si="1287"/>
        <v>0</v>
      </c>
    </row>
    <row r="791" spans="7:25" x14ac:dyDescent="0.35">
      <c r="G791" s="105"/>
      <c r="Y791" s="44">
        <f t="shared" si="1287"/>
        <v>0</v>
      </c>
    </row>
    <row r="792" spans="7:25" x14ac:dyDescent="0.35">
      <c r="G792" s="105"/>
      <c r="Y792" s="44">
        <f t="shared" si="1287"/>
        <v>0</v>
      </c>
    </row>
    <row r="793" spans="7:25" x14ac:dyDescent="0.35">
      <c r="Y793" s="44">
        <f t="shared" si="1287"/>
        <v>0</v>
      </c>
    </row>
    <row r="794" spans="7:25" x14ac:dyDescent="0.35">
      <c r="Y794" s="44">
        <f t="shared" si="1287"/>
        <v>0</v>
      </c>
    </row>
    <row r="795" spans="7:25" x14ac:dyDescent="0.35">
      <c r="Y795" s="44">
        <f t="shared" si="1287"/>
        <v>0</v>
      </c>
    </row>
    <row r="796" spans="7:25" x14ac:dyDescent="0.35">
      <c r="Y796" s="44">
        <f t="shared" si="1287"/>
        <v>0</v>
      </c>
    </row>
    <row r="797" spans="7:25" x14ac:dyDescent="0.35">
      <c r="Y797" s="44">
        <f t="shared" si="1287"/>
        <v>0</v>
      </c>
    </row>
    <row r="798" spans="7:25" x14ac:dyDescent="0.35">
      <c r="Y798" s="44">
        <f t="shared" si="1287"/>
        <v>0</v>
      </c>
    </row>
    <row r="799" spans="7:25" x14ac:dyDescent="0.35">
      <c r="Y799" s="44">
        <f t="shared" si="1287"/>
        <v>0</v>
      </c>
    </row>
    <row r="800" spans="7:25" x14ac:dyDescent="0.35">
      <c r="Y800" s="44">
        <f t="shared" si="1287"/>
        <v>0</v>
      </c>
    </row>
    <row r="801" spans="25:25" x14ac:dyDescent="0.35">
      <c r="Y801" s="44">
        <f t="shared" si="1287"/>
        <v>0</v>
      </c>
    </row>
    <row r="802" spans="25:25" x14ac:dyDescent="0.35">
      <c r="Y802" s="44">
        <f t="shared" si="1287"/>
        <v>0</v>
      </c>
    </row>
    <row r="803" spans="25:25" x14ac:dyDescent="0.35">
      <c r="Y803" s="44">
        <f t="shared" si="1287"/>
        <v>0</v>
      </c>
    </row>
    <row r="804" spans="25:25" x14ac:dyDescent="0.35">
      <c r="Y804" s="44">
        <f t="shared" si="1287"/>
        <v>0</v>
      </c>
    </row>
    <row r="805" spans="25:25" x14ac:dyDescent="0.35">
      <c r="Y805" s="44">
        <f t="shared" si="1287"/>
        <v>0</v>
      </c>
    </row>
    <row r="806" spans="25:25" x14ac:dyDescent="0.35">
      <c r="Y806" s="44">
        <f t="shared" si="1287"/>
        <v>0</v>
      </c>
    </row>
    <row r="807" spans="25:25" x14ac:dyDescent="0.35">
      <c r="Y807" s="44">
        <f t="shared" si="1287"/>
        <v>0</v>
      </c>
    </row>
    <row r="808" spans="25:25" x14ac:dyDescent="0.35">
      <c r="Y808" s="44">
        <f t="shared" si="1287"/>
        <v>0</v>
      </c>
    </row>
    <row r="809" spans="25:25" x14ac:dyDescent="0.35">
      <c r="Y809" s="44">
        <f t="shared" si="1287"/>
        <v>0</v>
      </c>
    </row>
    <row r="810" spans="25:25" x14ac:dyDescent="0.35">
      <c r="Y810" s="44">
        <f t="shared" si="1287"/>
        <v>0</v>
      </c>
    </row>
    <row r="811" spans="25:25" x14ac:dyDescent="0.35">
      <c r="Y811" s="44">
        <f t="shared" si="1287"/>
        <v>0</v>
      </c>
    </row>
    <row r="812" spans="25:25" x14ac:dyDescent="0.35">
      <c r="Y812" s="44">
        <f t="shared" si="1287"/>
        <v>0</v>
      </c>
    </row>
    <row r="813" spans="25:25" x14ac:dyDescent="0.35">
      <c r="Y813" s="44">
        <f t="shared" si="1287"/>
        <v>0</v>
      </c>
    </row>
    <row r="814" spans="25:25" x14ac:dyDescent="0.35">
      <c r="Y814" s="44">
        <f t="shared" si="1287"/>
        <v>0</v>
      </c>
    </row>
    <row r="815" spans="25:25" x14ac:dyDescent="0.35">
      <c r="Y815" s="44">
        <f t="shared" si="1287"/>
        <v>0</v>
      </c>
    </row>
    <row r="816" spans="25:25" x14ac:dyDescent="0.35">
      <c r="Y816" s="44">
        <f t="shared" si="1287"/>
        <v>0</v>
      </c>
    </row>
    <row r="817" spans="25:25" x14ac:dyDescent="0.35">
      <c r="Y817" s="44">
        <f t="shared" si="1287"/>
        <v>0</v>
      </c>
    </row>
    <row r="818" spans="25:25" x14ac:dyDescent="0.35">
      <c r="Y818" s="44">
        <f t="shared" si="1287"/>
        <v>0</v>
      </c>
    </row>
    <row r="819" spans="25:25" x14ac:dyDescent="0.35">
      <c r="Y819" s="44">
        <f t="shared" si="1287"/>
        <v>0</v>
      </c>
    </row>
    <row r="820" spans="25:25" x14ac:dyDescent="0.35">
      <c r="Y820" s="44">
        <f t="shared" si="1287"/>
        <v>0</v>
      </c>
    </row>
    <row r="821" spans="25:25" x14ac:dyDescent="0.35">
      <c r="Y821" s="44">
        <f t="shared" si="1287"/>
        <v>0</v>
      </c>
    </row>
    <row r="822" spans="25:25" x14ac:dyDescent="0.35">
      <c r="Y822" s="44">
        <f t="shared" si="1287"/>
        <v>0</v>
      </c>
    </row>
    <row r="823" spans="25:25" x14ac:dyDescent="0.35">
      <c r="Y823" s="44">
        <f t="shared" si="1287"/>
        <v>0</v>
      </c>
    </row>
    <row r="824" spans="25:25" x14ac:dyDescent="0.35">
      <c r="Y824" s="44">
        <f t="shared" si="1287"/>
        <v>0</v>
      </c>
    </row>
    <row r="825" spans="25:25" x14ac:dyDescent="0.35">
      <c r="Y825" s="44">
        <f t="shared" si="1287"/>
        <v>0</v>
      </c>
    </row>
    <row r="826" spans="25:25" x14ac:dyDescent="0.35">
      <c r="Y826" s="44">
        <f t="shared" si="1287"/>
        <v>0</v>
      </c>
    </row>
    <row r="827" spans="25:25" x14ac:dyDescent="0.35">
      <c r="Y827" s="44">
        <f t="shared" si="1287"/>
        <v>0</v>
      </c>
    </row>
    <row r="828" spans="25:25" x14ac:dyDescent="0.35">
      <c r="Y828" s="44">
        <f t="shared" ref="Y828:Y891" si="1288">SUM(I828:S828)-H828</f>
        <v>0</v>
      </c>
    </row>
    <row r="829" spans="25:25" x14ac:dyDescent="0.35">
      <c r="Y829" s="44">
        <f t="shared" si="1288"/>
        <v>0</v>
      </c>
    </row>
    <row r="830" spans="25:25" x14ac:dyDescent="0.35">
      <c r="Y830" s="44">
        <f t="shared" si="1288"/>
        <v>0</v>
      </c>
    </row>
    <row r="831" spans="25:25" x14ac:dyDescent="0.35">
      <c r="Y831" s="44">
        <f t="shared" si="1288"/>
        <v>0</v>
      </c>
    </row>
    <row r="832" spans="25:25" x14ac:dyDescent="0.35">
      <c r="Y832" s="44">
        <f t="shared" si="1288"/>
        <v>0</v>
      </c>
    </row>
    <row r="833" spans="25:25" x14ac:dyDescent="0.35">
      <c r="Y833" s="44">
        <f t="shared" si="1288"/>
        <v>0</v>
      </c>
    </row>
    <row r="834" spans="25:25" x14ac:dyDescent="0.35">
      <c r="Y834" s="44">
        <f t="shared" si="1288"/>
        <v>0</v>
      </c>
    </row>
    <row r="835" spans="25:25" x14ac:dyDescent="0.35">
      <c r="Y835" s="44">
        <f t="shared" si="1288"/>
        <v>0</v>
      </c>
    </row>
    <row r="836" spans="25:25" x14ac:dyDescent="0.35">
      <c r="Y836" s="44">
        <f t="shared" si="1288"/>
        <v>0</v>
      </c>
    </row>
    <row r="837" spans="25:25" x14ac:dyDescent="0.35">
      <c r="Y837" s="44">
        <f t="shared" si="1288"/>
        <v>0</v>
      </c>
    </row>
    <row r="838" spans="25:25" x14ac:dyDescent="0.35">
      <c r="Y838" s="44">
        <f t="shared" si="1288"/>
        <v>0</v>
      </c>
    </row>
    <row r="839" spans="25:25" x14ac:dyDescent="0.35">
      <c r="Y839" s="44">
        <f t="shared" si="1288"/>
        <v>0</v>
      </c>
    </row>
    <row r="840" spans="25:25" x14ac:dyDescent="0.35">
      <c r="Y840" s="44">
        <f t="shared" si="1288"/>
        <v>0</v>
      </c>
    </row>
    <row r="841" spans="25:25" x14ac:dyDescent="0.35">
      <c r="Y841" s="44">
        <f t="shared" si="1288"/>
        <v>0</v>
      </c>
    </row>
    <row r="842" spans="25:25" x14ac:dyDescent="0.35">
      <c r="Y842" s="44">
        <f t="shared" si="1288"/>
        <v>0</v>
      </c>
    </row>
    <row r="843" spans="25:25" x14ac:dyDescent="0.35">
      <c r="Y843" s="44">
        <f t="shared" si="1288"/>
        <v>0</v>
      </c>
    </row>
    <row r="844" spans="25:25" x14ac:dyDescent="0.35">
      <c r="Y844" s="44">
        <f t="shared" si="1288"/>
        <v>0</v>
      </c>
    </row>
    <row r="845" spans="25:25" x14ac:dyDescent="0.35">
      <c r="Y845" s="44">
        <f t="shared" si="1288"/>
        <v>0</v>
      </c>
    </row>
    <row r="846" spans="25:25" x14ac:dyDescent="0.35">
      <c r="Y846" s="44">
        <f t="shared" si="1288"/>
        <v>0</v>
      </c>
    </row>
    <row r="847" spans="25:25" x14ac:dyDescent="0.35">
      <c r="Y847" s="44">
        <f t="shared" si="1288"/>
        <v>0</v>
      </c>
    </row>
    <row r="848" spans="25:25" x14ac:dyDescent="0.35">
      <c r="Y848" s="44">
        <f t="shared" si="1288"/>
        <v>0</v>
      </c>
    </row>
    <row r="849" spans="25:25" x14ac:dyDescent="0.35">
      <c r="Y849" s="44">
        <f t="shared" si="1288"/>
        <v>0</v>
      </c>
    </row>
    <row r="850" spans="25:25" x14ac:dyDescent="0.35">
      <c r="Y850" s="44">
        <f t="shared" si="1288"/>
        <v>0</v>
      </c>
    </row>
    <row r="851" spans="25:25" x14ac:dyDescent="0.35">
      <c r="Y851" s="44">
        <f t="shared" si="1288"/>
        <v>0</v>
      </c>
    </row>
    <row r="852" spans="25:25" x14ac:dyDescent="0.35">
      <c r="Y852" s="44">
        <f t="shared" si="1288"/>
        <v>0</v>
      </c>
    </row>
    <row r="853" spans="25:25" x14ac:dyDescent="0.35">
      <c r="Y853" s="44">
        <f t="shared" si="1288"/>
        <v>0</v>
      </c>
    </row>
    <row r="854" spans="25:25" x14ac:dyDescent="0.35">
      <c r="Y854" s="44">
        <f t="shared" si="1288"/>
        <v>0</v>
      </c>
    </row>
    <row r="855" spans="25:25" x14ac:dyDescent="0.35">
      <c r="Y855" s="44">
        <f t="shared" si="1288"/>
        <v>0</v>
      </c>
    </row>
    <row r="856" spans="25:25" x14ac:dyDescent="0.35">
      <c r="Y856" s="44">
        <f t="shared" si="1288"/>
        <v>0</v>
      </c>
    </row>
    <row r="857" spans="25:25" x14ac:dyDescent="0.35">
      <c r="Y857" s="44">
        <f t="shared" si="1288"/>
        <v>0</v>
      </c>
    </row>
    <row r="858" spans="25:25" x14ac:dyDescent="0.35">
      <c r="Y858" s="44">
        <f t="shared" si="1288"/>
        <v>0</v>
      </c>
    </row>
    <row r="859" spans="25:25" x14ac:dyDescent="0.35">
      <c r="Y859" s="44">
        <f t="shared" si="1288"/>
        <v>0</v>
      </c>
    </row>
    <row r="860" spans="25:25" x14ac:dyDescent="0.35">
      <c r="Y860" s="44">
        <f t="shared" si="1288"/>
        <v>0</v>
      </c>
    </row>
    <row r="861" spans="25:25" x14ac:dyDescent="0.35">
      <c r="Y861" s="44">
        <f t="shared" si="1288"/>
        <v>0</v>
      </c>
    </row>
    <row r="862" spans="25:25" x14ac:dyDescent="0.35">
      <c r="Y862" s="44">
        <f t="shared" si="1288"/>
        <v>0</v>
      </c>
    </row>
    <row r="863" spans="25:25" x14ac:dyDescent="0.35">
      <c r="Y863" s="44">
        <f t="shared" si="1288"/>
        <v>0</v>
      </c>
    </row>
    <row r="864" spans="25:25" x14ac:dyDescent="0.35">
      <c r="Y864" s="44">
        <f t="shared" si="1288"/>
        <v>0</v>
      </c>
    </row>
    <row r="865" spans="25:25" x14ac:dyDescent="0.35">
      <c r="Y865" s="44">
        <f t="shared" si="1288"/>
        <v>0</v>
      </c>
    </row>
    <row r="866" spans="25:25" x14ac:dyDescent="0.35">
      <c r="Y866" s="44">
        <f t="shared" si="1288"/>
        <v>0</v>
      </c>
    </row>
    <row r="867" spans="25:25" x14ac:dyDescent="0.35">
      <c r="Y867" s="44">
        <f t="shared" si="1288"/>
        <v>0</v>
      </c>
    </row>
    <row r="868" spans="25:25" x14ac:dyDescent="0.35">
      <c r="Y868" s="44">
        <f t="shared" si="1288"/>
        <v>0</v>
      </c>
    </row>
    <row r="869" spans="25:25" x14ac:dyDescent="0.35">
      <c r="Y869" s="44">
        <f t="shared" si="1288"/>
        <v>0</v>
      </c>
    </row>
    <row r="870" spans="25:25" x14ac:dyDescent="0.35">
      <c r="Y870" s="44">
        <f t="shared" si="1288"/>
        <v>0</v>
      </c>
    </row>
    <row r="871" spans="25:25" x14ac:dyDescent="0.35">
      <c r="Y871" s="44">
        <f t="shared" si="1288"/>
        <v>0</v>
      </c>
    </row>
    <row r="872" spans="25:25" x14ac:dyDescent="0.35">
      <c r="Y872" s="44">
        <f t="shared" si="1288"/>
        <v>0</v>
      </c>
    </row>
    <row r="873" spans="25:25" x14ac:dyDescent="0.35">
      <c r="Y873" s="44">
        <f t="shared" si="1288"/>
        <v>0</v>
      </c>
    </row>
    <row r="874" spans="25:25" x14ac:dyDescent="0.35">
      <c r="Y874" s="44">
        <f t="shared" si="1288"/>
        <v>0</v>
      </c>
    </row>
    <row r="875" spans="25:25" x14ac:dyDescent="0.35">
      <c r="Y875" s="44">
        <f t="shared" si="1288"/>
        <v>0</v>
      </c>
    </row>
    <row r="876" spans="25:25" x14ac:dyDescent="0.35">
      <c r="Y876" s="44">
        <f t="shared" si="1288"/>
        <v>0</v>
      </c>
    </row>
    <row r="877" spans="25:25" x14ac:dyDescent="0.35">
      <c r="Y877" s="44">
        <f t="shared" si="1288"/>
        <v>0</v>
      </c>
    </row>
    <row r="878" spans="25:25" x14ac:dyDescent="0.35">
      <c r="Y878" s="44">
        <f t="shared" si="1288"/>
        <v>0</v>
      </c>
    </row>
    <row r="879" spans="25:25" x14ac:dyDescent="0.35">
      <c r="Y879" s="44">
        <f t="shared" si="1288"/>
        <v>0</v>
      </c>
    </row>
    <row r="880" spans="25:25" x14ac:dyDescent="0.35">
      <c r="Y880" s="44">
        <f t="shared" si="1288"/>
        <v>0</v>
      </c>
    </row>
    <row r="881" spans="25:25" x14ac:dyDescent="0.35">
      <c r="Y881" s="44">
        <f t="shared" si="1288"/>
        <v>0</v>
      </c>
    </row>
    <row r="882" spans="25:25" x14ac:dyDescent="0.35">
      <c r="Y882" s="44">
        <f t="shared" si="1288"/>
        <v>0</v>
      </c>
    </row>
    <row r="883" spans="25:25" x14ac:dyDescent="0.35">
      <c r="Y883" s="44">
        <f t="shared" si="1288"/>
        <v>0</v>
      </c>
    </row>
    <row r="884" spans="25:25" x14ac:dyDescent="0.35">
      <c r="Y884" s="44">
        <f t="shared" si="1288"/>
        <v>0</v>
      </c>
    </row>
    <row r="885" spans="25:25" x14ac:dyDescent="0.35">
      <c r="Y885" s="44">
        <f t="shared" si="1288"/>
        <v>0</v>
      </c>
    </row>
    <row r="886" spans="25:25" x14ac:dyDescent="0.35">
      <c r="Y886" s="44">
        <f t="shared" si="1288"/>
        <v>0</v>
      </c>
    </row>
    <row r="887" spans="25:25" x14ac:dyDescent="0.35">
      <c r="Y887" s="44">
        <f t="shared" si="1288"/>
        <v>0</v>
      </c>
    </row>
    <row r="888" spans="25:25" x14ac:dyDescent="0.35">
      <c r="Y888" s="44">
        <f t="shared" si="1288"/>
        <v>0</v>
      </c>
    </row>
    <row r="889" spans="25:25" x14ac:dyDescent="0.35">
      <c r="Y889" s="44">
        <f t="shared" si="1288"/>
        <v>0</v>
      </c>
    </row>
    <row r="890" spans="25:25" x14ac:dyDescent="0.35">
      <c r="Y890" s="44">
        <f t="shared" si="1288"/>
        <v>0</v>
      </c>
    </row>
    <row r="891" spans="25:25" x14ac:dyDescent="0.35">
      <c r="Y891" s="44">
        <f t="shared" si="1288"/>
        <v>0</v>
      </c>
    </row>
    <row r="892" spans="25:25" x14ac:dyDescent="0.35">
      <c r="Y892" s="44">
        <f t="shared" ref="Y892:Y955" si="1289">SUM(I892:S892)-H892</f>
        <v>0</v>
      </c>
    </row>
    <row r="893" spans="25:25" x14ac:dyDescent="0.35">
      <c r="Y893" s="44">
        <f t="shared" si="1289"/>
        <v>0</v>
      </c>
    </row>
    <row r="894" spans="25:25" x14ac:dyDescent="0.35">
      <c r="Y894" s="44">
        <f t="shared" si="1289"/>
        <v>0</v>
      </c>
    </row>
    <row r="895" spans="25:25" x14ac:dyDescent="0.35">
      <c r="Y895" s="44">
        <f t="shared" si="1289"/>
        <v>0</v>
      </c>
    </row>
    <row r="896" spans="25:25" x14ac:dyDescent="0.35">
      <c r="Y896" s="44">
        <f t="shared" si="1289"/>
        <v>0</v>
      </c>
    </row>
    <row r="897" spans="25:25" x14ac:dyDescent="0.35">
      <c r="Y897" s="44">
        <f t="shared" si="1289"/>
        <v>0</v>
      </c>
    </row>
    <row r="898" spans="25:25" x14ac:dyDescent="0.35">
      <c r="Y898" s="44">
        <f t="shared" si="1289"/>
        <v>0</v>
      </c>
    </row>
    <row r="899" spans="25:25" x14ac:dyDescent="0.35">
      <c r="Y899" s="44">
        <f t="shared" si="1289"/>
        <v>0</v>
      </c>
    </row>
    <row r="900" spans="25:25" x14ac:dyDescent="0.35">
      <c r="Y900" s="44">
        <f t="shared" si="1289"/>
        <v>0</v>
      </c>
    </row>
    <row r="901" spans="25:25" x14ac:dyDescent="0.35">
      <c r="Y901" s="44">
        <f t="shared" si="1289"/>
        <v>0</v>
      </c>
    </row>
    <row r="902" spans="25:25" x14ac:dyDescent="0.35">
      <c r="Y902" s="44">
        <f t="shared" si="1289"/>
        <v>0</v>
      </c>
    </row>
    <row r="903" spans="25:25" x14ac:dyDescent="0.35">
      <c r="Y903" s="44">
        <f t="shared" si="1289"/>
        <v>0</v>
      </c>
    </row>
    <row r="904" spans="25:25" x14ac:dyDescent="0.35">
      <c r="Y904" s="44">
        <f t="shared" si="1289"/>
        <v>0</v>
      </c>
    </row>
    <row r="905" spans="25:25" x14ac:dyDescent="0.35">
      <c r="Y905" s="44">
        <f t="shared" si="1289"/>
        <v>0</v>
      </c>
    </row>
    <row r="906" spans="25:25" x14ac:dyDescent="0.35">
      <c r="Y906" s="44">
        <f t="shared" si="1289"/>
        <v>0</v>
      </c>
    </row>
    <row r="907" spans="25:25" x14ac:dyDescent="0.35">
      <c r="Y907" s="44">
        <f t="shared" si="1289"/>
        <v>0</v>
      </c>
    </row>
    <row r="908" spans="25:25" x14ac:dyDescent="0.35">
      <c r="Y908" s="44">
        <f t="shared" si="1289"/>
        <v>0</v>
      </c>
    </row>
    <row r="909" spans="25:25" x14ac:dyDescent="0.35">
      <c r="Y909" s="44">
        <f t="shared" si="1289"/>
        <v>0</v>
      </c>
    </row>
    <row r="910" spans="25:25" x14ac:dyDescent="0.35">
      <c r="Y910" s="44">
        <f t="shared" si="1289"/>
        <v>0</v>
      </c>
    </row>
    <row r="911" spans="25:25" x14ac:dyDescent="0.35">
      <c r="Y911" s="44">
        <f t="shared" si="1289"/>
        <v>0</v>
      </c>
    </row>
    <row r="912" spans="25:25" x14ac:dyDescent="0.35">
      <c r="Y912" s="44">
        <f t="shared" si="1289"/>
        <v>0</v>
      </c>
    </row>
    <row r="913" spans="25:25" x14ac:dyDescent="0.35">
      <c r="Y913" s="44">
        <f t="shared" si="1289"/>
        <v>0</v>
      </c>
    </row>
    <row r="914" spans="25:25" x14ac:dyDescent="0.35">
      <c r="Y914" s="44">
        <f t="shared" si="1289"/>
        <v>0</v>
      </c>
    </row>
    <row r="915" spans="25:25" x14ac:dyDescent="0.35">
      <c r="Y915" s="44">
        <f t="shared" si="1289"/>
        <v>0</v>
      </c>
    </row>
    <row r="916" spans="25:25" x14ac:dyDescent="0.35">
      <c r="Y916" s="44">
        <f t="shared" si="1289"/>
        <v>0</v>
      </c>
    </row>
    <row r="917" spans="25:25" x14ac:dyDescent="0.35">
      <c r="Y917" s="44">
        <f t="shared" si="1289"/>
        <v>0</v>
      </c>
    </row>
    <row r="918" spans="25:25" x14ac:dyDescent="0.35">
      <c r="Y918" s="44">
        <f t="shared" si="1289"/>
        <v>0</v>
      </c>
    </row>
    <row r="919" spans="25:25" x14ac:dyDescent="0.35">
      <c r="Y919" s="44">
        <f t="shared" si="1289"/>
        <v>0</v>
      </c>
    </row>
    <row r="920" spans="25:25" x14ac:dyDescent="0.35">
      <c r="Y920" s="44">
        <f t="shared" si="1289"/>
        <v>0</v>
      </c>
    </row>
    <row r="921" spans="25:25" x14ac:dyDescent="0.35">
      <c r="Y921" s="44">
        <f t="shared" si="1289"/>
        <v>0</v>
      </c>
    </row>
    <row r="922" spans="25:25" x14ac:dyDescent="0.35">
      <c r="Y922" s="44">
        <f t="shared" si="1289"/>
        <v>0</v>
      </c>
    </row>
    <row r="923" spans="25:25" x14ac:dyDescent="0.35">
      <c r="Y923" s="44">
        <f t="shared" si="1289"/>
        <v>0</v>
      </c>
    </row>
    <row r="924" spans="25:25" x14ac:dyDescent="0.35">
      <c r="Y924" s="44">
        <f t="shared" si="1289"/>
        <v>0</v>
      </c>
    </row>
    <row r="925" spans="25:25" x14ac:dyDescent="0.35">
      <c r="Y925" s="44">
        <f t="shared" si="1289"/>
        <v>0</v>
      </c>
    </row>
    <row r="926" spans="25:25" x14ac:dyDescent="0.35">
      <c r="Y926" s="44">
        <f t="shared" si="1289"/>
        <v>0</v>
      </c>
    </row>
    <row r="927" spans="25:25" x14ac:dyDescent="0.35">
      <c r="Y927" s="44">
        <f t="shared" si="1289"/>
        <v>0</v>
      </c>
    </row>
    <row r="928" spans="25:25" x14ac:dyDescent="0.35">
      <c r="Y928" s="44">
        <f t="shared" si="1289"/>
        <v>0</v>
      </c>
    </row>
    <row r="929" spans="25:25" x14ac:dyDescent="0.35">
      <c r="Y929" s="44">
        <f t="shared" si="1289"/>
        <v>0</v>
      </c>
    </row>
    <row r="930" spans="25:25" x14ac:dyDescent="0.35">
      <c r="Y930" s="44">
        <f t="shared" si="1289"/>
        <v>0</v>
      </c>
    </row>
    <row r="931" spans="25:25" x14ac:dyDescent="0.35">
      <c r="Y931" s="44">
        <f t="shared" si="1289"/>
        <v>0</v>
      </c>
    </row>
    <row r="932" spans="25:25" x14ac:dyDescent="0.35">
      <c r="Y932" s="44">
        <f t="shared" si="1289"/>
        <v>0</v>
      </c>
    </row>
    <row r="933" spans="25:25" x14ac:dyDescent="0.35">
      <c r="Y933" s="44">
        <f t="shared" si="1289"/>
        <v>0</v>
      </c>
    </row>
    <row r="934" spans="25:25" x14ac:dyDescent="0.35">
      <c r="Y934" s="44">
        <f t="shared" si="1289"/>
        <v>0</v>
      </c>
    </row>
    <row r="935" spans="25:25" x14ac:dyDescent="0.35">
      <c r="Y935" s="44">
        <f t="shared" si="1289"/>
        <v>0</v>
      </c>
    </row>
    <row r="936" spans="25:25" x14ac:dyDescent="0.35">
      <c r="Y936" s="44">
        <f t="shared" si="1289"/>
        <v>0</v>
      </c>
    </row>
    <row r="937" spans="25:25" x14ac:dyDescent="0.35">
      <c r="Y937" s="44">
        <f t="shared" si="1289"/>
        <v>0</v>
      </c>
    </row>
    <row r="938" spans="25:25" x14ac:dyDescent="0.35">
      <c r="Y938" s="44">
        <f t="shared" si="1289"/>
        <v>0</v>
      </c>
    </row>
    <row r="939" spans="25:25" x14ac:dyDescent="0.35">
      <c r="Y939" s="44">
        <f t="shared" si="1289"/>
        <v>0</v>
      </c>
    </row>
    <row r="940" spans="25:25" x14ac:dyDescent="0.35">
      <c r="Y940" s="44">
        <f t="shared" si="1289"/>
        <v>0</v>
      </c>
    </row>
    <row r="941" spans="25:25" x14ac:dyDescent="0.35">
      <c r="Y941" s="44">
        <f t="shared" si="1289"/>
        <v>0</v>
      </c>
    </row>
    <row r="942" spans="25:25" x14ac:dyDescent="0.35">
      <c r="Y942" s="44">
        <f t="shared" si="1289"/>
        <v>0</v>
      </c>
    </row>
    <row r="943" spans="25:25" x14ac:dyDescent="0.35">
      <c r="Y943" s="44">
        <f t="shared" si="1289"/>
        <v>0</v>
      </c>
    </row>
    <row r="944" spans="25:25" x14ac:dyDescent="0.35">
      <c r="Y944" s="44">
        <f t="shared" si="1289"/>
        <v>0</v>
      </c>
    </row>
    <row r="945" spans="25:25" x14ac:dyDescent="0.35">
      <c r="Y945" s="44">
        <f t="shared" si="1289"/>
        <v>0</v>
      </c>
    </row>
    <row r="946" spans="25:25" x14ac:dyDescent="0.35">
      <c r="Y946" s="44">
        <f t="shared" si="1289"/>
        <v>0</v>
      </c>
    </row>
    <row r="947" spans="25:25" x14ac:dyDescent="0.35">
      <c r="Y947" s="44">
        <f t="shared" si="1289"/>
        <v>0</v>
      </c>
    </row>
    <row r="948" spans="25:25" x14ac:dyDescent="0.35">
      <c r="Y948" s="44">
        <f t="shared" si="1289"/>
        <v>0</v>
      </c>
    </row>
    <row r="949" spans="25:25" x14ac:dyDescent="0.35">
      <c r="Y949" s="44">
        <f t="shared" si="1289"/>
        <v>0</v>
      </c>
    </row>
    <row r="950" spans="25:25" x14ac:dyDescent="0.35">
      <c r="Y950" s="44">
        <f t="shared" si="1289"/>
        <v>0</v>
      </c>
    </row>
    <row r="951" spans="25:25" x14ac:dyDescent="0.35">
      <c r="Y951" s="44">
        <f t="shared" si="1289"/>
        <v>0</v>
      </c>
    </row>
    <row r="952" spans="25:25" x14ac:dyDescent="0.35">
      <c r="Y952" s="44">
        <f t="shared" si="1289"/>
        <v>0</v>
      </c>
    </row>
    <row r="953" spans="25:25" x14ac:dyDescent="0.35">
      <c r="Y953" s="44">
        <f t="shared" si="1289"/>
        <v>0</v>
      </c>
    </row>
    <row r="954" spans="25:25" x14ac:dyDescent="0.35">
      <c r="Y954" s="44">
        <f t="shared" si="1289"/>
        <v>0</v>
      </c>
    </row>
    <row r="955" spans="25:25" x14ac:dyDescent="0.35">
      <c r="Y955" s="44">
        <f t="shared" si="1289"/>
        <v>0</v>
      </c>
    </row>
    <row r="956" spans="25:25" x14ac:dyDescent="0.35">
      <c r="Y956" s="44">
        <f t="shared" ref="Y956:Y1019" si="1290">SUM(I956:S956)-H956</f>
        <v>0</v>
      </c>
    </row>
    <row r="957" spans="25:25" x14ac:dyDescent="0.35">
      <c r="Y957" s="44">
        <f t="shared" si="1290"/>
        <v>0</v>
      </c>
    </row>
    <row r="958" spans="25:25" x14ac:dyDescent="0.35">
      <c r="Y958" s="44">
        <f t="shared" si="1290"/>
        <v>0</v>
      </c>
    </row>
    <row r="959" spans="25:25" x14ac:dyDescent="0.35">
      <c r="Y959" s="44">
        <f t="shared" si="1290"/>
        <v>0</v>
      </c>
    </row>
    <row r="960" spans="25:25" x14ac:dyDescent="0.35">
      <c r="Y960" s="44">
        <f t="shared" si="1290"/>
        <v>0</v>
      </c>
    </row>
    <row r="961" spans="25:25" x14ac:dyDescent="0.35">
      <c r="Y961" s="44">
        <f t="shared" si="1290"/>
        <v>0</v>
      </c>
    </row>
    <row r="962" spans="25:25" x14ac:dyDescent="0.35">
      <c r="Y962" s="44">
        <f t="shared" si="1290"/>
        <v>0</v>
      </c>
    </row>
    <row r="963" spans="25:25" x14ac:dyDescent="0.35">
      <c r="Y963" s="44">
        <f t="shared" si="1290"/>
        <v>0</v>
      </c>
    </row>
    <row r="964" spans="25:25" x14ac:dyDescent="0.35">
      <c r="Y964" s="44">
        <f t="shared" si="1290"/>
        <v>0</v>
      </c>
    </row>
    <row r="965" spans="25:25" x14ac:dyDescent="0.35">
      <c r="Y965" s="44">
        <f t="shared" si="1290"/>
        <v>0</v>
      </c>
    </row>
    <row r="966" spans="25:25" x14ac:dyDescent="0.35">
      <c r="Y966" s="44">
        <f t="shared" si="1290"/>
        <v>0</v>
      </c>
    </row>
    <row r="967" spans="25:25" x14ac:dyDescent="0.35">
      <c r="Y967" s="44">
        <f t="shared" si="1290"/>
        <v>0</v>
      </c>
    </row>
    <row r="968" spans="25:25" x14ac:dyDescent="0.35">
      <c r="Y968" s="44">
        <f t="shared" si="1290"/>
        <v>0</v>
      </c>
    </row>
    <row r="969" spans="25:25" x14ac:dyDescent="0.35">
      <c r="Y969" s="44">
        <f t="shared" si="1290"/>
        <v>0</v>
      </c>
    </row>
    <row r="970" spans="25:25" x14ac:dyDescent="0.35">
      <c r="Y970" s="44">
        <f t="shared" si="1290"/>
        <v>0</v>
      </c>
    </row>
    <row r="971" spans="25:25" x14ac:dyDescent="0.35">
      <c r="Y971" s="44">
        <f t="shared" si="1290"/>
        <v>0</v>
      </c>
    </row>
    <row r="972" spans="25:25" x14ac:dyDescent="0.35">
      <c r="Y972" s="44">
        <f t="shared" si="1290"/>
        <v>0</v>
      </c>
    </row>
    <row r="973" spans="25:25" x14ac:dyDescent="0.35">
      <c r="Y973" s="44">
        <f t="shared" si="1290"/>
        <v>0</v>
      </c>
    </row>
    <row r="974" spans="25:25" x14ac:dyDescent="0.35">
      <c r="Y974" s="44">
        <f t="shared" si="1290"/>
        <v>0</v>
      </c>
    </row>
    <row r="975" spans="25:25" x14ac:dyDescent="0.35">
      <c r="Y975" s="44">
        <f t="shared" si="1290"/>
        <v>0</v>
      </c>
    </row>
    <row r="976" spans="25:25" x14ac:dyDescent="0.35">
      <c r="Y976" s="44">
        <f t="shared" si="1290"/>
        <v>0</v>
      </c>
    </row>
    <row r="977" spans="25:25" x14ac:dyDescent="0.35">
      <c r="Y977" s="44">
        <f t="shared" si="1290"/>
        <v>0</v>
      </c>
    </row>
    <row r="978" spans="25:25" x14ac:dyDescent="0.35">
      <c r="Y978" s="44">
        <f t="shared" si="1290"/>
        <v>0</v>
      </c>
    </row>
    <row r="979" spans="25:25" x14ac:dyDescent="0.35">
      <c r="Y979" s="44">
        <f t="shared" si="1290"/>
        <v>0</v>
      </c>
    </row>
    <row r="980" spans="25:25" x14ac:dyDescent="0.35">
      <c r="Y980" s="44">
        <f t="shared" si="1290"/>
        <v>0</v>
      </c>
    </row>
    <row r="981" spans="25:25" x14ac:dyDescent="0.35">
      <c r="Y981" s="44">
        <f t="shared" si="1290"/>
        <v>0</v>
      </c>
    </row>
    <row r="982" spans="25:25" x14ac:dyDescent="0.35">
      <c r="Y982" s="44">
        <f t="shared" si="1290"/>
        <v>0</v>
      </c>
    </row>
    <row r="983" spans="25:25" x14ac:dyDescent="0.35">
      <c r="Y983" s="44">
        <f t="shared" si="1290"/>
        <v>0</v>
      </c>
    </row>
    <row r="984" spans="25:25" x14ac:dyDescent="0.35">
      <c r="Y984" s="44">
        <f t="shared" si="1290"/>
        <v>0</v>
      </c>
    </row>
    <row r="985" spans="25:25" x14ac:dyDescent="0.35">
      <c r="Y985" s="44">
        <f t="shared" si="1290"/>
        <v>0</v>
      </c>
    </row>
    <row r="986" spans="25:25" x14ac:dyDescent="0.35">
      <c r="Y986" s="44">
        <f t="shared" si="1290"/>
        <v>0</v>
      </c>
    </row>
    <row r="987" spans="25:25" x14ac:dyDescent="0.35">
      <c r="Y987" s="44">
        <f t="shared" si="1290"/>
        <v>0</v>
      </c>
    </row>
    <row r="988" spans="25:25" x14ac:dyDescent="0.35">
      <c r="Y988" s="44">
        <f t="shared" si="1290"/>
        <v>0</v>
      </c>
    </row>
    <row r="989" spans="25:25" x14ac:dyDescent="0.35">
      <c r="Y989" s="44">
        <f t="shared" si="1290"/>
        <v>0</v>
      </c>
    </row>
    <row r="990" spans="25:25" x14ac:dyDescent="0.35">
      <c r="Y990" s="44">
        <f t="shared" si="1290"/>
        <v>0</v>
      </c>
    </row>
    <row r="991" spans="25:25" x14ac:dyDescent="0.35">
      <c r="Y991" s="44">
        <f t="shared" si="1290"/>
        <v>0</v>
      </c>
    </row>
    <row r="992" spans="25:25" x14ac:dyDescent="0.35">
      <c r="Y992" s="44">
        <f t="shared" si="1290"/>
        <v>0</v>
      </c>
    </row>
    <row r="993" spans="25:25" x14ac:dyDescent="0.35">
      <c r="Y993" s="44">
        <f t="shared" si="1290"/>
        <v>0</v>
      </c>
    </row>
    <row r="994" spans="25:25" x14ac:dyDescent="0.35">
      <c r="Y994" s="44">
        <f t="shared" si="1290"/>
        <v>0</v>
      </c>
    </row>
    <row r="995" spans="25:25" x14ac:dyDescent="0.35">
      <c r="Y995" s="44">
        <f t="shared" si="1290"/>
        <v>0</v>
      </c>
    </row>
    <row r="996" spans="25:25" x14ac:dyDescent="0.35">
      <c r="Y996" s="44">
        <f t="shared" si="1290"/>
        <v>0</v>
      </c>
    </row>
    <row r="997" spans="25:25" x14ac:dyDescent="0.35">
      <c r="Y997" s="44">
        <f t="shared" si="1290"/>
        <v>0</v>
      </c>
    </row>
    <row r="998" spans="25:25" x14ac:dyDescent="0.35">
      <c r="Y998" s="44">
        <f t="shared" si="1290"/>
        <v>0</v>
      </c>
    </row>
    <row r="999" spans="25:25" x14ac:dyDescent="0.35">
      <c r="Y999" s="44">
        <f t="shared" si="1290"/>
        <v>0</v>
      </c>
    </row>
    <row r="1000" spans="25:25" x14ac:dyDescent="0.35">
      <c r="Y1000" s="44">
        <f t="shared" si="1290"/>
        <v>0</v>
      </c>
    </row>
    <row r="1001" spans="25:25" x14ac:dyDescent="0.35">
      <c r="Y1001" s="44">
        <f t="shared" si="1290"/>
        <v>0</v>
      </c>
    </row>
    <row r="1002" spans="25:25" x14ac:dyDescent="0.35">
      <c r="Y1002" s="44">
        <f t="shared" si="1290"/>
        <v>0</v>
      </c>
    </row>
    <row r="1003" spans="25:25" x14ac:dyDescent="0.35">
      <c r="Y1003" s="44">
        <f t="shared" si="1290"/>
        <v>0</v>
      </c>
    </row>
    <row r="1004" spans="25:25" x14ac:dyDescent="0.35">
      <c r="Y1004" s="44">
        <f t="shared" si="1290"/>
        <v>0</v>
      </c>
    </row>
    <row r="1005" spans="25:25" x14ac:dyDescent="0.35">
      <c r="Y1005" s="44">
        <f t="shared" si="1290"/>
        <v>0</v>
      </c>
    </row>
    <row r="1006" spans="25:25" x14ac:dyDescent="0.35">
      <c r="Y1006" s="44">
        <f t="shared" si="1290"/>
        <v>0</v>
      </c>
    </row>
    <row r="1007" spans="25:25" x14ac:dyDescent="0.35">
      <c r="Y1007" s="44">
        <f t="shared" si="1290"/>
        <v>0</v>
      </c>
    </row>
    <row r="1008" spans="25:25" x14ac:dyDescent="0.35">
      <c r="Y1008" s="44">
        <f t="shared" si="1290"/>
        <v>0</v>
      </c>
    </row>
    <row r="1009" spans="25:25" x14ac:dyDescent="0.35">
      <c r="Y1009" s="44">
        <f t="shared" si="1290"/>
        <v>0</v>
      </c>
    </row>
    <row r="1010" spans="25:25" x14ac:dyDescent="0.35">
      <c r="Y1010" s="44">
        <f t="shared" si="1290"/>
        <v>0</v>
      </c>
    </row>
    <row r="1011" spans="25:25" x14ac:dyDescent="0.35">
      <c r="Y1011" s="44">
        <f t="shared" si="1290"/>
        <v>0</v>
      </c>
    </row>
    <row r="1012" spans="25:25" x14ac:dyDescent="0.35">
      <c r="Y1012" s="44">
        <f t="shared" si="1290"/>
        <v>0</v>
      </c>
    </row>
    <row r="1013" spans="25:25" x14ac:dyDescent="0.35">
      <c r="Y1013" s="44">
        <f t="shared" si="1290"/>
        <v>0</v>
      </c>
    </row>
    <row r="1014" spans="25:25" x14ac:dyDescent="0.35">
      <c r="Y1014" s="44">
        <f t="shared" si="1290"/>
        <v>0</v>
      </c>
    </row>
    <row r="1015" spans="25:25" x14ac:dyDescent="0.35">
      <c r="Y1015" s="44">
        <f t="shared" si="1290"/>
        <v>0</v>
      </c>
    </row>
    <row r="1016" spans="25:25" x14ac:dyDescent="0.35">
      <c r="Y1016" s="44">
        <f t="shared" si="1290"/>
        <v>0</v>
      </c>
    </row>
    <row r="1017" spans="25:25" x14ac:dyDescent="0.35">
      <c r="Y1017" s="44">
        <f t="shared" si="1290"/>
        <v>0</v>
      </c>
    </row>
    <row r="1018" spans="25:25" x14ac:dyDescent="0.35">
      <c r="Y1018" s="44">
        <f t="shared" si="1290"/>
        <v>0</v>
      </c>
    </row>
    <row r="1019" spans="25:25" x14ac:dyDescent="0.35">
      <c r="Y1019" s="44">
        <f t="shared" si="1290"/>
        <v>0</v>
      </c>
    </row>
    <row r="1020" spans="25:25" x14ac:dyDescent="0.35">
      <c r="Y1020" s="44">
        <f t="shared" ref="Y1020:Y1083" si="1291">SUM(I1020:S1020)-H1020</f>
        <v>0</v>
      </c>
    </row>
    <row r="1021" spans="25:25" x14ac:dyDescent="0.35">
      <c r="Y1021" s="44">
        <f t="shared" si="1291"/>
        <v>0</v>
      </c>
    </row>
    <row r="1022" spans="25:25" x14ac:dyDescent="0.35">
      <c r="Y1022" s="44">
        <f t="shared" si="1291"/>
        <v>0</v>
      </c>
    </row>
    <row r="1023" spans="25:25" x14ac:dyDescent="0.35">
      <c r="Y1023" s="44">
        <f t="shared" si="1291"/>
        <v>0</v>
      </c>
    </row>
    <row r="1024" spans="25:25" x14ac:dyDescent="0.35">
      <c r="Y1024" s="44">
        <f t="shared" si="1291"/>
        <v>0</v>
      </c>
    </row>
    <row r="1025" spans="25:25" x14ac:dyDescent="0.35">
      <c r="Y1025" s="44">
        <f t="shared" si="1291"/>
        <v>0</v>
      </c>
    </row>
    <row r="1026" spans="25:25" x14ac:dyDescent="0.35">
      <c r="Y1026" s="44">
        <f t="shared" si="1291"/>
        <v>0</v>
      </c>
    </row>
    <row r="1027" spans="25:25" x14ac:dyDescent="0.35">
      <c r="Y1027" s="44">
        <f t="shared" si="1291"/>
        <v>0</v>
      </c>
    </row>
    <row r="1028" spans="25:25" x14ac:dyDescent="0.35">
      <c r="Y1028" s="44">
        <f t="shared" si="1291"/>
        <v>0</v>
      </c>
    </row>
    <row r="1029" spans="25:25" x14ac:dyDescent="0.35">
      <c r="Y1029" s="44">
        <f t="shared" si="1291"/>
        <v>0</v>
      </c>
    </row>
    <row r="1030" spans="25:25" x14ac:dyDescent="0.35">
      <c r="Y1030" s="44">
        <f t="shared" si="1291"/>
        <v>0</v>
      </c>
    </row>
    <row r="1031" spans="25:25" x14ac:dyDescent="0.35">
      <c r="Y1031" s="44">
        <f t="shared" si="1291"/>
        <v>0</v>
      </c>
    </row>
    <row r="1032" spans="25:25" x14ac:dyDescent="0.35">
      <c r="Y1032" s="44">
        <f t="shared" si="1291"/>
        <v>0</v>
      </c>
    </row>
    <row r="1033" spans="25:25" x14ac:dyDescent="0.35">
      <c r="Y1033" s="44">
        <f t="shared" si="1291"/>
        <v>0</v>
      </c>
    </row>
    <row r="1034" spans="25:25" x14ac:dyDescent="0.35">
      <c r="Y1034" s="44">
        <f t="shared" si="1291"/>
        <v>0</v>
      </c>
    </row>
    <row r="1035" spans="25:25" x14ac:dyDescent="0.35">
      <c r="Y1035" s="44">
        <f t="shared" si="1291"/>
        <v>0</v>
      </c>
    </row>
    <row r="1036" spans="25:25" x14ac:dyDescent="0.35">
      <c r="Y1036" s="44">
        <f t="shared" si="1291"/>
        <v>0</v>
      </c>
    </row>
    <row r="1037" spans="25:25" x14ac:dyDescent="0.35">
      <c r="Y1037" s="44">
        <f t="shared" si="1291"/>
        <v>0</v>
      </c>
    </row>
    <row r="1038" spans="25:25" x14ac:dyDescent="0.35">
      <c r="Y1038" s="44">
        <f t="shared" si="1291"/>
        <v>0</v>
      </c>
    </row>
    <row r="1039" spans="25:25" x14ac:dyDescent="0.35">
      <c r="Y1039" s="44">
        <f t="shared" si="1291"/>
        <v>0</v>
      </c>
    </row>
    <row r="1040" spans="25:25" x14ac:dyDescent="0.35">
      <c r="Y1040" s="44">
        <f t="shared" si="1291"/>
        <v>0</v>
      </c>
    </row>
    <row r="1041" spans="25:25" x14ac:dyDescent="0.35">
      <c r="Y1041" s="44">
        <f t="shared" si="1291"/>
        <v>0</v>
      </c>
    </row>
    <row r="1042" spans="25:25" x14ac:dyDescent="0.35">
      <c r="Y1042" s="44">
        <f t="shared" si="1291"/>
        <v>0</v>
      </c>
    </row>
    <row r="1043" spans="25:25" x14ac:dyDescent="0.35">
      <c r="Y1043" s="44">
        <f t="shared" si="1291"/>
        <v>0</v>
      </c>
    </row>
    <row r="1044" spans="25:25" x14ac:dyDescent="0.35">
      <c r="Y1044" s="44">
        <f t="shared" si="1291"/>
        <v>0</v>
      </c>
    </row>
    <row r="1045" spans="25:25" x14ac:dyDescent="0.35">
      <c r="Y1045" s="44">
        <f t="shared" si="1291"/>
        <v>0</v>
      </c>
    </row>
    <row r="1046" spans="25:25" x14ac:dyDescent="0.35">
      <c r="Y1046" s="44">
        <f t="shared" si="1291"/>
        <v>0</v>
      </c>
    </row>
    <row r="1047" spans="25:25" x14ac:dyDescent="0.35">
      <c r="Y1047" s="44">
        <f t="shared" si="1291"/>
        <v>0</v>
      </c>
    </row>
    <row r="1048" spans="25:25" x14ac:dyDescent="0.35">
      <c r="Y1048" s="44">
        <f t="shared" si="1291"/>
        <v>0</v>
      </c>
    </row>
    <row r="1049" spans="25:25" x14ac:dyDescent="0.35">
      <c r="Y1049" s="44">
        <f t="shared" si="1291"/>
        <v>0</v>
      </c>
    </row>
    <row r="1050" spans="25:25" x14ac:dyDescent="0.35">
      <c r="Y1050" s="44">
        <f t="shared" si="1291"/>
        <v>0</v>
      </c>
    </row>
    <row r="1051" spans="25:25" x14ac:dyDescent="0.35">
      <c r="Y1051" s="44">
        <f t="shared" si="1291"/>
        <v>0</v>
      </c>
    </row>
    <row r="1052" spans="25:25" x14ac:dyDescent="0.35">
      <c r="Y1052" s="44">
        <f t="shared" si="1291"/>
        <v>0</v>
      </c>
    </row>
    <row r="1053" spans="25:25" x14ac:dyDescent="0.35">
      <c r="Y1053" s="44">
        <f t="shared" si="1291"/>
        <v>0</v>
      </c>
    </row>
    <row r="1054" spans="25:25" x14ac:dyDescent="0.35">
      <c r="Y1054" s="44">
        <f t="shared" si="1291"/>
        <v>0</v>
      </c>
    </row>
    <row r="1055" spans="25:25" x14ac:dyDescent="0.35">
      <c r="Y1055" s="44">
        <f t="shared" si="1291"/>
        <v>0</v>
      </c>
    </row>
    <row r="1056" spans="25:25" x14ac:dyDescent="0.35">
      <c r="Y1056" s="44">
        <f t="shared" si="1291"/>
        <v>0</v>
      </c>
    </row>
    <row r="1057" spans="25:25" x14ac:dyDescent="0.35">
      <c r="Y1057" s="44">
        <f t="shared" si="1291"/>
        <v>0</v>
      </c>
    </row>
    <row r="1058" spans="25:25" x14ac:dyDescent="0.35">
      <c r="Y1058" s="44">
        <f t="shared" si="1291"/>
        <v>0</v>
      </c>
    </row>
    <row r="1059" spans="25:25" x14ac:dyDescent="0.35">
      <c r="Y1059" s="44">
        <f t="shared" si="1291"/>
        <v>0</v>
      </c>
    </row>
    <row r="1060" spans="25:25" x14ac:dyDescent="0.35">
      <c r="Y1060" s="44">
        <f t="shared" si="1291"/>
        <v>0</v>
      </c>
    </row>
    <row r="1061" spans="25:25" x14ac:dyDescent="0.35">
      <c r="Y1061" s="44">
        <f t="shared" si="1291"/>
        <v>0</v>
      </c>
    </row>
    <row r="1062" spans="25:25" x14ac:dyDescent="0.35">
      <c r="Y1062" s="44">
        <f t="shared" si="1291"/>
        <v>0</v>
      </c>
    </row>
    <row r="1063" spans="25:25" x14ac:dyDescent="0.35">
      <c r="Y1063" s="44">
        <f t="shared" si="1291"/>
        <v>0</v>
      </c>
    </row>
    <row r="1064" spans="25:25" x14ac:dyDescent="0.35">
      <c r="Y1064" s="44">
        <f t="shared" si="1291"/>
        <v>0</v>
      </c>
    </row>
    <row r="1065" spans="25:25" x14ac:dyDescent="0.35">
      <c r="Y1065" s="44">
        <f t="shared" si="1291"/>
        <v>0</v>
      </c>
    </row>
    <row r="1066" spans="25:25" x14ac:dyDescent="0.35">
      <c r="Y1066" s="44">
        <f t="shared" si="1291"/>
        <v>0</v>
      </c>
    </row>
    <row r="1067" spans="25:25" x14ac:dyDescent="0.35">
      <c r="Y1067" s="44">
        <f t="shared" si="1291"/>
        <v>0</v>
      </c>
    </row>
    <row r="1068" spans="25:25" x14ac:dyDescent="0.35">
      <c r="Y1068" s="44">
        <f t="shared" si="1291"/>
        <v>0</v>
      </c>
    </row>
    <row r="1069" spans="25:25" x14ac:dyDescent="0.35">
      <c r="Y1069" s="44">
        <f t="shared" si="1291"/>
        <v>0</v>
      </c>
    </row>
    <row r="1070" spans="25:25" x14ac:dyDescent="0.35">
      <c r="Y1070" s="44">
        <f t="shared" si="1291"/>
        <v>0</v>
      </c>
    </row>
    <row r="1071" spans="25:25" x14ac:dyDescent="0.35">
      <c r="Y1071" s="44">
        <f t="shared" si="1291"/>
        <v>0</v>
      </c>
    </row>
    <row r="1072" spans="25:25" x14ac:dyDescent="0.35">
      <c r="Y1072" s="44">
        <f t="shared" si="1291"/>
        <v>0</v>
      </c>
    </row>
    <row r="1073" spans="25:25" x14ac:dyDescent="0.35">
      <c r="Y1073" s="44">
        <f t="shared" si="1291"/>
        <v>0</v>
      </c>
    </row>
    <row r="1074" spans="25:25" x14ac:dyDescent="0.35">
      <c r="Y1074" s="44">
        <f t="shared" si="1291"/>
        <v>0</v>
      </c>
    </row>
    <row r="1075" spans="25:25" x14ac:dyDescent="0.35">
      <c r="Y1075" s="44">
        <f t="shared" si="1291"/>
        <v>0</v>
      </c>
    </row>
    <row r="1076" spans="25:25" x14ac:dyDescent="0.35">
      <c r="Y1076" s="44">
        <f t="shared" si="1291"/>
        <v>0</v>
      </c>
    </row>
    <row r="1077" spans="25:25" x14ac:dyDescent="0.35">
      <c r="Y1077" s="44">
        <f t="shared" si="1291"/>
        <v>0</v>
      </c>
    </row>
    <row r="1078" spans="25:25" x14ac:dyDescent="0.35">
      <c r="Y1078" s="44">
        <f t="shared" si="1291"/>
        <v>0</v>
      </c>
    </row>
    <row r="1079" spans="25:25" x14ac:dyDescent="0.35">
      <c r="Y1079" s="44">
        <f t="shared" si="1291"/>
        <v>0</v>
      </c>
    </row>
    <row r="1080" spans="25:25" x14ac:dyDescent="0.35">
      <c r="Y1080" s="44">
        <f t="shared" si="1291"/>
        <v>0</v>
      </c>
    </row>
    <row r="1081" spans="25:25" x14ac:dyDescent="0.35">
      <c r="Y1081" s="44">
        <f t="shared" si="1291"/>
        <v>0</v>
      </c>
    </row>
    <row r="1082" spans="25:25" x14ac:dyDescent="0.35">
      <c r="Y1082" s="44">
        <f t="shared" si="1291"/>
        <v>0</v>
      </c>
    </row>
    <row r="1083" spans="25:25" x14ac:dyDescent="0.35">
      <c r="Y1083" s="44">
        <f t="shared" si="1291"/>
        <v>0</v>
      </c>
    </row>
    <row r="1084" spans="25:25" x14ac:dyDescent="0.35">
      <c r="Y1084" s="44">
        <f t="shared" ref="Y1084:Y1089" si="1292">SUM(I1084:S1084)-H1084</f>
        <v>0</v>
      </c>
    </row>
    <row r="1085" spans="25:25" x14ac:dyDescent="0.35">
      <c r="Y1085" s="44">
        <f t="shared" si="1292"/>
        <v>0</v>
      </c>
    </row>
    <row r="1086" spans="25:25" x14ac:dyDescent="0.35">
      <c r="Y1086" s="44">
        <f t="shared" si="1292"/>
        <v>0</v>
      </c>
    </row>
    <row r="1087" spans="25:25" x14ac:dyDescent="0.35">
      <c r="Y1087" s="44">
        <f t="shared" si="1292"/>
        <v>0</v>
      </c>
    </row>
    <row r="1088" spans="25:25" x14ac:dyDescent="0.35">
      <c r="Y1088" s="44">
        <f t="shared" si="1292"/>
        <v>0</v>
      </c>
    </row>
    <row r="1089" spans="25:25" x14ac:dyDescent="0.3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51" activePane="bottomRight" state="frozen"/>
      <selection pane="topRight" activeCell="D1" sqref="D1"/>
      <selection pane="bottomLeft" activeCell="A9" sqref="A9"/>
      <selection pane="bottomRight" activeCell="C56" sqref="C56"/>
    </sheetView>
  </sheetViews>
  <sheetFormatPr defaultRowHeight="14.5" x14ac:dyDescent="0.35"/>
  <cols>
    <col min="1" max="1" width="4.1796875" customWidth="1"/>
    <col min="3" max="3" width="50.7265625" bestFit="1" customWidth="1"/>
    <col min="4" max="4" width="10" bestFit="1" customWidth="1"/>
    <col min="5" max="5" width="13.26953125" bestFit="1" customWidth="1"/>
    <col min="6" max="6" width="15.54296875" style="25" bestFit="1" customWidth="1"/>
    <col min="7" max="7" width="15.453125" bestFit="1" customWidth="1"/>
    <col min="8" max="8" width="13.54296875" bestFit="1" customWidth="1"/>
    <col min="9" max="9" width="10.54296875" customWidth="1"/>
    <col min="10" max="10" width="4.453125" style="28" customWidth="1"/>
    <col min="11" max="11" width="13.7265625" bestFit="1" customWidth="1"/>
    <col min="12" max="13" width="11" customWidth="1"/>
    <col min="14" max="14" width="4.26953125" style="28" customWidth="1"/>
    <col min="15" max="15" width="18.26953125" bestFit="1" customWidth="1"/>
    <col min="16" max="16" width="11.54296875" customWidth="1"/>
    <col min="17" max="17" width="15.453125" bestFit="1" customWidth="1"/>
    <col min="18" max="18" width="5.54296875" customWidth="1"/>
    <col min="19" max="19" width="15.453125" bestFit="1" customWidth="1"/>
    <col min="20" max="20" width="12.1796875" bestFit="1" customWidth="1"/>
    <col min="21" max="21" width="15.453125" bestFit="1" customWidth="1"/>
    <col min="23" max="23" width="13.81640625" bestFit="1" customWidth="1"/>
    <col min="24" max="24" width="12.453125" bestFit="1" customWidth="1"/>
  </cols>
  <sheetData>
    <row r="1" spans="1:24" x14ac:dyDescent="0.3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35">
      <c r="J2"/>
      <c r="N2"/>
    </row>
    <row r="3" spans="1:24" x14ac:dyDescent="0.35">
      <c r="J3"/>
      <c r="N3"/>
    </row>
    <row r="8" spans="1:24" ht="13.5" customHeight="1" x14ac:dyDescent="0.35"/>
    <row r="9" spans="1:24" s="2" customFormat="1" x14ac:dyDescent="0.35">
      <c r="B9" s="2" t="s">
        <v>6</v>
      </c>
      <c r="D9" s="176" t="s">
        <v>259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35">
      <c r="B10" s="27" t="s">
        <v>7</v>
      </c>
      <c r="C10" s="27"/>
      <c r="D10" s="27" t="s">
        <v>257</v>
      </c>
      <c r="E10" s="27" t="s">
        <v>254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250</v>
      </c>
    </row>
    <row r="11" spans="1:24" x14ac:dyDescent="0.3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3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3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3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3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3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2042.7400100374914</v>
      </c>
      <c r="T16" s="24">
        <f t="shared" ref="T16:U16" si="0">+H16+L16+P16</f>
        <v>0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3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6" si="4">SUM(G17:Q17)-F17</f>
        <v>0</v>
      </c>
      <c r="X17" s="44">
        <f t="shared" ref="X17:X26" si="5">SUM(S17:U17)-F17</f>
        <v>0</v>
      </c>
    </row>
    <row r="18" spans="2:24" s="36" customFormat="1" x14ac:dyDescent="0.3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3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2042.7400100374914</v>
      </c>
      <c r="T19" s="21">
        <f>SUM(T16:T18)</f>
        <v>0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3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3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3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3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35">
      <c r="B24" s="6"/>
      <c r="C24" s="43" t="s">
        <v>249</v>
      </c>
      <c r="D24" s="37">
        <v>0.34380130494917077</v>
      </c>
      <c r="F24" s="21">
        <f>E23*D24</f>
        <v>792651073.8718667</v>
      </c>
      <c r="G24" s="24">
        <f>F24</f>
        <v>792651073.8718667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6" si="6">+G24+K24+O24</f>
        <v>792651073.8718667</v>
      </c>
      <c r="T24" s="24">
        <f t="shared" ref="T24:T26" si="7">+H24+L24+P24</f>
        <v>0</v>
      </c>
      <c r="U24" s="24">
        <f t="shared" ref="U24:U26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35">
      <c r="B25" s="6"/>
      <c r="C25" s="6" t="s">
        <v>246</v>
      </c>
      <c r="D25" s="37">
        <v>0.36015362760499087</v>
      </c>
      <c r="F25" s="21">
        <f>D25*E23</f>
        <v>830352170.19362545</v>
      </c>
      <c r="G25" s="24">
        <f>F25</f>
        <v>830352170.19362545</v>
      </c>
      <c r="H25" s="24"/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830352170.19362545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35">
      <c r="B26" s="30"/>
      <c r="C26" s="30" t="s">
        <v>247</v>
      </c>
      <c r="D26" s="60">
        <v>0.29604506744583836</v>
      </c>
      <c r="E26" s="32"/>
      <c r="F26" s="31">
        <f>D26*E23</f>
        <v>682546683.93450773</v>
      </c>
      <c r="G26" s="41">
        <f>F26</f>
        <v>682546683.93450773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>
        <f t="shared" si="6"/>
        <v>682546683.93450773</v>
      </c>
      <c r="T26" s="41">
        <f t="shared" si="7"/>
        <v>0</v>
      </c>
      <c r="U26" s="41">
        <f t="shared" si="8"/>
        <v>0</v>
      </c>
      <c r="W26" s="44">
        <f t="shared" si="4"/>
        <v>0</v>
      </c>
      <c r="X26" s="44">
        <f t="shared" si="5"/>
        <v>0</v>
      </c>
    </row>
    <row r="27" spans="2:24" x14ac:dyDescent="0.3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3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3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35">
      <c r="B30" s="10"/>
      <c r="C30" s="6" t="s">
        <v>16</v>
      </c>
      <c r="D30" s="6"/>
      <c r="E30" s="6" t="s">
        <v>248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35">
      <c r="B31" s="10"/>
      <c r="C31" s="30" t="s">
        <v>17</v>
      </c>
      <c r="D31" s="30"/>
      <c r="E31" s="30" t="s">
        <v>248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3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3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3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35">
      <c r="B35" s="10"/>
      <c r="C35" s="11" t="s">
        <v>19</v>
      </c>
      <c r="D35" s="11"/>
      <c r="E35" s="11" t="s">
        <v>248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3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35">
      <c r="B37" s="10"/>
      <c r="C37" s="11" t="s">
        <v>344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35">
      <c r="B38" s="10"/>
      <c r="C38" s="11" t="s">
        <v>342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35">
      <c r="B39" s="10"/>
      <c r="C39" s="11" t="s">
        <v>343</v>
      </c>
      <c r="D39" s="39">
        <f>1-D38</f>
        <v>0</v>
      </c>
      <c r="E39" t="s">
        <v>345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35">
      <c r="B40" s="10"/>
      <c r="C40" s="11" t="s">
        <v>346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35">
      <c r="B41" s="10"/>
      <c r="C41" s="11" t="s">
        <v>342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35">
      <c r="B42" s="10"/>
      <c r="C42" s="11" t="s">
        <v>343</v>
      </c>
      <c r="D42" s="39">
        <f>1-D41</f>
        <v>0.59189999999999998</v>
      </c>
      <c r="E42" t="s">
        <v>345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3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3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35">
      <c r="B45" s="10"/>
      <c r="C45" s="11" t="s">
        <v>344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35">
      <c r="B46" s="10"/>
      <c r="C46" s="11" t="s">
        <v>342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35">
      <c r="B47" s="10"/>
      <c r="C47" s="11" t="s">
        <v>343</v>
      </c>
      <c r="D47" s="39">
        <f>1-D46</f>
        <v>0</v>
      </c>
      <c r="E47" t="s">
        <v>345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35">
      <c r="B48" s="10"/>
      <c r="C48" s="11" t="s">
        <v>346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35">
      <c r="B49" s="10"/>
      <c r="C49" s="11" t="s">
        <v>342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35">
      <c r="B50" s="10"/>
      <c r="C50" s="11" t="s">
        <v>343</v>
      </c>
      <c r="D50" s="39">
        <f>1-D49</f>
        <v>0.64369999999999994</v>
      </c>
      <c r="E50" t="s">
        <v>345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3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35">
      <c r="B52" s="10"/>
      <c r="C52" s="11" t="s">
        <v>347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35">
      <c r="B53" s="10"/>
      <c r="C53" s="11" t="s">
        <v>342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35">
      <c r="B54" s="10"/>
      <c r="C54" s="11" t="s">
        <v>343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35">
      <c r="B55" s="10"/>
      <c r="C55" s="11" t="s">
        <v>351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35">
      <c r="B56" s="10"/>
      <c r="C56" s="11" t="s">
        <v>342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35">
      <c r="B57" s="10"/>
      <c r="C57" s="11" t="s">
        <v>343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35">
      <c r="B58" s="10"/>
      <c r="C58" s="11" t="s">
        <v>24</v>
      </c>
      <c r="D58" s="11"/>
      <c r="E58" s="11" t="s">
        <v>248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35">
      <c r="B59" s="10"/>
      <c r="C59" s="11" t="s">
        <v>25</v>
      </c>
      <c r="D59" s="11"/>
      <c r="E59" s="38" t="s">
        <v>348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35">
      <c r="B60" s="10"/>
      <c r="C60" s="11" t="s">
        <v>26</v>
      </c>
      <c r="D60" s="11"/>
      <c r="E60" s="38" t="s">
        <v>349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35">
      <c r="B61" s="61"/>
      <c r="C61" s="62" t="s">
        <v>27</v>
      </c>
      <c r="D61" s="62"/>
      <c r="E61" s="38" t="s">
        <v>350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35">
      <c r="B62" s="6"/>
      <c r="C62" s="6" t="s">
        <v>28</v>
      </c>
      <c r="D62" s="6" t="s">
        <v>252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3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3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3748018334.1018624</v>
      </c>
      <c r="T64" s="22">
        <f>T62+T32+T27</f>
        <v>0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3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3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3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3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14436676.990974128</v>
      </c>
      <c r="T68" s="24">
        <f t="shared" ref="T68" si="40">+H68+L68+P68</f>
        <v>0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3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3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184406119.05080318</v>
      </c>
      <c r="T70" s="24">
        <f t="shared" ref="T70" si="42">+H70+L70+P70</f>
        <v>0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3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3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3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3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3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3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3949214563.5134315</v>
      </c>
      <c r="T76" s="21">
        <f>T64+T68+SUM(T70:T73)+T19</f>
        <v>0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3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3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3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3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3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3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3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17021769.917311624</v>
      </c>
      <c r="T83" s="24">
        <f t="shared" si="48"/>
        <v>0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3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3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113670290.32237813</v>
      </c>
      <c r="T85" s="21">
        <f>SUM(T80:T84)</f>
        <v>0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" thickBot="1" x14ac:dyDescent="0.4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" thickTop="1" x14ac:dyDescent="0.3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4062884853.8358097</v>
      </c>
      <c r="T87" s="21">
        <f>T76+T85</f>
        <v>0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3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3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3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3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3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3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3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3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3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64850390.921927154</v>
      </c>
      <c r="T96" s="24">
        <f t="shared" si="51"/>
        <v>0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3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37369588.997128196</v>
      </c>
      <c r="T97" s="41">
        <f t="shared" si="51"/>
        <v>0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3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1539051831.0754714</v>
      </c>
      <c r="T98" s="21">
        <f>SUM(T90:T97)</f>
        <v>0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" thickBot="1" x14ac:dyDescent="0.4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" thickTop="1" x14ac:dyDescent="0.3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2523833022.7603383</v>
      </c>
      <c r="T100" s="21">
        <f>T87-T98</f>
        <v>0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3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3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3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18273306.031173795</v>
      </c>
      <c r="T103" s="24">
        <f t="shared" ref="T103:T106" si="56">+H103+L103+P103</f>
        <v>51365920.482212529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3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33638927.523295939</v>
      </c>
      <c r="T104" s="24">
        <f t="shared" si="56"/>
        <v>0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35">
      <c r="B105" s="43" t="s">
        <v>458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3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12738651.640723204</v>
      </c>
      <c r="T106" s="41">
        <f t="shared" si="56"/>
        <v>0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3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100940196.19519293</v>
      </c>
      <c r="T107" s="21">
        <f>SUM(T103:T106)</f>
        <v>51365920.482212529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3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3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3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3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3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5" x14ac:dyDescent="0.3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5" x14ac:dyDescent="0.35">
      <c r="B114" s="15" t="s">
        <v>459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498214354.54141825</v>
      </c>
      <c r="T114" s="24">
        <f t="shared" si="69"/>
        <v>0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5" x14ac:dyDescent="0.3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5" x14ac:dyDescent="0.3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5" x14ac:dyDescent="0.3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5" x14ac:dyDescent="0.3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498214354.54141825</v>
      </c>
      <c r="T118" s="21">
        <f>SUM(T112:T117)</f>
        <v>0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5" x14ac:dyDescent="0.3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5" x14ac:dyDescent="0.3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5" x14ac:dyDescent="0.3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5" x14ac:dyDescent="0.3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5" x14ac:dyDescent="0.3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5" x14ac:dyDescent="0.3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5" x14ac:dyDescent="0.3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5" x14ac:dyDescent="0.3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5" x14ac:dyDescent="0.3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3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3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498214354.54141825</v>
      </c>
      <c r="T129" s="21">
        <f>T118+T127</f>
        <v>0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3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3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3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3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2120689865.9531729</v>
      </c>
      <c r="T133" s="21">
        <f>T100+T107+T109-T129-T131</f>
        <v>51365920.482212529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3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3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3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3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3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35">
      <c r="B139" s="18">
        <v>501</v>
      </c>
      <c r="C139" s="6" t="s">
        <v>83</v>
      </c>
      <c r="D139" s="6"/>
      <c r="E139" s="6" t="s">
        <v>248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3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3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3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3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3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3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3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3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3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3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35">
      <c r="B150" s="6">
        <v>512</v>
      </c>
      <c r="C150" s="6" t="s">
        <v>93</v>
      </c>
      <c r="D150" s="6"/>
      <c r="E150" s="6" t="s">
        <v>248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35">
      <c r="B151" s="6">
        <v>513</v>
      </c>
      <c r="C151" s="6" t="s">
        <v>94</v>
      </c>
      <c r="D151" s="6"/>
      <c r="E151" s="6" t="s">
        <v>248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35">
      <c r="B152" s="30">
        <v>514</v>
      </c>
      <c r="C152" s="30" t="s">
        <v>95</v>
      </c>
      <c r="D152" s="30"/>
      <c r="E152" s="30" t="s">
        <v>248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3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3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3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3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3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3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3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3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3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3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3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3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3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3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3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3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3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35">
      <c r="B170" s="6">
        <v>544</v>
      </c>
      <c r="C170" s="6" t="s">
        <v>94</v>
      </c>
      <c r="D170" s="6"/>
      <c r="E170" s="6" t="s">
        <v>265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35">
      <c r="B171" s="30">
        <v>545</v>
      </c>
      <c r="C171" s="30" t="s">
        <v>105</v>
      </c>
      <c r="D171" s="30"/>
      <c r="E171" s="30" t="s">
        <v>248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3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3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3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3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3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3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35">
      <c r="B178" s="6">
        <v>547</v>
      </c>
      <c r="C178" s="6" t="s">
        <v>83</v>
      </c>
      <c r="D178" s="6"/>
      <c r="E178" s="6" t="s">
        <v>248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3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3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3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3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3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3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3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3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3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3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3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3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3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3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3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3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3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3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3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3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3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3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3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3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3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3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3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3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35">
      <c r="B207" s="6">
        <v>560</v>
      </c>
      <c r="C207" s="6" t="s">
        <v>128</v>
      </c>
      <c r="D207" s="6"/>
      <c r="E207" s="6" t="s">
        <v>248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35">
      <c r="B208" s="6">
        <v>561</v>
      </c>
      <c r="C208" s="6" t="s">
        <v>129</v>
      </c>
      <c r="D208" s="6"/>
      <c r="E208" s="6" t="s">
        <v>248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35">
      <c r="B209" s="6">
        <v>562</v>
      </c>
      <c r="C209" s="6" t="s">
        <v>130</v>
      </c>
      <c r="D209" s="6"/>
      <c r="E209" s="6" t="s">
        <v>248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35">
      <c r="B210" s="6">
        <v>563</v>
      </c>
      <c r="C210" s="6" t="s">
        <v>131</v>
      </c>
      <c r="D210" s="6"/>
      <c r="E210" s="6" t="s">
        <v>248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35">
      <c r="B211" s="6">
        <v>565</v>
      </c>
      <c r="C211" s="6" t="s">
        <v>132</v>
      </c>
      <c r="D211" s="6"/>
      <c r="E211" s="6" t="s">
        <v>248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35">
      <c r="B212" s="6">
        <v>566</v>
      </c>
      <c r="C212" s="6" t="s">
        <v>133</v>
      </c>
      <c r="D212" s="6"/>
      <c r="E212" s="6" t="s">
        <v>248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35">
      <c r="B213" s="6">
        <v>567</v>
      </c>
      <c r="C213" s="6" t="s">
        <v>87</v>
      </c>
      <c r="D213" s="6"/>
      <c r="E213" s="6" t="s">
        <v>248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3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3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35">
      <c r="B216" s="6">
        <v>570</v>
      </c>
      <c r="C216" s="6" t="s">
        <v>136</v>
      </c>
      <c r="D216" s="6"/>
      <c r="E216" s="6" t="s">
        <v>248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35">
      <c r="B217" s="6">
        <v>571</v>
      </c>
      <c r="C217" s="6" t="s">
        <v>137</v>
      </c>
      <c r="D217" s="6"/>
      <c r="E217" s="6" t="s">
        <v>248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3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35">
      <c r="B219" s="6">
        <v>573</v>
      </c>
      <c r="C219" s="6" t="s">
        <v>139</v>
      </c>
      <c r="D219" s="6"/>
      <c r="E219" s="6" t="s">
        <v>248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3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3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3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3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3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35">
      <c r="B225" s="6">
        <v>581</v>
      </c>
      <c r="C225" s="6" t="s">
        <v>129</v>
      </c>
      <c r="D225" s="6" t="s">
        <v>266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35">
      <c r="B226" s="6">
        <v>582</v>
      </c>
      <c r="C226" s="6" t="s">
        <v>130</v>
      </c>
      <c r="D226" s="6" t="s">
        <v>266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35">
      <c r="B227" s="6">
        <v>583</v>
      </c>
      <c r="C227" s="6" t="s">
        <v>131</v>
      </c>
      <c r="D227" s="6" t="s">
        <v>267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3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3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35">
      <c r="B230" s="6">
        <v>586</v>
      </c>
      <c r="C230" s="6" t="s">
        <v>146</v>
      </c>
      <c r="D230" s="6" t="s">
        <v>268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3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3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3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3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3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3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3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3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3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3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35">
      <c r="B241" s="6">
        <v>592</v>
      </c>
      <c r="C241" s="6" t="s">
        <v>154</v>
      </c>
      <c r="D241" s="6" t="s">
        <v>266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35">
      <c r="B242" s="6">
        <v>593</v>
      </c>
      <c r="C242" s="6" t="s">
        <v>155</v>
      </c>
      <c r="D242" s="6" t="s">
        <v>267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35">
      <c r="B243" s="6">
        <v>594</v>
      </c>
      <c r="C243" s="6" t="s">
        <v>156</v>
      </c>
      <c r="D243" s="6" t="s">
        <v>269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35">
      <c r="B244" s="6">
        <v>595</v>
      </c>
      <c r="C244" s="6" t="s">
        <v>157</v>
      </c>
      <c r="D244" s="6" t="s">
        <v>272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35">
      <c r="B245" s="6">
        <v>596</v>
      </c>
      <c r="C245" s="6" t="s">
        <v>158</v>
      </c>
      <c r="D245" s="6" t="s">
        <v>463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35">
      <c r="B246" s="6">
        <v>597</v>
      </c>
      <c r="C246" s="6" t="s">
        <v>159</v>
      </c>
      <c r="D246" s="6" t="s">
        <v>268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3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3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3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3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3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3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35">
      <c r="B253" s="6">
        <v>901</v>
      </c>
      <c r="C253" s="6" t="s">
        <v>163</v>
      </c>
      <c r="D253" s="6"/>
      <c r="E253" s="6" t="s">
        <v>248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35">
      <c r="B254" s="6">
        <v>902</v>
      </c>
      <c r="C254" s="6" t="s">
        <v>164</v>
      </c>
      <c r="D254" s="6"/>
      <c r="E254" s="6" t="s">
        <v>248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35">
      <c r="B255" s="6">
        <v>903</v>
      </c>
      <c r="C255" s="6" t="s">
        <v>165</v>
      </c>
      <c r="D255" s="6"/>
      <c r="E255" s="6" t="s">
        <v>248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35">
      <c r="B256" s="6">
        <v>904</v>
      </c>
      <c r="C256" s="43" t="s">
        <v>166</v>
      </c>
      <c r="D256" s="6"/>
      <c r="E256" s="6" t="s">
        <v>248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35">
      <c r="B257" s="30">
        <v>905</v>
      </c>
      <c r="C257" s="30" t="s">
        <v>167</v>
      </c>
      <c r="D257" s="30"/>
      <c r="E257" s="30" t="s">
        <v>248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3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3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3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35">
      <c r="B261" s="6">
        <v>907</v>
      </c>
      <c r="C261" s="6" t="s">
        <v>170</v>
      </c>
      <c r="D261" s="6"/>
      <c r="E261" s="6" t="s">
        <v>248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35">
      <c r="B262" s="6">
        <v>908</v>
      </c>
      <c r="C262" s="6" t="s">
        <v>171</v>
      </c>
      <c r="D262" s="6"/>
      <c r="E262" s="6" t="s">
        <v>248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35">
      <c r="B263" s="6">
        <v>908</v>
      </c>
      <c r="C263" s="6" t="s">
        <v>172</v>
      </c>
      <c r="D263" s="6"/>
      <c r="E263" s="6" t="s">
        <v>248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35">
      <c r="B264" s="6">
        <v>909</v>
      </c>
      <c r="C264" s="6" t="s">
        <v>173</v>
      </c>
      <c r="D264" s="6"/>
      <c r="E264" s="6" t="s">
        <v>248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35">
      <c r="B265" s="6">
        <v>909</v>
      </c>
      <c r="C265" s="6" t="s">
        <v>174</v>
      </c>
      <c r="D265" s="6"/>
      <c r="E265" s="6" t="s">
        <v>248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35">
      <c r="B266" s="6">
        <v>910</v>
      </c>
      <c r="C266" s="6" t="s">
        <v>175</v>
      </c>
      <c r="D266" s="6"/>
      <c r="E266" s="6" t="s">
        <v>248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35">
      <c r="B267" s="6">
        <v>911</v>
      </c>
      <c r="C267" s="6" t="s">
        <v>176</v>
      </c>
      <c r="D267" s="6"/>
      <c r="E267" s="6" t="s">
        <v>248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35">
      <c r="B268" s="6">
        <v>912</v>
      </c>
      <c r="C268" s="6" t="s">
        <v>176</v>
      </c>
      <c r="D268" s="6"/>
      <c r="E268" s="6" t="s">
        <v>248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35">
      <c r="B269" s="6">
        <v>913</v>
      </c>
      <c r="C269" s="6" t="s">
        <v>177</v>
      </c>
      <c r="D269" s="6"/>
      <c r="E269" s="6" t="s">
        <v>248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35">
      <c r="B270" s="30">
        <v>916</v>
      </c>
      <c r="C270" s="30" t="s">
        <v>178</v>
      </c>
      <c r="D270" s="30"/>
      <c r="E270" s="30" t="s">
        <v>248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3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3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3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3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14754105.456026236</v>
      </c>
      <c r="T274" s="24">
        <f t="shared" ref="T274:T285" si="141">+H274+L274+P274</f>
        <v>6907179.8176434152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3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3190607.6577733918</v>
      </c>
      <c r="T275" s="24">
        <f t="shared" si="141"/>
        <v>1493692.7816785772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3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-2332527.974913517</v>
      </c>
      <c r="T276" s="24">
        <f t="shared" si="141"/>
        <v>-1091980.1407431841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3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8569067.8620580938</v>
      </c>
      <c r="T277" s="24">
        <f t="shared" si="141"/>
        <v>4011635.4576176228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3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4204592.3199781347</v>
      </c>
      <c r="T278" s="24">
        <f t="shared" si="141"/>
        <v>0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3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1530458.7363591311</v>
      </c>
      <c r="T279" s="24">
        <f t="shared" si="141"/>
        <v>716488.96146381448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3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15761576.014553592</v>
      </c>
      <c r="T280" s="24">
        <f t="shared" si="141"/>
        <v>7378830.2561922204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3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1280448.9141303287</v>
      </c>
      <c r="T281" s="24">
        <f t="shared" si="141"/>
        <v>0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3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-123852.96338605048</v>
      </c>
      <c r="T282" s="24">
        <f t="shared" si="141"/>
        <v>-57982.14548521088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3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2006391.7709367778</v>
      </c>
      <c r="T283" s="24">
        <f t="shared" si="141"/>
        <v>939298.47443512129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3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1024739.2230278554</v>
      </c>
      <c r="T284" s="24">
        <f t="shared" si="141"/>
        <v>0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3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563018.66919810162</v>
      </c>
      <c r="T285" s="41">
        <f t="shared" si="141"/>
        <v>0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3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50428625.685742073</v>
      </c>
      <c r="T286" s="24">
        <f>SUM(T274:T285)</f>
        <v>20297163.462802377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" thickBot="1" x14ac:dyDescent="0.4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" thickTop="1" x14ac:dyDescent="0.3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168412786.84768069</v>
      </c>
      <c r="T288" s="24">
        <f>T286+T271+T258+T248+T236+T221+T204</f>
        <v>465540988.14889693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3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35">
      <c r="B290" s="6" t="s">
        <v>274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152195998.92293608</v>
      </c>
      <c r="T290" s="24">
        <f>T288-SUM(T196:T199)</f>
        <v>427820098.07364154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3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3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3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3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3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35">
      <c r="B296" s="18">
        <v>501</v>
      </c>
      <c r="C296" s="6" t="s">
        <v>83</v>
      </c>
      <c r="D296" s="6"/>
      <c r="E296" s="6" t="s">
        <v>248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3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3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3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3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3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3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3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3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3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35">
      <c r="B306" s="6">
        <v>512</v>
      </c>
      <c r="C306" s="6" t="s">
        <v>93</v>
      </c>
      <c r="D306" s="6"/>
      <c r="E306" s="6" t="s">
        <v>248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35">
      <c r="B307" s="6">
        <v>513</v>
      </c>
      <c r="C307" s="6" t="s">
        <v>94</v>
      </c>
      <c r="D307" s="6"/>
      <c r="E307" s="6" t="s">
        <v>248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35">
      <c r="B308" s="30">
        <v>514</v>
      </c>
      <c r="C308" s="30" t="s">
        <v>95</v>
      </c>
      <c r="D308" s="30"/>
      <c r="E308" s="30" t="s">
        <v>248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3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3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3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3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3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3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3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3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3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3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3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3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3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3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3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3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3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3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3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3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3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3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3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3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3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3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3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3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3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3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3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3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3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3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3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3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3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3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3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3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3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3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3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3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3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3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3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3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3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35">
      <c r="B358" s="6">
        <v>560</v>
      </c>
      <c r="C358" s="6" t="s">
        <v>128</v>
      </c>
      <c r="D358" s="6"/>
      <c r="E358" s="6" t="s">
        <v>248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35">
      <c r="B359" s="6">
        <v>561</v>
      </c>
      <c r="C359" s="6" t="s">
        <v>129</v>
      </c>
      <c r="D359" s="6"/>
      <c r="E359" s="6" t="s">
        <v>248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35">
      <c r="B360" s="6">
        <v>562</v>
      </c>
      <c r="C360" s="6" t="s">
        <v>130</v>
      </c>
      <c r="D360" s="6"/>
      <c r="E360" s="6" t="s">
        <v>248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3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35">
      <c r="B362" s="6">
        <v>566</v>
      </c>
      <c r="C362" s="6" t="s">
        <v>133</v>
      </c>
      <c r="D362" s="6"/>
      <c r="E362" s="6" t="s">
        <v>248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35">
      <c r="B363" s="6">
        <v>568</v>
      </c>
      <c r="C363" s="6" t="s">
        <v>134</v>
      </c>
      <c r="D363" s="6"/>
      <c r="E363" s="6" t="s">
        <v>248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35">
      <c r="B364" s="6">
        <v>570</v>
      </c>
      <c r="C364" s="6" t="s">
        <v>136</v>
      </c>
      <c r="D364" s="6"/>
      <c r="E364" s="6" t="s">
        <v>248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35">
      <c r="B365" s="6">
        <v>571</v>
      </c>
      <c r="C365" s="6" t="s">
        <v>137</v>
      </c>
      <c r="D365" s="6"/>
      <c r="E365" s="6" t="s">
        <v>248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3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3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3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3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3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3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35">
      <c r="B372" s="6">
        <v>581</v>
      </c>
      <c r="C372" s="6" t="s">
        <v>129</v>
      </c>
      <c r="D372" s="6" t="s">
        <v>266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35">
      <c r="B373" s="6">
        <v>582</v>
      </c>
      <c r="C373" s="6" t="s">
        <v>130</v>
      </c>
      <c r="D373" s="6" t="s">
        <v>266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35">
      <c r="B374" s="6">
        <v>583</v>
      </c>
      <c r="C374" s="6" t="s">
        <v>131</v>
      </c>
      <c r="D374" s="6" t="s">
        <v>267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3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3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35">
      <c r="B377" s="6">
        <v>586</v>
      </c>
      <c r="C377" s="6" t="s">
        <v>146</v>
      </c>
      <c r="D377" s="6" t="s">
        <v>268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3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3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3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3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3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3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3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3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3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35">
      <c r="B387" s="6">
        <v>592</v>
      </c>
      <c r="C387" s="6" t="s">
        <v>154</v>
      </c>
      <c r="D387" s="6" t="s">
        <v>266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35">
      <c r="B388" s="6">
        <v>593</v>
      </c>
      <c r="C388" s="6" t="s">
        <v>155</v>
      </c>
      <c r="D388" s="6" t="s">
        <v>267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35">
      <c r="B389" s="6">
        <v>594</v>
      </c>
      <c r="C389" s="6" t="s">
        <v>156</v>
      </c>
      <c r="D389" s="6" t="s">
        <v>269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35">
      <c r="B390" s="6">
        <v>595</v>
      </c>
      <c r="C390" s="6" t="s">
        <v>157</v>
      </c>
      <c r="D390" s="6" t="s">
        <v>272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35">
      <c r="B391" s="6">
        <v>596</v>
      </c>
      <c r="C391" s="6" t="s">
        <v>158</v>
      </c>
      <c r="D391" s="6" t="s">
        <v>463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3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3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3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3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3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3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3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35">
      <c r="B399" s="6">
        <v>901</v>
      </c>
      <c r="C399" s="6" t="s">
        <v>163</v>
      </c>
      <c r="D399" s="6"/>
      <c r="E399" s="6" t="s">
        <v>248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35">
      <c r="B400" s="6">
        <v>902</v>
      </c>
      <c r="C400" s="6" t="s">
        <v>164</v>
      </c>
      <c r="D400" s="6"/>
      <c r="E400" s="6" t="s">
        <v>248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35">
      <c r="B401" s="6">
        <v>903</v>
      </c>
      <c r="C401" s="6" t="s">
        <v>165</v>
      </c>
      <c r="D401" s="6"/>
      <c r="E401" s="6" t="s">
        <v>248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3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3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3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3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3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35">
      <c r="B407" s="6">
        <v>907</v>
      </c>
      <c r="C407" s="6" t="s">
        <v>170</v>
      </c>
      <c r="D407" s="6"/>
      <c r="E407" s="6" t="s">
        <v>248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35">
      <c r="B408" s="6">
        <v>908</v>
      </c>
      <c r="C408" s="6" t="s">
        <v>171</v>
      </c>
      <c r="D408" s="6"/>
      <c r="E408" s="6" t="s">
        <v>248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3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3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3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3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3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3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3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3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3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3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35">
      <c r="B419" s="6" t="s">
        <v>273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28237117.970294021</v>
      </c>
      <c r="T419" s="24">
        <f>T417+T404+T396+T368+T355+T349</f>
        <v>13219293.567755304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3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3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3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11457700.112397913</v>
      </c>
      <c r="T422" s="24">
        <f t="shared" ref="T422:T433" si="203">+H422+L422+P422</f>
        <v>5363957.5241507506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3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3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-1308318.2533865515</v>
      </c>
      <c r="T424" s="24">
        <f t="shared" si="203"/>
        <v>-612493.21158640925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3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3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3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3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3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3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3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3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3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392737.75273552083</v>
      </c>
      <c r="T433" s="41">
        <f t="shared" si="203"/>
        <v>0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3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10542119.611746883</v>
      </c>
      <c r="T434" s="24">
        <f>SUM(T422:T433)</f>
        <v>4751464.3125643414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3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3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38779237.582040906</v>
      </c>
      <c r="T436" s="24">
        <f>T434+T417+T404+T394+T382+T368+T355+T349</f>
        <v>17970757.880319647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3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3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3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3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3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3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3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3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3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18287146.988218278</v>
      </c>
      <c r="T445" s="24">
        <f t="shared" si="206"/>
        <v>0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3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3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127042875.63795568</v>
      </c>
      <c r="T447" s="24">
        <f>SUM(T439:T446)</f>
        <v>0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3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3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3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3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3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3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3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3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29664969.475790918</v>
      </c>
      <c r="T455" s="24">
        <f t="shared" ref="T455" si="212">+H455+L455+P455</f>
        <v>0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3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3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3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35">
      <c r="B459" s="6" t="s">
        <v>460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-914260.47812635242</v>
      </c>
      <c r="T459" s="24">
        <f t="shared" ref="T459" si="218">+H459+L459+P459</f>
        <v>0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3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3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56710034.395399772</v>
      </c>
      <c r="T461" s="24">
        <f t="shared" ref="T461" si="221">+H461+L461+P461</f>
        <v>0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3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3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3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3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380916405.87870067</v>
      </c>
      <c r="T465" s="24">
        <f>T288+T447+T455+T457+T461+T453+T459+T463</f>
        <v>465540988.14889693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3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3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3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3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3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3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3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3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3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3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3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3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3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3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3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3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3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3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3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3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3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3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3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35">
      <c r="W489" s="44">
        <f t="shared" si="230"/>
        <v>0</v>
      </c>
      <c r="X489" s="44">
        <f t="shared" si="231"/>
        <v>0</v>
      </c>
    </row>
    <row r="490" spans="6:24" x14ac:dyDescent="0.35">
      <c r="W490" s="44">
        <f t="shared" si="230"/>
        <v>0</v>
      </c>
      <c r="X490" s="44">
        <f t="shared" si="231"/>
        <v>0</v>
      </c>
    </row>
    <row r="491" spans="6:24" x14ac:dyDescent="0.35">
      <c r="W491" s="44">
        <f t="shared" si="230"/>
        <v>0</v>
      </c>
      <c r="X491" s="44">
        <f t="shared" si="231"/>
        <v>0</v>
      </c>
    </row>
    <row r="492" spans="6:24" x14ac:dyDescent="0.35">
      <c r="W492" s="44">
        <f t="shared" si="230"/>
        <v>0</v>
      </c>
      <c r="X492" s="44">
        <f t="shared" si="231"/>
        <v>0</v>
      </c>
    </row>
    <row r="493" spans="6:24" x14ac:dyDescent="0.35">
      <c r="W493" s="44">
        <f t="shared" si="230"/>
        <v>0</v>
      </c>
      <c r="X493" s="44">
        <f t="shared" si="231"/>
        <v>0</v>
      </c>
    </row>
    <row r="494" spans="6:24" x14ac:dyDescent="0.35">
      <c r="W494" s="44">
        <f t="shared" si="230"/>
        <v>0</v>
      </c>
      <c r="X494" s="44">
        <f t="shared" si="231"/>
        <v>0</v>
      </c>
    </row>
    <row r="495" spans="6:24" x14ac:dyDescent="0.35">
      <c r="W495" s="44">
        <f t="shared" si="230"/>
        <v>0</v>
      </c>
      <c r="X495" s="44">
        <f t="shared" si="231"/>
        <v>0</v>
      </c>
    </row>
    <row r="496" spans="6:24" x14ac:dyDescent="0.35">
      <c r="W496" s="44">
        <f t="shared" si="230"/>
        <v>0</v>
      </c>
      <c r="X496" s="44">
        <f t="shared" si="231"/>
        <v>0</v>
      </c>
    </row>
    <row r="497" spans="23:24" x14ac:dyDescent="0.35">
      <c r="W497" s="44">
        <f t="shared" si="230"/>
        <v>0</v>
      </c>
      <c r="X497" s="44">
        <f t="shared" si="231"/>
        <v>0</v>
      </c>
    </row>
    <row r="498" spans="23:24" x14ac:dyDescent="0.35">
      <c r="W498" s="44">
        <f t="shared" si="230"/>
        <v>0</v>
      </c>
      <c r="X498" s="44">
        <f t="shared" si="231"/>
        <v>0</v>
      </c>
    </row>
    <row r="499" spans="23:24" x14ac:dyDescent="0.35">
      <c r="W499" s="44">
        <f t="shared" si="230"/>
        <v>0</v>
      </c>
      <c r="X499" s="44">
        <f t="shared" si="231"/>
        <v>0</v>
      </c>
    </row>
    <row r="500" spans="23:24" x14ac:dyDescent="0.35">
      <c r="W500" s="44">
        <f t="shared" si="230"/>
        <v>0</v>
      </c>
      <c r="X500" s="44">
        <f t="shared" si="231"/>
        <v>0</v>
      </c>
    </row>
    <row r="501" spans="23:24" x14ac:dyDescent="0.35">
      <c r="W501" s="44">
        <f t="shared" si="230"/>
        <v>0</v>
      </c>
      <c r="X501" s="44">
        <f t="shared" si="231"/>
        <v>0</v>
      </c>
    </row>
    <row r="502" spans="23:24" x14ac:dyDescent="0.35">
      <c r="W502" s="44">
        <f t="shared" si="230"/>
        <v>0</v>
      </c>
      <c r="X502" s="44">
        <f t="shared" si="231"/>
        <v>0</v>
      </c>
    </row>
    <row r="503" spans="23:24" x14ac:dyDescent="0.35">
      <c r="W503" s="44">
        <f t="shared" si="230"/>
        <v>0</v>
      </c>
      <c r="X503" s="44">
        <f t="shared" si="231"/>
        <v>0</v>
      </c>
    </row>
    <row r="504" spans="23:24" x14ac:dyDescent="0.35">
      <c r="W504" s="44">
        <f t="shared" si="230"/>
        <v>0</v>
      </c>
      <c r="X504" s="44">
        <f t="shared" si="231"/>
        <v>0</v>
      </c>
    </row>
    <row r="505" spans="23:24" x14ac:dyDescent="0.35">
      <c r="W505" s="44">
        <f t="shared" si="230"/>
        <v>0</v>
      </c>
      <c r="X505" s="44">
        <f t="shared" si="231"/>
        <v>0</v>
      </c>
    </row>
    <row r="506" spans="23:24" x14ac:dyDescent="0.35">
      <c r="W506" s="44">
        <f t="shared" si="230"/>
        <v>0</v>
      </c>
      <c r="X506" s="44">
        <f t="shared" si="231"/>
        <v>0</v>
      </c>
    </row>
    <row r="507" spans="23:24" x14ac:dyDescent="0.35">
      <c r="W507" s="44">
        <f t="shared" si="230"/>
        <v>0</v>
      </c>
      <c r="X507" s="44">
        <f t="shared" si="231"/>
        <v>0</v>
      </c>
    </row>
    <row r="508" spans="23:24" x14ac:dyDescent="0.35">
      <c r="W508" s="44">
        <f t="shared" si="230"/>
        <v>0</v>
      </c>
      <c r="X508" s="44">
        <f t="shared" si="231"/>
        <v>0</v>
      </c>
    </row>
    <row r="509" spans="23:24" x14ac:dyDescent="0.35">
      <c r="W509" s="44">
        <f t="shared" si="230"/>
        <v>0</v>
      </c>
      <c r="X509" s="44">
        <f t="shared" si="231"/>
        <v>0</v>
      </c>
    </row>
    <row r="510" spans="23:24" x14ac:dyDescent="0.35">
      <c r="W510" s="44">
        <f t="shared" si="230"/>
        <v>0</v>
      </c>
      <c r="X510" s="44">
        <f t="shared" si="231"/>
        <v>0</v>
      </c>
    </row>
    <row r="511" spans="23:24" x14ac:dyDescent="0.35">
      <c r="W511" s="44">
        <f t="shared" si="230"/>
        <v>0</v>
      </c>
      <c r="X511" s="44">
        <f t="shared" si="231"/>
        <v>0</v>
      </c>
    </row>
    <row r="512" spans="23:24" x14ac:dyDescent="0.35">
      <c r="W512" s="44">
        <f t="shared" si="230"/>
        <v>0</v>
      </c>
      <c r="X512" s="44">
        <f t="shared" si="231"/>
        <v>0</v>
      </c>
    </row>
    <row r="513" spans="23:24" x14ac:dyDescent="0.35">
      <c r="W513" s="44">
        <f t="shared" si="230"/>
        <v>0</v>
      </c>
      <c r="X513" s="44">
        <f t="shared" si="231"/>
        <v>0</v>
      </c>
    </row>
    <row r="514" spans="23:24" x14ac:dyDescent="0.35">
      <c r="W514" s="44">
        <f t="shared" si="230"/>
        <v>0</v>
      </c>
      <c r="X514" s="44">
        <f t="shared" si="231"/>
        <v>0</v>
      </c>
    </row>
    <row r="515" spans="23:24" x14ac:dyDescent="0.35">
      <c r="W515" s="44">
        <f t="shared" si="230"/>
        <v>0</v>
      </c>
      <c r="X515" s="44">
        <f t="shared" si="231"/>
        <v>0</v>
      </c>
    </row>
    <row r="516" spans="23:24" x14ac:dyDescent="0.35">
      <c r="W516" s="44">
        <f t="shared" si="230"/>
        <v>0</v>
      </c>
      <c r="X516" s="44">
        <f t="shared" si="231"/>
        <v>0</v>
      </c>
    </row>
    <row r="517" spans="23:24" x14ac:dyDescent="0.35">
      <c r="W517" s="44">
        <f t="shared" si="230"/>
        <v>0</v>
      </c>
      <c r="X517" s="44">
        <f t="shared" si="231"/>
        <v>0</v>
      </c>
    </row>
    <row r="518" spans="23:24" x14ac:dyDescent="0.35">
      <c r="W518" s="44">
        <f t="shared" si="230"/>
        <v>0</v>
      </c>
      <c r="X518" s="44">
        <f t="shared" si="231"/>
        <v>0</v>
      </c>
    </row>
    <row r="519" spans="23:24" x14ac:dyDescent="0.35">
      <c r="W519" s="44">
        <f t="shared" si="230"/>
        <v>0</v>
      </c>
      <c r="X519" s="44">
        <f t="shared" si="231"/>
        <v>0</v>
      </c>
    </row>
    <row r="520" spans="23:24" x14ac:dyDescent="0.35">
      <c r="W520" s="44">
        <f t="shared" si="230"/>
        <v>0</v>
      </c>
      <c r="X520" s="44">
        <f t="shared" si="231"/>
        <v>0</v>
      </c>
    </row>
    <row r="521" spans="23:24" x14ac:dyDescent="0.35">
      <c r="W521" s="44">
        <f t="shared" si="230"/>
        <v>0</v>
      </c>
      <c r="X521" s="44">
        <f t="shared" si="231"/>
        <v>0</v>
      </c>
    </row>
    <row r="522" spans="23:24" x14ac:dyDescent="0.35">
      <c r="W522" s="44">
        <f t="shared" si="230"/>
        <v>0</v>
      </c>
      <c r="X522" s="44">
        <f t="shared" si="231"/>
        <v>0</v>
      </c>
    </row>
    <row r="523" spans="23:24" x14ac:dyDescent="0.35">
      <c r="W523" s="44">
        <f t="shared" si="230"/>
        <v>0</v>
      </c>
      <c r="X523" s="44">
        <f t="shared" si="231"/>
        <v>0</v>
      </c>
    </row>
    <row r="524" spans="23:24" x14ac:dyDescent="0.35">
      <c r="W524" s="44">
        <f t="shared" si="230"/>
        <v>0</v>
      </c>
      <c r="X524" s="44">
        <f t="shared" si="231"/>
        <v>0</v>
      </c>
    </row>
    <row r="525" spans="23:24" x14ac:dyDescent="0.35">
      <c r="W525" s="44">
        <f t="shared" si="230"/>
        <v>0</v>
      </c>
      <c r="X525" s="44">
        <f t="shared" si="231"/>
        <v>0</v>
      </c>
    </row>
    <row r="526" spans="23:24" x14ac:dyDescent="0.35">
      <c r="W526" s="44">
        <f t="shared" si="230"/>
        <v>0</v>
      </c>
      <c r="X526" s="44">
        <f t="shared" si="231"/>
        <v>0</v>
      </c>
    </row>
    <row r="527" spans="23:24" x14ac:dyDescent="0.35">
      <c r="W527" s="44">
        <f t="shared" si="230"/>
        <v>0</v>
      </c>
      <c r="X527" s="44">
        <f t="shared" si="231"/>
        <v>0</v>
      </c>
    </row>
    <row r="528" spans="23:24" x14ac:dyDescent="0.35">
      <c r="W528" s="44">
        <f t="shared" si="230"/>
        <v>0</v>
      </c>
      <c r="X528" s="44">
        <f t="shared" si="231"/>
        <v>0</v>
      </c>
    </row>
    <row r="529" spans="23:24" x14ac:dyDescent="0.35">
      <c r="W529" s="44">
        <f t="shared" si="230"/>
        <v>0</v>
      </c>
      <c r="X529" s="44">
        <f t="shared" si="231"/>
        <v>0</v>
      </c>
    </row>
    <row r="530" spans="23:24" x14ac:dyDescent="0.35">
      <c r="W530" s="44">
        <f t="shared" si="230"/>
        <v>0</v>
      </c>
      <c r="X530" s="44">
        <f t="shared" si="231"/>
        <v>0</v>
      </c>
    </row>
    <row r="531" spans="23:24" x14ac:dyDescent="0.35">
      <c r="W531" s="44">
        <f t="shared" si="230"/>
        <v>0</v>
      </c>
      <c r="X531" s="44">
        <f t="shared" si="231"/>
        <v>0</v>
      </c>
    </row>
    <row r="532" spans="23:24" x14ac:dyDescent="0.35">
      <c r="W532" s="44">
        <f t="shared" si="230"/>
        <v>0</v>
      </c>
      <c r="X532" s="44">
        <f t="shared" si="231"/>
        <v>0</v>
      </c>
    </row>
    <row r="533" spans="23:24" x14ac:dyDescent="0.35">
      <c r="W533" s="44">
        <f t="shared" si="230"/>
        <v>0</v>
      </c>
      <c r="X533" s="44">
        <f t="shared" si="231"/>
        <v>0</v>
      </c>
    </row>
    <row r="534" spans="23:24" x14ac:dyDescent="0.3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35">
      <c r="W535" s="44">
        <f t="shared" si="235"/>
        <v>0</v>
      </c>
      <c r="X535" s="44">
        <f t="shared" si="236"/>
        <v>0</v>
      </c>
    </row>
    <row r="536" spans="23:24" x14ac:dyDescent="0.35">
      <c r="W536" s="44">
        <f t="shared" si="235"/>
        <v>0</v>
      </c>
      <c r="X536" s="44">
        <f t="shared" si="236"/>
        <v>0</v>
      </c>
    </row>
    <row r="537" spans="23:24" x14ac:dyDescent="0.35">
      <c r="W537" s="44">
        <f t="shared" si="235"/>
        <v>0</v>
      </c>
      <c r="X537" s="44">
        <f t="shared" si="236"/>
        <v>0</v>
      </c>
    </row>
    <row r="538" spans="23:24" x14ac:dyDescent="0.35">
      <c r="W538" s="44">
        <f t="shared" si="235"/>
        <v>0</v>
      </c>
      <c r="X538" s="44">
        <f t="shared" si="236"/>
        <v>0</v>
      </c>
    </row>
    <row r="539" spans="23:24" x14ac:dyDescent="0.35">
      <c r="W539" s="44">
        <f t="shared" si="235"/>
        <v>0</v>
      </c>
      <c r="X539" s="44">
        <f t="shared" si="236"/>
        <v>0</v>
      </c>
    </row>
    <row r="540" spans="23:24" x14ac:dyDescent="0.35">
      <c r="W540" s="44">
        <f t="shared" si="235"/>
        <v>0</v>
      </c>
      <c r="X540" s="44">
        <f t="shared" si="236"/>
        <v>0</v>
      </c>
    </row>
    <row r="541" spans="23:24" x14ac:dyDescent="0.35">
      <c r="W541" s="44">
        <f t="shared" si="235"/>
        <v>0</v>
      </c>
      <c r="X541" s="44">
        <f t="shared" si="236"/>
        <v>0</v>
      </c>
    </row>
    <row r="542" spans="23:24" x14ac:dyDescent="0.35">
      <c r="W542" s="44">
        <f t="shared" si="235"/>
        <v>0</v>
      </c>
      <c r="X542" s="44">
        <f t="shared" si="236"/>
        <v>0</v>
      </c>
    </row>
    <row r="543" spans="23:24" x14ac:dyDescent="0.35">
      <c r="W543" s="44">
        <f t="shared" si="235"/>
        <v>0</v>
      </c>
      <c r="X543" s="44">
        <f t="shared" si="236"/>
        <v>0</v>
      </c>
    </row>
    <row r="544" spans="23:24" x14ac:dyDescent="0.35">
      <c r="W544" s="44">
        <f t="shared" si="235"/>
        <v>0</v>
      </c>
      <c r="X544" s="44">
        <f t="shared" si="236"/>
        <v>0</v>
      </c>
    </row>
    <row r="545" spans="23:24" x14ac:dyDescent="0.35">
      <c r="W545" s="44">
        <f t="shared" si="235"/>
        <v>0</v>
      </c>
      <c r="X545" s="44">
        <f t="shared" si="236"/>
        <v>0</v>
      </c>
    </row>
    <row r="546" spans="23:24" x14ac:dyDescent="0.35">
      <c r="W546" s="44">
        <f t="shared" si="235"/>
        <v>0</v>
      </c>
      <c r="X546" s="44">
        <f t="shared" si="236"/>
        <v>0</v>
      </c>
    </row>
    <row r="547" spans="23:24" x14ac:dyDescent="0.35">
      <c r="W547" s="44">
        <f t="shared" si="235"/>
        <v>0</v>
      </c>
      <c r="X547" s="44">
        <f t="shared" si="236"/>
        <v>0</v>
      </c>
    </row>
    <row r="548" spans="23:24" x14ac:dyDescent="0.35">
      <c r="W548" s="44">
        <f t="shared" si="235"/>
        <v>0</v>
      </c>
      <c r="X548" s="44">
        <f t="shared" si="236"/>
        <v>0</v>
      </c>
    </row>
    <row r="549" spans="23:24" x14ac:dyDescent="0.35">
      <c r="W549" s="44">
        <f t="shared" si="235"/>
        <v>0</v>
      </c>
      <c r="X549" s="44">
        <f t="shared" si="236"/>
        <v>0</v>
      </c>
    </row>
    <row r="550" spans="23:24" x14ac:dyDescent="0.35">
      <c r="W550" s="44">
        <f t="shared" si="235"/>
        <v>0</v>
      </c>
      <c r="X550" s="44">
        <f t="shared" si="236"/>
        <v>0</v>
      </c>
    </row>
    <row r="551" spans="23:24" x14ac:dyDescent="0.35">
      <c r="W551" s="44">
        <f t="shared" si="235"/>
        <v>0</v>
      </c>
      <c r="X551" s="44">
        <f t="shared" si="236"/>
        <v>0</v>
      </c>
    </row>
    <row r="552" spans="23:24" x14ac:dyDescent="0.35">
      <c r="W552" s="44">
        <f t="shared" si="235"/>
        <v>0</v>
      </c>
      <c r="X552" s="44">
        <f t="shared" si="236"/>
        <v>0</v>
      </c>
    </row>
    <row r="553" spans="23:24" x14ac:dyDescent="0.35">
      <c r="W553" s="44">
        <f t="shared" si="235"/>
        <v>0</v>
      </c>
      <c r="X553" s="44">
        <f t="shared" si="236"/>
        <v>0</v>
      </c>
    </row>
    <row r="554" spans="23:24" x14ac:dyDescent="0.35">
      <c r="W554" s="44">
        <f t="shared" si="235"/>
        <v>0</v>
      </c>
      <c r="X554" s="44">
        <f t="shared" si="236"/>
        <v>0</v>
      </c>
    </row>
    <row r="555" spans="23:24" x14ac:dyDescent="0.35">
      <c r="W555" s="44">
        <f t="shared" si="235"/>
        <v>0</v>
      </c>
      <c r="X555" s="44">
        <f t="shared" si="236"/>
        <v>0</v>
      </c>
    </row>
    <row r="556" spans="23:24" x14ac:dyDescent="0.35">
      <c r="W556" s="44">
        <f t="shared" si="235"/>
        <v>0</v>
      </c>
      <c r="X556" s="44">
        <f t="shared" si="236"/>
        <v>0</v>
      </c>
    </row>
    <row r="557" spans="23:24" x14ac:dyDescent="0.35">
      <c r="W557" s="44">
        <f t="shared" si="235"/>
        <v>0</v>
      </c>
      <c r="X557" s="44">
        <f t="shared" si="236"/>
        <v>0</v>
      </c>
    </row>
    <row r="558" spans="23:24" x14ac:dyDescent="0.35">
      <c r="W558" s="44">
        <f t="shared" si="235"/>
        <v>0</v>
      </c>
      <c r="X558" s="44">
        <f t="shared" si="236"/>
        <v>0</v>
      </c>
    </row>
    <row r="559" spans="23:24" x14ac:dyDescent="0.35">
      <c r="W559" s="44">
        <f t="shared" si="235"/>
        <v>0</v>
      </c>
      <c r="X559" s="44">
        <f t="shared" si="236"/>
        <v>0</v>
      </c>
    </row>
    <row r="560" spans="23:24" x14ac:dyDescent="0.35">
      <c r="W560" s="44">
        <f t="shared" si="235"/>
        <v>0</v>
      </c>
      <c r="X560" s="44">
        <f t="shared" si="236"/>
        <v>0</v>
      </c>
    </row>
    <row r="561" spans="23:24" x14ac:dyDescent="0.35">
      <c r="W561" s="44">
        <f t="shared" si="235"/>
        <v>0</v>
      </c>
      <c r="X561" s="44">
        <f t="shared" si="236"/>
        <v>0</v>
      </c>
    </row>
    <row r="562" spans="23:24" x14ac:dyDescent="0.35">
      <c r="W562" s="44">
        <f t="shared" si="235"/>
        <v>0</v>
      </c>
      <c r="X562" s="44">
        <f t="shared" si="236"/>
        <v>0</v>
      </c>
    </row>
    <row r="563" spans="23:24" x14ac:dyDescent="0.35">
      <c r="W563" s="44">
        <f t="shared" si="235"/>
        <v>0</v>
      </c>
      <c r="X563" s="44">
        <f t="shared" si="236"/>
        <v>0</v>
      </c>
    </row>
    <row r="564" spans="23:24" x14ac:dyDescent="0.35">
      <c r="W564" s="44">
        <f t="shared" si="235"/>
        <v>0</v>
      </c>
      <c r="X564" s="44">
        <f t="shared" si="236"/>
        <v>0</v>
      </c>
    </row>
    <row r="565" spans="23:24" x14ac:dyDescent="0.35">
      <c r="W565" s="44">
        <f t="shared" si="235"/>
        <v>0</v>
      </c>
      <c r="X565" s="44">
        <f t="shared" si="236"/>
        <v>0</v>
      </c>
    </row>
    <row r="566" spans="23:24" x14ac:dyDescent="0.35">
      <c r="W566" s="44">
        <f t="shared" si="235"/>
        <v>0</v>
      </c>
      <c r="X566" s="44">
        <f t="shared" si="236"/>
        <v>0</v>
      </c>
    </row>
    <row r="567" spans="23:24" x14ac:dyDescent="0.35">
      <c r="W567" s="44">
        <f t="shared" si="235"/>
        <v>0</v>
      </c>
      <c r="X567" s="44">
        <f t="shared" si="236"/>
        <v>0</v>
      </c>
    </row>
    <row r="568" spans="23:24" x14ac:dyDescent="0.35">
      <c r="W568" s="44">
        <f t="shared" si="235"/>
        <v>0</v>
      </c>
      <c r="X568" s="44">
        <f t="shared" si="236"/>
        <v>0</v>
      </c>
    </row>
    <row r="569" spans="23:24" x14ac:dyDescent="0.35">
      <c r="W569" s="44">
        <f t="shared" si="235"/>
        <v>0</v>
      </c>
      <c r="X569" s="44">
        <f t="shared" si="236"/>
        <v>0</v>
      </c>
    </row>
    <row r="570" spans="23:24" x14ac:dyDescent="0.35">
      <c r="W570" s="44">
        <f t="shared" si="235"/>
        <v>0</v>
      </c>
      <c r="X570" s="44">
        <f t="shared" si="236"/>
        <v>0</v>
      </c>
    </row>
    <row r="571" spans="23:24" x14ac:dyDescent="0.35">
      <c r="W571" s="44">
        <f t="shared" si="235"/>
        <v>0</v>
      </c>
      <c r="X571" s="44">
        <f t="shared" si="236"/>
        <v>0</v>
      </c>
    </row>
    <row r="572" spans="23:24" x14ac:dyDescent="0.35">
      <c r="W572" s="44">
        <f t="shared" si="235"/>
        <v>0</v>
      </c>
      <c r="X572" s="44">
        <f t="shared" si="236"/>
        <v>0</v>
      </c>
    </row>
    <row r="573" spans="23:24" x14ac:dyDescent="0.35">
      <c r="W573" s="44">
        <f t="shared" si="235"/>
        <v>0</v>
      </c>
      <c r="X573" s="44">
        <f t="shared" si="236"/>
        <v>0</v>
      </c>
    </row>
    <row r="574" spans="23:24" x14ac:dyDescent="0.35">
      <c r="W574" s="44">
        <f t="shared" si="235"/>
        <v>0</v>
      </c>
      <c r="X574" s="44">
        <f t="shared" si="236"/>
        <v>0</v>
      </c>
    </row>
    <row r="575" spans="23:24" x14ac:dyDescent="0.35">
      <c r="W575" s="44">
        <f t="shared" si="235"/>
        <v>0</v>
      </c>
      <c r="X575" s="44">
        <f t="shared" si="236"/>
        <v>0</v>
      </c>
    </row>
    <row r="576" spans="23:24" x14ac:dyDescent="0.35">
      <c r="W576" s="44">
        <f t="shared" si="235"/>
        <v>0</v>
      </c>
      <c r="X576" s="44">
        <f t="shared" si="236"/>
        <v>0</v>
      </c>
    </row>
    <row r="577" spans="23:24" x14ac:dyDescent="0.35">
      <c r="W577" s="44">
        <f t="shared" si="235"/>
        <v>0</v>
      </c>
      <c r="X577" s="44">
        <f t="shared" si="236"/>
        <v>0</v>
      </c>
    </row>
    <row r="578" spans="23:24" x14ac:dyDescent="0.35">
      <c r="W578" s="44">
        <f t="shared" si="235"/>
        <v>0</v>
      </c>
      <c r="X578" s="44">
        <f t="shared" si="236"/>
        <v>0</v>
      </c>
    </row>
    <row r="579" spans="23:24" x14ac:dyDescent="0.35">
      <c r="W579" s="44">
        <f t="shared" si="235"/>
        <v>0</v>
      </c>
      <c r="X579" s="44">
        <f t="shared" si="236"/>
        <v>0</v>
      </c>
    </row>
    <row r="580" spans="23:24" x14ac:dyDescent="0.35">
      <c r="W580" s="44">
        <f t="shared" si="235"/>
        <v>0</v>
      </c>
      <c r="X580" s="44">
        <f t="shared" si="236"/>
        <v>0</v>
      </c>
    </row>
    <row r="581" spans="23:24" x14ac:dyDescent="0.35">
      <c r="W581" s="44">
        <f t="shared" si="235"/>
        <v>0</v>
      </c>
      <c r="X581" s="44">
        <f t="shared" si="236"/>
        <v>0</v>
      </c>
    </row>
    <row r="582" spans="23:24" x14ac:dyDescent="0.35">
      <c r="W582" s="44">
        <f t="shared" si="235"/>
        <v>0</v>
      </c>
      <c r="X582" s="44">
        <f t="shared" si="236"/>
        <v>0</v>
      </c>
    </row>
    <row r="583" spans="23:24" x14ac:dyDescent="0.35">
      <c r="W583" s="44">
        <f t="shared" si="235"/>
        <v>0</v>
      </c>
      <c r="X583" s="44">
        <f t="shared" si="236"/>
        <v>0</v>
      </c>
    </row>
    <row r="584" spans="23:24" x14ac:dyDescent="0.35">
      <c r="W584" s="44">
        <f t="shared" si="235"/>
        <v>0</v>
      </c>
      <c r="X584" s="44">
        <f t="shared" si="236"/>
        <v>0</v>
      </c>
    </row>
    <row r="585" spans="23:24" x14ac:dyDescent="0.35">
      <c r="W585" s="44">
        <f t="shared" si="235"/>
        <v>0</v>
      </c>
      <c r="X585" s="44">
        <f t="shared" si="236"/>
        <v>0</v>
      </c>
    </row>
    <row r="586" spans="23:24" x14ac:dyDescent="0.35">
      <c r="W586" s="44">
        <f t="shared" si="235"/>
        <v>0</v>
      </c>
      <c r="X586" s="44">
        <f t="shared" si="236"/>
        <v>0</v>
      </c>
    </row>
    <row r="587" spans="23:24" x14ac:dyDescent="0.35">
      <c r="W587" s="44">
        <f t="shared" si="235"/>
        <v>0</v>
      </c>
      <c r="X587" s="44">
        <f t="shared" si="236"/>
        <v>0</v>
      </c>
    </row>
    <row r="588" spans="23:24" x14ac:dyDescent="0.35">
      <c r="W588" s="44">
        <f t="shared" si="235"/>
        <v>0</v>
      </c>
      <c r="X588" s="44">
        <f t="shared" si="236"/>
        <v>0</v>
      </c>
    </row>
    <row r="589" spans="23:24" x14ac:dyDescent="0.35">
      <c r="W589" s="44">
        <f t="shared" si="235"/>
        <v>0</v>
      </c>
      <c r="X589" s="44">
        <f t="shared" si="236"/>
        <v>0</v>
      </c>
    </row>
    <row r="590" spans="23:24" x14ac:dyDescent="0.35">
      <c r="W590" s="44">
        <f t="shared" si="235"/>
        <v>0</v>
      </c>
      <c r="X590" s="44">
        <f t="shared" si="236"/>
        <v>0</v>
      </c>
    </row>
    <row r="591" spans="23:24" x14ac:dyDescent="0.35">
      <c r="W591" s="44">
        <f t="shared" si="235"/>
        <v>0</v>
      </c>
      <c r="X591" s="44">
        <f t="shared" si="236"/>
        <v>0</v>
      </c>
    </row>
    <row r="592" spans="23:24" x14ac:dyDescent="0.35">
      <c r="W592" s="44">
        <f t="shared" si="235"/>
        <v>0</v>
      </c>
      <c r="X592" s="44">
        <f t="shared" si="236"/>
        <v>0</v>
      </c>
    </row>
    <row r="593" spans="23:24" x14ac:dyDescent="0.35">
      <c r="W593" s="44">
        <f t="shared" si="235"/>
        <v>0</v>
      </c>
      <c r="X593" s="44">
        <f t="shared" si="236"/>
        <v>0</v>
      </c>
    </row>
    <row r="594" spans="23:24" x14ac:dyDescent="0.35">
      <c r="W594" s="44">
        <f t="shared" si="235"/>
        <v>0</v>
      </c>
      <c r="X594" s="44">
        <f t="shared" si="236"/>
        <v>0</v>
      </c>
    </row>
    <row r="595" spans="23:24" x14ac:dyDescent="0.35">
      <c r="W595" s="44">
        <f t="shared" si="235"/>
        <v>0</v>
      </c>
      <c r="X595" s="44">
        <f t="shared" si="236"/>
        <v>0</v>
      </c>
    </row>
    <row r="596" spans="23:24" x14ac:dyDescent="0.35">
      <c r="W596" s="44">
        <f t="shared" si="235"/>
        <v>0</v>
      </c>
      <c r="X596" s="44">
        <f t="shared" si="236"/>
        <v>0</v>
      </c>
    </row>
    <row r="597" spans="23:24" x14ac:dyDescent="0.35">
      <c r="W597" s="44">
        <f t="shared" si="235"/>
        <v>0</v>
      </c>
      <c r="X597" s="44">
        <f t="shared" si="236"/>
        <v>0</v>
      </c>
    </row>
    <row r="598" spans="23:24" x14ac:dyDescent="0.3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35">
      <c r="W599" s="44">
        <f t="shared" si="237"/>
        <v>0</v>
      </c>
      <c r="X599" s="44">
        <f t="shared" si="238"/>
        <v>0</v>
      </c>
    </row>
    <row r="600" spans="23:24" x14ac:dyDescent="0.35">
      <c r="W600" s="44">
        <f t="shared" si="237"/>
        <v>0</v>
      </c>
      <c r="X600" s="44">
        <f t="shared" si="238"/>
        <v>0</v>
      </c>
    </row>
    <row r="601" spans="23:24" x14ac:dyDescent="0.35">
      <c r="W601" s="44">
        <f t="shared" si="237"/>
        <v>0</v>
      </c>
      <c r="X601" s="44">
        <f t="shared" si="238"/>
        <v>0</v>
      </c>
    </row>
    <row r="602" spans="23:24" x14ac:dyDescent="0.35">
      <c r="W602" s="44">
        <f t="shared" si="237"/>
        <v>0</v>
      </c>
      <c r="X602" s="44">
        <f t="shared" si="238"/>
        <v>0</v>
      </c>
    </row>
    <row r="603" spans="23:24" x14ac:dyDescent="0.35">
      <c r="W603" s="44">
        <f t="shared" si="237"/>
        <v>0</v>
      </c>
      <c r="X603" s="44">
        <f t="shared" si="238"/>
        <v>0</v>
      </c>
    </row>
    <row r="604" spans="23:24" x14ac:dyDescent="0.35">
      <c r="W604" s="44">
        <f t="shared" si="237"/>
        <v>0</v>
      </c>
      <c r="X604" s="44">
        <f t="shared" si="238"/>
        <v>0</v>
      </c>
    </row>
    <row r="605" spans="23:24" x14ac:dyDescent="0.35">
      <c r="W605" s="44">
        <f t="shared" si="237"/>
        <v>0</v>
      </c>
      <c r="X605" s="44">
        <f t="shared" si="238"/>
        <v>0</v>
      </c>
    </row>
    <row r="606" spans="23:24" x14ac:dyDescent="0.35">
      <c r="W606" s="44">
        <f t="shared" si="237"/>
        <v>0</v>
      </c>
      <c r="X606" s="44">
        <f t="shared" si="238"/>
        <v>0</v>
      </c>
    </row>
    <row r="607" spans="23:24" x14ac:dyDescent="0.35">
      <c r="W607" s="44">
        <f t="shared" si="237"/>
        <v>0</v>
      </c>
      <c r="X607" s="44">
        <f t="shared" si="238"/>
        <v>0</v>
      </c>
    </row>
    <row r="608" spans="23:24" x14ac:dyDescent="0.35">
      <c r="W608" s="44">
        <f t="shared" si="237"/>
        <v>0</v>
      </c>
      <c r="X608" s="44">
        <f t="shared" si="238"/>
        <v>0</v>
      </c>
    </row>
    <row r="609" spans="23:24" x14ac:dyDescent="0.35">
      <c r="W609" s="44">
        <f t="shared" si="237"/>
        <v>0</v>
      </c>
      <c r="X609" s="44">
        <f t="shared" si="238"/>
        <v>0</v>
      </c>
    </row>
    <row r="610" spans="23:24" x14ac:dyDescent="0.35">
      <c r="W610" s="44">
        <f t="shared" si="237"/>
        <v>0</v>
      </c>
      <c r="X610" s="44">
        <f t="shared" si="238"/>
        <v>0</v>
      </c>
    </row>
    <row r="611" spans="23:24" x14ac:dyDescent="0.35">
      <c r="W611" s="44">
        <f t="shared" si="237"/>
        <v>0</v>
      </c>
      <c r="X611" s="44">
        <f t="shared" si="238"/>
        <v>0</v>
      </c>
    </row>
    <row r="612" spans="23:24" x14ac:dyDescent="0.35">
      <c r="W612" s="44">
        <f t="shared" si="237"/>
        <v>0</v>
      </c>
      <c r="X612" s="44">
        <f t="shared" si="238"/>
        <v>0</v>
      </c>
    </row>
    <row r="613" spans="23:24" x14ac:dyDescent="0.35">
      <c r="W613" s="44">
        <f t="shared" si="237"/>
        <v>0</v>
      </c>
      <c r="X613" s="44">
        <f t="shared" si="238"/>
        <v>0</v>
      </c>
    </row>
    <row r="614" spans="23:24" x14ac:dyDescent="0.35">
      <c r="W614" s="44">
        <f t="shared" si="237"/>
        <v>0</v>
      </c>
      <c r="X614" s="44">
        <f t="shared" si="238"/>
        <v>0</v>
      </c>
    </row>
    <row r="615" spans="23:24" x14ac:dyDescent="0.35">
      <c r="W615" s="44">
        <f t="shared" si="237"/>
        <v>0</v>
      </c>
      <c r="X615" s="44">
        <f t="shared" si="238"/>
        <v>0</v>
      </c>
    </row>
    <row r="616" spans="23:24" x14ac:dyDescent="0.35">
      <c r="W616" s="44">
        <f t="shared" si="237"/>
        <v>0</v>
      </c>
      <c r="X616" s="44">
        <f t="shared" si="238"/>
        <v>0</v>
      </c>
    </row>
    <row r="617" spans="23:24" x14ac:dyDescent="0.35">
      <c r="W617" s="44">
        <f t="shared" si="237"/>
        <v>0</v>
      </c>
      <c r="X617" s="44">
        <f t="shared" si="238"/>
        <v>0</v>
      </c>
    </row>
    <row r="618" spans="23:24" x14ac:dyDescent="0.35">
      <c r="W618" s="44">
        <f t="shared" si="237"/>
        <v>0</v>
      </c>
      <c r="X618" s="44">
        <f t="shared" si="238"/>
        <v>0</v>
      </c>
    </row>
    <row r="619" spans="23:24" x14ac:dyDescent="0.35">
      <c r="W619" s="44">
        <f t="shared" si="237"/>
        <v>0</v>
      </c>
      <c r="X619" s="44">
        <f t="shared" si="238"/>
        <v>0</v>
      </c>
    </row>
    <row r="620" spans="23:24" x14ac:dyDescent="0.35">
      <c r="W620" s="44">
        <f t="shared" si="237"/>
        <v>0</v>
      </c>
      <c r="X620" s="44">
        <f t="shared" si="238"/>
        <v>0</v>
      </c>
    </row>
    <row r="621" spans="23:24" x14ac:dyDescent="0.35">
      <c r="W621" s="44">
        <f t="shared" si="237"/>
        <v>0</v>
      </c>
      <c r="X621" s="44">
        <f t="shared" si="238"/>
        <v>0</v>
      </c>
    </row>
    <row r="622" spans="23:24" x14ac:dyDescent="0.35">
      <c r="W622" s="44">
        <f t="shared" si="237"/>
        <v>0</v>
      </c>
      <c r="X622" s="44">
        <f t="shared" si="238"/>
        <v>0</v>
      </c>
    </row>
    <row r="623" spans="23:24" x14ac:dyDescent="0.35">
      <c r="W623" s="44">
        <f t="shared" si="237"/>
        <v>0</v>
      </c>
      <c r="X623" s="44">
        <f t="shared" si="238"/>
        <v>0</v>
      </c>
    </row>
    <row r="624" spans="23:24" x14ac:dyDescent="0.35">
      <c r="W624" s="44">
        <f t="shared" si="237"/>
        <v>0</v>
      </c>
      <c r="X624" s="44">
        <f t="shared" si="238"/>
        <v>0</v>
      </c>
    </row>
    <row r="625" spans="23:24" x14ac:dyDescent="0.35">
      <c r="W625" s="44">
        <f t="shared" si="237"/>
        <v>0</v>
      </c>
      <c r="X625" s="44">
        <f t="shared" si="238"/>
        <v>0</v>
      </c>
    </row>
    <row r="626" spans="23:24" x14ac:dyDescent="0.35">
      <c r="W626" s="44">
        <f t="shared" si="237"/>
        <v>0</v>
      </c>
      <c r="X626" s="44">
        <f t="shared" si="238"/>
        <v>0</v>
      </c>
    </row>
    <row r="627" spans="23:24" x14ac:dyDescent="0.35">
      <c r="W627" s="44">
        <f t="shared" si="237"/>
        <v>0</v>
      </c>
      <c r="X627" s="44">
        <f t="shared" si="238"/>
        <v>0</v>
      </c>
    </row>
    <row r="628" spans="23:24" x14ac:dyDescent="0.35">
      <c r="W628" s="44">
        <f t="shared" si="237"/>
        <v>0</v>
      </c>
      <c r="X628" s="44">
        <f t="shared" si="238"/>
        <v>0</v>
      </c>
    </row>
    <row r="629" spans="23:24" x14ac:dyDescent="0.35">
      <c r="W629" s="44">
        <f t="shared" si="237"/>
        <v>0</v>
      </c>
      <c r="X629" s="44">
        <f t="shared" si="238"/>
        <v>0</v>
      </c>
    </row>
    <row r="630" spans="23:24" x14ac:dyDescent="0.35">
      <c r="W630" s="44">
        <f t="shared" si="237"/>
        <v>0</v>
      </c>
      <c r="X630" s="44">
        <f t="shared" si="238"/>
        <v>0</v>
      </c>
    </row>
    <row r="631" spans="23:24" x14ac:dyDescent="0.35">
      <c r="W631" s="44">
        <f t="shared" si="237"/>
        <v>0</v>
      </c>
      <c r="X631" s="44">
        <f t="shared" si="238"/>
        <v>0</v>
      </c>
    </row>
    <row r="632" spans="23:24" x14ac:dyDescent="0.35">
      <c r="W632" s="44">
        <f t="shared" si="237"/>
        <v>0</v>
      </c>
      <c r="X632" s="44">
        <f t="shared" si="238"/>
        <v>0</v>
      </c>
    </row>
    <row r="633" spans="23:24" x14ac:dyDescent="0.35">
      <c r="W633" s="44">
        <f t="shared" si="237"/>
        <v>0</v>
      </c>
      <c r="X633" s="44">
        <f t="shared" si="238"/>
        <v>0</v>
      </c>
    </row>
    <row r="634" spans="23:24" x14ac:dyDescent="0.35">
      <c r="W634" s="44">
        <f t="shared" si="237"/>
        <v>0</v>
      </c>
      <c r="X634" s="44">
        <f t="shared" si="238"/>
        <v>0</v>
      </c>
    </row>
    <row r="635" spans="23:24" x14ac:dyDescent="0.35">
      <c r="W635" s="44">
        <f t="shared" si="237"/>
        <v>0</v>
      </c>
      <c r="X635" s="44">
        <f t="shared" si="238"/>
        <v>0</v>
      </c>
    </row>
    <row r="636" spans="23:24" x14ac:dyDescent="0.35">
      <c r="W636" s="44">
        <f t="shared" si="237"/>
        <v>0</v>
      </c>
      <c r="X636" s="44">
        <f t="shared" si="238"/>
        <v>0</v>
      </c>
    </row>
    <row r="637" spans="23:24" x14ac:dyDescent="0.35">
      <c r="W637" s="44">
        <f t="shared" si="237"/>
        <v>0</v>
      </c>
      <c r="X637" s="44">
        <f t="shared" si="238"/>
        <v>0</v>
      </c>
    </row>
    <row r="638" spans="23:24" x14ac:dyDescent="0.35">
      <c r="W638" s="44">
        <f t="shared" si="237"/>
        <v>0</v>
      </c>
      <c r="X638" s="44">
        <f t="shared" si="238"/>
        <v>0</v>
      </c>
    </row>
    <row r="639" spans="23:24" x14ac:dyDescent="0.35">
      <c r="W639" s="44">
        <f t="shared" si="237"/>
        <v>0</v>
      </c>
      <c r="X639" s="44">
        <f t="shared" si="238"/>
        <v>0</v>
      </c>
    </row>
    <row r="640" spans="23:24" x14ac:dyDescent="0.35">
      <c r="W640" s="44">
        <f t="shared" si="237"/>
        <v>0</v>
      </c>
      <c r="X640" s="44">
        <f t="shared" si="238"/>
        <v>0</v>
      </c>
    </row>
    <row r="641" spans="23:24" x14ac:dyDescent="0.35">
      <c r="W641" s="44">
        <f t="shared" si="237"/>
        <v>0</v>
      </c>
      <c r="X641" s="44">
        <f t="shared" si="238"/>
        <v>0</v>
      </c>
    </row>
    <row r="642" spans="23:24" x14ac:dyDescent="0.35">
      <c r="W642" s="44">
        <f t="shared" si="237"/>
        <v>0</v>
      </c>
      <c r="X642" s="44">
        <f t="shared" si="238"/>
        <v>0</v>
      </c>
    </row>
    <row r="643" spans="23:24" x14ac:dyDescent="0.35">
      <c r="W643" s="44">
        <f t="shared" si="237"/>
        <v>0</v>
      </c>
      <c r="X643" s="44">
        <f t="shared" si="238"/>
        <v>0</v>
      </c>
    </row>
    <row r="644" spans="23:24" x14ac:dyDescent="0.35">
      <c r="W644" s="44">
        <f t="shared" si="237"/>
        <v>0</v>
      </c>
      <c r="X644" s="44">
        <f t="shared" si="238"/>
        <v>0</v>
      </c>
    </row>
    <row r="645" spans="23:24" x14ac:dyDescent="0.35">
      <c r="W645" s="44">
        <f t="shared" si="237"/>
        <v>0</v>
      </c>
      <c r="X645" s="44">
        <f t="shared" si="238"/>
        <v>0</v>
      </c>
    </row>
    <row r="646" spans="23:24" x14ac:dyDescent="0.35">
      <c r="W646" s="44">
        <f t="shared" si="237"/>
        <v>0</v>
      </c>
      <c r="X646" s="44">
        <f t="shared" si="238"/>
        <v>0</v>
      </c>
    </row>
    <row r="647" spans="23:24" x14ac:dyDescent="0.35">
      <c r="W647" s="44">
        <f t="shared" si="237"/>
        <v>0</v>
      </c>
      <c r="X647" s="44">
        <f t="shared" si="238"/>
        <v>0</v>
      </c>
    </row>
    <row r="648" spans="23:24" x14ac:dyDescent="0.35">
      <c r="W648" s="44">
        <f t="shared" si="237"/>
        <v>0</v>
      </c>
      <c r="X648" s="44">
        <f t="shared" si="238"/>
        <v>0</v>
      </c>
    </row>
    <row r="649" spans="23:24" x14ac:dyDescent="0.35">
      <c r="W649" s="44">
        <f t="shared" si="237"/>
        <v>0</v>
      </c>
      <c r="X649" s="44">
        <f t="shared" si="238"/>
        <v>0</v>
      </c>
    </row>
    <row r="650" spans="23:24" x14ac:dyDescent="0.35">
      <c r="W650" s="44">
        <f t="shared" si="237"/>
        <v>0</v>
      </c>
      <c r="X650" s="44">
        <f t="shared" si="238"/>
        <v>0</v>
      </c>
    </row>
    <row r="651" spans="23:24" x14ac:dyDescent="0.35">
      <c r="W651" s="44">
        <f t="shared" si="237"/>
        <v>0</v>
      </c>
      <c r="X651" s="44">
        <f t="shared" si="238"/>
        <v>0</v>
      </c>
    </row>
    <row r="652" spans="23:24" x14ac:dyDescent="0.35">
      <c r="W652" s="44">
        <f t="shared" si="237"/>
        <v>0</v>
      </c>
      <c r="X652" s="44">
        <f t="shared" si="238"/>
        <v>0</v>
      </c>
    </row>
    <row r="653" spans="23:24" x14ac:dyDescent="0.35">
      <c r="W653" s="44">
        <f t="shared" si="237"/>
        <v>0</v>
      </c>
      <c r="X653" s="44">
        <f t="shared" si="238"/>
        <v>0</v>
      </c>
    </row>
    <row r="654" spans="23:24" x14ac:dyDescent="0.35">
      <c r="W654" s="44">
        <f t="shared" si="237"/>
        <v>0</v>
      </c>
      <c r="X654" s="44">
        <f t="shared" si="238"/>
        <v>0</v>
      </c>
    </row>
    <row r="655" spans="23:24" x14ac:dyDescent="0.35">
      <c r="W655" s="44">
        <f t="shared" si="237"/>
        <v>0</v>
      </c>
      <c r="X655" s="44">
        <f t="shared" si="238"/>
        <v>0</v>
      </c>
    </row>
    <row r="656" spans="23:24" x14ac:dyDescent="0.35">
      <c r="W656" s="44">
        <f t="shared" si="237"/>
        <v>0</v>
      </c>
      <c r="X656" s="44">
        <f t="shared" si="238"/>
        <v>0</v>
      </c>
    </row>
    <row r="657" spans="23:24" x14ac:dyDescent="0.35">
      <c r="W657" s="44">
        <f t="shared" si="237"/>
        <v>0</v>
      </c>
      <c r="X657" s="44">
        <f t="shared" si="238"/>
        <v>0</v>
      </c>
    </row>
    <row r="658" spans="23:24" x14ac:dyDescent="0.35">
      <c r="W658" s="44">
        <f t="shared" si="237"/>
        <v>0</v>
      </c>
      <c r="X658" s="44">
        <f t="shared" si="238"/>
        <v>0</v>
      </c>
    </row>
    <row r="659" spans="23:24" x14ac:dyDescent="0.35">
      <c r="W659" s="44">
        <f t="shared" si="237"/>
        <v>0</v>
      </c>
      <c r="X659" s="44">
        <f t="shared" si="238"/>
        <v>0</v>
      </c>
    </row>
    <row r="660" spans="23:24" x14ac:dyDescent="0.35">
      <c r="W660" s="44">
        <f t="shared" si="237"/>
        <v>0</v>
      </c>
      <c r="X660" s="44">
        <f t="shared" si="238"/>
        <v>0</v>
      </c>
    </row>
    <row r="661" spans="23:24" x14ac:dyDescent="0.35">
      <c r="W661" s="44">
        <f t="shared" si="237"/>
        <v>0</v>
      </c>
      <c r="X661" s="44">
        <f t="shared" si="238"/>
        <v>0</v>
      </c>
    </row>
    <row r="662" spans="23:24" x14ac:dyDescent="0.3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35">
      <c r="W663" s="44">
        <f t="shared" si="239"/>
        <v>0</v>
      </c>
      <c r="X663" s="44">
        <f t="shared" si="240"/>
        <v>0</v>
      </c>
    </row>
    <row r="664" spans="23:24" x14ac:dyDescent="0.35">
      <c r="W664" s="44">
        <f t="shared" si="239"/>
        <v>0</v>
      </c>
      <c r="X664" s="44">
        <f t="shared" si="240"/>
        <v>0</v>
      </c>
    </row>
    <row r="665" spans="23:24" x14ac:dyDescent="0.35">
      <c r="W665" s="44">
        <f t="shared" si="239"/>
        <v>0</v>
      </c>
      <c r="X665" s="44">
        <f t="shared" si="240"/>
        <v>0</v>
      </c>
    </row>
    <row r="666" spans="23:24" x14ac:dyDescent="0.35">
      <c r="W666" s="44">
        <f t="shared" si="239"/>
        <v>0</v>
      </c>
      <c r="X666" s="44">
        <f t="shared" si="240"/>
        <v>0</v>
      </c>
    </row>
    <row r="667" spans="23:24" x14ac:dyDescent="0.35">
      <c r="W667" s="44">
        <f t="shared" si="239"/>
        <v>0</v>
      </c>
      <c r="X667" s="44">
        <f t="shared" si="240"/>
        <v>0</v>
      </c>
    </row>
    <row r="668" spans="23:24" x14ac:dyDescent="0.35">
      <c r="W668" s="44">
        <f t="shared" si="239"/>
        <v>0</v>
      </c>
      <c r="X668" s="44">
        <f t="shared" si="240"/>
        <v>0</v>
      </c>
    </row>
    <row r="669" spans="23:24" x14ac:dyDescent="0.35">
      <c r="W669" s="44">
        <f t="shared" si="239"/>
        <v>0</v>
      </c>
      <c r="X669" s="44">
        <f t="shared" si="240"/>
        <v>0</v>
      </c>
    </row>
    <row r="670" spans="23:24" x14ac:dyDescent="0.35">
      <c r="W670" s="44">
        <f t="shared" si="239"/>
        <v>0</v>
      </c>
      <c r="X670" s="44">
        <f t="shared" si="240"/>
        <v>0</v>
      </c>
    </row>
    <row r="671" spans="23:24" x14ac:dyDescent="0.35">
      <c r="W671" s="44">
        <f t="shared" si="239"/>
        <v>0</v>
      </c>
      <c r="X671" s="44">
        <f t="shared" si="240"/>
        <v>0</v>
      </c>
    </row>
    <row r="672" spans="23:24" x14ac:dyDescent="0.35">
      <c r="W672" s="44">
        <f t="shared" si="239"/>
        <v>0</v>
      </c>
      <c r="X672" s="44">
        <f t="shared" si="240"/>
        <v>0</v>
      </c>
    </row>
    <row r="673" spans="23:24" x14ac:dyDescent="0.35">
      <c r="W673" s="44">
        <f t="shared" si="239"/>
        <v>0</v>
      </c>
      <c r="X673" s="44">
        <f t="shared" si="240"/>
        <v>0</v>
      </c>
    </row>
    <row r="674" spans="23:24" x14ac:dyDescent="0.35">
      <c r="W674" s="44">
        <f t="shared" si="239"/>
        <v>0</v>
      </c>
      <c r="X674" s="44">
        <f t="shared" si="240"/>
        <v>0</v>
      </c>
    </row>
    <row r="675" spans="23:24" x14ac:dyDescent="0.35">
      <c r="W675" s="44">
        <f t="shared" si="239"/>
        <v>0</v>
      </c>
      <c r="X675" s="44">
        <f t="shared" si="240"/>
        <v>0</v>
      </c>
    </row>
    <row r="676" spans="23:24" x14ac:dyDescent="0.35">
      <c r="W676" s="44">
        <f t="shared" si="239"/>
        <v>0</v>
      </c>
      <c r="X676" s="44">
        <f t="shared" si="240"/>
        <v>0</v>
      </c>
    </row>
    <row r="677" spans="23:24" x14ac:dyDescent="0.35">
      <c r="W677" s="44">
        <f t="shared" si="239"/>
        <v>0</v>
      </c>
      <c r="X677" s="44">
        <f t="shared" si="240"/>
        <v>0</v>
      </c>
    </row>
    <row r="678" spans="23:24" x14ac:dyDescent="0.35">
      <c r="W678" s="44">
        <f t="shared" si="239"/>
        <v>0</v>
      </c>
      <c r="X678" s="44">
        <f t="shared" si="240"/>
        <v>0</v>
      </c>
    </row>
    <row r="679" spans="23:24" x14ac:dyDescent="0.35">
      <c r="W679" s="44">
        <f t="shared" si="239"/>
        <v>0</v>
      </c>
      <c r="X679" s="44">
        <f t="shared" si="240"/>
        <v>0</v>
      </c>
    </row>
    <row r="680" spans="23:24" x14ac:dyDescent="0.35">
      <c r="W680" s="44">
        <f t="shared" si="239"/>
        <v>0</v>
      </c>
      <c r="X680" s="44">
        <f t="shared" si="240"/>
        <v>0</v>
      </c>
    </row>
    <row r="681" spans="23:24" x14ac:dyDescent="0.35">
      <c r="W681" s="44">
        <f t="shared" si="239"/>
        <v>0</v>
      </c>
      <c r="X681" s="44">
        <f t="shared" si="240"/>
        <v>0</v>
      </c>
    </row>
    <row r="682" spans="23:24" x14ac:dyDescent="0.35">
      <c r="W682" s="44">
        <f t="shared" si="239"/>
        <v>0</v>
      </c>
      <c r="X682" s="44">
        <f t="shared" si="240"/>
        <v>0</v>
      </c>
    </row>
    <row r="683" spans="23:24" x14ac:dyDescent="0.35">
      <c r="W683" s="44">
        <f t="shared" si="239"/>
        <v>0</v>
      </c>
      <c r="X683" s="44">
        <f t="shared" si="240"/>
        <v>0</v>
      </c>
    </row>
    <row r="684" spans="23:24" x14ac:dyDescent="0.35">
      <c r="W684" s="44">
        <f t="shared" si="239"/>
        <v>0</v>
      </c>
      <c r="X684" s="44">
        <f t="shared" si="240"/>
        <v>0</v>
      </c>
    </row>
    <row r="685" spans="23:24" x14ac:dyDescent="0.35">
      <c r="W685" s="44">
        <f t="shared" si="239"/>
        <v>0</v>
      </c>
      <c r="X685" s="44">
        <f t="shared" si="240"/>
        <v>0</v>
      </c>
    </row>
    <row r="686" spans="23:24" x14ac:dyDescent="0.35">
      <c r="W686" s="44">
        <f t="shared" si="239"/>
        <v>0</v>
      </c>
      <c r="X686" s="44">
        <f t="shared" si="240"/>
        <v>0</v>
      </c>
    </row>
    <row r="687" spans="23:24" x14ac:dyDescent="0.35">
      <c r="W687" s="44">
        <f t="shared" si="239"/>
        <v>0</v>
      </c>
      <c r="X687" s="44">
        <f t="shared" si="240"/>
        <v>0</v>
      </c>
    </row>
    <row r="688" spans="23:24" x14ac:dyDescent="0.35">
      <c r="W688" s="44">
        <f t="shared" si="239"/>
        <v>0</v>
      </c>
      <c r="X688" s="44">
        <f t="shared" si="240"/>
        <v>0</v>
      </c>
    </row>
    <row r="689" spans="23:24" x14ac:dyDescent="0.35">
      <c r="W689" s="44">
        <f t="shared" si="239"/>
        <v>0</v>
      </c>
      <c r="X689" s="44">
        <f t="shared" si="240"/>
        <v>0</v>
      </c>
    </row>
    <row r="690" spans="23:24" x14ac:dyDescent="0.35">
      <c r="W690" s="44">
        <f t="shared" si="239"/>
        <v>0</v>
      </c>
      <c r="X690" s="44">
        <f t="shared" si="240"/>
        <v>0</v>
      </c>
    </row>
    <row r="691" spans="23:24" x14ac:dyDescent="0.35">
      <c r="W691" s="44">
        <f t="shared" si="239"/>
        <v>0</v>
      </c>
      <c r="X691" s="44">
        <f t="shared" si="240"/>
        <v>0</v>
      </c>
    </row>
    <row r="692" spans="23:24" x14ac:dyDescent="0.35">
      <c r="W692" s="44">
        <f t="shared" ref="W692:W699" si="241">SUM(G692:Q692)-F692</f>
        <v>0</v>
      </c>
    </row>
    <row r="693" spans="23:24" x14ac:dyDescent="0.35">
      <c r="W693" s="44">
        <f t="shared" si="241"/>
        <v>0</v>
      </c>
    </row>
    <row r="694" spans="23:24" x14ac:dyDescent="0.35">
      <c r="W694" s="44">
        <f t="shared" si="241"/>
        <v>0</v>
      </c>
    </row>
    <row r="695" spans="23:24" x14ac:dyDescent="0.35">
      <c r="W695" s="44">
        <f t="shared" si="241"/>
        <v>0</v>
      </c>
    </row>
    <row r="696" spans="23:24" x14ac:dyDescent="0.35">
      <c r="W696" s="44">
        <f t="shared" si="241"/>
        <v>0</v>
      </c>
    </row>
    <row r="697" spans="23:24" x14ac:dyDescent="0.35">
      <c r="W697" s="44">
        <f t="shared" si="241"/>
        <v>0</v>
      </c>
    </row>
    <row r="698" spans="23:24" x14ac:dyDescent="0.35">
      <c r="W698" s="44">
        <f t="shared" si="241"/>
        <v>0</v>
      </c>
    </row>
    <row r="699" spans="23:24" x14ac:dyDescent="0.35">
      <c r="W699" s="44">
        <f t="shared" si="241"/>
        <v>0</v>
      </c>
    </row>
    <row r="700" spans="23:24" x14ac:dyDescent="0.35">
      <c r="W700" s="44">
        <f t="shared" ref="W700:W763" si="242">SUM(G700:Q700)-F700</f>
        <v>0</v>
      </c>
    </row>
    <row r="701" spans="23:24" x14ac:dyDescent="0.35">
      <c r="W701" s="44">
        <f t="shared" si="242"/>
        <v>0</v>
      </c>
    </row>
    <row r="702" spans="23:24" x14ac:dyDescent="0.35">
      <c r="W702" s="44">
        <f t="shared" si="242"/>
        <v>0</v>
      </c>
    </row>
    <row r="703" spans="23:24" x14ac:dyDescent="0.35">
      <c r="W703" s="44">
        <f t="shared" si="242"/>
        <v>0</v>
      </c>
    </row>
    <row r="704" spans="23:24" x14ac:dyDescent="0.35">
      <c r="W704" s="44">
        <f t="shared" si="242"/>
        <v>0</v>
      </c>
    </row>
    <row r="705" spans="23:23" x14ac:dyDescent="0.35">
      <c r="W705" s="44">
        <f t="shared" si="242"/>
        <v>0</v>
      </c>
    </row>
    <row r="706" spans="23:23" x14ac:dyDescent="0.35">
      <c r="W706" s="44">
        <f t="shared" si="242"/>
        <v>0</v>
      </c>
    </row>
    <row r="707" spans="23:23" x14ac:dyDescent="0.35">
      <c r="W707" s="44">
        <f t="shared" si="242"/>
        <v>0</v>
      </c>
    </row>
    <row r="708" spans="23:23" x14ac:dyDescent="0.35">
      <c r="W708" s="44">
        <f t="shared" si="242"/>
        <v>0</v>
      </c>
    </row>
    <row r="709" spans="23:23" x14ac:dyDescent="0.35">
      <c r="W709" s="44">
        <f t="shared" si="242"/>
        <v>0</v>
      </c>
    </row>
    <row r="710" spans="23:23" x14ac:dyDescent="0.35">
      <c r="W710" s="44">
        <f t="shared" si="242"/>
        <v>0</v>
      </c>
    </row>
    <row r="711" spans="23:23" x14ac:dyDescent="0.35">
      <c r="W711" s="44">
        <f t="shared" si="242"/>
        <v>0</v>
      </c>
    </row>
    <row r="712" spans="23:23" x14ac:dyDescent="0.35">
      <c r="W712" s="44">
        <f t="shared" si="242"/>
        <v>0</v>
      </c>
    </row>
    <row r="713" spans="23:23" x14ac:dyDescent="0.35">
      <c r="W713" s="44">
        <f t="shared" si="242"/>
        <v>0</v>
      </c>
    </row>
    <row r="714" spans="23:23" x14ac:dyDescent="0.35">
      <c r="W714" s="44">
        <f t="shared" si="242"/>
        <v>0</v>
      </c>
    </row>
    <row r="715" spans="23:23" x14ac:dyDescent="0.35">
      <c r="W715" s="44">
        <f t="shared" si="242"/>
        <v>0</v>
      </c>
    </row>
    <row r="716" spans="23:23" x14ac:dyDescent="0.35">
      <c r="W716" s="44">
        <f t="shared" si="242"/>
        <v>0</v>
      </c>
    </row>
    <row r="717" spans="23:23" x14ac:dyDescent="0.35">
      <c r="W717" s="44">
        <f t="shared" si="242"/>
        <v>0</v>
      </c>
    </row>
    <row r="718" spans="23:23" x14ac:dyDescent="0.35">
      <c r="W718" s="44">
        <f t="shared" si="242"/>
        <v>0</v>
      </c>
    </row>
    <row r="719" spans="23:23" x14ac:dyDescent="0.35">
      <c r="W719" s="44">
        <f t="shared" si="242"/>
        <v>0</v>
      </c>
    </row>
    <row r="720" spans="23:23" x14ac:dyDescent="0.35">
      <c r="W720" s="44">
        <f t="shared" si="242"/>
        <v>0</v>
      </c>
    </row>
    <row r="721" spans="23:23" x14ac:dyDescent="0.35">
      <c r="W721" s="44">
        <f t="shared" si="242"/>
        <v>0</v>
      </c>
    </row>
    <row r="722" spans="23:23" x14ac:dyDescent="0.35">
      <c r="W722" s="44">
        <f t="shared" si="242"/>
        <v>0</v>
      </c>
    </row>
    <row r="723" spans="23:23" x14ac:dyDescent="0.35">
      <c r="W723" s="44">
        <f t="shared" si="242"/>
        <v>0</v>
      </c>
    </row>
    <row r="724" spans="23:23" x14ac:dyDescent="0.35">
      <c r="W724" s="44">
        <f t="shared" si="242"/>
        <v>0</v>
      </c>
    </row>
    <row r="725" spans="23:23" x14ac:dyDescent="0.35">
      <c r="W725" s="44">
        <f t="shared" si="242"/>
        <v>0</v>
      </c>
    </row>
    <row r="726" spans="23:23" x14ac:dyDescent="0.35">
      <c r="W726" s="44">
        <f t="shared" si="242"/>
        <v>0</v>
      </c>
    </row>
    <row r="727" spans="23:23" x14ac:dyDescent="0.35">
      <c r="W727" s="44">
        <f t="shared" si="242"/>
        <v>0</v>
      </c>
    </row>
    <row r="728" spans="23:23" x14ac:dyDescent="0.35">
      <c r="W728" s="44">
        <f t="shared" si="242"/>
        <v>0</v>
      </c>
    </row>
    <row r="729" spans="23:23" x14ac:dyDescent="0.35">
      <c r="W729" s="44">
        <f t="shared" si="242"/>
        <v>0</v>
      </c>
    </row>
    <row r="730" spans="23:23" x14ac:dyDescent="0.35">
      <c r="W730" s="44">
        <f t="shared" si="242"/>
        <v>0</v>
      </c>
    </row>
    <row r="731" spans="23:23" x14ac:dyDescent="0.35">
      <c r="W731" s="44">
        <f t="shared" si="242"/>
        <v>0</v>
      </c>
    </row>
    <row r="732" spans="23:23" x14ac:dyDescent="0.35">
      <c r="W732" s="44">
        <f t="shared" si="242"/>
        <v>0</v>
      </c>
    </row>
    <row r="733" spans="23:23" x14ac:dyDescent="0.35">
      <c r="W733" s="44">
        <f t="shared" si="242"/>
        <v>0</v>
      </c>
    </row>
    <row r="734" spans="23:23" x14ac:dyDescent="0.35">
      <c r="W734" s="44">
        <f t="shared" si="242"/>
        <v>0</v>
      </c>
    </row>
    <row r="735" spans="23:23" x14ac:dyDescent="0.35">
      <c r="W735" s="44">
        <f t="shared" si="242"/>
        <v>0</v>
      </c>
    </row>
    <row r="736" spans="23:23" x14ac:dyDescent="0.35">
      <c r="W736" s="44">
        <f t="shared" si="242"/>
        <v>0</v>
      </c>
    </row>
    <row r="737" spans="23:23" x14ac:dyDescent="0.35">
      <c r="W737" s="44">
        <f t="shared" si="242"/>
        <v>0</v>
      </c>
    </row>
    <row r="738" spans="23:23" x14ac:dyDescent="0.35">
      <c r="W738" s="44">
        <f t="shared" si="242"/>
        <v>0</v>
      </c>
    </row>
    <row r="739" spans="23:23" x14ac:dyDescent="0.35">
      <c r="W739" s="44">
        <f t="shared" si="242"/>
        <v>0</v>
      </c>
    </row>
    <row r="740" spans="23:23" x14ac:dyDescent="0.35">
      <c r="W740" s="44">
        <f t="shared" si="242"/>
        <v>0</v>
      </c>
    </row>
    <row r="741" spans="23:23" x14ac:dyDescent="0.35">
      <c r="W741" s="44">
        <f t="shared" si="242"/>
        <v>0</v>
      </c>
    </row>
    <row r="742" spans="23:23" x14ac:dyDescent="0.35">
      <c r="W742" s="44">
        <f t="shared" si="242"/>
        <v>0</v>
      </c>
    </row>
    <row r="743" spans="23:23" x14ac:dyDescent="0.35">
      <c r="W743" s="44">
        <f t="shared" si="242"/>
        <v>0</v>
      </c>
    </row>
    <row r="744" spans="23:23" x14ac:dyDescent="0.35">
      <c r="W744" s="44">
        <f t="shared" si="242"/>
        <v>0</v>
      </c>
    </row>
    <row r="745" spans="23:23" x14ac:dyDescent="0.35">
      <c r="W745" s="44">
        <f t="shared" si="242"/>
        <v>0</v>
      </c>
    </row>
    <row r="746" spans="23:23" x14ac:dyDescent="0.35">
      <c r="W746" s="44">
        <f t="shared" si="242"/>
        <v>0</v>
      </c>
    </row>
    <row r="747" spans="23:23" x14ac:dyDescent="0.35">
      <c r="W747" s="44">
        <f t="shared" si="242"/>
        <v>0</v>
      </c>
    </row>
    <row r="748" spans="23:23" x14ac:dyDescent="0.35">
      <c r="W748" s="44">
        <f t="shared" si="242"/>
        <v>0</v>
      </c>
    </row>
    <row r="749" spans="23:23" x14ac:dyDescent="0.35">
      <c r="W749" s="44">
        <f t="shared" si="242"/>
        <v>0</v>
      </c>
    </row>
    <row r="750" spans="23:23" x14ac:dyDescent="0.35">
      <c r="W750" s="44">
        <f t="shared" si="242"/>
        <v>0</v>
      </c>
    </row>
    <row r="751" spans="23:23" x14ac:dyDescent="0.35">
      <c r="W751" s="44">
        <f t="shared" si="242"/>
        <v>0</v>
      </c>
    </row>
    <row r="752" spans="23:23" x14ac:dyDescent="0.35">
      <c r="W752" s="44">
        <f t="shared" si="242"/>
        <v>0</v>
      </c>
    </row>
    <row r="753" spans="23:23" x14ac:dyDescent="0.35">
      <c r="W753" s="44">
        <f t="shared" si="242"/>
        <v>0</v>
      </c>
    </row>
    <row r="754" spans="23:23" x14ac:dyDescent="0.35">
      <c r="W754" s="44">
        <f t="shared" si="242"/>
        <v>0</v>
      </c>
    </row>
    <row r="755" spans="23:23" x14ac:dyDescent="0.35">
      <c r="W755" s="44">
        <f t="shared" si="242"/>
        <v>0</v>
      </c>
    </row>
    <row r="756" spans="23:23" x14ac:dyDescent="0.35">
      <c r="W756" s="44">
        <f t="shared" si="242"/>
        <v>0</v>
      </c>
    </row>
    <row r="757" spans="23:23" x14ac:dyDescent="0.35">
      <c r="W757" s="44">
        <f t="shared" si="242"/>
        <v>0</v>
      </c>
    </row>
    <row r="758" spans="23:23" x14ac:dyDescent="0.35">
      <c r="W758" s="44">
        <f t="shared" si="242"/>
        <v>0</v>
      </c>
    </row>
    <row r="759" spans="23:23" x14ac:dyDescent="0.35">
      <c r="W759" s="44">
        <f t="shared" si="242"/>
        <v>0</v>
      </c>
    </row>
    <row r="760" spans="23:23" x14ac:dyDescent="0.35">
      <c r="W760" s="44">
        <f t="shared" si="242"/>
        <v>0</v>
      </c>
    </row>
    <row r="761" spans="23:23" x14ac:dyDescent="0.35">
      <c r="W761" s="44">
        <f t="shared" si="242"/>
        <v>0</v>
      </c>
    </row>
    <row r="762" spans="23:23" x14ac:dyDescent="0.35">
      <c r="W762" s="44">
        <f t="shared" si="242"/>
        <v>0</v>
      </c>
    </row>
    <row r="763" spans="23:23" x14ac:dyDescent="0.35">
      <c r="W763" s="44">
        <f t="shared" si="242"/>
        <v>0</v>
      </c>
    </row>
    <row r="764" spans="23:23" x14ac:dyDescent="0.35">
      <c r="W764" s="44">
        <f t="shared" ref="W764:W827" si="243">SUM(G764:Q764)-F764</f>
        <v>0</v>
      </c>
    </row>
    <row r="765" spans="23:23" x14ac:dyDescent="0.35">
      <c r="W765" s="44">
        <f t="shared" si="243"/>
        <v>0</v>
      </c>
    </row>
    <row r="766" spans="23:23" x14ac:dyDescent="0.35">
      <c r="W766" s="44">
        <f t="shared" si="243"/>
        <v>0</v>
      </c>
    </row>
    <row r="767" spans="23:23" x14ac:dyDescent="0.35">
      <c r="W767" s="44">
        <f t="shared" si="243"/>
        <v>0</v>
      </c>
    </row>
    <row r="768" spans="23:23" x14ac:dyDescent="0.35">
      <c r="W768" s="44">
        <f t="shared" si="243"/>
        <v>0</v>
      </c>
    </row>
    <row r="769" spans="23:23" x14ac:dyDescent="0.35">
      <c r="W769" s="44">
        <f t="shared" si="243"/>
        <v>0</v>
      </c>
    </row>
    <row r="770" spans="23:23" x14ac:dyDescent="0.35">
      <c r="W770" s="44">
        <f t="shared" si="243"/>
        <v>0</v>
      </c>
    </row>
    <row r="771" spans="23:23" x14ac:dyDescent="0.35">
      <c r="W771" s="44">
        <f t="shared" si="243"/>
        <v>0</v>
      </c>
    </row>
    <row r="772" spans="23:23" x14ac:dyDescent="0.35">
      <c r="W772" s="44">
        <f t="shared" si="243"/>
        <v>0</v>
      </c>
    </row>
    <row r="773" spans="23:23" x14ac:dyDescent="0.35">
      <c r="W773" s="44">
        <f t="shared" si="243"/>
        <v>0</v>
      </c>
    </row>
    <row r="774" spans="23:23" x14ac:dyDescent="0.35">
      <c r="W774" s="44">
        <f t="shared" si="243"/>
        <v>0</v>
      </c>
    </row>
    <row r="775" spans="23:23" x14ac:dyDescent="0.35">
      <c r="W775" s="44">
        <f t="shared" si="243"/>
        <v>0</v>
      </c>
    </row>
    <row r="776" spans="23:23" x14ac:dyDescent="0.35">
      <c r="W776" s="44">
        <f t="shared" si="243"/>
        <v>0</v>
      </c>
    </row>
    <row r="777" spans="23:23" x14ac:dyDescent="0.35">
      <c r="W777" s="44">
        <f t="shared" si="243"/>
        <v>0</v>
      </c>
    </row>
    <row r="778" spans="23:23" x14ac:dyDescent="0.35">
      <c r="W778" s="44">
        <f t="shared" si="243"/>
        <v>0</v>
      </c>
    </row>
    <row r="779" spans="23:23" x14ac:dyDescent="0.35">
      <c r="W779" s="44">
        <f t="shared" si="243"/>
        <v>0</v>
      </c>
    </row>
    <row r="780" spans="23:23" x14ac:dyDescent="0.35">
      <c r="W780" s="44">
        <f t="shared" si="243"/>
        <v>0</v>
      </c>
    </row>
    <row r="781" spans="23:23" x14ac:dyDescent="0.35">
      <c r="W781" s="44">
        <f t="shared" si="243"/>
        <v>0</v>
      </c>
    </row>
    <row r="782" spans="23:23" x14ac:dyDescent="0.35">
      <c r="W782" s="44">
        <f t="shared" si="243"/>
        <v>0</v>
      </c>
    </row>
    <row r="783" spans="23:23" x14ac:dyDescent="0.35">
      <c r="W783" s="44">
        <f t="shared" si="243"/>
        <v>0</v>
      </c>
    </row>
    <row r="784" spans="23:23" x14ac:dyDescent="0.35">
      <c r="W784" s="44">
        <f t="shared" si="243"/>
        <v>0</v>
      </c>
    </row>
    <row r="785" spans="23:23" x14ac:dyDescent="0.35">
      <c r="W785" s="44">
        <f t="shared" si="243"/>
        <v>0</v>
      </c>
    </row>
    <row r="786" spans="23:23" x14ac:dyDescent="0.35">
      <c r="W786" s="44">
        <f t="shared" si="243"/>
        <v>0</v>
      </c>
    </row>
    <row r="787" spans="23:23" x14ac:dyDescent="0.35">
      <c r="W787" s="44">
        <f t="shared" si="243"/>
        <v>0</v>
      </c>
    </row>
    <row r="788" spans="23:23" x14ac:dyDescent="0.35">
      <c r="W788" s="44">
        <f t="shared" si="243"/>
        <v>0</v>
      </c>
    </row>
    <row r="789" spans="23:23" x14ac:dyDescent="0.35">
      <c r="W789" s="44">
        <f t="shared" si="243"/>
        <v>0</v>
      </c>
    </row>
    <row r="790" spans="23:23" x14ac:dyDescent="0.35">
      <c r="W790" s="44">
        <f t="shared" si="243"/>
        <v>0</v>
      </c>
    </row>
    <row r="791" spans="23:23" x14ac:dyDescent="0.35">
      <c r="W791" s="44">
        <f t="shared" si="243"/>
        <v>0</v>
      </c>
    </row>
    <row r="792" spans="23:23" x14ac:dyDescent="0.35">
      <c r="W792" s="44">
        <f t="shared" si="243"/>
        <v>0</v>
      </c>
    </row>
    <row r="793" spans="23:23" x14ac:dyDescent="0.35">
      <c r="W793" s="44">
        <f t="shared" si="243"/>
        <v>0</v>
      </c>
    </row>
    <row r="794" spans="23:23" x14ac:dyDescent="0.35">
      <c r="W794" s="44">
        <f t="shared" si="243"/>
        <v>0</v>
      </c>
    </row>
    <row r="795" spans="23:23" x14ac:dyDescent="0.35">
      <c r="W795" s="44">
        <f t="shared" si="243"/>
        <v>0</v>
      </c>
    </row>
    <row r="796" spans="23:23" x14ac:dyDescent="0.35">
      <c r="W796" s="44">
        <f t="shared" si="243"/>
        <v>0</v>
      </c>
    </row>
    <row r="797" spans="23:23" x14ac:dyDescent="0.35">
      <c r="W797" s="44">
        <f t="shared" si="243"/>
        <v>0</v>
      </c>
    </row>
    <row r="798" spans="23:23" x14ac:dyDescent="0.35">
      <c r="W798" s="44">
        <f t="shared" si="243"/>
        <v>0</v>
      </c>
    </row>
    <row r="799" spans="23:23" x14ac:dyDescent="0.35">
      <c r="W799" s="44">
        <f t="shared" si="243"/>
        <v>0</v>
      </c>
    </row>
    <row r="800" spans="23:23" x14ac:dyDescent="0.35">
      <c r="W800" s="44">
        <f t="shared" si="243"/>
        <v>0</v>
      </c>
    </row>
    <row r="801" spans="23:23" x14ac:dyDescent="0.35">
      <c r="W801" s="44">
        <f t="shared" si="243"/>
        <v>0</v>
      </c>
    </row>
    <row r="802" spans="23:23" x14ac:dyDescent="0.35">
      <c r="W802" s="44">
        <f t="shared" si="243"/>
        <v>0</v>
      </c>
    </row>
    <row r="803" spans="23:23" x14ac:dyDescent="0.35">
      <c r="W803" s="44">
        <f t="shared" si="243"/>
        <v>0</v>
      </c>
    </row>
    <row r="804" spans="23:23" x14ac:dyDescent="0.35">
      <c r="W804" s="44">
        <f t="shared" si="243"/>
        <v>0</v>
      </c>
    </row>
    <row r="805" spans="23:23" x14ac:dyDescent="0.35">
      <c r="W805" s="44">
        <f t="shared" si="243"/>
        <v>0</v>
      </c>
    </row>
    <row r="806" spans="23:23" x14ac:dyDescent="0.35">
      <c r="W806" s="44">
        <f t="shared" si="243"/>
        <v>0</v>
      </c>
    </row>
    <row r="807" spans="23:23" x14ac:dyDescent="0.35">
      <c r="W807" s="44">
        <f t="shared" si="243"/>
        <v>0</v>
      </c>
    </row>
    <row r="808" spans="23:23" x14ac:dyDescent="0.35">
      <c r="W808" s="44">
        <f t="shared" si="243"/>
        <v>0</v>
      </c>
    </row>
    <row r="809" spans="23:23" x14ac:dyDescent="0.35">
      <c r="W809" s="44">
        <f t="shared" si="243"/>
        <v>0</v>
      </c>
    </row>
    <row r="810" spans="23:23" x14ac:dyDescent="0.35">
      <c r="W810" s="44">
        <f t="shared" si="243"/>
        <v>0</v>
      </c>
    </row>
    <row r="811" spans="23:23" x14ac:dyDescent="0.35">
      <c r="W811" s="44">
        <f t="shared" si="243"/>
        <v>0</v>
      </c>
    </row>
    <row r="812" spans="23:23" x14ac:dyDescent="0.35">
      <c r="W812" s="44">
        <f t="shared" si="243"/>
        <v>0</v>
      </c>
    </row>
    <row r="813" spans="23:23" x14ac:dyDescent="0.35">
      <c r="W813" s="44">
        <f t="shared" si="243"/>
        <v>0</v>
      </c>
    </row>
    <row r="814" spans="23:23" x14ac:dyDescent="0.35">
      <c r="W814" s="44">
        <f t="shared" si="243"/>
        <v>0</v>
      </c>
    </row>
    <row r="815" spans="23:23" x14ac:dyDescent="0.35">
      <c r="W815" s="44">
        <f t="shared" si="243"/>
        <v>0</v>
      </c>
    </row>
    <row r="816" spans="23:23" x14ac:dyDescent="0.35">
      <c r="W816" s="44">
        <f t="shared" si="243"/>
        <v>0</v>
      </c>
    </row>
    <row r="817" spans="23:23" x14ac:dyDescent="0.35">
      <c r="W817" s="44">
        <f t="shared" si="243"/>
        <v>0</v>
      </c>
    </row>
    <row r="818" spans="23:23" x14ac:dyDescent="0.35">
      <c r="W818" s="44">
        <f t="shared" si="243"/>
        <v>0</v>
      </c>
    </row>
    <row r="819" spans="23:23" x14ac:dyDescent="0.35">
      <c r="W819" s="44">
        <f t="shared" si="243"/>
        <v>0</v>
      </c>
    </row>
    <row r="820" spans="23:23" x14ac:dyDescent="0.35">
      <c r="W820" s="44">
        <f t="shared" si="243"/>
        <v>0</v>
      </c>
    </row>
    <row r="821" spans="23:23" x14ac:dyDescent="0.35">
      <c r="W821" s="44">
        <f t="shared" si="243"/>
        <v>0</v>
      </c>
    </row>
    <row r="822" spans="23:23" x14ac:dyDescent="0.35">
      <c r="W822" s="44">
        <f t="shared" si="243"/>
        <v>0</v>
      </c>
    </row>
    <row r="823" spans="23:23" x14ac:dyDescent="0.35">
      <c r="W823" s="44">
        <f t="shared" si="243"/>
        <v>0</v>
      </c>
    </row>
    <row r="824" spans="23:23" x14ac:dyDescent="0.35">
      <c r="W824" s="44">
        <f t="shared" si="243"/>
        <v>0</v>
      </c>
    </row>
    <row r="825" spans="23:23" x14ac:dyDescent="0.35">
      <c r="W825" s="44">
        <f t="shared" si="243"/>
        <v>0</v>
      </c>
    </row>
    <row r="826" spans="23:23" x14ac:dyDescent="0.35">
      <c r="W826" s="44">
        <f t="shared" si="243"/>
        <v>0</v>
      </c>
    </row>
    <row r="827" spans="23:23" x14ac:dyDescent="0.35">
      <c r="W827" s="44">
        <f t="shared" si="243"/>
        <v>0</v>
      </c>
    </row>
    <row r="828" spans="23:23" x14ac:dyDescent="0.35">
      <c r="W828" s="44">
        <f t="shared" ref="W828:W891" si="244">SUM(G828:Q828)-F828</f>
        <v>0</v>
      </c>
    </row>
    <row r="829" spans="23:23" x14ac:dyDescent="0.35">
      <c r="W829" s="44">
        <f t="shared" si="244"/>
        <v>0</v>
      </c>
    </row>
    <row r="830" spans="23:23" x14ac:dyDescent="0.35">
      <c r="W830" s="44">
        <f t="shared" si="244"/>
        <v>0</v>
      </c>
    </row>
    <row r="831" spans="23:23" x14ac:dyDescent="0.35">
      <c r="W831" s="44">
        <f t="shared" si="244"/>
        <v>0</v>
      </c>
    </row>
    <row r="832" spans="23:23" x14ac:dyDescent="0.35">
      <c r="W832" s="44">
        <f t="shared" si="244"/>
        <v>0</v>
      </c>
    </row>
    <row r="833" spans="23:23" x14ac:dyDescent="0.35">
      <c r="W833" s="44">
        <f t="shared" si="244"/>
        <v>0</v>
      </c>
    </row>
    <row r="834" spans="23:23" x14ac:dyDescent="0.35">
      <c r="W834" s="44">
        <f t="shared" si="244"/>
        <v>0</v>
      </c>
    </row>
    <row r="835" spans="23:23" x14ac:dyDescent="0.35">
      <c r="W835" s="44">
        <f t="shared" si="244"/>
        <v>0</v>
      </c>
    </row>
    <row r="836" spans="23:23" x14ac:dyDescent="0.35">
      <c r="W836" s="44">
        <f t="shared" si="244"/>
        <v>0</v>
      </c>
    </row>
    <row r="837" spans="23:23" x14ac:dyDescent="0.35">
      <c r="W837" s="44">
        <f t="shared" si="244"/>
        <v>0</v>
      </c>
    </row>
    <row r="838" spans="23:23" x14ac:dyDescent="0.35">
      <c r="W838" s="44">
        <f t="shared" si="244"/>
        <v>0</v>
      </c>
    </row>
    <row r="839" spans="23:23" x14ac:dyDescent="0.35">
      <c r="W839" s="44">
        <f t="shared" si="244"/>
        <v>0</v>
      </c>
    </row>
    <row r="840" spans="23:23" x14ac:dyDescent="0.35">
      <c r="W840" s="44">
        <f t="shared" si="244"/>
        <v>0</v>
      </c>
    </row>
    <row r="841" spans="23:23" x14ac:dyDescent="0.35">
      <c r="W841" s="44">
        <f t="shared" si="244"/>
        <v>0</v>
      </c>
    </row>
    <row r="842" spans="23:23" x14ac:dyDescent="0.35">
      <c r="W842" s="44">
        <f t="shared" si="244"/>
        <v>0</v>
      </c>
    </row>
    <row r="843" spans="23:23" x14ac:dyDescent="0.35">
      <c r="W843" s="44">
        <f t="shared" si="244"/>
        <v>0</v>
      </c>
    </row>
    <row r="844" spans="23:23" x14ac:dyDescent="0.35">
      <c r="W844" s="44">
        <f t="shared" si="244"/>
        <v>0</v>
      </c>
    </row>
    <row r="845" spans="23:23" x14ac:dyDescent="0.35">
      <c r="W845" s="44">
        <f t="shared" si="244"/>
        <v>0</v>
      </c>
    </row>
    <row r="846" spans="23:23" x14ac:dyDescent="0.35">
      <c r="W846" s="44">
        <f t="shared" si="244"/>
        <v>0</v>
      </c>
    </row>
    <row r="847" spans="23:23" x14ac:dyDescent="0.35">
      <c r="W847" s="44">
        <f t="shared" si="244"/>
        <v>0</v>
      </c>
    </row>
    <row r="848" spans="23:23" x14ac:dyDescent="0.35">
      <c r="W848" s="44">
        <f t="shared" si="244"/>
        <v>0</v>
      </c>
    </row>
    <row r="849" spans="23:23" x14ac:dyDescent="0.35">
      <c r="W849" s="44">
        <f t="shared" si="244"/>
        <v>0</v>
      </c>
    </row>
    <row r="850" spans="23:23" x14ac:dyDescent="0.35">
      <c r="W850" s="44">
        <f t="shared" si="244"/>
        <v>0</v>
      </c>
    </row>
    <row r="851" spans="23:23" x14ac:dyDescent="0.35">
      <c r="W851" s="44">
        <f t="shared" si="244"/>
        <v>0</v>
      </c>
    </row>
    <row r="852" spans="23:23" x14ac:dyDescent="0.35">
      <c r="W852" s="44">
        <f t="shared" si="244"/>
        <v>0</v>
      </c>
    </row>
    <row r="853" spans="23:23" x14ac:dyDescent="0.35">
      <c r="W853" s="44">
        <f t="shared" si="244"/>
        <v>0</v>
      </c>
    </row>
    <row r="854" spans="23:23" x14ac:dyDescent="0.35">
      <c r="W854" s="44">
        <f t="shared" si="244"/>
        <v>0</v>
      </c>
    </row>
    <row r="855" spans="23:23" x14ac:dyDescent="0.35">
      <c r="W855" s="44">
        <f t="shared" si="244"/>
        <v>0</v>
      </c>
    </row>
    <row r="856" spans="23:23" x14ac:dyDescent="0.35">
      <c r="W856" s="44">
        <f t="shared" si="244"/>
        <v>0</v>
      </c>
    </row>
    <row r="857" spans="23:23" x14ac:dyDescent="0.35">
      <c r="W857" s="44">
        <f t="shared" si="244"/>
        <v>0</v>
      </c>
    </row>
    <row r="858" spans="23:23" x14ac:dyDescent="0.35">
      <c r="W858" s="44">
        <f t="shared" si="244"/>
        <v>0</v>
      </c>
    </row>
    <row r="859" spans="23:23" x14ac:dyDescent="0.35">
      <c r="W859" s="44">
        <f t="shared" si="244"/>
        <v>0</v>
      </c>
    </row>
    <row r="860" spans="23:23" x14ac:dyDescent="0.35">
      <c r="W860" s="44">
        <f t="shared" si="244"/>
        <v>0</v>
      </c>
    </row>
    <row r="861" spans="23:23" x14ac:dyDescent="0.35">
      <c r="W861" s="44">
        <f t="shared" si="244"/>
        <v>0</v>
      </c>
    </row>
    <row r="862" spans="23:23" x14ac:dyDescent="0.35">
      <c r="W862" s="44">
        <f t="shared" si="244"/>
        <v>0</v>
      </c>
    </row>
    <row r="863" spans="23:23" x14ac:dyDescent="0.35">
      <c r="W863" s="44">
        <f t="shared" si="244"/>
        <v>0</v>
      </c>
    </row>
    <row r="864" spans="23:23" x14ac:dyDescent="0.35">
      <c r="W864" s="44">
        <f t="shared" si="244"/>
        <v>0</v>
      </c>
    </row>
    <row r="865" spans="23:23" x14ac:dyDescent="0.35">
      <c r="W865" s="44">
        <f t="shared" si="244"/>
        <v>0</v>
      </c>
    </row>
    <row r="866" spans="23:23" x14ac:dyDescent="0.35">
      <c r="W866" s="44">
        <f t="shared" si="244"/>
        <v>0</v>
      </c>
    </row>
    <row r="867" spans="23:23" x14ac:dyDescent="0.35">
      <c r="W867" s="44">
        <f t="shared" si="244"/>
        <v>0</v>
      </c>
    </row>
    <row r="868" spans="23:23" x14ac:dyDescent="0.35">
      <c r="W868" s="44">
        <f t="shared" si="244"/>
        <v>0</v>
      </c>
    </row>
    <row r="869" spans="23:23" x14ac:dyDescent="0.35">
      <c r="W869" s="44">
        <f t="shared" si="244"/>
        <v>0</v>
      </c>
    </row>
    <row r="870" spans="23:23" x14ac:dyDescent="0.35">
      <c r="W870" s="44">
        <f t="shared" si="244"/>
        <v>0</v>
      </c>
    </row>
    <row r="871" spans="23:23" x14ac:dyDescent="0.35">
      <c r="W871" s="44">
        <f t="shared" si="244"/>
        <v>0</v>
      </c>
    </row>
    <row r="872" spans="23:23" x14ac:dyDescent="0.35">
      <c r="W872" s="44">
        <f t="shared" si="244"/>
        <v>0</v>
      </c>
    </row>
    <row r="873" spans="23:23" x14ac:dyDescent="0.35">
      <c r="W873" s="44">
        <f t="shared" si="244"/>
        <v>0</v>
      </c>
    </row>
    <row r="874" spans="23:23" x14ac:dyDescent="0.35">
      <c r="W874" s="44">
        <f t="shared" si="244"/>
        <v>0</v>
      </c>
    </row>
    <row r="875" spans="23:23" x14ac:dyDescent="0.35">
      <c r="W875" s="44">
        <f t="shared" si="244"/>
        <v>0</v>
      </c>
    </row>
    <row r="876" spans="23:23" x14ac:dyDescent="0.35">
      <c r="W876" s="44">
        <f t="shared" si="244"/>
        <v>0</v>
      </c>
    </row>
    <row r="877" spans="23:23" x14ac:dyDescent="0.35">
      <c r="W877" s="44">
        <f t="shared" si="244"/>
        <v>0</v>
      </c>
    </row>
    <row r="878" spans="23:23" x14ac:dyDescent="0.35">
      <c r="W878" s="44">
        <f t="shared" si="244"/>
        <v>0</v>
      </c>
    </row>
    <row r="879" spans="23:23" x14ac:dyDescent="0.35">
      <c r="W879" s="44">
        <f t="shared" si="244"/>
        <v>0</v>
      </c>
    </row>
    <row r="880" spans="23:23" x14ac:dyDescent="0.35">
      <c r="W880" s="44">
        <f t="shared" si="244"/>
        <v>0</v>
      </c>
    </row>
    <row r="881" spans="23:23" x14ac:dyDescent="0.35">
      <c r="W881" s="44">
        <f t="shared" si="244"/>
        <v>0</v>
      </c>
    </row>
    <row r="882" spans="23:23" x14ac:dyDescent="0.35">
      <c r="W882" s="44">
        <f t="shared" si="244"/>
        <v>0</v>
      </c>
    </row>
    <row r="883" spans="23:23" x14ac:dyDescent="0.35">
      <c r="W883" s="44">
        <f t="shared" si="244"/>
        <v>0</v>
      </c>
    </row>
    <row r="884" spans="23:23" x14ac:dyDescent="0.35">
      <c r="W884" s="44">
        <f t="shared" si="244"/>
        <v>0</v>
      </c>
    </row>
    <row r="885" spans="23:23" x14ac:dyDescent="0.35">
      <c r="W885" s="44">
        <f t="shared" si="244"/>
        <v>0</v>
      </c>
    </row>
    <row r="886" spans="23:23" x14ac:dyDescent="0.35">
      <c r="W886" s="44">
        <f t="shared" si="244"/>
        <v>0</v>
      </c>
    </row>
    <row r="887" spans="23:23" x14ac:dyDescent="0.35">
      <c r="W887" s="44">
        <f t="shared" si="244"/>
        <v>0</v>
      </c>
    </row>
    <row r="888" spans="23:23" x14ac:dyDescent="0.35">
      <c r="W888" s="44">
        <f t="shared" si="244"/>
        <v>0</v>
      </c>
    </row>
    <row r="889" spans="23:23" x14ac:dyDescent="0.35">
      <c r="W889" s="44">
        <f t="shared" si="244"/>
        <v>0</v>
      </c>
    </row>
    <row r="890" spans="23:23" x14ac:dyDescent="0.35">
      <c r="W890" s="44">
        <f t="shared" si="244"/>
        <v>0</v>
      </c>
    </row>
    <row r="891" spans="23:23" x14ac:dyDescent="0.35">
      <c r="W891" s="44">
        <f t="shared" si="244"/>
        <v>0</v>
      </c>
    </row>
    <row r="892" spans="23:23" x14ac:dyDescent="0.35">
      <c r="W892" s="44">
        <f t="shared" ref="W892:W955" si="245">SUM(G892:Q892)-F892</f>
        <v>0</v>
      </c>
    </row>
    <row r="893" spans="23:23" x14ac:dyDescent="0.35">
      <c r="W893" s="44">
        <f t="shared" si="245"/>
        <v>0</v>
      </c>
    </row>
    <row r="894" spans="23:23" x14ac:dyDescent="0.35">
      <c r="W894" s="44">
        <f t="shared" si="245"/>
        <v>0</v>
      </c>
    </row>
    <row r="895" spans="23:23" x14ac:dyDescent="0.35">
      <c r="W895" s="44">
        <f t="shared" si="245"/>
        <v>0</v>
      </c>
    </row>
    <row r="896" spans="23:23" x14ac:dyDescent="0.35">
      <c r="W896" s="44">
        <f t="shared" si="245"/>
        <v>0</v>
      </c>
    </row>
    <row r="897" spans="23:23" x14ac:dyDescent="0.35">
      <c r="W897" s="44">
        <f t="shared" si="245"/>
        <v>0</v>
      </c>
    </row>
    <row r="898" spans="23:23" x14ac:dyDescent="0.35">
      <c r="W898" s="44">
        <f t="shared" si="245"/>
        <v>0</v>
      </c>
    </row>
    <row r="899" spans="23:23" x14ac:dyDescent="0.35">
      <c r="W899" s="44">
        <f t="shared" si="245"/>
        <v>0</v>
      </c>
    </row>
    <row r="900" spans="23:23" x14ac:dyDescent="0.35">
      <c r="W900" s="44">
        <f t="shared" si="245"/>
        <v>0</v>
      </c>
    </row>
    <row r="901" spans="23:23" x14ac:dyDescent="0.35">
      <c r="W901" s="44">
        <f t="shared" si="245"/>
        <v>0</v>
      </c>
    </row>
    <row r="902" spans="23:23" x14ac:dyDescent="0.35">
      <c r="W902" s="44">
        <f t="shared" si="245"/>
        <v>0</v>
      </c>
    </row>
    <row r="903" spans="23:23" x14ac:dyDescent="0.35">
      <c r="W903" s="44">
        <f t="shared" si="245"/>
        <v>0</v>
      </c>
    </row>
    <row r="904" spans="23:23" x14ac:dyDescent="0.35">
      <c r="W904" s="44">
        <f t="shared" si="245"/>
        <v>0</v>
      </c>
    </row>
    <row r="905" spans="23:23" x14ac:dyDescent="0.35">
      <c r="W905" s="44">
        <f t="shared" si="245"/>
        <v>0</v>
      </c>
    </row>
    <row r="906" spans="23:23" x14ac:dyDescent="0.35">
      <c r="W906" s="44">
        <f t="shared" si="245"/>
        <v>0</v>
      </c>
    </row>
    <row r="907" spans="23:23" x14ac:dyDescent="0.35">
      <c r="W907" s="44">
        <f t="shared" si="245"/>
        <v>0</v>
      </c>
    </row>
    <row r="908" spans="23:23" x14ac:dyDescent="0.35">
      <c r="W908" s="44">
        <f t="shared" si="245"/>
        <v>0</v>
      </c>
    </row>
    <row r="909" spans="23:23" x14ac:dyDescent="0.35">
      <c r="W909" s="44">
        <f t="shared" si="245"/>
        <v>0</v>
      </c>
    </row>
    <row r="910" spans="23:23" x14ac:dyDescent="0.35">
      <c r="W910" s="44">
        <f t="shared" si="245"/>
        <v>0</v>
      </c>
    </row>
    <row r="911" spans="23:23" x14ac:dyDescent="0.35">
      <c r="W911" s="44">
        <f t="shared" si="245"/>
        <v>0</v>
      </c>
    </row>
    <row r="912" spans="23:23" x14ac:dyDescent="0.35">
      <c r="W912" s="44">
        <f t="shared" si="245"/>
        <v>0</v>
      </c>
    </row>
    <row r="913" spans="23:23" x14ac:dyDescent="0.35">
      <c r="W913" s="44">
        <f t="shared" si="245"/>
        <v>0</v>
      </c>
    </row>
    <row r="914" spans="23:23" x14ac:dyDescent="0.35">
      <c r="W914" s="44">
        <f t="shared" si="245"/>
        <v>0</v>
      </c>
    </row>
    <row r="915" spans="23:23" x14ac:dyDescent="0.35">
      <c r="W915" s="44">
        <f t="shared" si="245"/>
        <v>0</v>
      </c>
    </row>
    <row r="916" spans="23:23" x14ac:dyDescent="0.35">
      <c r="W916" s="44">
        <f t="shared" si="245"/>
        <v>0</v>
      </c>
    </row>
    <row r="917" spans="23:23" x14ac:dyDescent="0.35">
      <c r="W917" s="44">
        <f t="shared" si="245"/>
        <v>0</v>
      </c>
    </row>
    <row r="918" spans="23:23" x14ac:dyDescent="0.35">
      <c r="W918" s="44">
        <f t="shared" si="245"/>
        <v>0</v>
      </c>
    </row>
    <row r="919" spans="23:23" x14ac:dyDescent="0.35">
      <c r="W919" s="44">
        <f t="shared" si="245"/>
        <v>0</v>
      </c>
    </row>
    <row r="920" spans="23:23" x14ac:dyDescent="0.35">
      <c r="W920" s="44">
        <f t="shared" si="245"/>
        <v>0</v>
      </c>
    </row>
    <row r="921" spans="23:23" x14ac:dyDescent="0.35">
      <c r="W921" s="44">
        <f t="shared" si="245"/>
        <v>0</v>
      </c>
    </row>
    <row r="922" spans="23:23" x14ac:dyDescent="0.35">
      <c r="W922" s="44">
        <f t="shared" si="245"/>
        <v>0</v>
      </c>
    </row>
    <row r="923" spans="23:23" x14ac:dyDescent="0.35">
      <c r="W923" s="44">
        <f t="shared" si="245"/>
        <v>0</v>
      </c>
    </row>
    <row r="924" spans="23:23" x14ac:dyDescent="0.35">
      <c r="W924" s="44">
        <f t="shared" si="245"/>
        <v>0</v>
      </c>
    </row>
    <row r="925" spans="23:23" x14ac:dyDescent="0.35">
      <c r="W925" s="44">
        <f t="shared" si="245"/>
        <v>0</v>
      </c>
    </row>
    <row r="926" spans="23:23" x14ac:dyDescent="0.35">
      <c r="W926" s="44">
        <f t="shared" si="245"/>
        <v>0</v>
      </c>
    </row>
    <row r="927" spans="23:23" x14ac:dyDescent="0.35">
      <c r="W927" s="44">
        <f t="shared" si="245"/>
        <v>0</v>
      </c>
    </row>
    <row r="928" spans="23:23" x14ac:dyDescent="0.35">
      <c r="W928" s="44">
        <f t="shared" si="245"/>
        <v>0</v>
      </c>
    </row>
    <row r="929" spans="23:23" x14ac:dyDescent="0.35">
      <c r="W929" s="44">
        <f t="shared" si="245"/>
        <v>0</v>
      </c>
    </row>
    <row r="930" spans="23:23" x14ac:dyDescent="0.35">
      <c r="W930" s="44">
        <f t="shared" si="245"/>
        <v>0</v>
      </c>
    </row>
    <row r="931" spans="23:23" x14ac:dyDescent="0.35">
      <c r="W931" s="44">
        <f t="shared" si="245"/>
        <v>0</v>
      </c>
    </row>
    <row r="932" spans="23:23" x14ac:dyDescent="0.35">
      <c r="W932" s="44">
        <f t="shared" si="245"/>
        <v>0</v>
      </c>
    </row>
    <row r="933" spans="23:23" x14ac:dyDescent="0.35">
      <c r="W933" s="44">
        <f t="shared" si="245"/>
        <v>0</v>
      </c>
    </row>
    <row r="934" spans="23:23" x14ac:dyDescent="0.35">
      <c r="W934" s="44">
        <f t="shared" si="245"/>
        <v>0</v>
      </c>
    </row>
    <row r="935" spans="23:23" x14ac:dyDescent="0.35">
      <c r="W935" s="44">
        <f t="shared" si="245"/>
        <v>0</v>
      </c>
    </row>
    <row r="936" spans="23:23" x14ac:dyDescent="0.35">
      <c r="W936" s="44">
        <f t="shared" si="245"/>
        <v>0</v>
      </c>
    </row>
    <row r="937" spans="23:23" x14ac:dyDescent="0.35">
      <c r="W937" s="44">
        <f t="shared" si="245"/>
        <v>0</v>
      </c>
    </row>
    <row r="938" spans="23:23" x14ac:dyDescent="0.35">
      <c r="W938" s="44">
        <f t="shared" si="245"/>
        <v>0</v>
      </c>
    </row>
    <row r="939" spans="23:23" x14ac:dyDescent="0.35">
      <c r="W939" s="44">
        <f t="shared" si="245"/>
        <v>0</v>
      </c>
    </row>
    <row r="940" spans="23:23" x14ac:dyDescent="0.35">
      <c r="W940" s="44">
        <f t="shared" si="245"/>
        <v>0</v>
      </c>
    </row>
    <row r="941" spans="23:23" x14ac:dyDescent="0.35">
      <c r="W941" s="44">
        <f t="shared" si="245"/>
        <v>0</v>
      </c>
    </row>
    <row r="942" spans="23:23" x14ac:dyDescent="0.35">
      <c r="W942" s="44">
        <f t="shared" si="245"/>
        <v>0</v>
      </c>
    </row>
    <row r="943" spans="23:23" x14ac:dyDescent="0.35">
      <c r="W943" s="44">
        <f t="shared" si="245"/>
        <v>0</v>
      </c>
    </row>
    <row r="944" spans="23:23" x14ac:dyDescent="0.35">
      <c r="W944" s="44">
        <f t="shared" si="245"/>
        <v>0</v>
      </c>
    </row>
    <row r="945" spans="23:23" x14ac:dyDescent="0.35">
      <c r="W945" s="44">
        <f t="shared" si="245"/>
        <v>0</v>
      </c>
    </row>
    <row r="946" spans="23:23" x14ac:dyDescent="0.35">
      <c r="W946" s="44">
        <f t="shared" si="245"/>
        <v>0</v>
      </c>
    </row>
    <row r="947" spans="23:23" x14ac:dyDescent="0.35">
      <c r="W947" s="44">
        <f t="shared" si="245"/>
        <v>0</v>
      </c>
    </row>
    <row r="948" spans="23:23" x14ac:dyDescent="0.35">
      <c r="W948" s="44">
        <f t="shared" si="245"/>
        <v>0</v>
      </c>
    </row>
    <row r="949" spans="23:23" x14ac:dyDescent="0.35">
      <c r="W949" s="44">
        <f t="shared" si="245"/>
        <v>0</v>
      </c>
    </row>
    <row r="950" spans="23:23" x14ac:dyDescent="0.35">
      <c r="W950" s="44">
        <f t="shared" si="245"/>
        <v>0</v>
      </c>
    </row>
    <row r="951" spans="23:23" x14ac:dyDescent="0.35">
      <c r="W951" s="44">
        <f t="shared" si="245"/>
        <v>0</v>
      </c>
    </row>
    <row r="952" spans="23:23" x14ac:dyDescent="0.35">
      <c r="W952" s="44">
        <f t="shared" si="245"/>
        <v>0</v>
      </c>
    </row>
    <row r="953" spans="23:23" x14ac:dyDescent="0.35">
      <c r="W953" s="44">
        <f t="shared" si="245"/>
        <v>0</v>
      </c>
    </row>
    <row r="954" spans="23:23" x14ac:dyDescent="0.35">
      <c r="W954" s="44">
        <f t="shared" si="245"/>
        <v>0</v>
      </c>
    </row>
    <row r="955" spans="23:23" x14ac:dyDescent="0.35">
      <c r="W955" s="44">
        <f t="shared" si="245"/>
        <v>0</v>
      </c>
    </row>
    <row r="956" spans="23:23" x14ac:dyDescent="0.35">
      <c r="W956" s="44">
        <f t="shared" ref="W956:W1019" si="246">SUM(G956:Q956)-F956</f>
        <v>0</v>
      </c>
    </row>
    <row r="957" spans="23:23" x14ac:dyDescent="0.35">
      <c r="W957" s="44">
        <f t="shared" si="246"/>
        <v>0</v>
      </c>
    </row>
    <row r="958" spans="23:23" x14ac:dyDescent="0.35">
      <c r="W958" s="44">
        <f t="shared" si="246"/>
        <v>0</v>
      </c>
    </row>
    <row r="959" spans="23:23" x14ac:dyDescent="0.35">
      <c r="W959" s="44">
        <f t="shared" si="246"/>
        <v>0</v>
      </c>
    </row>
    <row r="960" spans="23:23" x14ac:dyDescent="0.35">
      <c r="W960" s="44">
        <f t="shared" si="246"/>
        <v>0</v>
      </c>
    </row>
    <row r="961" spans="23:23" x14ac:dyDescent="0.35">
      <c r="W961" s="44">
        <f t="shared" si="246"/>
        <v>0</v>
      </c>
    </row>
    <row r="962" spans="23:23" x14ac:dyDescent="0.35">
      <c r="W962" s="44">
        <f t="shared" si="246"/>
        <v>0</v>
      </c>
    </row>
    <row r="963" spans="23:23" x14ac:dyDescent="0.35">
      <c r="W963" s="44">
        <f t="shared" si="246"/>
        <v>0</v>
      </c>
    </row>
    <row r="964" spans="23:23" x14ac:dyDescent="0.35">
      <c r="W964" s="44">
        <f t="shared" si="246"/>
        <v>0</v>
      </c>
    </row>
    <row r="965" spans="23:23" x14ac:dyDescent="0.35">
      <c r="W965" s="44">
        <f t="shared" si="246"/>
        <v>0</v>
      </c>
    </row>
    <row r="966" spans="23:23" x14ac:dyDescent="0.35">
      <c r="W966" s="44">
        <f t="shared" si="246"/>
        <v>0</v>
      </c>
    </row>
    <row r="967" spans="23:23" x14ac:dyDescent="0.35">
      <c r="W967" s="44">
        <f t="shared" si="246"/>
        <v>0</v>
      </c>
    </row>
    <row r="968" spans="23:23" x14ac:dyDescent="0.35">
      <c r="W968" s="44">
        <f t="shared" si="246"/>
        <v>0</v>
      </c>
    </row>
    <row r="969" spans="23:23" x14ac:dyDescent="0.35">
      <c r="W969" s="44">
        <f t="shared" si="246"/>
        <v>0</v>
      </c>
    </row>
    <row r="970" spans="23:23" x14ac:dyDescent="0.35">
      <c r="W970" s="44">
        <f t="shared" si="246"/>
        <v>0</v>
      </c>
    </row>
    <row r="971" spans="23:23" x14ac:dyDescent="0.35">
      <c r="W971" s="44">
        <f t="shared" si="246"/>
        <v>0</v>
      </c>
    </row>
    <row r="972" spans="23:23" x14ac:dyDescent="0.35">
      <c r="W972" s="44">
        <f t="shared" si="246"/>
        <v>0</v>
      </c>
    </row>
    <row r="973" spans="23:23" x14ac:dyDescent="0.35">
      <c r="W973" s="44">
        <f t="shared" si="246"/>
        <v>0</v>
      </c>
    </row>
    <row r="974" spans="23:23" x14ac:dyDescent="0.35">
      <c r="W974" s="44">
        <f t="shared" si="246"/>
        <v>0</v>
      </c>
    </row>
    <row r="975" spans="23:23" x14ac:dyDescent="0.35">
      <c r="W975" s="44">
        <f t="shared" si="246"/>
        <v>0</v>
      </c>
    </row>
    <row r="976" spans="23:23" x14ac:dyDescent="0.35">
      <c r="W976" s="44">
        <f t="shared" si="246"/>
        <v>0</v>
      </c>
    </row>
    <row r="977" spans="23:23" x14ac:dyDescent="0.35">
      <c r="W977" s="44">
        <f t="shared" si="246"/>
        <v>0</v>
      </c>
    </row>
    <row r="978" spans="23:23" x14ac:dyDescent="0.35">
      <c r="W978" s="44">
        <f t="shared" si="246"/>
        <v>0</v>
      </c>
    </row>
    <row r="979" spans="23:23" x14ac:dyDescent="0.35">
      <c r="W979" s="44">
        <f t="shared" si="246"/>
        <v>0</v>
      </c>
    </row>
    <row r="980" spans="23:23" x14ac:dyDescent="0.35">
      <c r="W980" s="44">
        <f t="shared" si="246"/>
        <v>0</v>
      </c>
    </row>
    <row r="981" spans="23:23" x14ac:dyDescent="0.35">
      <c r="W981" s="44">
        <f t="shared" si="246"/>
        <v>0</v>
      </c>
    </row>
    <row r="982" spans="23:23" x14ac:dyDescent="0.35">
      <c r="W982" s="44">
        <f t="shared" si="246"/>
        <v>0</v>
      </c>
    </row>
    <row r="983" spans="23:23" x14ac:dyDescent="0.35">
      <c r="W983" s="44">
        <f t="shared" si="246"/>
        <v>0</v>
      </c>
    </row>
    <row r="984" spans="23:23" x14ac:dyDescent="0.35">
      <c r="W984" s="44">
        <f t="shared" si="246"/>
        <v>0</v>
      </c>
    </row>
    <row r="985" spans="23:23" x14ac:dyDescent="0.35">
      <c r="W985" s="44">
        <f t="shared" si="246"/>
        <v>0</v>
      </c>
    </row>
    <row r="986" spans="23:23" x14ac:dyDescent="0.35">
      <c r="W986" s="44">
        <f t="shared" si="246"/>
        <v>0</v>
      </c>
    </row>
    <row r="987" spans="23:23" x14ac:dyDescent="0.35">
      <c r="W987" s="44">
        <f t="shared" si="246"/>
        <v>0</v>
      </c>
    </row>
    <row r="988" spans="23:23" x14ac:dyDescent="0.35">
      <c r="W988" s="44">
        <f t="shared" si="246"/>
        <v>0</v>
      </c>
    </row>
    <row r="989" spans="23:23" x14ac:dyDescent="0.35">
      <c r="W989" s="44">
        <f t="shared" si="246"/>
        <v>0</v>
      </c>
    </row>
    <row r="990" spans="23:23" x14ac:dyDescent="0.35">
      <c r="W990" s="44">
        <f t="shared" si="246"/>
        <v>0</v>
      </c>
    </row>
    <row r="991" spans="23:23" x14ac:dyDescent="0.35">
      <c r="W991" s="44">
        <f t="shared" si="246"/>
        <v>0</v>
      </c>
    </row>
    <row r="992" spans="23:23" x14ac:dyDescent="0.35">
      <c r="W992" s="44">
        <f t="shared" si="246"/>
        <v>0</v>
      </c>
    </row>
    <row r="993" spans="23:23" x14ac:dyDescent="0.35">
      <c r="W993" s="44">
        <f t="shared" si="246"/>
        <v>0</v>
      </c>
    </row>
    <row r="994" spans="23:23" x14ac:dyDescent="0.35">
      <c r="W994" s="44">
        <f t="shared" si="246"/>
        <v>0</v>
      </c>
    </row>
    <row r="995" spans="23:23" x14ac:dyDescent="0.35">
      <c r="W995" s="44">
        <f t="shared" si="246"/>
        <v>0</v>
      </c>
    </row>
    <row r="996" spans="23:23" x14ac:dyDescent="0.35">
      <c r="W996" s="44">
        <f t="shared" si="246"/>
        <v>0</v>
      </c>
    </row>
    <row r="997" spans="23:23" x14ac:dyDescent="0.35">
      <c r="W997" s="44">
        <f t="shared" si="246"/>
        <v>0</v>
      </c>
    </row>
    <row r="998" spans="23:23" x14ac:dyDescent="0.35">
      <c r="W998" s="44">
        <f t="shared" si="246"/>
        <v>0</v>
      </c>
    </row>
    <row r="999" spans="23:23" x14ac:dyDescent="0.35">
      <c r="W999" s="44">
        <f t="shared" si="246"/>
        <v>0</v>
      </c>
    </row>
    <row r="1000" spans="23:23" x14ac:dyDescent="0.35">
      <c r="W1000" s="44">
        <f t="shared" si="246"/>
        <v>0</v>
      </c>
    </row>
    <row r="1001" spans="23:23" x14ac:dyDescent="0.35">
      <c r="W1001" s="44">
        <f t="shared" si="246"/>
        <v>0</v>
      </c>
    </row>
    <row r="1002" spans="23:23" x14ac:dyDescent="0.35">
      <c r="W1002" s="44">
        <f t="shared" si="246"/>
        <v>0</v>
      </c>
    </row>
    <row r="1003" spans="23:23" x14ac:dyDescent="0.35">
      <c r="W1003" s="44">
        <f t="shared" si="246"/>
        <v>0</v>
      </c>
    </row>
    <row r="1004" spans="23:23" x14ac:dyDescent="0.35">
      <c r="W1004" s="44">
        <f t="shared" si="246"/>
        <v>0</v>
      </c>
    </row>
    <row r="1005" spans="23:23" x14ac:dyDescent="0.35">
      <c r="W1005" s="44">
        <f t="shared" si="246"/>
        <v>0</v>
      </c>
    </row>
    <row r="1006" spans="23:23" x14ac:dyDescent="0.35">
      <c r="W1006" s="44">
        <f t="shared" si="246"/>
        <v>0</v>
      </c>
    </row>
    <row r="1007" spans="23:23" x14ac:dyDescent="0.35">
      <c r="W1007" s="44">
        <f t="shared" si="246"/>
        <v>0</v>
      </c>
    </row>
    <row r="1008" spans="23:23" x14ac:dyDescent="0.35">
      <c r="W1008" s="44">
        <f t="shared" si="246"/>
        <v>0</v>
      </c>
    </row>
    <row r="1009" spans="23:23" x14ac:dyDescent="0.35">
      <c r="W1009" s="44">
        <f t="shared" si="246"/>
        <v>0</v>
      </c>
    </row>
    <row r="1010" spans="23:23" x14ac:dyDescent="0.35">
      <c r="W1010" s="44">
        <f t="shared" si="246"/>
        <v>0</v>
      </c>
    </row>
    <row r="1011" spans="23:23" x14ac:dyDescent="0.35">
      <c r="W1011" s="44">
        <f t="shared" si="246"/>
        <v>0</v>
      </c>
    </row>
    <row r="1012" spans="23:23" x14ac:dyDescent="0.35">
      <c r="W1012" s="44">
        <f t="shared" si="246"/>
        <v>0</v>
      </c>
    </row>
    <row r="1013" spans="23:23" x14ac:dyDescent="0.35">
      <c r="W1013" s="44">
        <f t="shared" si="246"/>
        <v>0</v>
      </c>
    </row>
    <row r="1014" spans="23:23" x14ac:dyDescent="0.35">
      <c r="W1014" s="44">
        <f t="shared" si="246"/>
        <v>0</v>
      </c>
    </row>
    <row r="1015" spans="23:23" x14ac:dyDescent="0.35">
      <c r="W1015" s="44">
        <f t="shared" si="246"/>
        <v>0</v>
      </c>
    </row>
    <row r="1016" spans="23:23" x14ac:dyDescent="0.35">
      <c r="W1016" s="44">
        <f t="shared" si="246"/>
        <v>0</v>
      </c>
    </row>
    <row r="1017" spans="23:23" x14ac:dyDescent="0.35">
      <c r="W1017" s="44">
        <f t="shared" si="246"/>
        <v>0</v>
      </c>
    </row>
    <row r="1018" spans="23:23" x14ac:dyDescent="0.35">
      <c r="W1018" s="44">
        <f t="shared" si="246"/>
        <v>0</v>
      </c>
    </row>
    <row r="1019" spans="23:23" x14ac:dyDescent="0.35">
      <c r="W1019" s="44">
        <f t="shared" si="246"/>
        <v>0</v>
      </c>
    </row>
    <row r="1020" spans="23:23" x14ac:dyDescent="0.35">
      <c r="W1020" s="44">
        <f t="shared" ref="W1020:W1083" si="247">SUM(G1020:Q1020)-F1020</f>
        <v>0</v>
      </c>
    </row>
    <row r="1021" spans="23:23" x14ac:dyDescent="0.35">
      <c r="W1021" s="44">
        <f t="shared" si="247"/>
        <v>0</v>
      </c>
    </row>
    <row r="1022" spans="23:23" x14ac:dyDescent="0.35">
      <c r="W1022" s="44">
        <f t="shared" si="247"/>
        <v>0</v>
      </c>
    </row>
    <row r="1023" spans="23:23" x14ac:dyDescent="0.35">
      <c r="W1023" s="44">
        <f t="shared" si="247"/>
        <v>0</v>
      </c>
    </row>
    <row r="1024" spans="23:23" x14ac:dyDescent="0.35">
      <c r="W1024" s="44">
        <f t="shared" si="247"/>
        <v>0</v>
      </c>
    </row>
    <row r="1025" spans="23:23" x14ac:dyDescent="0.35">
      <c r="W1025" s="44">
        <f t="shared" si="247"/>
        <v>0</v>
      </c>
    </row>
    <row r="1026" spans="23:23" x14ac:dyDescent="0.35">
      <c r="W1026" s="44">
        <f t="shared" si="247"/>
        <v>0</v>
      </c>
    </row>
    <row r="1027" spans="23:23" x14ac:dyDescent="0.35">
      <c r="W1027" s="44">
        <f t="shared" si="247"/>
        <v>0</v>
      </c>
    </row>
    <row r="1028" spans="23:23" x14ac:dyDescent="0.35">
      <c r="W1028" s="44">
        <f t="shared" si="247"/>
        <v>0</v>
      </c>
    </row>
    <row r="1029" spans="23:23" x14ac:dyDescent="0.35">
      <c r="W1029" s="44">
        <f t="shared" si="247"/>
        <v>0</v>
      </c>
    </row>
    <row r="1030" spans="23:23" x14ac:dyDescent="0.35">
      <c r="W1030" s="44">
        <f t="shared" si="247"/>
        <v>0</v>
      </c>
    </row>
    <row r="1031" spans="23:23" x14ac:dyDescent="0.35">
      <c r="W1031" s="44">
        <f t="shared" si="247"/>
        <v>0</v>
      </c>
    </row>
    <row r="1032" spans="23:23" x14ac:dyDescent="0.35">
      <c r="W1032" s="44">
        <f t="shared" si="247"/>
        <v>0</v>
      </c>
    </row>
    <row r="1033" spans="23:23" x14ac:dyDescent="0.35">
      <c r="W1033" s="44">
        <f t="shared" si="247"/>
        <v>0</v>
      </c>
    </row>
    <row r="1034" spans="23:23" x14ac:dyDescent="0.35">
      <c r="W1034" s="44">
        <f t="shared" si="247"/>
        <v>0</v>
      </c>
    </row>
    <row r="1035" spans="23:23" x14ac:dyDescent="0.35">
      <c r="W1035" s="44">
        <f t="shared" si="247"/>
        <v>0</v>
      </c>
    </row>
    <row r="1036" spans="23:23" x14ac:dyDescent="0.35">
      <c r="W1036" s="44">
        <f t="shared" si="247"/>
        <v>0</v>
      </c>
    </row>
    <row r="1037" spans="23:23" x14ac:dyDescent="0.35">
      <c r="W1037" s="44">
        <f t="shared" si="247"/>
        <v>0</v>
      </c>
    </row>
    <row r="1038" spans="23:23" x14ac:dyDescent="0.35">
      <c r="W1038" s="44">
        <f t="shared" si="247"/>
        <v>0</v>
      </c>
    </row>
    <row r="1039" spans="23:23" x14ac:dyDescent="0.35">
      <c r="W1039" s="44">
        <f t="shared" si="247"/>
        <v>0</v>
      </c>
    </row>
    <row r="1040" spans="23:23" x14ac:dyDescent="0.35">
      <c r="W1040" s="44">
        <f t="shared" si="247"/>
        <v>0</v>
      </c>
    </row>
    <row r="1041" spans="23:23" x14ac:dyDescent="0.35">
      <c r="W1041" s="44">
        <f t="shared" si="247"/>
        <v>0</v>
      </c>
    </row>
    <row r="1042" spans="23:23" x14ac:dyDescent="0.35">
      <c r="W1042" s="44">
        <f t="shared" si="247"/>
        <v>0</v>
      </c>
    </row>
    <row r="1043" spans="23:23" x14ac:dyDescent="0.35">
      <c r="W1043" s="44">
        <f t="shared" si="247"/>
        <v>0</v>
      </c>
    </row>
    <row r="1044" spans="23:23" x14ac:dyDescent="0.35">
      <c r="W1044" s="44">
        <f t="shared" si="247"/>
        <v>0</v>
      </c>
    </row>
    <row r="1045" spans="23:23" x14ac:dyDescent="0.35">
      <c r="W1045" s="44">
        <f t="shared" si="247"/>
        <v>0</v>
      </c>
    </row>
    <row r="1046" spans="23:23" x14ac:dyDescent="0.35">
      <c r="W1046" s="44">
        <f t="shared" si="247"/>
        <v>0</v>
      </c>
    </row>
    <row r="1047" spans="23:23" x14ac:dyDescent="0.35">
      <c r="W1047" s="44">
        <f t="shared" si="247"/>
        <v>0</v>
      </c>
    </row>
    <row r="1048" spans="23:23" x14ac:dyDescent="0.35">
      <c r="W1048" s="44">
        <f t="shared" si="247"/>
        <v>0</v>
      </c>
    </row>
    <row r="1049" spans="23:23" x14ac:dyDescent="0.35">
      <c r="W1049" s="44">
        <f t="shared" si="247"/>
        <v>0</v>
      </c>
    </row>
    <row r="1050" spans="23:23" x14ac:dyDescent="0.35">
      <c r="W1050" s="44">
        <f t="shared" si="247"/>
        <v>0</v>
      </c>
    </row>
    <row r="1051" spans="23:23" x14ac:dyDescent="0.35">
      <c r="W1051" s="44">
        <f t="shared" si="247"/>
        <v>0</v>
      </c>
    </row>
    <row r="1052" spans="23:23" x14ac:dyDescent="0.35">
      <c r="W1052" s="44">
        <f t="shared" si="247"/>
        <v>0</v>
      </c>
    </row>
    <row r="1053" spans="23:23" x14ac:dyDescent="0.35">
      <c r="W1053" s="44">
        <f t="shared" si="247"/>
        <v>0</v>
      </c>
    </row>
    <row r="1054" spans="23:23" x14ac:dyDescent="0.35">
      <c r="W1054" s="44">
        <f t="shared" si="247"/>
        <v>0</v>
      </c>
    </row>
    <row r="1055" spans="23:23" x14ac:dyDescent="0.35">
      <c r="W1055" s="44">
        <f t="shared" si="247"/>
        <v>0</v>
      </c>
    </row>
    <row r="1056" spans="23:23" x14ac:dyDescent="0.35">
      <c r="W1056" s="44">
        <f t="shared" si="247"/>
        <v>0</v>
      </c>
    </row>
    <row r="1057" spans="23:23" x14ac:dyDescent="0.35">
      <c r="W1057" s="44">
        <f t="shared" si="247"/>
        <v>0</v>
      </c>
    </row>
    <row r="1058" spans="23:23" x14ac:dyDescent="0.35">
      <c r="W1058" s="44">
        <f t="shared" si="247"/>
        <v>0</v>
      </c>
    </row>
    <row r="1059" spans="23:23" x14ac:dyDescent="0.35">
      <c r="W1059" s="44">
        <f t="shared" si="247"/>
        <v>0</v>
      </c>
    </row>
    <row r="1060" spans="23:23" x14ac:dyDescent="0.35">
      <c r="W1060" s="44">
        <f t="shared" si="247"/>
        <v>0</v>
      </c>
    </row>
    <row r="1061" spans="23:23" x14ac:dyDescent="0.35">
      <c r="W1061" s="44">
        <f t="shared" si="247"/>
        <v>0</v>
      </c>
    </row>
    <row r="1062" spans="23:23" x14ac:dyDescent="0.35">
      <c r="W1062" s="44">
        <f t="shared" si="247"/>
        <v>0</v>
      </c>
    </row>
    <row r="1063" spans="23:23" x14ac:dyDescent="0.35">
      <c r="W1063" s="44">
        <f t="shared" si="247"/>
        <v>0</v>
      </c>
    </row>
    <row r="1064" spans="23:23" x14ac:dyDescent="0.35">
      <c r="W1064" s="44">
        <f t="shared" si="247"/>
        <v>0</v>
      </c>
    </row>
    <row r="1065" spans="23:23" x14ac:dyDescent="0.35">
      <c r="W1065" s="44">
        <f t="shared" si="247"/>
        <v>0</v>
      </c>
    </row>
    <row r="1066" spans="23:23" x14ac:dyDescent="0.35">
      <c r="W1066" s="44">
        <f t="shared" si="247"/>
        <v>0</v>
      </c>
    </row>
    <row r="1067" spans="23:23" x14ac:dyDescent="0.35">
      <c r="W1067" s="44">
        <f t="shared" si="247"/>
        <v>0</v>
      </c>
    </row>
    <row r="1068" spans="23:23" x14ac:dyDescent="0.35">
      <c r="W1068" s="44">
        <f t="shared" si="247"/>
        <v>0</v>
      </c>
    </row>
    <row r="1069" spans="23:23" x14ac:dyDescent="0.35">
      <c r="W1069" s="44">
        <f t="shared" si="247"/>
        <v>0</v>
      </c>
    </row>
    <row r="1070" spans="23:23" x14ac:dyDescent="0.35">
      <c r="W1070" s="44">
        <f t="shared" si="247"/>
        <v>0</v>
      </c>
    </row>
    <row r="1071" spans="23:23" x14ac:dyDescent="0.35">
      <c r="W1071" s="44">
        <f t="shared" si="247"/>
        <v>0</v>
      </c>
    </row>
    <row r="1072" spans="23:23" x14ac:dyDescent="0.35">
      <c r="W1072" s="44">
        <f t="shared" si="247"/>
        <v>0</v>
      </c>
    </row>
    <row r="1073" spans="23:23" x14ac:dyDescent="0.35">
      <c r="W1073" s="44">
        <f t="shared" si="247"/>
        <v>0</v>
      </c>
    </row>
    <row r="1074" spans="23:23" x14ac:dyDescent="0.35">
      <c r="W1074" s="44">
        <f t="shared" si="247"/>
        <v>0</v>
      </c>
    </row>
    <row r="1075" spans="23:23" x14ac:dyDescent="0.35">
      <c r="W1075" s="44">
        <f t="shared" si="247"/>
        <v>0</v>
      </c>
    </row>
    <row r="1076" spans="23:23" x14ac:dyDescent="0.35">
      <c r="W1076" s="44">
        <f t="shared" si="247"/>
        <v>0</v>
      </c>
    </row>
    <row r="1077" spans="23:23" x14ac:dyDescent="0.35">
      <c r="W1077" s="44">
        <f t="shared" si="247"/>
        <v>0</v>
      </c>
    </row>
    <row r="1078" spans="23:23" x14ac:dyDescent="0.35">
      <c r="W1078" s="44">
        <f t="shared" si="247"/>
        <v>0</v>
      </c>
    </row>
    <row r="1079" spans="23:23" x14ac:dyDescent="0.35">
      <c r="W1079" s="44">
        <f t="shared" si="247"/>
        <v>0</v>
      </c>
    </row>
    <row r="1080" spans="23:23" x14ac:dyDescent="0.35">
      <c r="W1080" s="44">
        <f t="shared" si="247"/>
        <v>0</v>
      </c>
    </row>
    <row r="1081" spans="23:23" x14ac:dyDescent="0.35">
      <c r="W1081" s="44">
        <f t="shared" si="247"/>
        <v>0</v>
      </c>
    </row>
    <row r="1082" spans="23:23" x14ac:dyDescent="0.35">
      <c r="W1082" s="44">
        <f t="shared" si="247"/>
        <v>0</v>
      </c>
    </row>
    <row r="1083" spans="23:23" x14ac:dyDescent="0.35">
      <c r="W1083" s="44">
        <f t="shared" si="247"/>
        <v>0</v>
      </c>
    </row>
    <row r="1084" spans="23:23" x14ac:dyDescent="0.35">
      <c r="W1084" s="44">
        <f t="shared" ref="W1084:W1089" si="248">SUM(G1084:Q1084)-F1084</f>
        <v>0</v>
      </c>
    </row>
    <row r="1085" spans="23:23" x14ac:dyDescent="0.35">
      <c r="W1085" s="44">
        <f t="shared" si="248"/>
        <v>0</v>
      </c>
    </row>
    <row r="1086" spans="23:23" x14ac:dyDescent="0.35">
      <c r="W1086" s="44">
        <f t="shared" si="248"/>
        <v>0</v>
      </c>
    </row>
    <row r="1087" spans="23:23" x14ac:dyDescent="0.35">
      <c r="W1087" s="44">
        <f t="shared" si="248"/>
        <v>0</v>
      </c>
    </row>
    <row r="1088" spans="23:23" x14ac:dyDescent="0.35">
      <c r="W1088" s="44">
        <f t="shared" si="248"/>
        <v>0</v>
      </c>
    </row>
    <row r="1089" spans="23:23" x14ac:dyDescent="0.3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C13" sqref="C13"/>
    </sheetView>
  </sheetViews>
  <sheetFormatPr defaultRowHeight="14.5" x14ac:dyDescent="0.35"/>
  <cols>
    <col min="1" max="1" width="4.1796875" customWidth="1"/>
    <col min="3" max="3" width="55.7265625" bestFit="1" customWidth="1"/>
    <col min="4" max="4" width="17.453125" bestFit="1" customWidth="1"/>
    <col min="5" max="5" width="13.26953125" customWidth="1"/>
    <col min="6" max="6" width="15.54296875" style="25" customWidth="1"/>
    <col min="7" max="8" width="13.54296875" customWidth="1"/>
    <col min="9" max="9" width="10.54296875" customWidth="1"/>
    <col min="10" max="10" width="4.453125" style="28" customWidth="1"/>
    <col min="11" max="11" width="12.54296875" customWidth="1"/>
    <col min="12" max="13" width="11" customWidth="1"/>
    <col min="14" max="14" width="4.26953125" style="28" customWidth="1"/>
    <col min="15" max="15" width="18.26953125" customWidth="1"/>
    <col min="16" max="16" width="11.54296875" customWidth="1"/>
    <col min="17" max="17" width="14.7265625" customWidth="1"/>
    <col min="18" max="18" width="5.54296875" customWidth="1"/>
    <col min="19" max="19" width="13.54296875" customWidth="1"/>
    <col min="21" max="21" width="13.54296875" customWidth="1"/>
    <col min="23" max="23" width="13.81640625" customWidth="1"/>
  </cols>
  <sheetData>
    <row r="8" spans="2:23" ht="13.5" customHeight="1" x14ac:dyDescent="0.35"/>
    <row r="9" spans="2:23" s="2" customFormat="1" x14ac:dyDescent="0.3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35">
      <c r="B10" s="27" t="s">
        <v>7</v>
      </c>
      <c r="C10" s="27"/>
      <c r="D10" s="27"/>
      <c r="E10" s="27" t="s">
        <v>254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250</v>
      </c>
    </row>
    <row r="11" spans="2:23" x14ac:dyDescent="0.35">
      <c r="R11" s="24"/>
      <c r="S11" s="24"/>
      <c r="T11" s="24"/>
      <c r="U11" s="24"/>
    </row>
    <row r="12" spans="2:23" x14ac:dyDescent="0.35">
      <c r="R12" s="24"/>
      <c r="S12" s="24"/>
      <c r="T12" s="24"/>
      <c r="U12" s="24"/>
    </row>
    <row r="13" spans="2:23" x14ac:dyDescent="0.35">
      <c r="C13" t="s">
        <v>253</v>
      </c>
      <c r="D13" t="s">
        <v>251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0.9118316668768317</v>
      </c>
      <c r="T13" s="50">
        <f t="shared" ref="T13:U13" si="1">+H13+L13+P13</f>
        <v>0</v>
      </c>
      <c r="U13" s="50">
        <f t="shared" si="1"/>
        <v>8.8168333123168269E-2</v>
      </c>
    </row>
    <row r="14" spans="2:23" x14ac:dyDescent="0.35">
      <c r="C14" t="s">
        <v>245</v>
      </c>
      <c r="D14" t="s">
        <v>262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35">
      <c r="C15" t="s">
        <v>255</v>
      </c>
      <c r="D15" t="s">
        <v>263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35">
      <c r="C16" t="s">
        <v>256</v>
      </c>
      <c r="D16" t="s">
        <v>264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35">
      <c r="C17" t="s">
        <v>37</v>
      </c>
      <c r="D17" t="s">
        <v>258</v>
      </c>
      <c r="E17">
        <f t="shared" si="2"/>
        <v>5</v>
      </c>
      <c r="F17" s="50">
        <f t="shared" si="0"/>
        <v>1.0000000000000002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0.91171631089433125</v>
      </c>
      <c r="T17" s="50">
        <f t="shared" si="4"/>
        <v>0</v>
      </c>
      <c r="U17" s="50">
        <f t="shared" si="5"/>
        <v>8.8283689105668875E-2</v>
      </c>
      <c r="W17" s="44"/>
    </row>
    <row r="18" spans="1:23" s="36" customFormat="1" x14ac:dyDescent="0.35">
      <c r="A18"/>
      <c r="B18"/>
      <c r="C18" t="s">
        <v>260</v>
      </c>
      <c r="D18" t="s">
        <v>261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35">
      <c r="C19" t="s">
        <v>270</v>
      </c>
      <c r="D19" t="s">
        <v>271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0.91194868820176089</v>
      </c>
      <c r="T19" s="50">
        <f t="shared" si="4"/>
        <v>0</v>
      </c>
      <c r="U19" s="50">
        <f t="shared" si="5"/>
        <v>8.8051311798239065E-2</v>
      </c>
      <c r="W19" s="44"/>
    </row>
    <row r="20" spans="1:23" x14ac:dyDescent="0.35">
      <c r="C20" t="s">
        <v>273</v>
      </c>
      <c r="D20" t="s">
        <v>289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0.5398336880679363</v>
      </c>
      <c r="T20" s="50">
        <f t="shared" si="4"/>
        <v>0.25272480030864097</v>
      </c>
      <c r="U20" s="50">
        <f t="shared" si="5"/>
        <v>0.20744151162342281</v>
      </c>
      <c r="W20" s="44"/>
    </row>
    <row r="21" spans="1:23" x14ac:dyDescent="0.35">
      <c r="C21" t="s">
        <v>275</v>
      </c>
      <c r="D21" t="s">
        <v>276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0.24093683701516044</v>
      </c>
      <c r="T21" s="50">
        <f t="shared" si="4"/>
        <v>0.67726892934663752</v>
      </c>
      <c r="U21" s="50">
        <f t="shared" si="5"/>
        <v>8.1794233638202055E-2</v>
      </c>
      <c r="W21" s="44"/>
    </row>
    <row r="22" spans="1:23" x14ac:dyDescent="0.35">
      <c r="C22" t="s">
        <v>277</v>
      </c>
      <c r="D22" t="s">
        <v>278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35">
      <c r="C23" t="s">
        <v>281</v>
      </c>
      <c r="D23" t="s">
        <v>282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35">
      <c r="C24" t="s">
        <v>283</v>
      </c>
      <c r="D24" t="s">
        <v>284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35">
      <c r="C25" t="s">
        <v>285</v>
      </c>
      <c r="D25" t="s">
        <v>286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35">
      <c r="C26" t="s">
        <v>201</v>
      </c>
      <c r="D26" t="s">
        <v>287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35">
      <c r="C27" t="s">
        <v>204</v>
      </c>
      <c r="D27" t="s">
        <v>288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35">
      <c r="C28" t="s">
        <v>290</v>
      </c>
      <c r="D28" t="s">
        <v>291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35">
      <c r="C29" t="s">
        <v>293</v>
      </c>
      <c r="D29" t="s">
        <v>292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35">
      <c r="C30" t="s">
        <v>295</v>
      </c>
      <c r="D30" t="s">
        <v>294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35">
      <c r="C31" t="s">
        <v>297</v>
      </c>
      <c r="D31" t="s">
        <v>296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35">
      <c r="C32" t="s">
        <v>301</v>
      </c>
      <c r="D32" t="s">
        <v>302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35">
      <c r="C33" t="s">
        <v>461</v>
      </c>
      <c r="D33" t="s">
        <v>462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35">
      <c r="C34" t="s">
        <v>464</v>
      </c>
      <c r="D34" t="s">
        <v>465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3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3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35">
      <c r="C37" t="s">
        <v>298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35">
      <c r="C38" t="s">
        <v>1</v>
      </c>
      <c r="D38" t="s">
        <v>245</v>
      </c>
      <c r="F38" s="162">
        <v>20765365.719999999</v>
      </c>
      <c r="G38" s="44">
        <f>+G14*$F38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35">
      <c r="C39" s="53" t="s">
        <v>2</v>
      </c>
      <c r="D39" s="53" t="s">
        <v>299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3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35">
      <c r="C41" t="s">
        <v>300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35">
      <c r="F42" s="50"/>
      <c r="R42" s="24"/>
      <c r="S42" s="24"/>
      <c r="T42" s="24"/>
      <c r="U42" s="24"/>
      <c r="W42" s="44"/>
    </row>
    <row r="43" spans="3:23" x14ac:dyDescent="0.35">
      <c r="F43" s="50"/>
      <c r="R43" s="24"/>
      <c r="S43" s="24"/>
      <c r="T43" s="24"/>
      <c r="U43" s="24"/>
      <c r="W43" s="44"/>
    </row>
    <row r="44" spans="3:23" x14ac:dyDescent="0.35">
      <c r="F44" s="50"/>
      <c r="R44" s="24"/>
      <c r="S44" s="24"/>
      <c r="T44" s="24"/>
      <c r="U44" s="24"/>
      <c r="W44" s="44"/>
    </row>
    <row r="45" spans="3:23" x14ac:dyDescent="0.35">
      <c r="F45" s="50"/>
      <c r="R45" s="24"/>
      <c r="S45" s="24"/>
      <c r="T45" s="24"/>
      <c r="U45" s="24"/>
      <c r="W45" s="44"/>
    </row>
    <row r="46" spans="3:23" x14ac:dyDescent="0.35">
      <c r="F46" s="50"/>
      <c r="R46" s="24"/>
      <c r="S46" s="24"/>
      <c r="T46" s="24"/>
      <c r="U46" s="24"/>
      <c r="W46" s="44"/>
    </row>
    <row r="47" spans="3:23" x14ac:dyDescent="0.35">
      <c r="F47" s="50"/>
      <c r="R47" s="24"/>
      <c r="S47" s="24"/>
      <c r="T47" s="24"/>
      <c r="U47" s="24"/>
      <c r="W47" s="44"/>
    </row>
    <row r="48" spans="3:23" x14ac:dyDescent="0.35">
      <c r="F48" s="50"/>
      <c r="R48" s="24"/>
      <c r="S48" s="24"/>
      <c r="T48" s="24"/>
      <c r="U48" s="24"/>
      <c r="W48" s="44"/>
    </row>
    <row r="49" spans="6:28" x14ac:dyDescent="0.35">
      <c r="F49" s="50"/>
      <c r="R49" s="24"/>
      <c r="S49" s="24"/>
      <c r="T49" s="24"/>
      <c r="U49" s="24"/>
      <c r="W49" s="44"/>
    </row>
    <row r="50" spans="6:28" x14ac:dyDescent="0.35">
      <c r="F50" s="50"/>
      <c r="R50" s="24"/>
      <c r="S50" s="24"/>
      <c r="T50" s="24"/>
      <c r="U50" s="24"/>
      <c r="W50" s="44"/>
    </row>
    <row r="51" spans="6:28" x14ac:dyDescent="0.35">
      <c r="F51" s="50"/>
      <c r="R51" s="41"/>
      <c r="S51" s="41"/>
      <c r="T51" s="41"/>
      <c r="U51" s="41"/>
      <c r="W51" s="44"/>
    </row>
    <row r="52" spans="6:28" x14ac:dyDescent="0.35">
      <c r="F52" s="50"/>
      <c r="R52" s="21"/>
      <c r="S52" s="21"/>
      <c r="T52" s="21"/>
      <c r="U52" s="21"/>
      <c r="W52" s="44"/>
    </row>
    <row r="53" spans="6:28" x14ac:dyDescent="0.35">
      <c r="F53" s="50"/>
      <c r="R53" s="41"/>
      <c r="S53" s="41"/>
      <c r="T53" s="41"/>
      <c r="U53" s="41"/>
      <c r="W53" s="44"/>
    </row>
    <row r="54" spans="6:28" x14ac:dyDescent="0.35">
      <c r="F54" s="50"/>
      <c r="R54" s="22"/>
      <c r="S54" s="22"/>
      <c r="T54" s="22"/>
      <c r="U54" s="22"/>
      <c r="W54" s="44"/>
    </row>
    <row r="55" spans="6:28" x14ac:dyDescent="0.35">
      <c r="F55" s="50"/>
      <c r="R55" s="24"/>
      <c r="S55" s="24"/>
      <c r="T55" s="24"/>
      <c r="U55" s="24"/>
      <c r="W55" s="44"/>
    </row>
    <row r="56" spans="6:28" x14ac:dyDescent="0.35">
      <c r="F56" s="50"/>
      <c r="R56" s="24"/>
      <c r="S56" s="24"/>
      <c r="T56" s="24"/>
      <c r="U56" s="24"/>
      <c r="W56" s="44"/>
    </row>
    <row r="57" spans="6:28" x14ac:dyDescent="0.35">
      <c r="F57" s="50"/>
      <c r="R57" s="24"/>
      <c r="S57" s="24"/>
      <c r="T57" s="24"/>
      <c r="U57" s="24"/>
      <c r="W57" s="44"/>
    </row>
    <row r="58" spans="6:28" x14ac:dyDescent="0.3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35">
      <c r="F59" s="50"/>
      <c r="R59" s="24"/>
      <c r="S59" s="24"/>
      <c r="T59" s="24"/>
      <c r="U59" s="24"/>
      <c r="W59" s="44"/>
    </row>
    <row r="60" spans="6:28" x14ac:dyDescent="0.35">
      <c r="F60" s="50"/>
      <c r="R60" s="24"/>
      <c r="S60" s="24"/>
      <c r="T60" s="24"/>
      <c r="U60" s="24"/>
      <c r="W60" s="44"/>
    </row>
    <row r="61" spans="6:28" x14ac:dyDescent="0.35">
      <c r="F61" s="50"/>
      <c r="R61" s="24"/>
      <c r="S61" s="24"/>
      <c r="T61" s="24"/>
      <c r="U61" s="24"/>
      <c r="W61" s="44"/>
    </row>
    <row r="62" spans="6:28" x14ac:dyDescent="0.3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3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35">
      <c r="F64" s="50"/>
      <c r="R64" s="24"/>
      <c r="S64" s="24"/>
      <c r="T64" s="24"/>
      <c r="U64" s="24"/>
      <c r="W64" s="44"/>
    </row>
    <row r="65" spans="6:23" x14ac:dyDescent="0.35">
      <c r="F65" s="50"/>
      <c r="R65" s="24"/>
      <c r="S65" s="24"/>
      <c r="T65" s="24"/>
      <c r="U65" s="24"/>
      <c r="W65" s="44"/>
    </row>
    <row r="66" spans="6:23" x14ac:dyDescent="0.35">
      <c r="F66" s="50"/>
      <c r="R66" s="41"/>
      <c r="S66" s="41"/>
      <c r="T66" s="41"/>
      <c r="U66" s="41"/>
      <c r="W66" s="44"/>
    </row>
    <row r="67" spans="6:23" x14ac:dyDescent="0.35">
      <c r="F67" s="50"/>
      <c r="R67" s="24"/>
      <c r="S67" s="21"/>
      <c r="T67" s="21"/>
      <c r="U67" s="21"/>
      <c r="W67" s="44"/>
    </row>
    <row r="68" spans="6:23" x14ac:dyDescent="0.35">
      <c r="F68" s="50"/>
      <c r="R68" s="24"/>
      <c r="S68" s="24"/>
      <c r="T68" s="24"/>
      <c r="U68" s="24"/>
      <c r="W68" s="44"/>
    </row>
    <row r="69" spans="6:23" x14ac:dyDescent="0.35">
      <c r="F69" s="50"/>
      <c r="R69" s="24"/>
      <c r="S69" s="24"/>
      <c r="T69" s="24"/>
      <c r="U69" s="24"/>
      <c r="W69" s="44"/>
    </row>
    <row r="70" spans="6:23" x14ac:dyDescent="0.35">
      <c r="F70" s="50"/>
      <c r="R70" s="24"/>
      <c r="S70" s="24"/>
      <c r="T70" s="24"/>
      <c r="U70" s="24"/>
      <c r="W70" s="44"/>
    </row>
    <row r="71" spans="6:23" x14ac:dyDescent="0.35">
      <c r="F71" s="50"/>
      <c r="R71" s="24"/>
      <c r="S71" s="24"/>
      <c r="T71" s="24"/>
      <c r="U71" s="24"/>
      <c r="W71" s="44"/>
    </row>
    <row r="72" spans="6:23" x14ac:dyDescent="0.35">
      <c r="F72" s="50"/>
      <c r="R72" s="24"/>
      <c r="S72" s="24"/>
      <c r="T72" s="24"/>
      <c r="U72" s="24"/>
      <c r="W72" s="44"/>
    </row>
    <row r="73" spans="6:23" x14ac:dyDescent="0.35">
      <c r="F73" s="50"/>
      <c r="R73" s="24"/>
      <c r="S73" s="24"/>
      <c r="T73" s="24"/>
      <c r="U73" s="24"/>
      <c r="W73" s="44"/>
    </row>
    <row r="74" spans="6:23" x14ac:dyDescent="0.35">
      <c r="F74" s="50"/>
      <c r="R74" s="24"/>
      <c r="S74" s="24"/>
      <c r="T74" s="24"/>
      <c r="U74" s="24"/>
      <c r="W74" s="44"/>
    </row>
    <row r="75" spans="6:23" x14ac:dyDescent="0.35">
      <c r="F75" s="50"/>
      <c r="R75" s="24"/>
      <c r="S75" s="24"/>
      <c r="T75" s="24"/>
      <c r="U75" s="24"/>
      <c r="W75" s="44"/>
    </row>
    <row r="76" spans="6:23" x14ac:dyDescent="0.35">
      <c r="F76" s="50"/>
      <c r="R76" s="41"/>
      <c r="S76" s="41"/>
      <c r="T76" s="41"/>
      <c r="U76" s="41"/>
      <c r="W76" s="44"/>
    </row>
    <row r="77" spans="6:23" x14ac:dyDescent="0.35">
      <c r="F77" s="50"/>
      <c r="R77" s="24"/>
      <c r="S77" s="21"/>
      <c r="T77" s="21"/>
      <c r="U77" s="21"/>
      <c r="W77" s="44"/>
    </row>
    <row r="78" spans="6:23" ht="15" thickBot="1" x14ac:dyDescent="0.4">
      <c r="F78" s="50"/>
      <c r="R78" s="35"/>
      <c r="S78" s="35"/>
      <c r="T78" s="35"/>
      <c r="U78" s="35"/>
      <c r="W78" s="44"/>
    </row>
    <row r="79" spans="6:23" ht="15" thickTop="1" x14ac:dyDescent="0.35">
      <c r="F79" s="50"/>
      <c r="R79" s="24"/>
      <c r="S79" s="21"/>
      <c r="T79" s="21"/>
      <c r="U79" s="21"/>
      <c r="W79" s="44"/>
    </row>
    <row r="80" spans="6:23" x14ac:dyDescent="0.35">
      <c r="F80" s="50"/>
      <c r="R80" s="24"/>
      <c r="S80" s="24"/>
      <c r="T80" s="24"/>
      <c r="U80" s="24"/>
      <c r="W80" s="44"/>
    </row>
    <row r="81" spans="6:23" x14ac:dyDescent="0.35">
      <c r="F81" s="50"/>
      <c r="R81" s="24"/>
      <c r="S81" s="24"/>
      <c r="T81" s="24"/>
      <c r="U81" s="24"/>
      <c r="W81" s="44"/>
    </row>
    <row r="82" spans="6:23" x14ac:dyDescent="0.35">
      <c r="F82" s="50"/>
      <c r="R82" s="24"/>
      <c r="S82" s="24"/>
      <c r="T82" s="24"/>
      <c r="U82" s="24"/>
      <c r="W82" s="44"/>
    </row>
    <row r="83" spans="6:23" x14ac:dyDescent="0.35">
      <c r="F83" s="50"/>
      <c r="R83" s="24"/>
      <c r="S83" s="24"/>
      <c r="T83" s="24"/>
      <c r="U83" s="24"/>
      <c r="W83" s="44"/>
    </row>
    <row r="84" spans="6:23" x14ac:dyDescent="0.35">
      <c r="F84" s="50"/>
      <c r="R84" s="24"/>
      <c r="S84" s="24"/>
      <c r="T84" s="24"/>
      <c r="U84" s="24"/>
      <c r="W84" s="44"/>
    </row>
    <row r="85" spans="6:23" x14ac:dyDescent="0.35">
      <c r="F85" s="50"/>
      <c r="R85" s="24"/>
      <c r="S85" s="24"/>
      <c r="T85" s="24"/>
      <c r="U85" s="24"/>
      <c r="W85" s="44"/>
    </row>
    <row r="86" spans="6:23" x14ac:dyDescent="0.35">
      <c r="F86" s="50"/>
      <c r="R86" s="24"/>
      <c r="S86" s="24"/>
      <c r="T86" s="24"/>
      <c r="U86" s="24"/>
      <c r="W86" s="44"/>
    </row>
    <row r="87" spans="6:23" x14ac:dyDescent="0.35">
      <c r="F87" s="50"/>
      <c r="R87" s="24"/>
      <c r="S87" s="24"/>
      <c r="T87" s="24"/>
      <c r="U87" s="24"/>
      <c r="W87" s="44"/>
    </row>
    <row r="88" spans="6:23" x14ac:dyDescent="0.35">
      <c r="F88" s="50"/>
      <c r="R88" s="24"/>
      <c r="S88" s="24"/>
      <c r="T88" s="24"/>
      <c r="U88" s="24"/>
      <c r="W88" s="44"/>
    </row>
    <row r="89" spans="6:23" x14ac:dyDescent="0.35">
      <c r="F89" s="50"/>
      <c r="R89" s="24"/>
      <c r="S89" s="24"/>
      <c r="T89" s="24"/>
      <c r="U89" s="24"/>
      <c r="W89" s="44"/>
    </row>
    <row r="90" spans="6:23" x14ac:dyDescent="0.35">
      <c r="F90" s="50"/>
      <c r="R90" s="41"/>
      <c r="S90" s="41"/>
      <c r="T90" s="41"/>
      <c r="U90" s="41"/>
      <c r="W90" s="44"/>
    </row>
    <row r="91" spans="6:23" x14ac:dyDescent="0.35">
      <c r="F91" s="50"/>
      <c r="R91" s="21"/>
      <c r="S91" s="21"/>
      <c r="T91" s="21"/>
      <c r="U91" s="21"/>
      <c r="W91" s="44"/>
    </row>
    <row r="92" spans="6:23" ht="15" thickBot="1" x14ac:dyDescent="0.4">
      <c r="F92" s="50"/>
      <c r="R92" s="35"/>
      <c r="S92" s="35"/>
      <c r="T92" s="35"/>
      <c r="U92" s="35"/>
      <c r="W92" s="44"/>
    </row>
    <row r="93" spans="6:23" ht="15" thickTop="1" x14ac:dyDescent="0.35">
      <c r="F93" s="50"/>
      <c r="R93" s="21"/>
      <c r="S93" s="21"/>
      <c r="T93" s="21"/>
      <c r="U93" s="21"/>
      <c r="W93" s="44"/>
    </row>
    <row r="94" spans="6:23" x14ac:dyDescent="0.35">
      <c r="F94" s="50"/>
      <c r="R94" s="24"/>
      <c r="S94" s="24"/>
      <c r="T94" s="24"/>
      <c r="U94" s="24"/>
      <c r="W94" s="44"/>
    </row>
    <row r="95" spans="6:23" x14ac:dyDescent="0.35">
      <c r="F95" s="50"/>
      <c r="R95" s="24"/>
      <c r="S95" s="24"/>
      <c r="T95" s="24"/>
      <c r="U95" s="24"/>
      <c r="W95" s="44"/>
    </row>
    <row r="96" spans="6:23" x14ac:dyDescent="0.35">
      <c r="F96" s="50"/>
      <c r="R96" s="24"/>
      <c r="S96" s="24"/>
      <c r="T96" s="24"/>
      <c r="U96" s="24"/>
      <c r="W96" s="44"/>
    </row>
    <row r="97" spans="2:23" x14ac:dyDescent="0.35">
      <c r="F97" s="50"/>
      <c r="R97" s="24"/>
      <c r="S97" s="24"/>
      <c r="T97" s="24"/>
      <c r="U97" s="24"/>
      <c r="W97" s="44"/>
    </row>
    <row r="98" spans="2:23" x14ac:dyDescent="0.35">
      <c r="F98" s="50"/>
      <c r="R98" s="24"/>
      <c r="S98" s="24"/>
      <c r="T98" s="24"/>
      <c r="U98" s="24"/>
      <c r="W98" s="44"/>
    </row>
    <row r="99" spans="2:23" x14ac:dyDescent="0.35">
      <c r="F99" s="50"/>
      <c r="R99" s="41"/>
      <c r="S99" s="41"/>
      <c r="T99" s="41"/>
      <c r="U99" s="41"/>
      <c r="W99" s="44"/>
    </row>
    <row r="100" spans="2:23" x14ac:dyDescent="0.3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3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3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3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3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3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5" x14ac:dyDescent="0.3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5" x14ac:dyDescent="0.3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5" x14ac:dyDescent="0.3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5" x14ac:dyDescent="0.3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5" x14ac:dyDescent="0.3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3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5" x14ac:dyDescent="0.3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5" x14ac:dyDescent="0.3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5" x14ac:dyDescent="0.3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5" x14ac:dyDescent="0.3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5" x14ac:dyDescent="0.3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5" x14ac:dyDescent="0.3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5" x14ac:dyDescent="0.3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5" x14ac:dyDescent="0.3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5" x14ac:dyDescent="0.3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3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5" x14ac:dyDescent="0.3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3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3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3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3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" thickBot="1" x14ac:dyDescent="0.4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" thickTop="1" x14ac:dyDescent="0.3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3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3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3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3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3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3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3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3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3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3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3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3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3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3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3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3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3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3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3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3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3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3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3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3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3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3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3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3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3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3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3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3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3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3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3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3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3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3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3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3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3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3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3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3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3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3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3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3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3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3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3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3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3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3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3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3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3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3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3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3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3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3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3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3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3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3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3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3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3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3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3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3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3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3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3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3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3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3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3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3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3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3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3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3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3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3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3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3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3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3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3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3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3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3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3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3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3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3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3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3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3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3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3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3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3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3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3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3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3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3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3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3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3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3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3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3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3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3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3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3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3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3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3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3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3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3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3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3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3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3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3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3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3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3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3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3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3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3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3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3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3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3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3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3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3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3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3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3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3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3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3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3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3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3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3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3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3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3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3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3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3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3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3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3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3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3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" thickBot="1" x14ac:dyDescent="0.4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" thickTop="1" x14ac:dyDescent="0.3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3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3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3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3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3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3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3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3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3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3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3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3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3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3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3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3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3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3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3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3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3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3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3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3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3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3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3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3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3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3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3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3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3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3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3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3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3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3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3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3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3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3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3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3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3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3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3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3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3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3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3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3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3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3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3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3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3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3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3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3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3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3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3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3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3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3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3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3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3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3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3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3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3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3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3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3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3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3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3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3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3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3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3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3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3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3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3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3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3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3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3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3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3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3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3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3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3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3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3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3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3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3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3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3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3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3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3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3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3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3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3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3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3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3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3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3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3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3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3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3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3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3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3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3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3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3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3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3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3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3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3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3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3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3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3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3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3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3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3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3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3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3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3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3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3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3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3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3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3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3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3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3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3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3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3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3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3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3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3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3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3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3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3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3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3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3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3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3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3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3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3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3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3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3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3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3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3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3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3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3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3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3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3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3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3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3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3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3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3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3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3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3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3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3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3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3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3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3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3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3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3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3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3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3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3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3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3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3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3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3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3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35">
      <c r="W508" s="44"/>
    </row>
    <row r="509" spans="6:23" x14ac:dyDescent="0.35">
      <c r="W509" s="44"/>
    </row>
    <row r="510" spans="6:23" x14ac:dyDescent="0.35">
      <c r="W510" s="44"/>
    </row>
    <row r="511" spans="6:23" x14ac:dyDescent="0.35">
      <c r="W511" s="44"/>
    </row>
    <row r="512" spans="6:23" x14ac:dyDescent="0.35">
      <c r="W512" s="44"/>
    </row>
    <row r="513" spans="23:23" x14ac:dyDescent="0.35">
      <c r="W513" s="44"/>
    </row>
    <row r="514" spans="23:23" x14ac:dyDescent="0.35">
      <c r="W514" s="44"/>
    </row>
    <row r="515" spans="23:23" x14ac:dyDescent="0.35">
      <c r="W515" s="44"/>
    </row>
    <row r="516" spans="23:23" x14ac:dyDescent="0.35">
      <c r="W516" s="44"/>
    </row>
    <row r="517" spans="23:23" x14ac:dyDescent="0.35">
      <c r="W517" s="44"/>
    </row>
    <row r="518" spans="23:23" x14ac:dyDescent="0.35">
      <c r="W518" s="44"/>
    </row>
    <row r="519" spans="23:23" x14ac:dyDescent="0.35">
      <c r="W519" s="44"/>
    </row>
    <row r="520" spans="23:23" x14ac:dyDescent="0.35">
      <c r="W520" s="44"/>
    </row>
    <row r="521" spans="23:23" x14ac:dyDescent="0.35">
      <c r="W521" s="44"/>
    </row>
    <row r="522" spans="23:23" x14ac:dyDescent="0.35">
      <c r="W522" s="44"/>
    </row>
    <row r="523" spans="23:23" x14ac:dyDescent="0.35">
      <c r="W523" s="44"/>
    </row>
    <row r="524" spans="23:23" x14ac:dyDescent="0.35">
      <c r="W524" s="44"/>
    </row>
    <row r="525" spans="23:23" x14ac:dyDescent="0.35">
      <c r="W525" s="44"/>
    </row>
    <row r="526" spans="23:23" x14ac:dyDescent="0.35">
      <c r="W526" s="44"/>
    </row>
    <row r="527" spans="23:23" x14ac:dyDescent="0.35">
      <c r="W527" s="44"/>
    </row>
    <row r="528" spans="23:23" x14ac:dyDescent="0.35">
      <c r="W528" s="44"/>
    </row>
    <row r="529" spans="23:23" x14ac:dyDescent="0.35">
      <c r="W529" s="44"/>
    </row>
    <row r="530" spans="23:23" x14ac:dyDescent="0.35">
      <c r="W530" s="44"/>
    </row>
    <row r="531" spans="23:23" x14ac:dyDescent="0.35">
      <c r="W531" s="44"/>
    </row>
    <row r="532" spans="23:23" x14ac:dyDescent="0.35">
      <c r="W532" s="44"/>
    </row>
    <row r="533" spans="23:23" x14ac:dyDescent="0.35">
      <c r="W533" s="44"/>
    </row>
    <row r="534" spans="23:23" x14ac:dyDescent="0.35">
      <c r="W534" s="44"/>
    </row>
    <row r="535" spans="23:23" x14ac:dyDescent="0.35">
      <c r="W535" s="44"/>
    </row>
    <row r="536" spans="23:23" x14ac:dyDescent="0.35">
      <c r="W536" s="44"/>
    </row>
    <row r="537" spans="23:23" x14ac:dyDescent="0.35">
      <c r="W537" s="44"/>
    </row>
    <row r="538" spans="23:23" x14ac:dyDescent="0.35">
      <c r="W538" s="44"/>
    </row>
    <row r="539" spans="23:23" x14ac:dyDescent="0.35">
      <c r="W539" s="44"/>
    </row>
    <row r="540" spans="23:23" x14ac:dyDescent="0.35">
      <c r="W540" s="44"/>
    </row>
    <row r="541" spans="23:23" x14ac:dyDescent="0.35">
      <c r="W541" s="44"/>
    </row>
    <row r="542" spans="23:23" x14ac:dyDescent="0.35">
      <c r="W542" s="44"/>
    </row>
    <row r="543" spans="23:23" x14ac:dyDescent="0.35">
      <c r="W543" s="44"/>
    </row>
    <row r="544" spans="23:23" x14ac:dyDescent="0.35">
      <c r="W544" s="44"/>
    </row>
    <row r="545" spans="23:23" x14ac:dyDescent="0.35">
      <c r="W545" s="44"/>
    </row>
    <row r="546" spans="23:23" x14ac:dyDescent="0.35">
      <c r="W546" s="44"/>
    </row>
    <row r="547" spans="23:23" x14ac:dyDescent="0.35">
      <c r="W547" s="44"/>
    </row>
    <row r="548" spans="23:23" x14ac:dyDescent="0.35">
      <c r="W548" s="44"/>
    </row>
    <row r="549" spans="23:23" x14ac:dyDescent="0.35">
      <c r="W549" s="44"/>
    </row>
    <row r="550" spans="23:23" x14ac:dyDescent="0.35">
      <c r="W550" s="44"/>
    </row>
    <row r="551" spans="23:23" x14ac:dyDescent="0.35">
      <c r="W551" s="44"/>
    </row>
    <row r="552" spans="23:23" x14ac:dyDescent="0.35">
      <c r="W552" s="44"/>
    </row>
    <row r="553" spans="23:23" x14ac:dyDescent="0.35">
      <c r="W553" s="44"/>
    </row>
    <row r="554" spans="23:23" x14ac:dyDescent="0.35">
      <c r="W554" s="44"/>
    </row>
    <row r="555" spans="23:23" x14ac:dyDescent="0.35">
      <c r="W555" s="44"/>
    </row>
    <row r="556" spans="23:23" x14ac:dyDescent="0.35">
      <c r="W556" s="44"/>
    </row>
    <row r="557" spans="23:23" x14ac:dyDescent="0.35">
      <c r="W557" s="44"/>
    </row>
    <row r="558" spans="23:23" x14ac:dyDescent="0.35">
      <c r="W558" s="44"/>
    </row>
    <row r="559" spans="23:23" x14ac:dyDescent="0.35">
      <c r="W559" s="44"/>
    </row>
    <row r="560" spans="23:23" x14ac:dyDescent="0.35">
      <c r="W560" s="44"/>
    </row>
    <row r="561" spans="23:23" x14ac:dyDescent="0.35">
      <c r="W561" s="44"/>
    </row>
    <row r="562" spans="23:23" x14ac:dyDescent="0.35">
      <c r="W562" s="44"/>
    </row>
    <row r="563" spans="23:23" x14ac:dyDescent="0.35">
      <c r="W563" s="44"/>
    </row>
    <row r="564" spans="23:23" x14ac:dyDescent="0.35">
      <c r="W564" s="44"/>
    </row>
    <row r="565" spans="23:23" x14ac:dyDescent="0.35">
      <c r="W565" s="44"/>
    </row>
    <row r="566" spans="23:23" x14ac:dyDescent="0.35">
      <c r="W566" s="44"/>
    </row>
    <row r="567" spans="23:23" x14ac:dyDescent="0.35">
      <c r="W567" s="44"/>
    </row>
    <row r="568" spans="23:23" x14ac:dyDescent="0.35">
      <c r="W568" s="44"/>
    </row>
    <row r="569" spans="23:23" x14ac:dyDescent="0.35">
      <c r="W569" s="44"/>
    </row>
    <row r="570" spans="23:23" x14ac:dyDescent="0.35">
      <c r="W570" s="44"/>
    </row>
    <row r="571" spans="23:23" x14ac:dyDescent="0.35">
      <c r="W571" s="44"/>
    </row>
    <row r="572" spans="23:23" x14ac:dyDescent="0.35">
      <c r="W572" s="44"/>
    </row>
    <row r="573" spans="23:23" x14ac:dyDescent="0.35">
      <c r="W573" s="44"/>
    </row>
    <row r="574" spans="23:23" x14ac:dyDescent="0.35">
      <c r="W574" s="44"/>
    </row>
    <row r="575" spans="23:23" x14ac:dyDescent="0.35">
      <c r="W575" s="44"/>
    </row>
    <row r="576" spans="23:23" x14ac:dyDescent="0.35">
      <c r="W576" s="44"/>
    </row>
    <row r="577" spans="23:23" x14ac:dyDescent="0.35">
      <c r="W577" s="44"/>
    </row>
    <row r="578" spans="23:23" x14ac:dyDescent="0.35">
      <c r="W578" s="44"/>
    </row>
    <row r="579" spans="23:23" x14ac:dyDescent="0.35">
      <c r="W579" s="44"/>
    </row>
    <row r="580" spans="23:23" x14ac:dyDescent="0.35">
      <c r="W580" s="44"/>
    </row>
    <row r="581" spans="23:23" x14ac:dyDescent="0.35">
      <c r="W581" s="44"/>
    </row>
    <row r="582" spans="23:23" x14ac:dyDescent="0.35">
      <c r="W582" s="44"/>
    </row>
    <row r="583" spans="23:23" x14ac:dyDescent="0.35">
      <c r="W583" s="44"/>
    </row>
    <row r="584" spans="23:23" x14ac:dyDescent="0.35">
      <c r="W584" s="44"/>
    </row>
    <row r="585" spans="23:23" x14ac:dyDescent="0.35">
      <c r="W585" s="44"/>
    </row>
    <row r="586" spans="23:23" x14ac:dyDescent="0.35">
      <c r="W586" s="44"/>
    </row>
    <row r="587" spans="23:23" x14ac:dyDescent="0.35">
      <c r="W587" s="44"/>
    </row>
    <row r="588" spans="23:23" x14ac:dyDescent="0.35">
      <c r="W588" s="44"/>
    </row>
    <row r="589" spans="23:23" x14ac:dyDescent="0.35">
      <c r="W589" s="44"/>
    </row>
    <row r="590" spans="23:23" x14ac:dyDescent="0.35">
      <c r="W590" s="44"/>
    </row>
    <row r="591" spans="23:23" x14ac:dyDescent="0.35">
      <c r="W591" s="44"/>
    </row>
    <row r="592" spans="23:23" x14ac:dyDescent="0.35">
      <c r="W592" s="44"/>
    </row>
    <row r="593" spans="6:23" x14ac:dyDescent="0.35">
      <c r="W593" s="44"/>
    </row>
    <row r="594" spans="6:23" x14ac:dyDescent="0.35">
      <c r="W594" s="44"/>
    </row>
    <row r="595" spans="6:23" x14ac:dyDescent="0.35">
      <c r="W595" s="44"/>
    </row>
    <row r="596" spans="6:23" x14ac:dyDescent="0.35">
      <c r="W596" s="44"/>
    </row>
    <row r="597" spans="6:23" x14ac:dyDescent="0.35">
      <c r="W597" s="44"/>
    </row>
    <row r="598" spans="6:23" x14ac:dyDescent="0.35">
      <c r="W598" s="44"/>
    </row>
    <row r="599" spans="6:23" x14ac:dyDescent="0.35">
      <c r="W599" s="44"/>
    </row>
    <row r="600" spans="6:23" x14ac:dyDescent="0.35">
      <c r="J600"/>
      <c r="N600"/>
      <c r="W600" s="44"/>
    </row>
    <row r="601" spans="6:23" x14ac:dyDescent="0.35">
      <c r="W601" s="44"/>
    </row>
    <row r="602" spans="6:23" x14ac:dyDescent="0.3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3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3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3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3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35">
      <c r="F607" s="50"/>
      <c r="W607" s="44"/>
    </row>
    <row r="608" spans="6:23" x14ac:dyDescent="0.35">
      <c r="F608" s="50"/>
      <c r="W608" s="44"/>
    </row>
    <row r="609" spans="6:23" x14ac:dyDescent="0.35">
      <c r="F609" s="50"/>
      <c r="W609" s="44"/>
    </row>
    <row r="610" spans="6:23" x14ac:dyDescent="0.35">
      <c r="F610" s="50"/>
      <c r="W610" s="44"/>
    </row>
    <row r="611" spans="6:23" x14ac:dyDescent="0.35">
      <c r="F611" s="50"/>
      <c r="W611" s="44"/>
    </row>
    <row r="612" spans="6:23" x14ac:dyDescent="0.35">
      <c r="F612" s="50"/>
      <c r="W612" s="44"/>
    </row>
    <row r="613" spans="6:23" x14ac:dyDescent="0.35">
      <c r="F613" s="50"/>
      <c r="W613" s="44"/>
    </row>
    <row r="614" spans="6:23" x14ac:dyDescent="0.35">
      <c r="F614" s="50"/>
      <c r="W614" s="44"/>
    </row>
    <row r="615" spans="6:23" x14ac:dyDescent="0.35">
      <c r="F615" s="50"/>
      <c r="W615" s="44"/>
    </row>
    <row r="616" spans="6:23" x14ac:dyDescent="0.35">
      <c r="F616" s="50"/>
      <c r="W616" s="44"/>
    </row>
    <row r="617" spans="6:23" x14ac:dyDescent="0.35">
      <c r="F617" s="50"/>
      <c r="W617" s="44"/>
    </row>
    <row r="618" spans="6:23" x14ac:dyDescent="0.35">
      <c r="F618" s="50"/>
      <c r="W618" s="44"/>
    </row>
    <row r="619" spans="6:23" x14ac:dyDescent="0.35">
      <c r="F619" s="50"/>
      <c r="W619" s="44"/>
    </row>
    <row r="620" spans="6:23" x14ac:dyDescent="0.35">
      <c r="F620" s="50"/>
      <c r="W620" s="44"/>
    </row>
    <row r="621" spans="6:23" x14ac:dyDescent="0.35">
      <c r="F621" s="50"/>
      <c r="W621" s="44"/>
    </row>
    <row r="622" spans="6:23" x14ac:dyDescent="0.35">
      <c r="F622" s="50"/>
      <c r="W622" s="44"/>
    </row>
    <row r="623" spans="6:23" x14ac:dyDescent="0.35">
      <c r="F623" s="50"/>
      <c r="W623" s="44"/>
    </row>
    <row r="624" spans="6:23" x14ac:dyDescent="0.35">
      <c r="F624" s="50"/>
      <c r="W624" s="44"/>
    </row>
    <row r="625" spans="6:23" x14ac:dyDescent="0.35">
      <c r="F625" s="50"/>
      <c r="W625" s="44"/>
    </row>
    <row r="626" spans="6:23" x14ac:dyDescent="0.35">
      <c r="F626" s="50"/>
      <c r="W626" s="44"/>
    </row>
    <row r="627" spans="6:23" x14ac:dyDescent="0.35">
      <c r="F627" s="50"/>
      <c r="W627" s="44"/>
    </row>
    <row r="628" spans="6:23" x14ac:dyDescent="0.35">
      <c r="F628" s="50"/>
      <c r="W628" s="44"/>
    </row>
    <row r="629" spans="6:23" x14ac:dyDescent="0.35">
      <c r="F629" s="50"/>
      <c r="W629" s="44"/>
    </row>
    <row r="630" spans="6:23" x14ac:dyDescent="0.35">
      <c r="F630" s="50"/>
      <c r="W630" s="44"/>
    </row>
    <row r="631" spans="6:23" x14ac:dyDescent="0.35">
      <c r="F631" s="50"/>
      <c r="W631" s="44"/>
    </row>
    <row r="632" spans="6:23" x14ac:dyDescent="0.35">
      <c r="F632" s="50"/>
      <c r="W632" s="44"/>
    </row>
    <row r="633" spans="6:23" x14ac:dyDescent="0.35">
      <c r="F633" s="50"/>
      <c r="W633" s="44"/>
    </row>
    <row r="634" spans="6:23" x14ac:dyDescent="0.35">
      <c r="F634" s="50"/>
      <c r="W634" s="44"/>
    </row>
    <row r="635" spans="6:23" x14ac:dyDescent="0.35">
      <c r="F635" s="50"/>
      <c r="W635" s="44"/>
    </row>
    <row r="636" spans="6:23" x14ac:dyDescent="0.35">
      <c r="F636" s="50"/>
      <c r="W636" s="44"/>
    </row>
    <row r="637" spans="6:23" x14ac:dyDescent="0.35">
      <c r="F637" s="50"/>
      <c r="W637" s="44"/>
    </row>
    <row r="638" spans="6:23" x14ac:dyDescent="0.35">
      <c r="F638" s="50"/>
      <c r="W638" s="44"/>
    </row>
    <row r="639" spans="6:23" x14ac:dyDescent="0.35">
      <c r="F639" s="50"/>
      <c r="W639" s="44"/>
    </row>
    <row r="640" spans="6:23" x14ac:dyDescent="0.35">
      <c r="F640" s="50"/>
      <c r="W640" s="44"/>
    </row>
    <row r="641" spans="6:23" x14ac:dyDescent="0.35">
      <c r="F641" s="50"/>
      <c r="W641" s="44"/>
    </row>
    <row r="642" spans="6:23" x14ac:dyDescent="0.35">
      <c r="F642" s="50"/>
      <c r="W642" s="44"/>
    </row>
    <row r="643" spans="6:23" x14ac:dyDescent="0.35">
      <c r="F643" s="50"/>
      <c r="W643" s="44"/>
    </row>
    <row r="644" spans="6:23" x14ac:dyDescent="0.35">
      <c r="F644" s="50"/>
      <c r="W644" s="44"/>
    </row>
    <row r="645" spans="6:23" x14ac:dyDescent="0.35">
      <c r="F645" s="50"/>
      <c r="W645" s="44"/>
    </row>
    <row r="646" spans="6:23" x14ac:dyDescent="0.35">
      <c r="F646" s="50"/>
      <c r="W646" s="44"/>
    </row>
    <row r="647" spans="6:23" x14ac:dyDescent="0.35">
      <c r="F647" s="50"/>
      <c r="W647" s="44"/>
    </row>
    <row r="648" spans="6:23" x14ac:dyDescent="0.35">
      <c r="F648" s="50"/>
      <c r="W648" s="44"/>
    </row>
    <row r="649" spans="6:23" x14ac:dyDescent="0.35">
      <c r="F649" s="50"/>
      <c r="W649" s="44"/>
    </row>
    <row r="650" spans="6:23" x14ac:dyDescent="0.35">
      <c r="F650" s="50"/>
      <c r="W650" s="44"/>
    </row>
    <row r="651" spans="6:23" x14ac:dyDescent="0.35">
      <c r="F651" s="50"/>
      <c r="W651" s="44"/>
    </row>
    <row r="652" spans="6:23" x14ac:dyDescent="0.35">
      <c r="F652" s="50"/>
      <c r="W652" s="44"/>
    </row>
    <row r="653" spans="6:23" x14ac:dyDescent="0.35">
      <c r="F653" s="50"/>
      <c r="W653" s="44"/>
    </row>
    <row r="654" spans="6:23" x14ac:dyDescent="0.35">
      <c r="F654" s="50"/>
      <c r="W654" s="44"/>
    </row>
    <row r="655" spans="6:23" x14ac:dyDescent="0.35">
      <c r="F655" s="50"/>
      <c r="W655" s="44"/>
    </row>
    <row r="656" spans="6:23" x14ac:dyDescent="0.35">
      <c r="F656" s="50"/>
      <c r="W656" s="44"/>
    </row>
    <row r="657" spans="6:23" x14ac:dyDescent="0.35">
      <c r="F657" s="50"/>
      <c r="W657" s="44"/>
    </row>
    <row r="658" spans="6:23" x14ac:dyDescent="0.35">
      <c r="F658" s="50"/>
      <c r="W658" s="44"/>
    </row>
    <row r="659" spans="6:23" x14ac:dyDescent="0.35">
      <c r="F659" s="50"/>
      <c r="W659" s="44"/>
    </row>
    <row r="660" spans="6:23" x14ac:dyDescent="0.35">
      <c r="F660" s="50"/>
      <c r="W660" s="44"/>
    </row>
    <row r="661" spans="6:23" x14ac:dyDescent="0.35">
      <c r="F661" s="50"/>
      <c r="W661" s="44"/>
    </row>
    <row r="662" spans="6:23" x14ac:dyDescent="0.35">
      <c r="F662" s="50"/>
      <c r="W662" s="44"/>
    </row>
    <row r="663" spans="6:23" x14ac:dyDescent="0.35">
      <c r="F663" s="50"/>
      <c r="W663" s="44"/>
    </row>
    <row r="664" spans="6:23" x14ac:dyDescent="0.35">
      <c r="F664" s="50"/>
      <c r="W664" s="44"/>
    </row>
    <row r="665" spans="6:23" x14ac:dyDescent="0.35">
      <c r="F665" s="50"/>
      <c r="W665" s="44"/>
    </row>
    <row r="666" spans="6:23" x14ac:dyDescent="0.35">
      <c r="F666" s="50"/>
      <c r="W666" s="44"/>
    </row>
    <row r="667" spans="6:23" x14ac:dyDescent="0.35">
      <c r="F667" s="50"/>
      <c r="W667" s="44"/>
    </row>
    <row r="668" spans="6:23" x14ac:dyDescent="0.35">
      <c r="F668" s="50"/>
      <c r="W668" s="44"/>
    </row>
    <row r="669" spans="6:23" x14ac:dyDescent="0.35">
      <c r="F669" s="50"/>
      <c r="W669" s="44"/>
    </row>
    <row r="670" spans="6:23" x14ac:dyDescent="0.35">
      <c r="F670" s="50"/>
      <c r="W670" s="44"/>
    </row>
    <row r="671" spans="6:23" x14ac:dyDescent="0.35">
      <c r="F671" s="50"/>
      <c r="W671" s="44"/>
    </row>
    <row r="672" spans="6:23" x14ac:dyDescent="0.35">
      <c r="F672" s="50"/>
      <c r="W672" s="44"/>
    </row>
    <row r="673" spans="6:23" x14ac:dyDescent="0.35">
      <c r="F673" s="50"/>
      <c r="W673" s="44"/>
    </row>
    <row r="674" spans="6:23" x14ac:dyDescent="0.35">
      <c r="F674" s="50"/>
      <c r="W674" s="44"/>
    </row>
    <row r="675" spans="6:23" x14ac:dyDescent="0.35">
      <c r="F675" s="50"/>
      <c r="W675" s="44"/>
    </row>
    <row r="676" spans="6:23" x14ac:dyDescent="0.35">
      <c r="F676" s="50"/>
      <c r="W676" s="44"/>
    </row>
    <row r="677" spans="6:23" x14ac:dyDescent="0.35">
      <c r="F677" s="50"/>
      <c r="W677" s="44"/>
    </row>
    <row r="678" spans="6:23" x14ac:dyDescent="0.35">
      <c r="F678" s="50"/>
      <c r="W678" s="44"/>
    </row>
    <row r="679" spans="6:23" x14ac:dyDescent="0.35">
      <c r="F679" s="50"/>
      <c r="W679" s="44"/>
    </row>
    <row r="680" spans="6:23" x14ac:dyDescent="0.35">
      <c r="F680" s="50"/>
      <c r="W680" s="44"/>
    </row>
    <row r="681" spans="6:23" x14ac:dyDescent="0.35">
      <c r="F681" s="50"/>
      <c r="W681" s="44"/>
    </row>
    <row r="682" spans="6:23" x14ac:dyDescent="0.35">
      <c r="F682" s="50"/>
      <c r="W682" s="44"/>
    </row>
    <row r="683" spans="6:23" x14ac:dyDescent="0.35">
      <c r="F683" s="50"/>
      <c r="W683" s="44"/>
    </row>
    <row r="684" spans="6:23" x14ac:dyDescent="0.35">
      <c r="F684" s="50"/>
      <c r="W684" s="44"/>
    </row>
    <row r="685" spans="6:23" x14ac:dyDescent="0.35">
      <c r="F685" s="50"/>
      <c r="W685" s="44"/>
    </row>
    <row r="686" spans="6:23" x14ac:dyDescent="0.35">
      <c r="F686" s="50"/>
      <c r="W686" s="44"/>
    </row>
    <row r="687" spans="6:23" x14ac:dyDescent="0.35">
      <c r="F687" s="50"/>
      <c r="W687" s="44"/>
    </row>
    <row r="688" spans="6:23" x14ac:dyDescent="0.35">
      <c r="F688" s="50"/>
      <c r="W688" s="44"/>
    </row>
    <row r="689" spans="23:23" x14ac:dyDescent="0.35">
      <c r="W689" s="44"/>
    </row>
    <row r="690" spans="23:23" x14ac:dyDescent="0.35">
      <c r="W690" s="44"/>
    </row>
    <row r="691" spans="23:23" x14ac:dyDescent="0.35">
      <c r="W691" s="44"/>
    </row>
    <row r="692" spans="23:23" x14ac:dyDescent="0.35">
      <c r="W692" s="44"/>
    </row>
    <row r="693" spans="23:23" x14ac:dyDescent="0.35">
      <c r="W693" s="44"/>
    </row>
    <row r="694" spans="23:23" x14ac:dyDescent="0.35">
      <c r="W694" s="44"/>
    </row>
    <row r="695" spans="23:23" x14ac:dyDescent="0.35">
      <c r="W695" s="44"/>
    </row>
    <row r="696" spans="23:23" x14ac:dyDescent="0.35">
      <c r="W696" s="44"/>
    </row>
    <row r="697" spans="23:23" x14ac:dyDescent="0.35">
      <c r="W697" s="44"/>
    </row>
    <row r="698" spans="23:23" x14ac:dyDescent="0.35">
      <c r="W698" s="44"/>
    </row>
    <row r="699" spans="23:23" x14ac:dyDescent="0.35">
      <c r="W699" s="44"/>
    </row>
    <row r="700" spans="23:23" x14ac:dyDescent="0.35">
      <c r="W700" s="44"/>
    </row>
    <row r="701" spans="23:23" x14ac:dyDescent="0.35">
      <c r="W701" s="44"/>
    </row>
    <row r="702" spans="23:23" x14ac:dyDescent="0.35">
      <c r="W702" s="44"/>
    </row>
    <row r="703" spans="23:23" x14ac:dyDescent="0.35">
      <c r="W703" s="44"/>
    </row>
    <row r="704" spans="23:23" x14ac:dyDescent="0.35">
      <c r="W704" s="44"/>
    </row>
    <row r="705" spans="23:23" x14ac:dyDescent="0.35">
      <c r="W705" s="44"/>
    </row>
    <row r="706" spans="23:23" x14ac:dyDescent="0.35">
      <c r="W706" s="44"/>
    </row>
    <row r="707" spans="23:23" x14ac:dyDescent="0.35">
      <c r="W707" s="44"/>
    </row>
    <row r="708" spans="23:23" x14ac:dyDescent="0.35">
      <c r="W708" s="44"/>
    </row>
    <row r="709" spans="23:23" x14ac:dyDescent="0.35">
      <c r="W709" s="44"/>
    </row>
    <row r="710" spans="23:23" x14ac:dyDescent="0.35">
      <c r="W710" s="44"/>
    </row>
    <row r="711" spans="23:23" x14ac:dyDescent="0.35">
      <c r="W711" s="44"/>
    </row>
    <row r="712" spans="23:23" x14ac:dyDescent="0.35">
      <c r="W712" s="44"/>
    </row>
    <row r="713" spans="23:23" x14ac:dyDescent="0.35">
      <c r="W713" s="44"/>
    </row>
    <row r="714" spans="23:23" x14ac:dyDescent="0.35">
      <c r="W714" s="44"/>
    </row>
    <row r="715" spans="23:23" x14ac:dyDescent="0.35">
      <c r="W715" s="44"/>
    </row>
    <row r="716" spans="23:23" x14ac:dyDescent="0.35">
      <c r="W716" s="44"/>
    </row>
    <row r="717" spans="23:23" x14ac:dyDescent="0.35">
      <c r="W717" s="44"/>
    </row>
    <row r="718" spans="23:23" x14ac:dyDescent="0.35">
      <c r="W718" s="44"/>
    </row>
    <row r="719" spans="23:23" x14ac:dyDescent="0.35">
      <c r="W719" s="44"/>
    </row>
    <row r="720" spans="23:23" x14ac:dyDescent="0.35">
      <c r="W720" s="44"/>
    </row>
    <row r="721" spans="23:23" x14ac:dyDescent="0.35">
      <c r="W721" s="44"/>
    </row>
    <row r="722" spans="23:23" x14ac:dyDescent="0.35">
      <c r="W722" s="44"/>
    </row>
    <row r="723" spans="23:23" x14ac:dyDescent="0.35">
      <c r="W723" s="44"/>
    </row>
    <row r="724" spans="23:23" x14ac:dyDescent="0.35">
      <c r="W724" s="44"/>
    </row>
    <row r="725" spans="23:23" x14ac:dyDescent="0.35">
      <c r="W725" s="44"/>
    </row>
    <row r="726" spans="23:23" x14ac:dyDescent="0.35">
      <c r="W726" s="44"/>
    </row>
    <row r="727" spans="23:23" x14ac:dyDescent="0.35">
      <c r="W727" s="44"/>
    </row>
    <row r="728" spans="23:23" x14ac:dyDescent="0.35">
      <c r="W728" s="44"/>
    </row>
    <row r="729" spans="23:23" x14ac:dyDescent="0.35">
      <c r="W729" s="44"/>
    </row>
    <row r="730" spans="23:23" x14ac:dyDescent="0.35">
      <c r="W730" s="44"/>
    </row>
    <row r="731" spans="23:23" x14ac:dyDescent="0.35">
      <c r="W731" s="44"/>
    </row>
    <row r="732" spans="23:23" x14ac:dyDescent="0.35">
      <c r="W732" s="44"/>
    </row>
    <row r="733" spans="23:23" x14ac:dyDescent="0.35">
      <c r="W733" s="44"/>
    </row>
    <row r="734" spans="23:23" x14ac:dyDescent="0.35">
      <c r="W734" s="44"/>
    </row>
    <row r="735" spans="23:23" x14ac:dyDescent="0.35">
      <c r="W735" s="44"/>
    </row>
    <row r="736" spans="23:23" x14ac:dyDescent="0.35">
      <c r="W736" s="44"/>
    </row>
    <row r="737" spans="23:23" x14ac:dyDescent="0.35">
      <c r="W737" s="44"/>
    </row>
    <row r="738" spans="23:23" x14ac:dyDescent="0.35">
      <c r="W738" s="44"/>
    </row>
    <row r="739" spans="23:23" x14ac:dyDescent="0.35">
      <c r="W739" s="44"/>
    </row>
    <row r="740" spans="23:23" x14ac:dyDescent="0.35">
      <c r="W740" s="44"/>
    </row>
    <row r="741" spans="23:23" x14ac:dyDescent="0.35">
      <c r="W741" s="44"/>
    </row>
    <row r="742" spans="23:23" x14ac:dyDescent="0.35">
      <c r="W742" s="44"/>
    </row>
    <row r="743" spans="23:23" x14ac:dyDescent="0.35">
      <c r="W743" s="44"/>
    </row>
    <row r="744" spans="23:23" x14ac:dyDescent="0.35">
      <c r="W744" s="44"/>
    </row>
    <row r="745" spans="23:23" x14ac:dyDescent="0.35">
      <c r="W745" s="44"/>
    </row>
    <row r="746" spans="23:23" x14ac:dyDescent="0.35">
      <c r="W746" s="44"/>
    </row>
    <row r="747" spans="23:23" x14ac:dyDescent="0.35">
      <c r="W747" s="44"/>
    </row>
    <row r="748" spans="23:23" x14ac:dyDescent="0.35">
      <c r="W748" s="44"/>
    </row>
    <row r="749" spans="23:23" x14ac:dyDescent="0.35">
      <c r="W749" s="44"/>
    </row>
    <row r="750" spans="23:23" x14ac:dyDescent="0.35">
      <c r="W750" s="44"/>
    </row>
    <row r="751" spans="23:23" x14ac:dyDescent="0.35">
      <c r="W751" s="44"/>
    </row>
    <row r="752" spans="23:23" x14ac:dyDescent="0.35">
      <c r="W752" s="44"/>
    </row>
    <row r="753" spans="23:23" x14ac:dyDescent="0.35">
      <c r="W753" s="44"/>
    </row>
    <row r="754" spans="23:23" x14ac:dyDescent="0.35">
      <c r="W754" s="44"/>
    </row>
    <row r="755" spans="23:23" x14ac:dyDescent="0.35">
      <c r="W755" s="44"/>
    </row>
    <row r="756" spans="23:23" x14ac:dyDescent="0.35">
      <c r="W756" s="44"/>
    </row>
    <row r="757" spans="23:23" x14ac:dyDescent="0.35">
      <c r="W757" s="44"/>
    </row>
    <row r="758" spans="23:23" x14ac:dyDescent="0.35">
      <c r="W758" s="44"/>
    </row>
    <row r="759" spans="23:23" x14ac:dyDescent="0.35">
      <c r="W759" s="44"/>
    </row>
    <row r="760" spans="23:23" x14ac:dyDescent="0.35">
      <c r="W760" s="44"/>
    </row>
    <row r="761" spans="23:23" x14ac:dyDescent="0.35">
      <c r="W761" s="44"/>
    </row>
    <row r="762" spans="23:23" x14ac:dyDescent="0.35">
      <c r="W762" s="44"/>
    </row>
    <row r="763" spans="23:23" x14ac:dyDescent="0.35">
      <c r="W763" s="44"/>
    </row>
    <row r="764" spans="23:23" x14ac:dyDescent="0.35">
      <c r="W764" s="44"/>
    </row>
    <row r="765" spans="23:23" x14ac:dyDescent="0.35">
      <c r="W765" s="44"/>
    </row>
    <row r="766" spans="23:23" x14ac:dyDescent="0.35">
      <c r="W766" s="44"/>
    </row>
    <row r="767" spans="23:23" x14ac:dyDescent="0.35">
      <c r="W767" s="44"/>
    </row>
    <row r="768" spans="23:23" x14ac:dyDescent="0.35">
      <c r="W768" s="44"/>
    </row>
    <row r="769" spans="23:23" x14ac:dyDescent="0.35">
      <c r="W769" s="44"/>
    </row>
    <row r="770" spans="23:23" x14ac:dyDescent="0.35">
      <c r="W770" s="44"/>
    </row>
    <row r="771" spans="23:23" x14ac:dyDescent="0.35">
      <c r="W771" s="44"/>
    </row>
    <row r="772" spans="23:23" x14ac:dyDescent="0.35">
      <c r="W772" s="44"/>
    </row>
    <row r="773" spans="23:23" x14ac:dyDescent="0.35">
      <c r="W773" s="44"/>
    </row>
    <row r="774" spans="23:23" x14ac:dyDescent="0.35">
      <c r="W774" s="44"/>
    </row>
    <row r="775" spans="23:23" x14ac:dyDescent="0.35">
      <c r="W775" s="44"/>
    </row>
    <row r="776" spans="23:23" x14ac:dyDescent="0.35">
      <c r="W776" s="44"/>
    </row>
    <row r="777" spans="23:23" x14ac:dyDescent="0.35">
      <c r="W777" s="44"/>
    </row>
    <row r="778" spans="23:23" x14ac:dyDescent="0.35">
      <c r="W778" s="44"/>
    </row>
    <row r="779" spans="23:23" x14ac:dyDescent="0.35">
      <c r="W779" s="44"/>
    </row>
    <row r="780" spans="23:23" x14ac:dyDescent="0.35">
      <c r="W780" s="44"/>
    </row>
    <row r="781" spans="23:23" x14ac:dyDescent="0.35">
      <c r="W781" s="44"/>
    </row>
    <row r="782" spans="23:23" x14ac:dyDescent="0.35">
      <c r="W782" s="44"/>
    </row>
    <row r="783" spans="23:23" x14ac:dyDescent="0.35">
      <c r="W783" s="44"/>
    </row>
    <row r="784" spans="23:23" x14ac:dyDescent="0.35">
      <c r="W784" s="44"/>
    </row>
    <row r="785" spans="23:23" x14ac:dyDescent="0.35">
      <c r="W785" s="44"/>
    </row>
    <row r="786" spans="23:23" x14ac:dyDescent="0.35">
      <c r="W786" s="44"/>
    </row>
    <row r="787" spans="23:23" x14ac:dyDescent="0.35">
      <c r="W787" s="44"/>
    </row>
    <row r="788" spans="23:23" x14ac:dyDescent="0.35">
      <c r="W788" s="44"/>
    </row>
    <row r="789" spans="23:23" x14ac:dyDescent="0.35">
      <c r="W789" s="44"/>
    </row>
    <row r="790" spans="23:23" x14ac:dyDescent="0.35">
      <c r="W790" s="44"/>
    </row>
    <row r="791" spans="23:23" x14ac:dyDescent="0.35">
      <c r="W791" s="44"/>
    </row>
    <row r="792" spans="23:23" x14ac:dyDescent="0.35">
      <c r="W792" s="44"/>
    </row>
    <row r="793" spans="23:23" x14ac:dyDescent="0.35">
      <c r="W793" s="44"/>
    </row>
    <row r="794" spans="23:23" x14ac:dyDescent="0.35">
      <c r="W794" s="44"/>
    </row>
    <row r="795" spans="23:23" x14ac:dyDescent="0.35">
      <c r="W795" s="44"/>
    </row>
    <row r="796" spans="23:23" x14ac:dyDescent="0.35">
      <c r="W796" s="44"/>
    </row>
    <row r="797" spans="23:23" x14ac:dyDescent="0.35">
      <c r="W797" s="44"/>
    </row>
    <row r="798" spans="23:23" x14ac:dyDescent="0.35">
      <c r="W798" s="44"/>
    </row>
    <row r="799" spans="23:23" x14ac:dyDescent="0.35">
      <c r="W799" s="44"/>
    </row>
    <row r="800" spans="23:23" x14ac:dyDescent="0.35">
      <c r="W800" s="44"/>
    </row>
    <row r="801" spans="23:23" x14ac:dyDescent="0.35">
      <c r="W801" s="44"/>
    </row>
    <row r="802" spans="23:23" x14ac:dyDescent="0.35">
      <c r="W802" s="44"/>
    </row>
    <row r="803" spans="23:23" x14ac:dyDescent="0.35">
      <c r="W803" s="44"/>
    </row>
    <row r="804" spans="23:23" x14ac:dyDescent="0.35">
      <c r="W804" s="44"/>
    </row>
    <row r="805" spans="23:23" x14ac:dyDescent="0.35">
      <c r="W805" s="44"/>
    </row>
    <row r="806" spans="23:23" x14ac:dyDescent="0.35">
      <c r="W806" s="44"/>
    </row>
    <row r="807" spans="23:23" x14ac:dyDescent="0.35">
      <c r="W807" s="44"/>
    </row>
    <row r="808" spans="23:23" x14ac:dyDescent="0.35">
      <c r="W808" s="44"/>
    </row>
    <row r="809" spans="23:23" x14ac:dyDescent="0.35">
      <c r="W809" s="44"/>
    </row>
    <row r="810" spans="23:23" x14ac:dyDescent="0.35">
      <c r="W810" s="44"/>
    </row>
    <row r="811" spans="23:23" x14ac:dyDescent="0.35">
      <c r="W811" s="44"/>
    </row>
    <row r="812" spans="23:23" x14ac:dyDescent="0.35">
      <c r="W812" s="44"/>
    </row>
    <row r="813" spans="23:23" x14ac:dyDescent="0.35">
      <c r="W813" s="44"/>
    </row>
    <row r="814" spans="23:23" x14ac:dyDescent="0.35">
      <c r="W814" s="44"/>
    </row>
    <row r="815" spans="23:23" x14ac:dyDescent="0.35">
      <c r="W815" s="44"/>
    </row>
    <row r="816" spans="23:23" x14ac:dyDescent="0.35">
      <c r="W816" s="44"/>
    </row>
    <row r="817" spans="23:23" x14ac:dyDescent="0.35">
      <c r="W817" s="44"/>
    </row>
    <row r="818" spans="23:23" x14ac:dyDescent="0.35">
      <c r="W818" s="44"/>
    </row>
    <row r="819" spans="23:23" x14ac:dyDescent="0.35">
      <c r="W819" s="44"/>
    </row>
    <row r="820" spans="23:23" x14ac:dyDescent="0.35">
      <c r="W820" s="44"/>
    </row>
    <row r="821" spans="23:23" x14ac:dyDescent="0.35">
      <c r="W821" s="44"/>
    </row>
    <row r="822" spans="23:23" x14ac:dyDescent="0.35">
      <c r="W822" s="44"/>
    </row>
    <row r="823" spans="23:23" x14ac:dyDescent="0.35">
      <c r="W823" s="44"/>
    </row>
    <row r="824" spans="23:23" x14ac:dyDescent="0.35">
      <c r="W824" s="44"/>
    </row>
    <row r="825" spans="23:23" x14ac:dyDescent="0.35">
      <c r="W825" s="44"/>
    </row>
    <row r="826" spans="23:23" x14ac:dyDescent="0.35">
      <c r="W826" s="44"/>
    </row>
    <row r="827" spans="23:23" x14ac:dyDescent="0.35">
      <c r="W827" s="44"/>
    </row>
    <row r="828" spans="23:23" x14ac:dyDescent="0.35">
      <c r="W828" s="44"/>
    </row>
    <row r="829" spans="23:23" x14ac:dyDescent="0.35">
      <c r="W829" s="44"/>
    </row>
    <row r="830" spans="23:23" x14ac:dyDescent="0.35">
      <c r="W830" s="44"/>
    </row>
    <row r="831" spans="23:23" x14ac:dyDescent="0.3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workbookViewId="0">
      <pane xSplit="3" ySplit="10" topLeftCell="E51" activePane="bottomRight" state="frozen"/>
      <selection pane="topRight" activeCell="D1" sqref="D1"/>
      <selection pane="bottomLeft" activeCell="A9" sqref="A9"/>
      <selection pane="bottomRight" activeCell="G61" sqref="G61"/>
    </sheetView>
  </sheetViews>
  <sheetFormatPr defaultRowHeight="14.5" x14ac:dyDescent="0.35"/>
  <cols>
    <col min="1" max="1" width="4.1796875" customWidth="1"/>
    <col min="3" max="3" width="58" customWidth="1"/>
    <col min="4" max="4" width="9.453125" customWidth="1"/>
    <col min="5" max="5" width="13.26953125" customWidth="1"/>
    <col min="6" max="6" width="2.453125" customWidth="1"/>
    <col min="7" max="7" width="17.26953125" bestFit="1" customWidth="1"/>
    <col min="8" max="8" width="15.54296875" style="25" customWidth="1"/>
    <col min="9" max="10" width="18.26953125" bestFit="1" customWidth="1"/>
    <col min="11" max="11" width="2.453125" style="28" customWidth="1"/>
    <col min="12" max="12" width="13.7265625" customWidth="1"/>
    <col min="13" max="13" width="14.453125" bestFit="1" customWidth="1"/>
    <col min="14" max="14" width="13.7265625" bestFit="1" customWidth="1"/>
    <col min="15" max="15" width="2.81640625" customWidth="1"/>
    <col min="16" max="16" width="12.1796875" bestFit="1" customWidth="1"/>
    <col min="17" max="17" width="15.453125" customWidth="1"/>
    <col min="18" max="18" width="11.81640625" bestFit="1" customWidth="1"/>
    <col min="19" max="19" width="2.81640625" customWidth="1"/>
    <col min="20" max="20" width="15.453125" customWidth="1"/>
    <col min="21" max="21" width="12.7265625" bestFit="1" customWidth="1"/>
    <col min="22" max="22" width="13.81640625" customWidth="1"/>
    <col min="23" max="23" width="2.81640625" customWidth="1"/>
    <col min="24" max="24" width="11.81640625" bestFit="1" customWidth="1"/>
    <col min="25" max="25" width="14.453125" bestFit="1" customWidth="1"/>
    <col min="26" max="26" width="10.81640625" bestFit="1" customWidth="1"/>
    <col min="27" max="27" width="2.7265625" customWidth="1"/>
    <col min="28" max="28" width="11.1796875" bestFit="1" customWidth="1"/>
    <col min="29" max="29" width="14.453125" bestFit="1" customWidth="1"/>
    <col min="30" max="30" width="9.81640625" bestFit="1" customWidth="1"/>
    <col min="31" max="31" width="2.54296875" customWidth="1"/>
    <col min="32" max="32" width="11.81640625" bestFit="1" customWidth="1"/>
    <col min="33" max="33" width="14.453125" bestFit="1" customWidth="1"/>
    <col min="34" max="34" width="9.81640625" bestFit="1" customWidth="1"/>
    <col min="35" max="35" width="2.26953125" customWidth="1"/>
    <col min="36" max="36" width="13.453125" bestFit="1" customWidth="1"/>
    <col min="37" max="37" width="15.453125" bestFit="1" customWidth="1"/>
    <col min="38" max="38" width="9.81640625" bestFit="1" customWidth="1"/>
    <col min="39" max="39" width="2.453125" customWidth="1"/>
    <col min="40" max="40" width="11.81640625" bestFit="1" customWidth="1"/>
    <col min="41" max="41" width="13.7265625" bestFit="1" customWidth="1"/>
    <col min="42" max="42" width="9.81640625" bestFit="1" customWidth="1"/>
    <col min="43" max="43" width="2.7265625" customWidth="1"/>
    <col min="44" max="44" width="11.81640625" bestFit="1" customWidth="1"/>
    <col min="45" max="45" width="12.1796875" bestFit="1" customWidth="1"/>
    <col min="46" max="46" width="9.26953125" bestFit="1" customWidth="1"/>
    <col min="47" max="47" width="2.81640625" customWidth="1"/>
    <col min="48" max="48" width="10.81640625" bestFit="1" customWidth="1"/>
    <col min="49" max="50" width="12.7265625" bestFit="1" customWidth="1"/>
    <col min="51" max="51" width="2.81640625" customWidth="1"/>
    <col min="52" max="52" width="9.26953125" bestFit="1" customWidth="1"/>
    <col min="53" max="53" width="10.7265625" bestFit="1" customWidth="1"/>
    <col min="54" max="54" width="9.26953125" bestFit="1" customWidth="1"/>
    <col min="55" max="55" width="2.453125" customWidth="1"/>
    <col min="56" max="56" width="9.26953125" bestFit="1" customWidth="1"/>
    <col min="57" max="57" width="10.7265625" bestFit="1" customWidth="1"/>
    <col min="58" max="58" width="9.26953125" bestFit="1" customWidth="1"/>
  </cols>
  <sheetData>
    <row r="1" spans="1:58" x14ac:dyDescent="0.35">
      <c r="D1">
        <v>1</v>
      </c>
      <c r="E1">
        <v>2</v>
      </c>
      <c r="K1"/>
    </row>
    <row r="2" spans="1:58" x14ac:dyDescent="0.35">
      <c r="K2"/>
    </row>
    <row r="3" spans="1:58" x14ac:dyDescent="0.35">
      <c r="K3"/>
    </row>
    <row r="8" spans="1:58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35">
      <c r="D9" s="176" t="s">
        <v>303</v>
      </c>
      <c r="E9" s="176"/>
      <c r="F9" s="78"/>
      <c r="G9" s="176" t="s">
        <v>336</v>
      </c>
      <c r="H9" s="176"/>
      <c r="I9" s="176"/>
      <c r="J9" s="176"/>
      <c r="L9" s="176" t="s">
        <v>337</v>
      </c>
      <c r="M9" s="176"/>
      <c r="N9" s="176"/>
      <c r="P9" s="176" t="s">
        <v>338</v>
      </c>
      <c r="Q9" s="176"/>
      <c r="R9" s="176"/>
      <c r="T9" s="176" t="s">
        <v>340</v>
      </c>
      <c r="U9" s="176"/>
      <c r="V9" s="176"/>
      <c r="X9" s="176" t="s">
        <v>339</v>
      </c>
      <c r="Y9" s="176"/>
      <c r="Z9" s="176"/>
      <c r="AB9" s="176" t="s">
        <v>466</v>
      </c>
      <c r="AC9" s="176"/>
      <c r="AD9" s="176"/>
      <c r="AF9" s="176" t="s">
        <v>467</v>
      </c>
      <c r="AG9" s="176"/>
      <c r="AH9" s="176"/>
      <c r="AJ9" s="176" t="s">
        <v>341</v>
      </c>
      <c r="AK9" s="176"/>
      <c r="AL9" s="176"/>
      <c r="AN9" s="176" t="s">
        <v>468</v>
      </c>
      <c r="AO9" s="176"/>
      <c r="AP9" s="176"/>
      <c r="AR9" s="176" t="s">
        <v>469</v>
      </c>
      <c r="AS9" s="176"/>
      <c r="AT9" s="176"/>
      <c r="AV9" s="176" t="s">
        <v>470</v>
      </c>
      <c r="AW9" s="176"/>
      <c r="AX9" s="176"/>
      <c r="AZ9" s="176" t="s">
        <v>471</v>
      </c>
      <c r="BA9" s="176"/>
      <c r="BB9" s="176"/>
      <c r="BD9" s="176" t="s">
        <v>472</v>
      </c>
      <c r="BE9" s="176"/>
      <c r="BF9" s="176"/>
    </row>
    <row r="10" spans="1:58" s="2" customFormat="1" x14ac:dyDescent="0.35">
      <c r="A10" s="27"/>
      <c r="B10" s="27"/>
      <c r="C10" s="27"/>
      <c r="D10" s="27" t="s">
        <v>257</v>
      </c>
      <c r="E10" s="27" t="s">
        <v>254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3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35">
      <c r="C12" s="6" t="s">
        <v>304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35">
      <c r="C13" s="6" t="s">
        <v>305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35">
      <c r="C14" s="6" t="s">
        <v>306</v>
      </c>
      <c r="D14" t="s">
        <v>373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35">
      <c r="C15" s="6" t="s">
        <v>307</v>
      </c>
      <c r="D15" t="s">
        <v>345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35">
      <c r="C16" s="6" t="s">
        <v>308</v>
      </c>
      <c r="D16" t="s">
        <v>345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35">
      <c r="C17" s="6" t="s">
        <v>309</v>
      </c>
      <c r="D17" t="s">
        <v>374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35">
      <c r="C18" s="6" t="s">
        <v>310</v>
      </c>
      <c r="D18" t="s">
        <v>375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35">
      <c r="C19" s="6" t="s">
        <v>311</v>
      </c>
      <c r="D19" t="s">
        <v>372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35">
      <c r="C20" s="6" t="s">
        <v>312</v>
      </c>
      <c r="D20" s="153" t="s">
        <v>374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35">
      <c r="C21" s="6" t="s">
        <v>313</v>
      </c>
      <c r="D21" t="s">
        <v>376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35">
      <c r="C22" s="6" t="s">
        <v>314</v>
      </c>
      <c r="D22" t="s">
        <v>377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35">
      <c r="C23" s="6" t="s">
        <v>315</v>
      </c>
      <c r="D23" t="s">
        <v>378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35">
      <c r="C24" s="6" t="s">
        <v>316</v>
      </c>
      <c r="D24" s="6" t="s">
        <v>323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35">
      <c r="C25" s="6" t="s">
        <v>317</v>
      </c>
      <c r="D25" s="6" t="s">
        <v>324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35">
      <c r="C26" s="6" t="s">
        <v>318</v>
      </c>
      <c r="D26" s="6" t="s">
        <v>325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35">
      <c r="C27" s="6" t="s">
        <v>319</v>
      </c>
      <c r="D27" s="6" t="s">
        <v>326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35">
      <c r="C28" s="6" t="s">
        <v>320</v>
      </c>
      <c r="D28" s="6" t="s">
        <v>327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35">
      <c r="C29" s="6" t="s">
        <v>321</v>
      </c>
      <c r="D29" s="6" t="s">
        <v>328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35">
      <c r="C30" s="6" t="s">
        <v>322</v>
      </c>
      <c r="D30" s="6" t="s">
        <v>329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35">
      <c r="C31" s="6" t="s">
        <v>332</v>
      </c>
      <c r="D31" s="6" t="s">
        <v>330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35">
      <c r="C32" s="6" t="s">
        <v>333</v>
      </c>
      <c r="D32" s="6" t="s">
        <v>331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35">
      <c r="C33" s="6" t="s">
        <v>334</v>
      </c>
      <c r="D33" s="6" t="s">
        <v>335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35">
      <c r="C34" t="s">
        <v>253</v>
      </c>
      <c r="D34" t="s">
        <v>251</v>
      </c>
      <c r="E34">
        <f t="shared" si="4"/>
        <v>23</v>
      </c>
      <c r="F34" s="103"/>
      <c r="G34" s="79">
        <f t="shared" si="0"/>
        <v>4110427911.480001</v>
      </c>
      <c r="H34" s="81">
        <f t="shared" si="1"/>
        <v>3748018334.1018624</v>
      </c>
      <c r="I34" s="81">
        <f t="shared" si="2"/>
        <v>0</v>
      </c>
      <c r="J34" s="81">
        <f t="shared" si="3"/>
        <v>362409577.37813753</v>
      </c>
      <c r="L34" s="44">
        <f>+'Class Allocation'!L64</f>
        <v>1631961282.4598236</v>
      </c>
      <c r="M34" s="44">
        <f>+'Class Allocation'!M64</f>
        <v>0</v>
      </c>
      <c r="N34" s="44">
        <f>+'Class Allocation'!N64</f>
        <v>209074166.39294127</v>
      </c>
      <c r="O34" s="44"/>
      <c r="P34" s="44">
        <f>+'Class Allocation'!P64</f>
        <v>500463022.87573218</v>
      </c>
      <c r="Q34" s="44">
        <f>+'Class Allocation'!Q64</f>
        <v>0</v>
      </c>
      <c r="R34" s="44">
        <f>+'Class Allocation'!R64</f>
        <v>34099740.658681475</v>
      </c>
      <c r="S34" s="44"/>
      <c r="T34" s="44">
        <f>+'Class Allocation'!T64</f>
        <v>43284731.816087469</v>
      </c>
      <c r="U34" s="44">
        <f>+'Class Allocation'!U64</f>
        <v>0</v>
      </c>
      <c r="V34" s="44">
        <f>+'Class Allocation'!V64</f>
        <v>320204.31638000009</v>
      </c>
      <c r="W34" s="44"/>
      <c r="X34" s="44">
        <f>+'Class Allocation'!X64</f>
        <v>549909513.56559932</v>
      </c>
      <c r="Y34" s="44">
        <f>+'Class Allocation'!Y64</f>
        <v>0</v>
      </c>
      <c r="Z34" s="44">
        <f>+'Class Allocation'!Z64</f>
        <v>3839622.2171623865</v>
      </c>
      <c r="AA34" s="44"/>
      <c r="AB34" s="44">
        <f>+'Class Allocation'!AB64</f>
        <v>466312894.11707819</v>
      </c>
      <c r="AC34" s="44">
        <f>+'Class Allocation'!AC64</f>
        <v>0</v>
      </c>
      <c r="AD34" s="44">
        <f>+'Class Allocation'!AD64</f>
        <v>501390.95552000013</v>
      </c>
      <c r="AE34" s="44"/>
      <c r="AF34" s="44">
        <f>+'Class Allocation'!AF64</f>
        <v>278234241.75890183</v>
      </c>
      <c r="AG34" s="44">
        <f>+'Class Allocation'!AG64</f>
        <v>0</v>
      </c>
      <c r="AH34" s="44">
        <f>+'Class Allocation'!AH64</f>
        <v>423229.89919271483</v>
      </c>
      <c r="AI34" s="44"/>
      <c r="AJ34" s="44">
        <f>+'Class Allocation'!AJ64</f>
        <v>215208366.48452395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29313382.992098283</v>
      </c>
      <c r="AO34" s="44">
        <f>+'Class Allocation'!AO64</f>
        <v>0</v>
      </c>
      <c r="AP34" s="44">
        <f>+'Class Allocation'!AP64</f>
        <v>4756.4990200000011</v>
      </c>
      <c r="AQ34" s="44"/>
      <c r="AR34" s="44">
        <f>+'Class Allocation'!AR64</f>
        <v>13792249.031960368</v>
      </c>
      <c r="AS34" s="44">
        <f>+'Class Allocation'!AS64</f>
        <v>0</v>
      </c>
      <c r="AT34" s="44">
        <f>+'Class Allocation'!AT64</f>
        <v>4756.4990200000011</v>
      </c>
      <c r="AU34" s="44"/>
      <c r="AV34" s="44">
        <f>+'Class Allocation'!AV64</f>
        <v>18303075.49060683</v>
      </c>
      <c r="AW34" s="44">
        <f>+'Class Allocation'!AW64</f>
        <v>0</v>
      </c>
      <c r="AX34" s="44">
        <f>+'Class Allocation'!AX64</f>
        <v>113598820.98173523</v>
      </c>
      <c r="AY34" s="44"/>
      <c r="AZ34" s="44">
        <f>+'Class Allocation'!AZ64</f>
        <v>589732.42901066819</v>
      </c>
      <c r="BA34" s="44">
        <f>+'Class Allocation'!BA64</f>
        <v>0</v>
      </c>
      <c r="BB34" s="44">
        <f>+'Class Allocation'!BB64</f>
        <v>20314.071950753558</v>
      </c>
      <c r="BC34" s="44"/>
      <c r="BD34" s="44">
        <f>+'Class Allocation'!BD64</f>
        <v>645841.08043955546</v>
      </c>
      <c r="BE34" s="44">
        <f>+'Class Allocation'!BE64</f>
        <v>0</v>
      </c>
      <c r="BF34" s="44">
        <f>+'Class Allocation'!BF64</f>
        <v>112436.76515367275</v>
      </c>
    </row>
    <row r="35" spans="3:58" x14ac:dyDescent="0.35">
      <c r="C35" s="6" t="s">
        <v>245</v>
      </c>
      <c r="D35" s="6" t="s">
        <v>352</v>
      </c>
      <c r="E35">
        <f t="shared" si="4"/>
        <v>24</v>
      </c>
      <c r="G35" s="79">
        <f t="shared" ref="G35:G37" si="5">SUM(L35:BF35)</f>
        <v>2305549927.9999995</v>
      </c>
      <c r="H35" s="81">
        <f t="shared" ref="H35:H37" si="6">+L35+P35+T35+X35+AB35+AF35+AJ35+AN35+AR35+AV35+AZ35+BD35</f>
        <v>2305549927.9999995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908498202.81205034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305749260.09215587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28082645.209455397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362372768.04761446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305803942.23155296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176835488.46389967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182571146.86797589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19362267.875094015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8583971.4666039497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6981696.9179619746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227579.54778584946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480958.46784939402</v>
      </c>
      <c r="BE35" s="44">
        <f>'Class Allocation'!BE27</f>
        <v>0</v>
      </c>
      <c r="BF35" s="44">
        <f>'Class Allocation'!BF27</f>
        <v>0</v>
      </c>
    </row>
    <row r="36" spans="3:58" x14ac:dyDescent="0.35">
      <c r="C36" s="6" t="s">
        <v>255</v>
      </c>
      <c r="D36" s="6" t="s">
        <v>353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35">
      <c r="C37" s="6" t="s">
        <v>256</v>
      </c>
      <c r="D37" s="6" t="s">
        <v>252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35">
      <c r="C38" s="6" t="s">
        <v>37</v>
      </c>
      <c r="D38" s="6" t="s">
        <v>258</v>
      </c>
      <c r="E38">
        <f t="shared" si="4"/>
        <v>27</v>
      </c>
      <c r="G38" s="79">
        <f t="shared" ref="G38" si="9">SUM(L38:BF38)</f>
        <v>4331626533.7399988</v>
      </c>
      <c r="H38" s="81">
        <f t="shared" ref="H38" si="10">+L38+P38+T38+X38+AB38+AF38+AJ38+AN38+AR38+AV38+AZ38+BD38</f>
        <v>3949214563.5134311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382411970.22656822</v>
      </c>
      <c r="L38" s="44">
        <f>'Class Allocation'!L76</f>
        <v>1719752936.7736316</v>
      </c>
      <c r="M38" s="44">
        <f>'Class Allocation'!M76</f>
        <v>0</v>
      </c>
      <c r="N38" s="44">
        <f>'Class Allocation'!N76</f>
        <v>220613551.30904767</v>
      </c>
      <c r="O38" s="44"/>
      <c r="P38" s="44">
        <f>'Class Allocation'!P76</f>
        <v>527337845.03644592</v>
      </c>
      <c r="Q38" s="44">
        <f>'Class Allocation'!Q76</f>
        <v>0</v>
      </c>
      <c r="R38" s="44">
        <f>'Class Allocation'!R76</f>
        <v>35981800.215768941</v>
      </c>
      <c r="S38" s="44"/>
      <c r="T38" s="44">
        <f>'Class Allocation'!T76</f>
        <v>45605476.92477753</v>
      </c>
      <c r="U38" s="44">
        <f>'Class Allocation'!U76</f>
        <v>0</v>
      </c>
      <c r="V38" s="44">
        <f>'Class Allocation'!V76</f>
        <v>337877.28345314437</v>
      </c>
      <c r="W38" s="44"/>
      <c r="X38" s="44">
        <f>'Class Allocation'!X76</f>
        <v>579393690.74714279</v>
      </c>
      <c r="Y38" s="44">
        <f>'Class Allocation'!Y76</f>
        <v>0</v>
      </c>
      <c r="Z38" s="44">
        <f>'Class Allocation'!Z76</f>
        <v>4051541.6496808878</v>
      </c>
      <c r="AA38" s="44"/>
      <c r="AB38" s="44">
        <f>'Class Allocation'!AB76</f>
        <v>491310251.52212244</v>
      </c>
      <c r="AC38" s="44">
        <f>'Class Allocation'!AC76</f>
        <v>0</v>
      </c>
      <c r="AD38" s="44">
        <f>'Class Allocation'!AD76</f>
        <v>529064.11729325226</v>
      </c>
      <c r="AE38" s="44"/>
      <c r="AF38" s="44">
        <f>'Class Allocation'!AF76</f>
        <v>293161235.4551301</v>
      </c>
      <c r="AG38" s="44">
        <f>'Class Allocation'!AG76</f>
        <v>0</v>
      </c>
      <c r="AH38" s="44">
        <f>'Class Allocation'!AH76</f>
        <v>446589.1348125324</v>
      </c>
      <c r="AI38" s="44"/>
      <c r="AJ38" s="44">
        <f>'Class Allocation'!AJ76</f>
        <v>226642627.19098398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30884581.986613218</v>
      </c>
      <c r="AO38" s="44">
        <f>'Class Allocation'!AO76</f>
        <v>0</v>
      </c>
      <c r="AP38" s="44">
        <f>'Class Allocation'!AP76</f>
        <v>5019.0234341435744</v>
      </c>
      <c r="AQ38" s="44"/>
      <c r="AR38" s="44">
        <f>'Class Allocation'!AR76</f>
        <v>14532219.656218849</v>
      </c>
      <c r="AS38" s="44">
        <f>'Class Allocation'!AS76</f>
        <v>0</v>
      </c>
      <c r="AT38" s="44">
        <f>'Class Allocation'!AT76</f>
        <v>5019.0234341435744</v>
      </c>
      <c r="AU38" s="44"/>
      <c r="AV38" s="44">
        <f>'Class Allocation'!AV76</f>
        <v>19291718.74309938</v>
      </c>
      <c r="AW38" s="44">
        <f>'Class Allocation'!AW76</f>
        <v>0</v>
      </c>
      <c r="AX38" s="44">
        <f>'Class Allocation'!AX76</f>
        <v>119868655.95914909</v>
      </c>
      <c r="AY38" s="44"/>
      <c r="AZ38" s="44">
        <f>'Class Allocation'!AZ76</f>
        <v>621583.2162104391</v>
      </c>
      <c r="BA38" s="44">
        <f>'Class Allocation'!BA76</f>
        <v>0</v>
      </c>
      <c r="BB38" s="44">
        <f>'Class Allocation'!BB76</f>
        <v>21435.262098237698</v>
      </c>
      <c r="BC38" s="44"/>
      <c r="BD38" s="44">
        <f>'Class Allocation'!BD76</f>
        <v>680396.26105504378</v>
      </c>
      <c r="BE38" s="44">
        <f>'Class Allocation'!BE76</f>
        <v>0</v>
      </c>
      <c r="BF38" s="44">
        <f>'Class Allocation'!BF76</f>
        <v>118642.46303693786</v>
      </c>
    </row>
    <row r="39" spans="3:58" x14ac:dyDescent="0.35">
      <c r="C39" t="s">
        <v>260</v>
      </c>
      <c r="D39" s="6" t="s">
        <v>261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35">
      <c r="C40" s="6" t="s">
        <v>354</v>
      </c>
      <c r="D40" s="6" t="s">
        <v>356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35">
      <c r="C41" s="6" t="s">
        <v>355</v>
      </c>
      <c r="D41" s="6" t="s">
        <v>357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35">
      <c r="C42" s="6" t="s">
        <v>359</v>
      </c>
      <c r="D42" s="6" t="s">
        <v>360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35">
      <c r="C43" s="6" t="s">
        <v>361</v>
      </c>
      <c r="D43" s="6" t="s">
        <v>362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35">
      <c r="C44" s="6" t="s">
        <v>309</v>
      </c>
      <c r="D44" s="6" t="s">
        <v>363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35">
      <c r="C45" s="6" t="s">
        <v>270</v>
      </c>
      <c r="D45" s="6" t="s">
        <v>271</v>
      </c>
      <c r="E45">
        <f t="shared" si="4"/>
        <v>34</v>
      </c>
      <c r="G45" s="79">
        <f t="shared" ref="G45" si="33">SUM(L45:BF45)</f>
        <v>4455168263.7399988</v>
      </c>
      <c r="H45" s="81">
        <f t="shared" ref="H45" si="34">+L45+P45+T45+X45+AB45+AF45+AJ45+AN45+AR45+AV45+AZ45+BD45</f>
        <v>4062884853.8358088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392283409.90419006</v>
      </c>
      <c r="L45" s="44">
        <f>'Class Allocation'!L87</f>
        <v>1768608262.9105678</v>
      </c>
      <c r="M45" s="44">
        <f>'Class Allocation'!M87</f>
        <v>0</v>
      </c>
      <c r="N45" s="44">
        <f>'Class Allocation'!N87</f>
        <v>226308387.07091707</v>
      </c>
      <c r="O45" s="44"/>
      <c r="P45" s="44">
        <f>'Class Allocation'!P87</f>
        <v>542520289.64471507</v>
      </c>
      <c r="Q45" s="44">
        <f>'Class Allocation'!Q87</f>
        <v>0</v>
      </c>
      <c r="R45" s="44">
        <f>'Class Allocation'!R87</f>
        <v>36910620.958780102</v>
      </c>
      <c r="S45" s="44"/>
      <c r="T45" s="44">
        <f>'Class Allocation'!T87</f>
        <v>46928124.71911101</v>
      </c>
      <c r="U45" s="44">
        <f>'Class Allocation'!U87</f>
        <v>0</v>
      </c>
      <c r="V45" s="44">
        <f>'Class Allocation'!V87</f>
        <v>346599.12137069274</v>
      </c>
      <c r="W45" s="44"/>
      <c r="X45" s="44">
        <f>'Class Allocation'!X87</f>
        <v>596272685.53857589</v>
      </c>
      <c r="Y45" s="44">
        <f>'Class Allocation'!Y87</f>
        <v>0</v>
      </c>
      <c r="Z45" s="44">
        <f>'Class Allocation'!Z87</f>
        <v>4156126.6316115055</v>
      </c>
      <c r="AA45" s="44"/>
      <c r="AB45" s="44">
        <f>'Class Allocation'!AB87</f>
        <v>505587986.76842964</v>
      </c>
      <c r="AC45" s="44">
        <f>'Class Allocation'!AC87</f>
        <v>0</v>
      </c>
      <c r="AD45" s="44">
        <f>'Class Allocation'!AD87</f>
        <v>542721.18068580329</v>
      </c>
      <c r="AE45" s="44"/>
      <c r="AF45" s="44">
        <f>'Class Allocation'!AF87</f>
        <v>301645402.29498196</v>
      </c>
      <c r="AG45" s="44">
        <f>'Class Allocation'!AG87</f>
        <v>0</v>
      </c>
      <c r="AH45" s="44">
        <f>'Class Allocation'!AH87</f>
        <v>458117.21983134432</v>
      </c>
      <c r="AI45" s="44"/>
      <c r="AJ45" s="44">
        <f>'Class Allocation'!AJ87</f>
        <v>233438678.95540196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31783327.616857857</v>
      </c>
      <c r="AO45" s="44">
        <f>'Class Allocation'!AO87</f>
        <v>0</v>
      </c>
      <c r="AP45" s="44">
        <f>'Class Allocation'!AP87</f>
        <v>5148.582629273802</v>
      </c>
      <c r="AQ45" s="44"/>
      <c r="AR45" s="44">
        <f>'Class Allocation'!AR87</f>
        <v>14950471.766850878</v>
      </c>
      <c r="AS45" s="44">
        <f>'Class Allocation'!AS87</f>
        <v>0</v>
      </c>
      <c r="AT45" s="44">
        <f>'Class Allocation'!AT87</f>
        <v>5148.582629273802</v>
      </c>
      <c r="AU45" s="44"/>
      <c r="AV45" s="44">
        <f>'Class Allocation'!AV87</f>
        <v>19810588.357816759</v>
      </c>
      <c r="AW45" s="44">
        <f>'Class Allocation'!AW87</f>
        <v>0</v>
      </c>
      <c r="AX45" s="44">
        <f>'Class Allocation'!AX87</f>
        <v>122962900.64463133</v>
      </c>
      <c r="AY45" s="44"/>
      <c r="AZ45" s="44">
        <f>'Class Allocation'!AZ87</f>
        <v>638323.86496593559</v>
      </c>
      <c r="BA45" s="44">
        <f>'Class Allocation'!BA87</f>
        <v>0</v>
      </c>
      <c r="BB45" s="44">
        <f>'Class Allocation'!BB87</f>
        <v>21988.583942874</v>
      </c>
      <c r="BC45" s="44"/>
      <c r="BD45" s="44">
        <f>'Class Allocation'!BD87</f>
        <v>700711.39753456344</v>
      </c>
      <c r="BE45" s="44">
        <f>'Class Allocation'!BE87</f>
        <v>0</v>
      </c>
      <c r="BF45" s="44">
        <f>'Class Allocation'!BF87</f>
        <v>121705.05523660078</v>
      </c>
    </row>
    <row r="46" spans="3:58" x14ac:dyDescent="0.35">
      <c r="C46" t="s">
        <v>273</v>
      </c>
      <c r="D46" t="s">
        <v>289</v>
      </c>
      <c r="E46">
        <f t="shared" si="4"/>
        <v>35</v>
      </c>
      <c r="G46" s="79">
        <f t="shared" ref="G46" si="37">SUM(L46:BF46)</f>
        <v>52307069.000000015</v>
      </c>
      <c r="H46" s="81">
        <f t="shared" ref="H46" si="38">+L46+P46+T46+X46+AB46+AF46+AJ46+AN46+AR46+AV46+AZ46+BD46</f>
        <v>28237117.970294021</v>
      </c>
      <c r="I46" s="81">
        <f t="shared" ref="I46" si="39">+M46+Q46+U46+Y46+AC46+AG46+AK46+AO46+AS46+AW46+BA46+BE46</f>
        <v>13219293.567755304</v>
      </c>
      <c r="J46" s="81">
        <f t="shared" ref="J46" si="40">+N46+R46+V46+Z46+AD46+AH46+AL46+AP46+AT46+AX46+BB46+BF46</f>
        <v>10850657.461950675</v>
      </c>
      <c r="L46" s="44">
        <f>'Class Allocation'!L419</f>
        <v>12174214.754280899</v>
      </c>
      <c r="M46" s="44">
        <f>'Class Allocation'!M419</f>
        <v>4782450.0076727038</v>
      </c>
      <c r="N46" s="44">
        <f>'Class Allocation'!N419</f>
        <v>7919872.6606270168</v>
      </c>
      <c r="O46" s="44"/>
      <c r="P46" s="44">
        <f>'Class Allocation'!P419</f>
        <v>3778102.5283907526</v>
      </c>
      <c r="Q46" s="44">
        <f>'Class Allocation'!Q419</f>
        <v>1554125.0384051295</v>
      </c>
      <c r="R46" s="44">
        <f>'Class Allocation'!R419</f>
        <v>1991588.6094797221</v>
      </c>
      <c r="S46" s="44"/>
      <c r="T46" s="44">
        <f>'Class Allocation'!T419</f>
        <v>332517.72916502203</v>
      </c>
      <c r="U46" s="44">
        <f>'Class Allocation'!U419</f>
        <v>185098.8952148855</v>
      </c>
      <c r="V46" s="44">
        <f>'Class Allocation'!V419</f>
        <v>37490.225371475106</v>
      </c>
      <c r="W46" s="44"/>
      <c r="X46" s="44">
        <f>'Class Allocation'!X419</f>
        <v>4157987.0807777103</v>
      </c>
      <c r="Y46" s="44">
        <f>'Class Allocation'!Y419</f>
        <v>2144611.262554754</v>
      </c>
      <c r="Z46" s="44">
        <f>'Class Allocation'!Z419</f>
        <v>391743.27406295773</v>
      </c>
      <c r="AA46" s="44"/>
      <c r="AB46" s="44">
        <f>'Class Allocation'!AB419</f>
        <v>3582211.0054494366</v>
      </c>
      <c r="AC46" s="44">
        <f>'Class Allocation'!AC419</f>
        <v>2070145.2365874171</v>
      </c>
      <c r="AD46" s="44">
        <f>'Class Allocation'!AD419</f>
        <v>81961.702938199858</v>
      </c>
      <c r="AE46" s="44"/>
      <c r="AF46" s="44">
        <f>'Class Allocation'!AF419</f>
        <v>2101000.2453411622</v>
      </c>
      <c r="AG46" s="44">
        <f>'Class Allocation'!AG419</f>
        <v>910478.05386899028</v>
      </c>
      <c r="AH46" s="44">
        <f>'Class Allocation'!AH419</f>
        <v>101977.72202765736</v>
      </c>
      <c r="AI46" s="44"/>
      <c r="AJ46" s="44">
        <f>'Class Allocation'!AJ419</f>
        <v>1632905.9347703094</v>
      </c>
      <c r="AK46" s="44">
        <f>'Class Allocation'!AK419</f>
        <v>1260559.9370790734</v>
      </c>
      <c r="AL46" s="44">
        <f>'Class Allocation'!AL419</f>
        <v>46493.747496664699</v>
      </c>
      <c r="AM46" s="44"/>
      <c r="AN46" s="44">
        <f>'Class Allocation'!AN419</f>
        <v>225182.89464627538</v>
      </c>
      <c r="AO46" s="44">
        <f>'Class Allocation'!AO419</f>
        <v>123037.0459908519</v>
      </c>
      <c r="AP46" s="44">
        <f>'Class Allocation'!AP419</f>
        <v>553.00341917757657</v>
      </c>
      <c r="AQ46" s="44"/>
      <c r="AR46" s="44">
        <f>'Class Allocation'!AR419</f>
        <v>105959.29502605795</v>
      </c>
      <c r="AS46" s="44">
        <f>'Class Allocation'!AS419</f>
        <v>65000.012234224356</v>
      </c>
      <c r="AT46" s="44">
        <f>'Class Allocation'!AT419</f>
        <v>553.00341917757657</v>
      </c>
      <c r="AU46" s="44"/>
      <c r="AV46" s="44">
        <f>'Class Allocation'!AV419</f>
        <v>137682.9358043817</v>
      </c>
      <c r="AW46" s="44">
        <f>'Class Allocation'!AW419</f>
        <v>116435.97567944646</v>
      </c>
      <c r="AX46" s="44">
        <f>'Class Allocation'!AX419</f>
        <v>267519.68909350288</v>
      </c>
      <c r="AY46" s="44"/>
      <c r="AZ46" s="44">
        <f>'Class Allocation'!AZ419</f>
        <v>4436.8536660728005</v>
      </c>
      <c r="BA46" s="44">
        <f>'Class Allocation'!BA419</f>
        <v>3795.4163583010054</v>
      </c>
      <c r="BB46" s="44">
        <f>'Class Allocation'!BB419</f>
        <v>1681.124029804374</v>
      </c>
      <c r="BC46" s="44"/>
      <c r="BD46" s="44">
        <f>'Class Allocation'!BD419</f>
        <v>4916.7129759407117</v>
      </c>
      <c r="BE46" s="44">
        <f>'Class Allocation'!BE419</f>
        <v>3556.6861095256104</v>
      </c>
      <c r="BF46" s="44">
        <f>'Class Allocation'!BF419</f>
        <v>9222.6999853216967</v>
      </c>
    </row>
    <row r="47" spans="3:58" x14ac:dyDescent="0.35">
      <c r="C47" t="s">
        <v>277</v>
      </c>
      <c r="D47" t="s">
        <v>278</v>
      </c>
      <c r="E47">
        <f t="shared" si="4"/>
        <v>36</v>
      </c>
      <c r="G47" s="79">
        <f t="shared" ref="G47" si="41">SUM(L47:BF47)</f>
        <v>14184335.999999996</v>
      </c>
      <c r="H47" s="81">
        <f t="shared" ref="H47" si="42">+L47+P47+T47+X47+AB47+AF47+AJ47+AN47+AR47+AV47+AZ47+BD47</f>
        <v>11996612.000000002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4727245.4651580546</v>
      </c>
      <c r="M47" s="44">
        <f>SUM('Class Allocation'!M296:M300)</f>
        <v>791470.48266682611</v>
      </c>
      <c r="N47" s="44">
        <f>SUM('Class Allocation'!N296:N300)</f>
        <v>0</v>
      </c>
      <c r="O47" s="44"/>
      <c r="P47" s="44">
        <f>SUM('Class Allocation'!P296:P300)</f>
        <v>1590924.2294286499</v>
      </c>
      <c r="Q47" s="44">
        <f>SUM('Class Allocation'!Q296:Q300)</f>
        <v>257199.57182985521</v>
      </c>
      <c r="R47" s="44">
        <f>SUM('Class Allocation'!R296:R300)</f>
        <v>0</v>
      </c>
      <c r="S47" s="44"/>
      <c r="T47" s="44">
        <f>SUM('Class Allocation'!T296:T300)</f>
        <v>146124.18253017127</v>
      </c>
      <c r="U47" s="44">
        <f>SUM('Class Allocation'!U296:U300)</f>
        <v>30632.899811139581</v>
      </c>
      <c r="V47" s="44">
        <f>SUM('Class Allocation'!V296:V300)</f>
        <v>0</v>
      </c>
      <c r="W47" s="44"/>
      <c r="X47" s="44">
        <f>SUM('Class Allocation'!X296:X300)</f>
        <v>1885556.8664281077</v>
      </c>
      <c r="Y47" s="44">
        <f>SUM('Class Allocation'!Y296:Y300)</f>
        <v>354921.95598149719</v>
      </c>
      <c r="Z47" s="44">
        <f>SUM('Class Allocation'!Z296:Z300)</f>
        <v>0</v>
      </c>
      <c r="AA47" s="44"/>
      <c r="AB47" s="44">
        <f>SUM('Class Allocation'!AB296:AB300)</f>
        <v>1591208.7604213252</v>
      </c>
      <c r="AC47" s="44">
        <f>SUM('Class Allocation'!AC296:AC300)</f>
        <v>342598.21785143996</v>
      </c>
      <c r="AD47" s="44">
        <f>SUM('Class Allocation'!AD296:AD300)</f>
        <v>0</v>
      </c>
      <c r="AE47" s="44"/>
      <c r="AF47" s="44">
        <f>SUM('Class Allocation'!AF296:AF300)</f>
        <v>920139.14648647793</v>
      </c>
      <c r="AG47" s="44">
        <f>SUM('Class Allocation'!AG296:AG300)</f>
        <v>150679.35965815093</v>
      </c>
      <c r="AH47" s="44">
        <f>SUM('Class Allocation'!AH296:AH300)</f>
        <v>0</v>
      </c>
      <c r="AI47" s="44"/>
      <c r="AJ47" s="44">
        <f>SUM('Class Allocation'!AJ296:AJ300)</f>
        <v>949983.85624643136</v>
      </c>
      <c r="AK47" s="44">
        <f>SUM('Class Allocation'!AK296:AK300)</f>
        <v>208616.08176348705</v>
      </c>
      <c r="AL47" s="44">
        <f>SUM('Class Allocation'!AL296:AL300)</f>
        <v>0</v>
      </c>
      <c r="AM47" s="44"/>
      <c r="AN47" s="44">
        <f>SUM('Class Allocation'!AN296:AN300)</f>
        <v>100748.8982635328</v>
      </c>
      <c r="AO47" s="44">
        <f>SUM('Class Allocation'!AO296:AO300)</f>
        <v>20361.988106524586</v>
      </c>
      <c r="AP47" s="44">
        <f>SUM('Class Allocation'!AP296:AP300)</f>
        <v>0</v>
      </c>
      <c r="AQ47" s="44"/>
      <c r="AR47" s="44">
        <f>SUM('Class Allocation'!AR296:AR300)</f>
        <v>44665.515091772308</v>
      </c>
      <c r="AS47" s="44">
        <f>SUM('Class Allocation'!AS296:AS300)</f>
        <v>10757.162327642654</v>
      </c>
      <c r="AT47" s="44">
        <f>SUM('Class Allocation'!AT296:AT300)</f>
        <v>0</v>
      </c>
      <c r="AU47" s="44"/>
      <c r="AV47" s="44">
        <f>SUM('Class Allocation'!AV296:AV300)</f>
        <v>36328.299816539758</v>
      </c>
      <c r="AW47" s="44">
        <f>SUM('Class Allocation'!AW296:AW300)</f>
        <v>19269.545467897162</v>
      </c>
      <c r="AX47" s="44">
        <f>SUM('Class Allocation'!AX296:AX300)</f>
        <v>0</v>
      </c>
      <c r="AY47" s="44"/>
      <c r="AZ47" s="44">
        <f>SUM('Class Allocation'!AZ296:AZ300)</f>
        <v>1184.1788810406083</v>
      </c>
      <c r="BA47" s="44">
        <f>SUM('Class Allocation'!BA296:BA300)</f>
        <v>628.1215720408311</v>
      </c>
      <c r="BB47" s="44">
        <f>SUM('Class Allocation'!BB296:BB300)</f>
        <v>0</v>
      </c>
      <c r="BC47" s="44"/>
      <c r="BD47" s="44">
        <f>SUM('Class Allocation'!BD296:BD300)</f>
        <v>2502.6012478978746</v>
      </c>
      <c r="BE47" s="44">
        <f>SUM('Class Allocation'!BE296:BE300)</f>
        <v>588.61296349870406</v>
      </c>
      <c r="BF47" s="44">
        <f>SUM('Class Allocation'!BF296:BF300)</f>
        <v>0</v>
      </c>
    </row>
    <row r="48" spans="3:58" x14ac:dyDescent="0.35">
      <c r="C48" t="s">
        <v>281</v>
      </c>
      <c r="D48" t="s">
        <v>282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35">
      <c r="C49" t="s">
        <v>283</v>
      </c>
      <c r="D49" t="s">
        <v>284</v>
      </c>
      <c r="E49">
        <f t="shared" si="4"/>
        <v>38</v>
      </c>
      <c r="G49" s="79">
        <f t="shared" ref="G49" si="49">SUM(L49:BF49)</f>
        <v>244786.00000000003</v>
      </c>
      <c r="H49" s="81">
        <f t="shared" ref="H49" si="50">+L49+P49+T49+X49+AB49+AF49+AJ49+AN49+AR49+AV49+AZ49+BD49</f>
        <v>93746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36940.458970975051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12432.075223572972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1141.8688555963497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14734.444524851631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12434.29865485835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7190.3104331890836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7423.5281250804783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787.289462776086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349.03299179745807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283.88288248393263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9.2536153859133634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19.556259432699346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35">
      <c r="C50" t="s">
        <v>285</v>
      </c>
      <c r="D50" t="s">
        <v>286</v>
      </c>
      <c r="E50">
        <f t="shared" si="4"/>
        <v>39</v>
      </c>
      <c r="G50" s="79">
        <f t="shared" ref="G50" si="53">SUM(L50:BF50)</f>
        <v>984475</v>
      </c>
      <c r="H50" s="81">
        <f t="shared" ref="H50" si="54">+L50+P50+T50+X50+AB50+AF50+AJ50+AN50+AR50+AV50+AZ50+BD50</f>
        <v>984475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387930.77406450053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130555.62110092165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11991.352608252259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154733.98623518134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130578.9704973191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75509.150936720747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77958.289963716888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8267.7318911365528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3665.3751050690435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2981.2002723675632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97.176978292909126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205.37034652152292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35">
      <c r="C51" t="s">
        <v>201</v>
      </c>
      <c r="D51" t="s">
        <v>287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35">
      <c r="C52" t="s">
        <v>204</v>
      </c>
      <c r="D52" t="s">
        <v>288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35">
      <c r="C53" t="s">
        <v>290</v>
      </c>
      <c r="D53" t="s">
        <v>291</v>
      </c>
      <c r="E53">
        <f t="shared" si="4"/>
        <v>42</v>
      </c>
      <c r="G53" s="79">
        <f t="shared" ref="G53" si="65">SUM(L53:BF53)</f>
        <v>14184335.999999996</v>
      </c>
      <c r="H53" s="81">
        <f t="shared" ref="H53" si="66">+L53+P53+T53+X53+AB53+AF53+AJ53+AN53+AR53+AV53+AZ53+BD53</f>
        <v>11996612.000000002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4727245.4651580546</v>
      </c>
      <c r="M53" s="44">
        <f>SUM('Class Allocation'!M296:M300)</f>
        <v>791470.48266682611</v>
      </c>
      <c r="N53" s="44">
        <f>SUM('Class Allocation'!N296:N300)</f>
        <v>0</v>
      </c>
      <c r="O53" s="44"/>
      <c r="P53" s="44">
        <f>SUM('Class Allocation'!P296:P300)</f>
        <v>1590924.2294286499</v>
      </c>
      <c r="Q53" s="44">
        <f>SUM('Class Allocation'!Q296:Q300)</f>
        <v>257199.57182985521</v>
      </c>
      <c r="R53" s="44">
        <f>SUM('Class Allocation'!R296:R300)</f>
        <v>0</v>
      </c>
      <c r="S53" s="44"/>
      <c r="T53" s="44">
        <f>SUM('Class Allocation'!T296:T300)</f>
        <v>146124.18253017127</v>
      </c>
      <c r="U53" s="44">
        <f>SUM('Class Allocation'!U296:U300)</f>
        <v>30632.899811139581</v>
      </c>
      <c r="V53" s="44">
        <f>SUM('Class Allocation'!V296:V300)</f>
        <v>0</v>
      </c>
      <c r="W53" s="44"/>
      <c r="X53" s="44">
        <f>SUM('Class Allocation'!X296:X300)</f>
        <v>1885556.8664281077</v>
      </c>
      <c r="Y53" s="44">
        <f>SUM('Class Allocation'!Y296:Y300)</f>
        <v>354921.95598149719</v>
      </c>
      <c r="Z53" s="44">
        <f>SUM('Class Allocation'!Z296:Z300)</f>
        <v>0</v>
      </c>
      <c r="AA53" s="44"/>
      <c r="AB53" s="44">
        <f>SUM('Class Allocation'!AB296:AB300)</f>
        <v>1591208.7604213252</v>
      </c>
      <c r="AC53" s="44">
        <f>SUM('Class Allocation'!AC296:AC300)</f>
        <v>342598.21785143996</v>
      </c>
      <c r="AD53" s="44">
        <f>SUM('Class Allocation'!AD296:AD300)</f>
        <v>0</v>
      </c>
      <c r="AE53" s="44"/>
      <c r="AF53" s="44">
        <f>SUM('Class Allocation'!AF296:AF300)</f>
        <v>920139.14648647793</v>
      </c>
      <c r="AG53" s="44">
        <f>SUM('Class Allocation'!AG296:AG300)</f>
        <v>150679.35965815093</v>
      </c>
      <c r="AH53" s="44">
        <f>SUM('Class Allocation'!AH296:AH300)</f>
        <v>0</v>
      </c>
      <c r="AI53" s="44"/>
      <c r="AJ53" s="44">
        <f>SUM('Class Allocation'!AJ296:AJ300)</f>
        <v>949983.85624643136</v>
      </c>
      <c r="AK53" s="44">
        <f>SUM('Class Allocation'!AK296:AK300)</f>
        <v>208616.08176348705</v>
      </c>
      <c r="AL53" s="44">
        <f>SUM('Class Allocation'!AL296:AL300)</f>
        <v>0</v>
      </c>
      <c r="AM53" s="44"/>
      <c r="AN53" s="44">
        <f>SUM('Class Allocation'!AN296:AN300)</f>
        <v>100748.8982635328</v>
      </c>
      <c r="AO53" s="44">
        <f>SUM('Class Allocation'!AO296:AO300)</f>
        <v>20361.988106524586</v>
      </c>
      <c r="AP53" s="44">
        <f>SUM('Class Allocation'!AP296:AP300)</f>
        <v>0</v>
      </c>
      <c r="AQ53" s="44"/>
      <c r="AR53" s="44">
        <f>SUM('Class Allocation'!AR296:AR300)</f>
        <v>44665.515091772308</v>
      </c>
      <c r="AS53" s="44">
        <f>SUM('Class Allocation'!AS296:AS300)</f>
        <v>10757.162327642654</v>
      </c>
      <c r="AT53" s="44">
        <f>SUM('Class Allocation'!AT296:AT300)</f>
        <v>0</v>
      </c>
      <c r="AU53" s="44"/>
      <c r="AV53" s="44">
        <f>SUM('Class Allocation'!AV296:AV300)</f>
        <v>36328.299816539758</v>
      </c>
      <c r="AW53" s="44">
        <f>SUM('Class Allocation'!AW296:AW300)</f>
        <v>19269.545467897162</v>
      </c>
      <c r="AX53" s="44">
        <f>SUM('Class Allocation'!AX296:AX300)</f>
        <v>0</v>
      </c>
      <c r="AY53" s="44"/>
      <c r="AZ53" s="44">
        <f>SUM('Class Allocation'!AZ296:AZ300)</f>
        <v>1184.1788810406083</v>
      </c>
      <c r="BA53" s="44">
        <f>SUM('Class Allocation'!BA296:BA300)</f>
        <v>628.1215720408311</v>
      </c>
      <c r="BB53" s="44">
        <f>SUM('Class Allocation'!BB296:BB300)</f>
        <v>0</v>
      </c>
      <c r="BC53" s="44"/>
      <c r="BD53" s="44">
        <f>SUM('Class Allocation'!BD296:BD300)</f>
        <v>2502.6012478978746</v>
      </c>
      <c r="BE53" s="44">
        <f>SUM('Class Allocation'!BE296:BE300)</f>
        <v>588.61296349870406</v>
      </c>
      <c r="BF53" s="44">
        <f>SUM('Class Allocation'!BF296:BF300)</f>
        <v>0</v>
      </c>
    </row>
    <row r="54" spans="3:58" x14ac:dyDescent="0.35">
      <c r="C54" t="s">
        <v>293</v>
      </c>
      <c r="D54" t="s">
        <v>292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35">
      <c r="C55" t="s">
        <v>295</v>
      </c>
      <c r="D55" t="s">
        <v>294</v>
      </c>
      <c r="E55">
        <f t="shared" si="4"/>
        <v>44</v>
      </c>
      <c r="V55" s="44"/>
    </row>
    <row r="56" spans="3:58" x14ac:dyDescent="0.35">
      <c r="C56" t="s">
        <v>297</v>
      </c>
      <c r="D56" t="s">
        <v>296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35">
      <c r="C57" s="153" t="s">
        <v>367</v>
      </c>
      <c r="D57" s="153" t="s">
        <v>364</v>
      </c>
      <c r="E57" s="153">
        <f t="shared" si="4"/>
        <v>46</v>
      </c>
      <c r="F57" s="153"/>
      <c r="G57" s="155">
        <f t="shared" ref="G57" si="77">SUM(L57:BF57)</f>
        <v>53937678.000000007</v>
      </c>
      <c r="H57" s="156">
        <f t="shared" ref="H57" si="78">+L57+P57+T57+X57+AB57+AF57+AJ57+AN57+AR57+AV57+AZ57+BD57</f>
        <v>16216787.924744595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6390198.9308880512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2150580.5833332045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197527.8419247414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2548859.279845892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2150965.2068224223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1243826.2902748468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1284169.7913277042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136190.41082527133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60377.978865428879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49107.892610960756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1600.7500933427623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3382.9679327264234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35">
      <c r="C58" s="153" t="s">
        <v>368</v>
      </c>
      <c r="D58" s="153" t="s">
        <v>279</v>
      </c>
      <c r="E58" s="153">
        <f t="shared" si="4"/>
        <v>47</v>
      </c>
      <c r="F58" s="153"/>
      <c r="G58" s="155">
        <f t="shared" ref="G58" si="82">SUM(L58:BF58)</f>
        <v>18526106.000000004</v>
      </c>
      <c r="H58" s="156">
        <f t="shared" ref="H58" si="83">+L58+P58+T58+X58+AB58+AF58+AJ58+AN58+AR58+AV58+AZ58+BD58</f>
        <v>18526106.000000004</v>
      </c>
      <c r="I58" s="156">
        <f t="shared" ref="I58" si="84">+M58+Q58+U58+Y58+AC58+AG58+AK58+AO58+AS58+AW58+BA58+BE58</f>
        <v>0</v>
      </c>
      <c r="J58" s="156">
        <f t="shared" ref="J58" si="85">+N58+R58+V58+Z58+AD58+AH58+AL58+AP58+AT58+AX58+BB58+BF58</f>
        <v>0</v>
      </c>
      <c r="K58" s="157"/>
      <c r="L58" s="136">
        <f>L72</f>
        <v>7300181.966003187</v>
      </c>
      <c r="M58" s="136">
        <f t="shared" ref="M58:BF58" si="86">M72</f>
        <v>0</v>
      </c>
      <c r="N58" s="136">
        <f t="shared" si="86"/>
        <v>0</v>
      </c>
      <c r="O58" s="136"/>
      <c r="P58" s="136">
        <f t="shared" si="86"/>
        <v>2456829.5542411045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225656.38487910596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2911824.3031011559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2457268.9492411753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1420950.7953210471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1467039.3290297419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155584.32402526852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68975.979812864956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56101.000282496105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1828.7015928430214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3864.7124700113923</v>
      </c>
      <c r="BE58" s="136">
        <f t="shared" si="86"/>
        <v>0</v>
      </c>
      <c r="BF58" s="136">
        <f t="shared" si="86"/>
        <v>0</v>
      </c>
    </row>
    <row r="59" spans="3:58" s="135" customFormat="1" x14ac:dyDescent="0.35">
      <c r="C59" s="153" t="s">
        <v>371</v>
      </c>
      <c r="D59" s="153" t="s">
        <v>280</v>
      </c>
      <c r="E59" s="153">
        <f t="shared" si="4"/>
        <v>48</v>
      </c>
      <c r="F59" s="153"/>
      <c r="G59" s="155">
        <f t="shared" ref="G59" si="87">SUM(L59:BF59)</f>
        <v>2617219.0000000005</v>
      </c>
      <c r="H59" s="156">
        <f t="shared" ref="H59" si="88">+L59+P59+T59+X59+AB59+AF59+AJ59+AN59+AR59+AV59+AZ59+BD59</f>
        <v>2617219.0000000005</v>
      </c>
      <c r="I59" s="156">
        <f t="shared" ref="I59" si="89">+M59+Q59+U59+Y59+AC59+AG59+AK59+AO59+AS59+AW59+BA59+BE59</f>
        <v>0</v>
      </c>
      <c r="J59" s="156">
        <f t="shared" ref="J59" si="90">+N59+R59+V59+Z59+AD59+AH59+AL59+AP59+AT59+AX59+BB59+BF59</f>
        <v>0</v>
      </c>
      <c r="K59" s="157"/>
      <c r="L59" s="136">
        <f>L77</f>
        <v>1031310.8941987536</v>
      </c>
      <c r="M59" s="136">
        <f t="shared" ref="M59:BF59" si="91">M77</f>
        <v>0</v>
      </c>
      <c r="N59" s="136">
        <f t="shared" si="91"/>
        <v>0</v>
      </c>
      <c r="O59" s="136"/>
      <c r="P59" s="136">
        <f t="shared" si="91"/>
        <v>347081.08596168831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31878.916053751869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411359.07841281401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347143.16014730994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200740.48046466729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207251.49719449368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21979.699832284739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9744.370722581778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7925.4973418782211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258.34422809191631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545.97544168487138</v>
      </c>
      <c r="BE59" s="136">
        <f t="shared" si="91"/>
        <v>0</v>
      </c>
      <c r="BF59" s="136">
        <f t="shared" si="91"/>
        <v>0</v>
      </c>
    </row>
    <row r="60" spans="3:58" s="135" customFormat="1" x14ac:dyDescent="0.35">
      <c r="C60" s="153" t="s">
        <v>275</v>
      </c>
      <c r="D60" s="153" t="s">
        <v>276</v>
      </c>
      <c r="E60" s="153">
        <f t="shared" si="4"/>
        <v>49</v>
      </c>
      <c r="F60" s="153"/>
      <c r="G60" s="155">
        <f t="shared" ref="G60" si="92">SUM(L60:BF60)</f>
        <v>631684224.00000012</v>
      </c>
      <c r="H60" s="156">
        <f t="shared" ref="H60" si="93">+L60+P60+T60+X60+AB60+AF60+AJ60+AN60+AR60+AV60+AZ60+BD60</f>
        <v>152195998.92293605</v>
      </c>
      <c r="I60" s="156">
        <f t="shared" ref="I60" si="94">+M60+Q60+U60+Y60+AC60+AG60+AK60+AO60+AS60+AW60+BA60+BE60</f>
        <v>427820098.07364154</v>
      </c>
      <c r="J60" s="156">
        <f t="shared" ref="J60" si="95">+N60+R60+V60+Z60+AD60+AH60+AL60+AP60+AT60+AX60+BB60+BF60</f>
        <v>51668127.003422365</v>
      </c>
      <c r="K60" s="157"/>
      <c r="L60" s="136">
        <f>+'Class Allocation'!L290</f>
        <v>67302714.393343732</v>
      </c>
      <c r="M60" s="136">
        <f>+'Class Allocation'!M290</f>
        <v>154775913.01138258</v>
      </c>
      <c r="N60" s="136">
        <f>+'Class Allocation'!N290</f>
        <v>37759531.583750755</v>
      </c>
      <c r="O60" s="136"/>
      <c r="P60" s="136">
        <f>+'Class Allocation'!P290</f>
        <v>20413469.568630848</v>
      </c>
      <c r="Q60" s="136">
        <f>+'Class Allocation'!Q290</f>
        <v>50296630.6740463</v>
      </c>
      <c r="R60" s="136">
        <f>+'Class Allocation'!R290</f>
        <v>9087551.0488618258</v>
      </c>
      <c r="S60" s="136"/>
      <c r="T60" s="136">
        <f>+'Class Allocation'!T290</f>
        <v>1767801.0978440256</v>
      </c>
      <c r="U60" s="136">
        <f>+'Class Allocation'!U290</f>
        <v>5990412.959533182</v>
      </c>
      <c r="V60" s="136">
        <f>+'Class Allocation'!V290</f>
        <v>156077.1117934816</v>
      </c>
      <c r="W60" s="136"/>
      <c r="X60" s="136">
        <f>+'Class Allocation'!X290</f>
        <v>21913963.143319614</v>
      </c>
      <c r="Y60" s="136">
        <f>+'Class Allocation'!Y290</f>
        <v>69406719.502319679</v>
      </c>
      <c r="Z60" s="136">
        <f>+'Class Allocation'!Z290</f>
        <v>1692159.0035193264</v>
      </c>
      <c r="AA60" s="136"/>
      <c r="AB60" s="136">
        <f>+'Class Allocation'!AB290</f>
        <v>18989365.564136606</v>
      </c>
      <c r="AC60" s="136">
        <f>+'Class Allocation'!AC290</f>
        <v>66996752.406180061</v>
      </c>
      <c r="AD60" s="136">
        <f>+'Class Allocation'!AD290</f>
        <v>351095.52805458452</v>
      </c>
      <c r="AE60" s="136"/>
      <c r="AF60" s="136">
        <f>+'Class Allocation'!AF290</f>
        <v>11178569.611598905</v>
      </c>
      <c r="AG60" s="136">
        <f>+'Class Allocation'!AG290</f>
        <v>29466083.66806034</v>
      </c>
      <c r="AH60" s="136">
        <f>+'Class Allocation'!AH290</f>
        <v>456836.31427806773</v>
      </c>
      <c r="AI60" s="136"/>
      <c r="AJ60" s="136">
        <f>+'Class Allocation'!AJ290</f>
        <v>8003020.9958958328</v>
      </c>
      <c r="AK60" s="136">
        <f>+'Class Allocation'!AK290</f>
        <v>40795892.242254443</v>
      </c>
      <c r="AL60" s="136">
        <f>+'Class Allocation'!AL290</f>
        <v>192911.91580498236</v>
      </c>
      <c r="AM60" s="136"/>
      <c r="AN60" s="136">
        <f>+'Class Allocation'!AN290</f>
        <v>1191354.576890345</v>
      </c>
      <c r="AO60" s="136">
        <f>+'Class Allocation'!AO290</f>
        <v>3981886.0828457661</v>
      </c>
      <c r="AP60" s="136">
        <f>+'Class Allocation'!AP290</f>
        <v>2300.5760419196413</v>
      </c>
      <c r="AQ60" s="136"/>
      <c r="AR60" s="136">
        <f>+'Class Allocation'!AR290</f>
        <v>569474.8358134001</v>
      </c>
      <c r="AS60" s="136">
        <f>+'Class Allocation'!AS290</f>
        <v>2103615.5575411534</v>
      </c>
      <c r="AT60" s="136">
        <f>+'Class Allocation'!AT290</f>
        <v>2300.5760419196413</v>
      </c>
      <c r="AU60" s="136"/>
      <c r="AV60" s="136">
        <f>+'Class Allocation'!AV290</f>
        <v>814949.88175618195</v>
      </c>
      <c r="AW60" s="136">
        <f>+'Class Allocation'!AW290</f>
        <v>3768253.5968478005</v>
      </c>
      <c r="AX60" s="136">
        <f>+'Class Allocation'!AX290</f>
        <v>1917464.6555439073</v>
      </c>
      <c r="AY60" s="136"/>
      <c r="AZ60" s="136">
        <f>+'Class Allocation'!AZ290</f>
        <v>26217.058254190862</v>
      </c>
      <c r="BA60" s="136">
        <f>+'Class Allocation'!BA290</f>
        <v>122832.23686016987</v>
      </c>
      <c r="BB60" s="136">
        <f>+'Class Allocation'!BB290</f>
        <v>7714.5628960141366</v>
      </c>
      <c r="BC60" s="136"/>
      <c r="BD60" s="136">
        <f>+'Class Allocation'!BD290</f>
        <v>25098.195452378743</v>
      </c>
      <c r="BE60" s="136">
        <f>+'Class Allocation'!BE290</f>
        <v>115106.13577006625</v>
      </c>
      <c r="BF60" s="136">
        <f>+'Class Allocation'!BF290</f>
        <v>42184.126835575385</v>
      </c>
    </row>
    <row r="61" spans="3:58" x14ac:dyDescent="0.35">
      <c r="C61" s="153" t="s">
        <v>495</v>
      </c>
      <c r="D61" s="153" t="s">
        <v>496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3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3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35">
      <c r="C64" s="153" t="s">
        <v>366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3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Pct'!L35*'Alloc amt'!$G65</f>
        <v>6390198.9308880512</v>
      </c>
      <c r="M65" s="136">
        <f>'Alloc Pct'!M35*'Alloc amt'!$G65</f>
        <v>0</v>
      </c>
      <c r="N65" s="136">
        <f>'Alloc Pct'!N35*'Alloc amt'!$G65</f>
        <v>0</v>
      </c>
      <c r="O65" s="136"/>
      <c r="P65" s="136">
        <f>'Alloc Pct'!P35*'Alloc amt'!$G65</f>
        <v>2150580.5833332045</v>
      </c>
      <c r="Q65" s="136">
        <f>'Alloc Pct'!Q35*'Alloc amt'!$G65</f>
        <v>0</v>
      </c>
      <c r="R65" s="136">
        <f>'Alloc Pct'!R35*'Alloc amt'!$G65</f>
        <v>0</v>
      </c>
      <c r="S65" s="136"/>
      <c r="T65" s="136">
        <f>'Alloc Pct'!T35*'Alloc amt'!$G65</f>
        <v>197527.8419247414</v>
      </c>
      <c r="U65" s="136">
        <f>'Alloc Pct'!U35*'Alloc amt'!$G65</f>
        <v>0</v>
      </c>
      <c r="V65" s="136">
        <f>'Alloc Pct'!V35*'Alloc amt'!$G65</f>
        <v>0</v>
      </c>
      <c r="W65" s="136"/>
      <c r="X65" s="136">
        <f>'Alloc Pct'!X35*'Alloc amt'!$G65</f>
        <v>2548859.279845892</v>
      </c>
      <c r="Y65" s="136">
        <f>'Alloc Pct'!Y35*'Alloc amt'!$G65</f>
        <v>0</v>
      </c>
      <c r="Z65" s="136">
        <f>'Alloc Pct'!Z35*'Alloc amt'!$G65</f>
        <v>0</v>
      </c>
      <c r="AA65" s="136"/>
      <c r="AB65" s="136">
        <f>'Alloc Pct'!AB35*'Alloc amt'!$G65</f>
        <v>2150965.2068224223</v>
      </c>
      <c r="AC65" s="136">
        <f>'Alloc Pct'!AC35*'Alloc amt'!$G65</f>
        <v>0</v>
      </c>
      <c r="AD65" s="136">
        <f>'Alloc Pct'!AD35*'Alloc amt'!$G65</f>
        <v>0</v>
      </c>
      <c r="AE65" s="136"/>
      <c r="AF65" s="136">
        <f>'Alloc Pct'!AF35*'Alloc amt'!$G65</f>
        <v>1243826.2902748468</v>
      </c>
      <c r="AG65" s="136">
        <f>'Alloc Pct'!AG35*'Alloc amt'!$G65</f>
        <v>0</v>
      </c>
      <c r="AH65" s="136">
        <f>'Alloc Pct'!AH35*'Alloc amt'!$G65</f>
        <v>0</v>
      </c>
      <c r="AI65" s="136"/>
      <c r="AJ65" s="136">
        <f>'Alloc Pct'!AJ35*'Alloc amt'!$G65</f>
        <v>1284169.7913277042</v>
      </c>
      <c r="AK65" s="136">
        <f>'Alloc Pct'!AK35*'Alloc amt'!$G65</f>
        <v>0</v>
      </c>
      <c r="AL65" s="136">
        <f>'Alloc Pct'!AL35*'Alloc amt'!$G65</f>
        <v>0</v>
      </c>
      <c r="AM65" s="136"/>
      <c r="AN65" s="136">
        <f>'Alloc Pct'!AN35*'Alloc amt'!$G65</f>
        <v>136190.41082527133</v>
      </c>
      <c r="AO65" s="136">
        <f>'Alloc Pct'!AO35*'Alloc amt'!$G65</f>
        <v>0</v>
      </c>
      <c r="AP65" s="136">
        <f>'Alloc Pct'!AP35*'Alloc amt'!$G65</f>
        <v>0</v>
      </c>
      <c r="AQ65" s="136"/>
      <c r="AR65" s="136">
        <f>'Alloc Pct'!AR35*'Alloc amt'!$G65</f>
        <v>60377.978865428879</v>
      </c>
      <c r="AS65" s="136">
        <f>'Alloc Pct'!AS35*'Alloc amt'!$G65</f>
        <v>0</v>
      </c>
      <c r="AT65" s="136">
        <f>'Alloc Pct'!AT35*'Alloc amt'!$G65</f>
        <v>0</v>
      </c>
      <c r="AU65" s="136"/>
      <c r="AV65" s="136">
        <f>'Alloc Pct'!AV35*'Alloc amt'!$G65</f>
        <v>49107.892610960756</v>
      </c>
      <c r="AW65" s="136">
        <f>'Alloc Pct'!AW35*'Alloc amt'!$G65</f>
        <v>0</v>
      </c>
      <c r="AX65" s="136">
        <f>'Alloc Pct'!AX35*'Alloc amt'!$G65</f>
        <v>0</v>
      </c>
      <c r="AY65" s="136"/>
      <c r="AZ65" s="136">
        <f>'Alloc Pct'!AZ35*'Alloc amt'!$G65</f>
        <v>1600.7500933427623</v>
      </c>
      <c r="BA65" s="136">
        <f>'Alloc Pct'!BA35*'Alloc amt'!$G65</f>
        <v>0</v>
      </c>
      <c r="BB65" s="136">
        <f>'Alloc Pct'!BB35*'Alloc amt'!$G65</f>
        <v>0</v>
      </c>
      <c r="BC65" s="136"/>
      <c r="BD65" s="136">
        <f>'Alloc Pct'!BD35*'Alloc amt'!$G65</f>
        <v>3382.9679327264234</v>
      </c>
      <c r="BE65" s="136">
        <f>'Alloc Pct'!BE35*'Alloc amt'!$G65</f>
        <v>0</v>
      </c>
      <c r="BF65" s="136">
        <f>'Alloc Pct'!BF35*'Alloc amt'!$G65</f>
        <v>0</v>
      </c>
    </row>
    <row r="66" spans="3:69" s="135" customFormat="1" x14ac:dyDescent="0.35">
      <c r="C66" s="164" t="s">
        <v>2</v>
      </c>
      <c r="D66" s="164" t="s">
        <v>365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3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6390198.9308880512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2150580.5833332045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197527.8419247414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2548859.279845892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2150965.2068224223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1243826.2902748468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1284169.7913277042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136190.41082527133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60377.978865428879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49107.892610960756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1600.7500933427623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3382.9679327264234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3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35">
      <c r="C69" s="153" t="s">
        <v>369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35">
      <c r="C70" s="153" t="s">
        <v>1</v>
      </c>
      <c r="D70" s="153" t="s">
        <v>245</v>
      </c>
      <c r="E70" s="153"/>
      <c r="F70" s="153"/>
      <c r="G70" s="136">
        <f>'Class Allocation'!H140</f>
        <v>18526106</v>
      </c>
      <c r="H70" s="57">
        <f>G70</f>
        <v>18526106</v>
      </c>
      <c r="I70" s="153"/>
      <c r="J70" s="153"/>
      <c r="K70" s="157"/>
      <c r="L70" s="136">
        <f>'Alloc Pct'!L35*'Alloc amt'!$G70</f>
        <v>7300181.966003187</v>
      </c>
      <c r="M70" s="136">
        <f>'Alloc Pct'!M35*'Alloc amt'!$G70</f>
        <v>0</v>
      </c>
      <c r="N70" s="136">
        <f>'Alloc Pct'!N35*'Alloc amt'!$G70</f>
        <v>0</v>
      </c>
      <c r="O70" s="136"/>
      <c r="P70" s="136">
        <f>'Alloc Pct'!P35*'Alloc amt'!$G70</f>
        <v>2456829.5542411045</v>
      </c>
      <c r="Q70" s="136">
        <f>'Alloc Pct'!Q35*'Alloc amt'!$G70</f>
        <v>0</v>
      </c>
      <c r="R70" s="136">
        <f>'Alloc Pct'!R35*'Alloc amt'!$G70</f>
        <v>0</v>
      </c>
      <c r="S70" s="136"/>
      <c r="T70" s="136">
        <f>'Alloc Pct'!T35*'Alloc amt'!$G70</f>
        <v>225656.38487910596</v>
      </c>
      <c r="U70" s="136">
        <f>'Alloc Pct'!U35*'Alloc amt'!$G70</f>
        <v>0</v>
      </c>
      <c r="V70" s="136">
        <f>'Alloc Pct'!V35*'Alloc amt'!$G70</f>
        <v>0</v>
      </c>
      <c r="W70" s="136"/>
      <c r="X70" s="136">
        <f>'Alloc Pct'!X35*'Alloc amt'!$G70</f>
        <v>2911824.3031011559</v>
      </c>
      <c r="Y70" s="136">
        <f>'Alloc Pct'!Y35*'Alloc amt'!$G70</f>
        <v>0</v>
      </c>
      <c r="Z70" s="136">
        <f>'Alloc Pct'!Z35*'Alloc amt'!$G70</f>
        <v>0</v>
      </c>
      <c r="AA70" s="136"/>
      <c r="AB70" s="136">
        <f>'Alloc Pct'!AB35*'Alloc amt'!$G70</f>
        <v>2457268.9492411753</v>
      </c>
      <c r="AC70" s="136">
        <f>'Alloc Pct'!AC35*'Alloc amt'!$G70</f>
        <v>0</v>
      </c>
      <c r="AD70" s="136">
        <f>'Alloc Pct'!AD35*'Alloc amt'!$G70</f>
        <v>0</v>
      </c>
      <c r="AE70" s="136"/>
      <c r="AF70" s="136">
        <f>'Alloc Pct'!AF35*'Alloc amt'!$G70</f>
        <v>1420950.7953210471</v>
      </c>
      <c r="AG70" s="136">
        <f>'Alloc Pct'!AG35*'Alloc amt'!$G70</f>
        <v>0</v>
      </c>
      <c r="AH70" s="136">
        <f>'Alloc Pct'!AH35*'Alloc amt'!$G70</f>
        <v>0</v>
      </c>
      <c r="AI70" s="136"/>
      <c r="AJ70" s="136">
        <f>'Alloc Pct'!AJ35*'Alloc amt'!$G70</f>
        <v>1467039.3290297419</v>
      </c>
      <c r="AK70" s="136">
        <f>'Alloc Pct'!AK35*'Alloc amt'!$G70</f>
        <v>0</v>
      </c>
      <c r="AL70" s="136">
        <f>'Alloc Pct'!AL35*'Alloc amt'!$G70</f>
        <v>0</v>
      </c>
      <c r="AM70" s="136"/>
      <c r="AN70" s="136">
        <f>'Alloc Pct'!AN35*'Alloc amt'!$G70</f>
        <v>155584.32402526852</v>
      </c>
      <c r="AO70" s="136">
        <f>'Alloc Pct'!AO35*'Alloc amt'!$G70</f>
        <v>0</v>
      </c>
      <c r="AP70" s="136">
        <f>'Alloc Pct'!AP35*'Alloc amt'!$G70</f>
        <v>0</v>
      </c>
      <c r="AQ70" s="136"/>
      <c r="AR70" s="136">
        <f>'Alloc Pct'!AR35*'Alloc amt'!$G70</f>
        <v>68975.979812864956</v>
      </c>
      <c r="AS70" s="136">
        <f>'Alloc Pct'!AS35*'Alloc amt'!$G70</f>
        <v>0</v>
      </c>
      <c r="AT70" s="136">
        <f>'Alloc Pct'!AT35*'Alloc amt'!$G70</f>
        <v>0</v>
      </c>
      <c r="AU70" s="136"/>
      <c r="AV70" s="136">
        <f>'Alloc Pct'!AV35*'Alloc amt'!$G70</f>
        <v>56101.000282496105</v>
      </c>
      <c r="AW70" s="136">
        <f>'Alloc Pct'!AW35*'Alloc amt'!$G70</f>
        <v>0</v>
      </c>
      <c r="AX70" s="136">
        <f>'Alloc Pct'!AX35*'Alloc amt'!$G70</f>
        <v>0</v>
      </c>
      <c r="AY70" s="136"/>
      <c r="AZ70" s="136">
        <f>'Alloc Pct'!AZ35*'Alloc amt'!$G70</f>
        <v>1828.7015928430214</v>
      </c>
      <c r="BA70" s="136">
        <f>'Alloc Pct'!BA35*'Alloc amt'!$G70</f>
        <v>0</v>
      </c>
      <c r="BB70" s="136">
        <f>'Alloc Pct'!BB35*'Alloc amt'!$G70</f>
        <v>0</v>
      </c>
      <c r="BC70" s="136"/>
      <c r="BD70" s="136">
        <f>'Alloc Pct'!BD35*'Alloc amt'!$G70</f>
        <v>3864.7124700113923</v>
      </c>
      <c r="BE70" s="136">
        <f>'Alloc Pct'!BE35*'Alloc amt'!$G70</f>
        <v>0</v>
      </c>
      <c r="BF70" s="136">
        <f>'Alloc Pct'!BF35*'Alloc amt'!$G70</f>
        <v>0</v>
      </c>
    </row>
    <row r="71" spans="3:69" s="135" customFormat="1" x14ac:dyDescent="0.35">
      <c r="C71" s="164" t="s">
        <v>2</v>
      </c>
      <c r="D71" s="164" t="s">
        <v>365</v>
      </c>
      <c r="E71" s="153"/>
      <c r="F71" s="153"/>
      <c r="G71" s="165">
        <f>'Class Allocation'!I140</f>
        <v>0</v>
      </c>
      <c r="H71" s="166"/>
      <c r="I71" s="165">
        <f>G71</f>
        <v>0</v>
      </c>
      <c r="J71" s="164"/>
      <c r="K71" s="167"/>
      <c r="L71" s="165">
        <f>'Alloc Pct'!L13*'Alloc amt'!$G71</f>
        <v>0</v>
      </c>
      <c r="M71" s="165">
        <f>'Alloc Pct'!M13*'Alloc amt'!$G71</f>
        <v>0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0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0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0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0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0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0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0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0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0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0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0</v>
      </c>
      <c r="BF71" s="165">
        <f>'Alloc Pct'!BF13*'Alloc amt'!$G71</f>
        <v>0</v>
      </c>
    </row>
    <row r="72" spans="3:69" s="135" customFormat="1" x14ac:dyDescent="0.3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7300181.966003187</v>
      </c>
      <c r="M72" s="136">
        <f t="shared" ref="M72:BF72" si="97">+M71+M70</f>
        <v>0</v>
      </c>
      <c r="N72" s="136">
        <f t="shared" si="97"/>
        <v>0</v>
      </c>
      <c r="O72" s="136"/>
      <c r="P72" s="136">
        <f t="shared" si="97"/>
        <v>2456829.5542411045</v>
      </c>
      <c r="Q72" s="136">
        <f t="shared" si="97"/>
        <v>0</v>
      </c>
      <c r="R72" s="136">
        <f t="shared" si="97"/>
        <v>0</v>
      </c>
      <c r="S72" s="136"/>
      <c r="T72" s="136">
        <f t="shared" si="97"/>
        <v>225656.38487910596</v>
      </c>
      <c r="U72" s="136">
        <f t="shared" si="97"/>
        <v>0</v>
      </c>
      <c r="V72" s="136">
        <f t="shared" si="97"/>
        <v>0</v>
      </c>
      <c r="W72" s="136"/>
      <c r="X72" s="136">
        <f t="shared" si="97"/>
        <v>2911824.3031011559</v>
      </c>
      <c r="Y72" s="136">
        <f t="shared" si="97"/>
        <v>0</v>
      </c>
      <c r="Z72" s="136">
        <f t="shared" si="97"/>
        <v>0</v>
      </c>
      <c r="AA72" s="136"/>
      <c r="AB72" s="136">
        <f t="shared" si="97"/>
        <v>2457268.9492411753</v>
      </c>
      <c r="AC72" s="136">
        <f t="shared" si="97"/>
        <v>0</v>
      </c>
      <c r="AD72" s="136">
        <f t="shared" si="97"/>
        <v>0</v>
      </c>
      <c r="AE72" s="136"/>
      <c r="AF72" s="136">
        <f t="shared" si="97"/>
        <v>1420950.7953210471</v>
      </c>
      <c r="AG72" s="136">
        <f t="shared" si="97"/>
        <v>0</v>
      </c>
      <c r="AH72" s="136">
        <f t="shared" si="97"/>
        <v>0</v>
      </c>
      <c r="AI72" s="136"/>
      <c r="AJ72" s="136">
        <f t="shared" si="97"/>
        <v>1467039.3290297419</v>
      </c>
      <c r="AK72" s="136">
        <f t="shared" si="97"/>
        <v>0</v>
      </c>
      <c r="AL72" s="136">
        <f t="shared" si="97"/>
        <v>0</v>
      </c>
      <c r="AM72" s="136"/>
      <c r="AN72" s="136">
        <f t="shared" si="97"/>
        <v>155584.32402526852</v>
      </c>
      <c r="AO72" s="136">
        <f t="shared" si="97"/>
        <v>0</v>
      </c>
      <c r="AP72" s="136">
        <f t="shared" si="97"/>
        <v>0</v>
      </c>
      <c r="AQ72" s="136"/>
      <c r="AR72" s="136">
        <f t="shared" si="97"/>
        <v>68975.979812864956</v>
      </c>
      <c r="AS72" s="136">
        <f t="shared" si="97"/>
        <v>0</v>
      </c>
      <c r="AT72" s="136">
        <f t="shared" si="97"/>
        <v>0</v>
      </c>
      <c r="AU72" s="136"/>
      <c r="AV72" s="136">
        <f t="shared" si="97"/>
        <v>56101.000282496105</v>
      </c>
      <c r="AW72" s="136">
        <f t="shared" si="97"/>
        <v>0</v>
      </c>
      <c r="AX72" s="136">
        <f t="shared" si="97"/>
        <v>0</v>
      </c>
      <c r="AY72" s="136"/>
      <c r="AZ72" s="136">
        <f t="shared" si="97"/>
        <v>1828.7015928430214</v>
      </c>
      <c r="BA72" s="136">
        <f t="shared" si="97"/>
        <v>0</v>
      </c>
      <c r="BB72" s="136">
        <f t="shared" si="97"/>
        <v>0</v>
      </c>
      <c r="BC72" s="136"/>
      <c r="BD72" s="136">
        <f t="shared" si="97"/>
        <v>3864.7124700113923</v>
      </c>
      <c r="BE72" s="136">
        <f t="shared" si="97"/>
        <v>0</v>
      </c>
      <c r="BF72" s="136">
        <f t="shared" si="97"/>
        <v>0</v>
      </c>
    </row>
    <row r="73" spans="3:69" s="135" customFormat="1" x14ac:dyDescent="0.3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35">
      <c r="C74" s="153" t="s">
        <v>370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35">
      <c r="C75" s="153" t="s">
        <v>1</v>
      </c>
      <c r="D75" s="153" t="s">
        <v>245</v>
      </c>
      <c r="E75" s="153"/>
      <c r="F75" s="153"/>
      <c r="G75" s="136">
        <f>'Class Allocation'!H141</f>
        <v>2617219</v>
      </c>
      <c r="H75" s="57">
        <f>G75</f>
        <v>2617219</v>
      </c>
      <c r="I75" s="136"/>
      <c r="J75" s="136"/>
      <c r="K75" s="168"/>
      <c r="L75" s="136">
        <f>'Alloc Pct'!L35*'Alloc amt'!$G75</f>
        <v>1031310.8941987536</v>
      </c>
      <c r="M75" s="136">
        <f>'Alloc Pct'!M35*'Alloc amt'!$G75</f>
        <v>0</v>
      </c>
      <c r="N75" s="136">
        <f>'Alloc Pct'!N35*'Alloc amt'!$G75</f>
        <v>0</v>
      </c>
      <c r="O75" s="136"/>
      <c r="P75" s="136">
        <f>'Alloc Pct'!P35*'Alloc amt'!$G75</f>
        <v>347081.08596168831</v>
      </c>
      <c r="Q75" s="136">
        <f>'Alloc Pct'!Q35*'Alloc amt'!$G75</f>
        <v>0</v>
      </c>
      <c r="R75" s="136">
        <f>'Alloc Pct'!R35*'Alloc amt'!$G75</f>
        <v>0</v>
      </c>
      <c r="S75" s="136"/>
      <c r="T75" s="136">
        <f>'Alloc Pct'!T35*'Alloc amt'!$G75</f>
        <v>31878.916053751869</v>
      </c>
      <c r="U75" s="136">
        <f>'Alloc Pct'!U35*'Alloc amt'!$G75</f>
        <v>0</v>
      </c>
      <c r="V75" s="136">
        <f>'Alloc Pct'!V35*'Alloc amt'!$G75</f>
        <v>0</v>
      </c>
      <c r="W75" s="136"/>
      <c r="X75" s="136">
        <f>'Alloc Pct'!X35*'Alloc amt'!$G75</f>
        <v>411359.07841281401</v>
      </c>
      <c r="Y75" s="136">
        <f>'Alloc Pct'!Y35*'Alloc amt'!$G75</f>
        <v>0</v>
      </c>
      <c r="Z75" s="136">
        <f>'Alloc Pct'!Z35*'Alloc amt'!$G75</f>
        <v>0</v>
      </c>
      <c r="AA75" s="136"/>
      <c r="AB75" s="136">
        <f>'Alloc Pct'!AB35*'Alloc amt'!$G75</f>
        <v>347143.16014730994</v>
      </c>
      <c r="AC75" s="136">
        <f>'Alloc Pct'!AC35*'Alloc amt'!$G75</f>
        <v>0</v>
      </c>
      <c r="AD75" s="136">
        <f>'Alloc Pct'!AD35*'Alloc amt'!$G75</f>
        <v>0</v>
      </c>
      <c r="AE75" s="136"/>
      <c r="AF75" s="136">
        <f>'Alloc Pct'!AF35*'Alloc amt'!$G75</f>
        <v>200740.48046466729</v>
      </c>
      <c r="AG75" s="136">
        <f>'Alloc Pct'!AG35*'Alloc amt'!$G75</f>
        <v>0</v>
      </c>
      <c r="AH75" s="136">
        <f>'Alloc Pct'!AH35*'Alloc amt'!$G75</f>
        <v>0</v>
      </c>
      <c r="AI75" s="136"/>
      <c r="AJ75" s="136">
        <f>'Alloc Pct'!AJ35*'Alloc amt'!$G75</f>
        <v>207251.49719449368</v>
      </c>
      <c r="AK75" s="136">
        <f>'Alloc Pct'!AK35*'Alloc amt'!$G75</f>
        <v>0</v>
      </c>
      <c r="AL75" s="136">
        <f>'Alloc Pct'!AL35*'Alloc amt'!$G75</f>
        <v>0</v>
      </c>
      <c r="AM75" s="136"/>
      <c r="AN75" s="136">
        <f>'Alloc Pct'!AN35*'Alloc amt'!$G75</f>
        <v>21979.699832284739</v>
      </c>
      <c r="AO75" s="136">
        <f>'Alloc Pct'!AO35*'Alloc amt'!$G75</f>
        <v>0</v>
      </c>
      <c r="AP75" s="136">
        <f>'Alloc Pct'!AP35*'Alloc amt'!$G75</f>
        <v>0</v>
      </c>
      <c r="AQ75" s="136"/>
      <c r="AR75" s="136">
        <f>'Alloc Pct'!AR35*'Alloc amt'!$G75</f>
        <v>9744.370722581778</v>
      </c>
      <c r="AS75" s="136">
        <f>'Alloc Pct'!AS35*'Alloc amt'!$G75</f>
        <v>0</v>
      </c>
      <c r="AT75" s="136">
        <f>'Alloc Pct'!AT35*'Alloc amt'!$G75</f>
        <v>0</v>
      </c>
      <c r="AU75" s="136"/>
      <c r="AV75" s="136">
        <f>'Alloc Pct'!AV35*'Alloc amt'!$G75</f>
        <v>7925.4973418782211</v>
      </c>
      <c r="AW75" s="136">
        <f>'Alloc Pct'!AW35*'Alloc amt'!$G75</f>
        <v>0</v>
      </c>
      <c r="AX75" s="136">
        <f>'Alloc Pct'!AX35*'Alloc amt'!$G75</f>
        <v>0</v>
      </c>
      <c r="AY75" s="136"/>
      <c r="AZ75" s="136">
        <f>'Alloc Pct'!AZ35*'Alloc amt'!$G75</f>
        <v>258.34422809191631</v>
      </c>
      <c r="BA75" s="136">
        <f>'Alloc Pct'!BA35*'Alloc amt'!$G75</f>
        <v>0</v>
      </c>
      <c r="BB75" s="136">
        <f>'Alloc Pct'!BB35*'Alloc amt'!$G75</f>
        <v>0</v>
      </c>
      <c r="BC75" s="136"/>
      <c r="BD75" s="136">
        <f>'Alloc Pct'!BD35*'Alloc amt'!$G75</f>
        <v>545.97544168487138</v>
      </c>
      <c r="BE75" s="136">
        <f>'Alloc Pct'!BE35*'Alloc amt'!$G75</f>
        <v>0</v>
      </c>
      <c r="BF75" s="136">
        <f>'Alloc Pct'!BF35*'Alloc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35">
      <c r="C76" s="164" t="s">
        <v>2</v>
      </c>
      <c r="D76" s="164" t="s">
        <v>365</v>
      </c>
      <c r="E76" s="153"/>
      <c r="F76" s="153"/>
      <c r="G76" s="136">
        <f>'Class Allocation'!I141</f>
        <v>0</v>
      </c>
      <c r="H76" s="57"/>
      <c r="I76" s="136">
        <f>G76</f>
        <v>0</v>
      </c>
      <c r="J76" s="136"/>
      <c r="K76" s="168"/>
      <c r="L76" s="136">
        <f>'Alloc Pct'!L13*'Alloc amt'!$G76</f>
        <v>0</v>
      </c>
      <c r="M76" s="136">
        <f>'Alloc Pct'!M13*'Alloc amt'!$G76</f>
        <v>0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0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0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0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0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0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0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0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0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0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0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0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3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1031310.8941987536</v>
      </c>
      <c r="M77" s="136">
        <f t="shared" ref="M77:BF77" si="98">+M76+M75</f>
        <v>0</v>
      </c>
      <c r="N77" s="136">
        <f t="shared" si="98"/>
        <v>0</v>
      </c>
      <c r="O77" s="136"/>
      <c r="P77" s="136">
        <f t="shared" si="98"/>
        <v>347081.08596168831</v>
      </c>
      <c r="Q77" s="136">
        <f t="shared" si="98"/>
        <v>0</v>
      </c>
      <c r="R77" s="136">
        <f t="shared" si="98"/>
        <v>0</v>
      </c>
      <c r="S77" s="136"/>
      <c r="T77" s="136">
        <f t="shared" si="98"/>
        <v>31878.916053751869</v>
      </c>
      <c r="U77" s="136">
        <f t="shared" si="98"/>
        <v>0</v>
      </c>
      <c r="V77" s="136">
        <f t="shared" si="98"/>
        <v>0</v>
      </c>
      <c r="W77" s="136"/>
      <c r="X77" s="136">
        <f t="shared" si="98"/>
        <v>411359.07841281401</v>
      </c>
      <c r="Y77" s="136">
        <f t="shared" si="98"/>
        <v>0</v>
      </c>
      <c r="Z77" s="136">
        <f t="shared" si="98"/>
        <v>0</v>
      </c>
      <c r="AA77" s="136"/>
      <c r="AB77" s="136">
        <f t="shared" si="98"/>
        <v>347143.16014730994</v>
      </c>
      <c r="AC77" s="136">
        <f t="shared" si="98"/>
        <v>0</v>
      </c>
      <c r="AD77" s="136">
        <f t="shared" si="98"/>
        <v>0</v>
      </c>
      <c r="AE77" s="136"/>
      <c r="AF77" s="136">
        <f t="shared" si="98"/>
        <v>200740.48046466729</v>
      </c>
      <c r="AG77" s="136">
        <f t="shared" si="98"/>
        <v>0</v>
      </c>
      <c r="AH77" s="136">
        <f t="shared" si="98"/>
        <v>0</v>
      </c>
      <c r="AI77" s="136"/>
      <c r="AJ77" s="136">
        <f t="shared" si="98"/>
        <v>207251.49719449368</v>
      </c>
      <c r="AK77" s="136">
        <f t="shared" si="98"/>
        <v>0</v>
      </c>
      <c r="AL77" s="136">
        <f t="shared" si="98"/>
        <v>0</v>
      </c>
      <c r="AM77" s="136"/>
      <c r="AN77" s="136">
        <f t="shared" si="98"/>
        <v>21979.699832284739</v>
      </c>
      <c r="AO77" s="136">
        <f t="shared" si="98"/>
        <v>0</v>
      </c>
      <c r="AP77" s="136">
        <f t="shared" si="98"/>
        <v>0</v>
      </c>
      <c r="AQ77" s="136"/>
      <c r="AR77" s="136">
        <f t="shared" si="98"/>
        <v>9744.370722581778</v>
      </c>
      <c r="AS77" s="136">
        <f t="shared" si="98"/>
        <v>0</v>
      </c>
      <c r="AT77" s="136">
        <f t="shared" si="98"/>
        <v>0</v>
      </c>
      <c r="AU77" s="136"/>
      <c r="AV77" s="136">
        <f t="shared" si="98"/>
        <v>7925.4973418782211</v>
      </c>
      <c r="AW77" s="136">
        <f t="shared" si="98"/>
        <v>0</v>
      </c>
      <c r="AX77" s="136">
        <f t="shared" si="98"/>
        <v>0</v>
      </c>
      <c r="AY77" s="136"/>
      <c r="AZ77" s="136">
        <f t="shared" si="98"/>
        <v>258.34422809191631</v>
      </c>
      <c r="BA77" s="136">
        <f t="shared" si="98"/>
        <v>0</v>
      </c>
      <c r="BB77" s="136">
        <f t="shared" si="98"/>
        <v>0</v>
      </c>
      <c r="BC77" s="136"/>
      <c r="BD77" s="136">
        <f t="shared" si="98"/>
        <v>545.97544168487138</v>
      </c>
      <c r="BE77" s="136">
        <f t="shared" si="98"/>
        <v>0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35">
      <c r="H78" s="160"/>
      <c r="J78" s="161"/>
      <c r="K78" s="152"/>
      <c r="V78" s="161"/>
    </row>
    <row r="79" spans="3:69" s="135" customFormat="1" x14ac:dyDescent="0.35">
      <c r="H79" s="160"/>
      <c r="K79" s="152"/>
      <c r="V79" s="161"/>
    </row>
    <row r="80" spans="3:69" s="135" customFormat="1" x14ac:dyDescent="0.35">
      <c r="H80" s="160"/>
      <c r="K80" s="152"/>
      <c r="V80" s="161"/>
    </row>
    <row r="81" spans="8:22" s="135" customFormat="1" x14ac:dyDescent="0.35">
      <c r="H81" s="160"/>
      <c r="K81" s="152"/>
      <c r="V81" s="161"/>
    </row>
    <row r="82" spans="8:22" s="135" customFormat="1" x14ac:dyDescent="0.35">
      <c r="H82" s="160"/>
      <c r="K82" s="152"/>
      <c r="V82" s="161"/>
    </row>
    <row r="83" spans="8:22" s="135" customFormat="1" x14ac:dyDescent="0.35">
      <c r="H83" s="160"/>
      <c r="K83" s="152"/>
      <c r="V83" s="161"/>
    </row>
    <row r="84" spans="8:22" s="135" customFormat="1" x14ac:dyDescent="0.35">
      <c r="H84" s="160"/>
      <c r="K84" s="152"/>
      <c r="V84" s="161"/>
    </row>
    <row r="85" spans="8:22" s="135" customFormat="1" x14ac:dyDescent="0.35">
      <c r="H85" s="160"/>
      <c r="K85" s="152"/>
      <c r="V85" s="161"/>
    </row>
    <row r="86" spans="8:22" s="135" customFormat="1" x14ac:dyDescent="0.35">
      <c r="H86" s="160"/>
      <c r="K86" s="152"/>
      <c r="V86" s="161"/>
    </row>
    <row r="87" spans="8:22" s="135" customFormat="1" x14ac:dyDescent="0.35">
      <c r="H87" s="160"/>
      <c r="K87" s="152"/>
      <c r="V87" s="161"/>
    </row>
    <row r="88" spans="8:22" s="135" customFormat="1" x14ac:dyDescent="0.35">
      <c r="H88" s="160"/>
      <c r="K88" s="152"/>
      <c r="V88" s="161"/>
    </row>
    <row r="89" spans="8:22" s="135" customFormat="1" x14ac:dyDescent="0.35">
      <c r="H89" s="160"/>
      <c r="K89" s="152"/>
      <c r="V89" s="161"/>
    </row>
    <row r="90" spans="8:22" s="135" customFormat="1" x14ac:dyDescent="0.35">
      <c r="H90" s="160"/>
      <c r="K90" s="152"/>
      <c r="V90" s="161"/>
    </row>
    <row r="91" spans="8:22" x14ac:dyDescent="0.35">
      <c r="V91" s="44"/>
    </row>
    <row r="92" spans="8:22" x14ac:dyDescent="0.35">
      <c r="V92" s="44"/>
    </row>
    <row r="93" spans="8:22" x14ac:dyDescent="0.35">
      <c r="V93" s="44"/>
    </row>
    <row r="94" spans="8:22" x14ac:dyDescent="0.35">
      <c r="V94" s="44"/>
    </row>
    <row r="95" spans="8:22" x14ac:dyDescent="0.35">
      <c r="V95" s="44"/>
    </row>
    <row r="96" spans="8:22" x14ac:dyDescent="0.35">
      <c r="V96" s="44"/>
    </row>
    <row r="97" spans="22:22" x14ac:dyDescent="0.35">
      <c r="V97" s="44"/>
    </row>
    <row r="98" spans="22:22" x14ac:dyDescent="0.35">
      <c r="V98" s="44"/>
    </row>
    <row r="99" spans="22:22" x14ac:dyDescent="0.35">
      <c r="V99" s="44"/>
    </row>
    <row r="100" spans="22:22" x14ac:dyDescent="0.35">
      <c r="V100" s="44"/>
    </row>
    <row r="101" spans="22:22" x14ac:dyDescent="0.35">
      <c r="V101" s="44"/>
    </row>
    <row r="102" spans="22:22" x14ac:dyDescent="0.35">
      <c r="V102" s="44"/>
    </row>
    <row r="103" spans="22:22" x14ac:dyDescent="0.35">
      <c r="V103" s="44"/>
    </row>
    <row r="104" spans="22:22" x14ac:dyDescent="0.35">
      <c r="V104" s="44"/>
    </row>
    <row r="105" spans="22:22" x14ac:dyDescent="0.35">
      <c r="V105" s="44"/>
    </row>
    <row r="106" spans="22:22" x14ac:dyDescent="0.35">
      <c r="V106" s="44"/>
    </row>
    <row r="107" spans="22:22" x14ac:dyDescent="0.35">
      <c r="V107" s="44"/>
    </row>
    <row r="108" spans="22:22" x14ac:dyDescent="0.35">
      <c r="V108" s="44"/>
    </row>
    <row r="109" spans="22:22" x14ac:dyDescent="0.35">
      <c r="V109" s="44"/>
    </row>
    <row r="110" spans="22:22" x14ac:dyDescent="0.35">
      <c r="V110" s="44"/>
    </row>
    <row r="111" spans="22:22" x14ac:dyDescent="0.35">
      <c r="V111" s="44"/>
    </row>
    <row r="112" spans="22:22" x14ac:dyDescent="0.35">
      <c r="V112" s="44"/>
    </row>
    <row r="113" spans="22:22" x14ac:dyDescent="0.35">
      <c r="V113" s="44"/>
    </row>
    <row r="114" spans="22:22" x14ac:dyDescent="0.35">
      <c r="V114" s="44"/>
    </row>
    <row r="115" spans="22:22" x14ac:dyDescent="0.35">
      <c r="V115" s="44"/>
    </row>
    <row r="116" spans="22:22" x14ac:dyDescent="0.35">
      <c r="V116" s="44"/>
    </row>
    <row r="117" spans="22:22" x14ac:dyDescent="0.35">
      <c r="V117" s="44"/>
    </row>
    <row r="118" spans="22:22" x14ac:dyDescent="0.35">
      <c r="V118" s="44"/>
    </row>
    <row r="119" spans="22:22" x14ac:dyDescent="0.35">
      <c r="V119" s="44"/>
    </row>
    <row r="120" spans="22:22" x14ac:dyDescent="0.35">
      <c r="V120" s="44"/>
    </row>
    <row r="121" spans="22:22" x14ac:dyDescent="0.35">
      <c r="V121" s="44"/>
    </row>
    <row r="122" spans="22:22" x14ac:dyDescent="0.35">
      <c r="V122" s="44"/>
    </row>
    <row r="123" spans="22:22" x14ac:dyDescent="0.35">
      <c r="V123" s="44"/>
    </row>
    <row r="124" spans="22:22" x14ac:dyDescent="0.35">
      <c r="V124" s="44"/>
    </row>
    <row r="125" spans="22:22" x14ac:dyDescent="0.35">
      <c r="V125" s="44"/>
    </row>
    <row r="126" spans="22:22" x14ac:dyDescent="0.35">
      <c r="V126" s="44"/>
    </row>
    <row r="127" spans="22:22" x14ac:dyDescent="0.35">
      <c r="V127" s="44"/>
    </row>
    <row r="128" spans="22:22" x14ac:dyDescent="0.35">
      <c r="V128" s="44"/>
    </row>
    <row r="129" spans="22:22" x14ac:dyDescent="0.35">
      <c r="V129" s="44"/>
    </row>
    <row r="130" spans="22:22" x14ac:dyDescent="0.35">
      <c r="V130" s="44"/>
    </row>
    <row r="131" spans="22:22" x14ac:dyDescent="0.35">
      <c r="V131" s="44"/>
    </row>
    <row r="132" spans="22:22" x14ac:dyDescent="0.35">
      <c r="V132" s="44"/>
    </row>
    <row r="133" spans="22:22" x14ac:dyDescent="0.35">
      <c r="V133" s="44"/>
    </row>
    <row r="134" spans="22:22" x14ac:dyDescent="0.35">
      <c r="V134" s="44"/>
    </row>
    <row r="135" spans="22:22" x14ac:dyDescent="0.35">
      <c r="V135" s="44"/>
    </row>
    <row r="136" spans="22:22" x14ac:dyDescent="0.35">
      <c r="V136" s="44"/>
    </row>
    <row r="137" spans="22:22" x14ac:dyDescent="0.35">
      <c r="V137" s="44"/>
    </row>
    <row r="138" spans="22:22" x14ac:dyDescent="0.35">
      <c r="V138" s="44"/>
    </row>
    <row r="139" spans="22:22" x14ac:dyDescent="0.35">
      <c r="V139" s="44"/>
    </row>
    <row r="140" spans="22:22" x14ac:dyDescent="0.35">
      <c r="V140" s="44"/>
    </row>
    <row r="141" spans="22:22" x14ac:dyDescent="0.35">
      <c r="V141" s="44"/>
    </row>
    <row r="142" spans="22:22" x14ac:dyDescent="0.35">
      <c r="V142" s="44"/>
    </row>
    <row r="143" spans="22:22" x14ac:dyDescent="0.35">
      <c r="V143" s="44"/>
    </row>
    <row r="144" spans="22:22" x14ac:dyDescent="0.35">
      <c r="V144" s="44"/>
    </row>
    <row r="145" spans="22:22" x14ac:dyDescent="0.35">
      <c r="V145" s="44"/>
    </row>
    <row r="146" spans="22:22" x14ac:dyDescent="0.35">
      <c r="V146" s="44"/>
    </row>
    <row r="147" spans="22:22" x14ac:dyDescent="0.35">
      <c r="V147" s="44"/>
    </row>
    <row r="148" spans="22:22" x14ac:dyDescent="0.35">
      <c r="V148" s="44"/>
    </row>
    <row r="149" spans="22:22" x14ac:dyDescent="0.35">
      <c r="V149" s="44"/>
    </row>
    <row r="150" spans="22:22" x14ac:dyDescent="0.35">
      <c r="V150" s="44"/>
    </row>
    <row r="151" spans="22:22" x14ac:dyDescent="0.35">
      <c r="V151" s="44"/>
    </row>
    <row r="152" spans="22:22" x14ac:dyDescent="0.35">
      <c r="V152" s="44"/>
    </row>
    <row r="153" spans="22:22" x14ac:dyDescent="0.35">
      <c r="V153" s="44"/>
    </row>
    <row r="154" spans="22:22" x14ac:dyDescent="0.35">
      <c r="V154" s="44"/>
    </row>
    <row r="155" spans="22:22" x14ac:dyDescent="0.35">
      <c r="V155" s="44"/>
    </row>
    <row r="156" spans="22:22" x14ac:dyDescent="0.35">
      <c r="V156" s="44"/>
    </row>
    <row r="157" spans="22:22" x14ac:dyDescent="0.35">
      <c r="V157" s="44"/>
    </row>
    <row r="158" spans="22:22" x14ac:dyDescent="0.35">
      <c r="V158" s="44"/>
    </row>
    <row r="159" spans="22:22" x14ac:dyDescent="0.35">
      <c r="V159" s="44"/>
    </row>
    <row r="160" spans="22:22" x14ac:dyDescent="0.35">
      <c r="V160" s="44"/>
    </row>
    <row r="161" spans="22:22" x14ac:dyDescent="0.35">
      <c r="V161" s="44"/>
    </row>
    <row r="162" spans="22:22" x14ac:dyDescent="0.35">
      <c r="V162" s="44"/>
    </row>
    <row r="163" spans="22:22" x14ac:dyDescent="0.35">
      <c r="V163" s="44"/>
    </row>
    <row r="164" spans="22:22" x14ac:dyDescent="0.35">
      <c r="V164" s="44"/>
    </row>
    <row r="165" spans="22:22" x14ac:dyDescent="0.35">
      <c r="V165" s="44"/>
    </row>
    <row r="166" spans="22:22" x14ac:dyDescent="0.35">
      <c r="V166" s="44"/>
    </row>
    <row r="167" spans="22:22" x14ac:dyDescent="0.35">
      <c r="V167" s="44"/>
    </row>
    <row r="168" spans="22:22" x14ac:dyDescent="0.35">
      <c r="V168" s="44"/>
    </row>
    <row r="169" spans="22:22" x14ac:dyDescent="0.35">
      <c r="V169" s="44"/>
    </row>
    <row r="170" spans="22:22" x14ac:dyDescent="0.35">
      <c r="V170" s="44"/>
    </row>
    <row r="171" spans="22:22" x14ac:dyDescent="0.35">
      <c r="V171" s="44"/>
    </row>
    <row r="172" spans="22:22" x14ac:dyDescent="0.35">
      <c r="V172" s="44"/>
    </row>
    <row r="173" spans="22:22" x14ac:dyDescent="0.35">
      <c r="V173" s="44"/>
    </row>
    <row r="174" spans="22:22" x14ac:dyDescent="0.35">
      <c r="V174" s="44"/>
    </row>
    <row r="175" spans="22:22" x14ac:dyDescent="0.35">
      <c r="V175" s="44"/>
    </row>
    <row r="176" spans="22:22" x14ac:dyDescent="0.35">
      <c r="V176" s="44"/>
    </row>
    <row r="177" spans="22:22" x14ac:dyDescent="0.35">
      <c r="V177" s="44"/>
    </row>
    <row r="178" spans="22:22" x14ac:dyDescent="0.35">
      <c r="V178" s="44"/>
    </row>
    <row r="179" spans="22:22" x14ac:dyDescent="0.35">
      <c r="V179" s="44"/>
    </row>
    <row r="180" spans="22:22" x14ac:dyDescent="0.35">
      <c r="V180" s="44"/>
    </row>
    <row r="181" spans="22:22" x14ac:dyDescent="0.35">
      <c r="V181" s="44"/>
    </row>
    <row r="182" spans="22:22" x14ac:dyDescent="0.35">
      <c r="V182" s="44"/>
    </row>
    <row r="183" spans="22:22" x14ac:dyDescent="0.35">
      <c r="V183" s="44"/>
    </row>
    <row r="184" spans="22:22" x14ac:dyDescent="0.35">
      <c r="V184" s="44"/>
    </row>
    <row r="185" spans="22:22" x14ac:dyDescent="0.35">
      <c r="V185" s="44"/>
    </row>
    <row r="186" spans="22:22" x14ac:dyDescent="0.35">
      <c r="V186" s="44"/>
    </row>
    <row r="187" spans="22:22" x14ac:dyDescent="0.35">
      <c r="V187" s="44"/>
    </row>
    <row r="188" spans="22:22" x14ac:dyDescent="0.35">
      <c r="V188" s="44"/>
    </row>
    <row r="189" spans="22:22" x14ac:dyDescent="0.35">
      <c r="V189" s="44"/>
    </row>
    <row r="190" spans="22:22" x14ac:dyDescent="0.35">
      <c r="V190" s="44"/>
    </row>
    <row r="191" spans="22:22" x14ac:dyDescent="0.35">
      <c r="V191" s="44"/>
    </row>
    <row r="192" spans="22:22" x14ac:dyDescent="0.35">
      <c r="V192" s="44"/>
    </row>
    <row r="193" spans="22:22" x14ac:dyDescent="0.35">
      <c r="V193" s="44"/>
    </row>
    <row r="194" spans="22:22" x14ac:dyDescent="0.35">
      <c r="V194" s="44"/>
    </row>
    <row r="195" spans="22:22" x14ac:dyDescent="0.35">
      <c r="V195" s="44"/>
    </row>
    <row r="196" spans="22:22" x14ac:dyDescent="0.35">
      <c r="V196" s="44"/>
    </row>
    <row r="197" spans="22:22" x14ac:dyDescent="0.35">
      <c r="V197" s="44"/>
    </row>
    <row r="198" spans="22:22" x14ac:dyDescent="0.35">
      <c r="V198" s="44"/>
    </row>
    <row r="199" spans="22:22" x14ac:dyDescent="0.35">
      <c r="V199" s="44"/>
    </row>
    <row r="200" spans="22:22" x14ac:dyDescent="0.35">
      <c r="V200" s="44"/>
    </row>
    <row r="201" spans="22:22" x14ac:dyDescent="0.35">
      <c r="V201" s="44"/>
    </row>
    <row r="202" spans="22:22" x14ac:dyDescent="0.35">
      <c r="V202" s="44"/>
    </row>
    <row r="203" spans="22:22" x14ac:dyDescent="0.35">
      <c r="V203" s="44"/>
    </row>
    <row r="204" spans="22:22" x14ac:dyDescent="0.35">
      <c r="V204" s="44"/>
    </row>
    <row r="205" spans="22:22" x14ac:dyDescent="0.35">
      <c r="V205" s="44"/>
    </row>
    <row r="206" spans="22:22" x14ac:dyDescent="0.35">
      <c r="V206" s="44"/>
    </row>
    <row r="207" spans="22:22" x14ac:dyDescent="0.35">
      <c r="V207" s="44"/>
    </row>
    <row r="208" spans="22:22" x14ac:dyDescent="0.35">
      <c r="V208" s="44"/>
    </row>
    <row r="209" spans="22:22" x14ac:dyDescent="0.35">
      <c r="V209" s="44"/>
    </row>
    <row r="210" spans="22:22" x14ac:dyDescent="0.35">
      <c r="V210" s="44"/>
    </row>
    <row r="211" spans="22:22" x14ac:dyDescent="0.35">
      <c r="V211" s="44"/>
    </row>
    <row r="212" spans="22:22" x14ac:dyDescent="0.35">
      <c r="V212" s="44"/>
    </row>
    <row r="213" spans="22:22" x14ac:dyDescent="0.35">
      <c r="V213" s="44"/>
    </row>
    <row r="214" spans="22:22" x14ac:dyDescent="0.35">
      <c r="V214" s="44"/>
    </row>
    <row r="215" spans="22:22" x14ac:dyDescent="0.35">
      <c r="V215" s="44"/>
    </row>
    <row r="216" spans="22:22" x14ac:dyDescent="0.35">
      <c r="V216" s="44"/>
    </row>
    <row r="217" spans="22:22" x14ac:dyDescent="0.35">
      <c r="V217" s="44"/>
    </row>
    <row r="218" spans="22:22" x14ac:dyDescent="0.35">
      <c r="V218" s="44"/>
    </row>
    <row r="219" spans="22:22" x14ac:dyDescent="0.35">
      <c r="V219" s="44"/>
    </row>
    <row r="220" spans="22:22" x14ac:dyDescent="0.35">
      <c r="V220" s="44"/>
    </row>
    <row r="221" spans="22:22" x14ac:dyDescent="0.35">
      <c r="V221" s="44"/>
    </row>
    <row r="222" spans="22:22" x14ac:dyDescent="0.35">
      <c r="V222" s="44"/>
    </row>
    <row r="223" spans="22:22" x14ac:dyDescent="0.35">
      <c r="V223" s="44"/>
    </row>
    <row r="224" spans="22:22" x14ac:dyDescent="0.35">
      <c r="V224" s="44"/>
    </row>
    <row r="225" spans="22:22" x14ac:dyDescent="0.35">
      <c r="V225" s="44"/>
    </row>
    <row r="226" spans="22:22" x14ac:dyDescent="0.35">
      <c r="V226" s="44"/>
    </row>
    <row r="227" spans="22:22" x14ac:dyDescent="0.35">
      <c r="V227" s="44"/>
    </row>
    <row r="228" spans="22:22" x14ac:dyDescent="0.35">
      <c r="V228" s="44"/>
    </row>
    <row r="229" spans="22:22" x14ac:dyDescent="0.35">
      <c r="V229" s="44"/>
    </row>
    <row r="230" spans="22:22" x14ac:dyDescent="0.35">
      <c r="V230" s="44"/>
    </row>
    <row r="231" spans="22:22" x14ac:dyDescent="0.35">
      <c r="V231" s="44"/>
    </row>
    <row r="232" spans="22:22" x14ac:dyDescent="0.35">
      <c r="V232" s="44"/>
    </row>
    <row r="233" spans="22:22" x14ac:dyDescent="0.35">
      <c r="V233" s="44"/>
    </row>
    <row r="234" spans="22:22" x14ac:dyDescent="0.35">
      <c r="V234" s="44"/>
    </row>
    <row r="235" spans="22:22" x14ac:dyDescent="0.35">
      <c r="V235" s="44"/>
    </row>
    <row r="236" spans="22:22" x14ac:dyDescent="0.35">
      <c r="V236" s="44"/>
    </row>
    <row r="237" spans="22:22" x14ac:dyDescent="0.35">
      <c r="V237" s="44"/>
    </row>
    <row r="238" spans="22:22" x14ac:dyDescent="0.35">
      <c r="V238" s="44"/>
    </row>
    <row r="239" spans="22:22" x14ac:dyDescent="0.35">
      <c r="V239" s="44"/>
    </row>
    <row r="240" spans="22:22" x14ac:dyDescent="0.35">
      <c r="V240" s="44"/>
    </row>
    <row r="241" spans="22:22" x14ac:dyDescent="0.35">
      <c r="V241" s="44"/>
    </row>
    <row r="242" spans="22:22" x14ac:dyDescent="0.35">
      <c r="V242" s="44"/>
    </row>
    <row r="243" spans="22:22" x14ac:dyDescent="0.35">
      <c r="V243" s="44"/>
    </row>
    <row r="244" spans="22:22" x14ac:dyDescent="0.35">
      <c r="V244" s="44"/>
    </row>
    <row r="245" spans="22:22" x14ac:dyDescent="0.35">
      <c r="V245" s="44"/>
    </row>
    <row r="246" spans="22:22" x14ac:dyDescent="0.35">
      <c r="V246" s="44"/>
    </row>
    <row r="247" spans="22:22" x14ac:dyDescent="0.35">
      <c r="V247" s="44"/>
    </row>
    <row r="248" spans="22:22" x14ac:dyDescent="0.35">
      <c r="V248" s="44"/>
    </row>
    <row r="249" spans="22:22" x14ac:dyDescent="0.35">
      <c r="V249" s="44"/>
    </row>
    <row r="250" spans="22:22" x14ac:dyDescent="0.35">
      <c r="V250" s="44"/>
    </row>
    <row r="251" spans="22:22" x14ac:dyDescent="0.35">
      <c r="V251" s="44"/>
    </row>
    <row r="252" spans="22:22" x14ac:dyDescent="0.35">
      <c r="V252" s="44"/>
    </row>
    <row r="253" spans="22:22" x14ac:dyDescent="0.35">
      <c r="V253" s="44"/>
    </row>
    <row r="254" spans="22:22" x14ac:dyDescent="0.35">
      <c r="V254" s="44"/>
    </row>
    <row r="255" spans="22:22" x14ac:dyDescent="0.35">
      <c r="V255" s="44"/>
    </row>
    <row r="256" spans="22:22" x14ac:dyDescent="0.35">
      <c r="V256" s="44"/>
    </row>
    <row r="257" spans="22:22" x14ac:dyDescent="0.35">
      <c r="V257" s="44"/>
    </row>
    <row r="258" spans="22:22" x14ac:dyDescent="0.35">
      <c r="V258" s="44"/>
    </row>
    <row r="259" spans="22:22" x14ac:dyDescent="0.35">
      <c r="V259" s="44"/>
    </row>
    <row r="260" spans="22:22" x14ac:dyDescent="0.35">
      <c r="V260" s="44"/>
    </row>
    <row r="261" spans="22:22" x14ac:dyDescent="0.35">
      <c r="V261" s="44"/>
    </row>
    <row r="262" spans="22:22" x14ac:dyDescent="0.35">
      <c r="V262" s="44"/>
    </row>
    <row r="263" spans="22:22" x14ac:dyDescent="0.35">
      <c r="V263" s="44"/>
    </row>
    <row r="264" spans="22:22" x14ac:dyDescent="0.35">
      <c r="V264" s="44"/>
    </row>
    <row r="265" spans="22:22" x14ac:dyDescent="0.35">
      <c r="V265" s="44"/>
    </row>
    <row r="266" spans="22:22" x14ac:dyDescent="0.35">
      <c r="V266" s="44"/>
    </row>
    <row r="267" spans="22:22" x14ac:dyDescent="0.35">
      <c r="V267" s="44"/>
    </row>
    <row r="268" spans="22:22" x14ac:dyDescent="0.35">
      <c r="V268" s="44"/>
    </row>
    <row r="269" spans="22:22" x14ac:dyDescent="0.35">
      <c r="V269" s="44"/>
    </row>
    <row r="270" spans="22:22" x14ac:dyDescent="0.35">
      <c r="V270" s="44"/>
    </row>
    <row r="271" spans="22:22" x14ac:dyDescent="0.35">
      <c r="V271" s="44"/>
    </row>
    <row r="272" spans="22:22" x14ac:dyDescent="0.35">
      <c r="V272" s="44"/>
    </row>
    <row r="273" spans="22:22" x14ac:dyDescent="0.35">
      <c r="V273" s="44"/>
    </row>
    <row r="274" spans="22:22" x14ac:dyDescent="0.35">
      <c r="V274" s="44"/>
    </row>
    <row r="275" spans="22:22" x14ac:dyDescent="0.35">
      <c r="V275" s="44"/>
    </row>
    <row r="276" spans="22:22" x14ac:dyDescent="0.35">
      <c r="V276" s="44"/>
    </row>
    <row r="277" spans="22:22" x14ac:dyDescent="0.35">
      <c r="V277" s="44"/>
    </row>
    <row r="278" spans="22:22" x14ac:dyDescent="0.35">
      <c r="V278" s="44"/>
    </row>
    <row r="279" spans="22:22" x14ac:dyDescent="0.35">
      <c r="V279" s="44"/>
    </row>
    <row r="280" spans="22:22" x14ac:dyDescent="0.35">
      <c r="V280" s="44"/>
    </row>
    <row r="281" spans="22:22" x14ac:dyDescent="0.35">
      <c r="V281" s="44"/>
    </row>
    <row r="282" spans="22:22" x14ac:dyDescent="0.35">
      <c r="V282" s="44"/>
    </row>
    <row r="283" spans="22:22" x14ac:dyDescent="0.35">
      <c r="V283" s="44"/>
    </row>
    <row r="284" spans="22:22" x14ac:dyDescent="0.35">
      <c r="V284" s="44"/>
    </row>
    <row r="285" spans="22:22" x14ac:dyDescent="0.35">
      <c r="V285" s="44"/>
    </row>
    <row r="286" spans="22:22" x14ac:dyDescent="0.35">
      <c r="V286" s="44"/>
    </row>
    <row r="287" spans="22:22" x14ac:dyDescent="0.35">
      <c r="V287" s="44"/>
    </row>
    <row r="288" spans="22:22" x14ac:dyDescent="0.35">
      <c r="V288" s="44"/>
    </row>
    <row r="289" spans="22:22" x14ac:dyDescent="0.35">
      <c r="V289" s="44"/>
    </row>
    <row r="290" spans="22:22" x14ac:dyDescent="0.35">
      <c r="V290" s="44"/>
    </row>
    <row r="291" spans="22:22" x14ac:dyDescent="0.35">
      <c r="V291" s="44"/>
    </row>
    <row r="292" spans="22:22" x14ac:dyDescent="0.35">
      <c r="V292" s="44"/>
    </row>
    <row r="293" spans="22:22" x14ac:dyDescent="0.35">
      <c r="V293" s="44"/>
    </row>
    <row r="294" spans="22:22" x14ac:dyDescent="0.35">
      <c r="V294" s="44"/>
    </row>
    <row r="295" spans="22:22" x14ac:dyDescent="0.35">
      <c r="V295" s="44"/>
    </row>
    <row r="296" spans="22:22" x14ac:dyDescent="0.35">
      <c r="V296" s="44"/>
    </row>
    <row r="297" spans="22:22" x14ac:dyDescent="0.35">
      <c r="V297" s="44"/>
    </row>
    <row r="298" spans="22:22" x14ac:dyDescent="0.35">
      <c r="V298" s="44"/>
    </row>
    <row r="299" spans="22:22" x14ac:dyDescent="0.35">
      <c r="V299" s="44"/>
    </row>
    <row r="300" spans="22:22" x14ac:dyDescent="0.35">
      <c r="V300" s="44"/>
    </row>
    <row r="301" spans="22:22" x14ac:dyDescent="0.35">
      <c r="V301" s="44"/>
    </row>
    <row r="302" spans="22:22" x14ac:dyDescent="0.35">
      <c r="V302" s="44"/>
    </row>
    <row r="303" spans="22:22" x14ac:dyDescent="0.35">
      <c r="V303" s="44"/>
    </row>
    <row r="304" spans="22:22" x14ac:dyDescent="0.35">
      <c r="V304" s="44"/>
    </row>
    <row r="305" spans="22:22" x14ac:dyDescent="0.35">
      <c r="V305" s="44"/>
    </row>
    <row r="306" spans="22:22" x14ac:dyDescent="0.35">
      <c r="V306" s="44"/>
    </row>
    <row r="307" spans="22:22" x14ac:dyDescent="0.35">
      <c r="V307" s="44"/>
    </row>
    <row r="308" spans="22:22" x14ac:dyDescent="0.35">
      <c r="V308" s="44"/>
    </row>
    <row r="309" spans="22:22" x14ac:dyDescent="0.35">
      <c r="V309" s="44"/>
    </row>
    <row r="310" spans="22:22" x14ac:dyDescent="0.35">
      <c r="V310" s="44"/>
    </row>
    <row r="311" spans="22:22" x14ac:dyDescent="0.35">
      <c r="V311" s="44"/>
    </row>
    <row r="312" spans="22:22" x14ac:dyDescent="0.35">
      <c r="V312" s="44"/>
    </row>
    <row r="313" spans="22:22" x14ac:dyDescent="0.35">
      <c r="V313" s="44"/>
    </row>
    <row r="314" spans="22:22" x14ac:dyDescent="0.35">
      <c r="V314" s="44"/>
    </row>
    <row r="315" spans="22:22" x14ac:dyDescent="0.35">
      <c r="V315" s="44"/>
    </row>
    <row r="316" spans="22:22" x14ac:dyDescent="0.35">
      <c r="V316" s="44"/>
    </row>
    <row r="317" spans="22:22" x14ac:dyDescent="0.35">
      <c r="V317" s="44"/>
    </row>
    <row r="318" spans="22:22" x14ac:dyDescent="0.35">
      <c r="V318" s="44"/>
    </row>
    <row r="319" spans="22:22" x14ac:dyDescent="0.35">
      <c r="V319" s="44"/>
    </row>
    <row r="320" spans="22:22" x14ac:dyDescent="0.35">
      <c r="V320" s="44"/>
    </row>
    <row r="321" spans="22:22" x14ac:dyDescent="0.35">
      <c r="V321" s="44"/>
    </row>
    <row r="322" spans="22:22" x14ac:dyDescent="0.35">
      <c r="V322" s="44"/>
    </row>
    <row r="323" spans="22:22" x14ac:dyDescent="0.35">
      <c r="V323" s="44"/>
    </row>
    <row r="324" spans="22:22" x14ac:dyDescent="0.35">
      <c r="V324" s="44"/>
    </row>
    <row r="325" spans="22:22" x14ac:dyDescent="0.35">
      <c r="V325" s="44"/>
    </row>
    <row r="326" spans="22:22" x14ac:dyDescent="0.35">
      <c r="V326" s="44"/>
    </row>
    <row r="327" spans="22:22" x14ac:dyDescent="0.35">
      <c r="V327" s="44"/>
    </row>
    <row r="328" spans="22:22" x14ac:dyDescent="0.35">
      <c r="V328" s="44"/>
    </row>
    <row r="329" spans="22:22" x14ac:dyDescent="0.35">
      <c r="V329" s="44"/>
    </row>
    <row r="330" spans="22:22" x14ac:dyDescent="0.35">
      <c r="V330" s="44"/>
    </row>
    <row r="331" spans="22:22" x14ac:dyDescent="0.35">
      <c r="V331" s="44"/>
    </row>
    <row r="332" spans="22:22" x14ac:dyDescent="0.35">
      <c r="V332" s="44"/>
    </row>
    <row r="333" spans="22:22" x14ac:dyDescent="0.35">
      <c r="V333" s="44"/>
    </row>
    <row r="334" spans="22:22" x14ac:dyDescent="0.35">
      <c r="V334" s="44"/>
    </row>
    <row r="335" spans="22:22" x14ac:dyDescent="0.35">
      <c r="V335" s="44"/>
    </row>
    <row r="336" spans="22:22" x14ac:dyDescent="0.35">
      <c r="V336" s="44"/>
    </row>
    <row r="337" spans="22:22" x14ac:dyDescent="0.35">
      <c r="V337" s="44"/>
    </row>
    <row r="338" spans="22:22" x14ac:dyDescent="0.35">
      <c r="V338" s="44"/>
    </row>
    <row r="339" spans="22:22" x14ac:dyDescent="0.35">
      <c r="V339" s="44"/>
    </row>
    <row r="340" spans="22:22" x14ac:dyDescent="0.35">
      <c r="V340" s="44"/>
    </row>
    <row r="341" spans="22:22" x14ac:dyDescent="0.35">
      <c r="V341" s="44"/>
    </row>
    <row r="342" spans="22:22" x14ac:dyDescent="0.35">
      <c r="V342" s="44"/>
    </row>
    <row r="343" spans="22:22" x14ac:dyDescent="0.35">
      <c r="V343" s="44"/>
    </row>
    <row r="344" spans="22:22" x14ac:dyDescent="0.35">
      <c r="V344" s="44"/>
    </row>
    <row r="345" spans="22:22" x14ac:dyDescent="0.35">
      <c r="V345" s="44"/>
    </row>
    <row r="346" spans="22:22" x14ac:dyDescent="0.35">
      <c r="V346" s="44"/>
    </row>
    <row r="347" spans="22:22" x14ac:dyDescent="0.35">
      <c r="V347" s="44"/>
    </row>
    <row r="348" spans="22:22" x14ac:dyDescent="0.35">
      <c r="V348" s="44"/>
    </row>
    <row r="349" spans="22:22" x14ac:dyDescent="0.35">
      <c r="V349" s="44"/>
    </row>
    <row r="350" spans="22:22" x14ac:dyDescent="0.35">
      <c r="V350" s="44"/>
    </row>
    <row r="351" spans="22:22" x14ac:dyDescent="0.35">
      <c r="V351" s="44"/>
    </row>
    <row r="352" spans="22:22" x14ac:dyDescent="0.35">
      <c r="V352" s="44"/>
    </row>
    <row r="353" spans="22:22" x14ac:dyDescent="0.35">
      <c r="V353" s="44"/>
    </row>
    <row r="354" spans="22:22" x14ac:dyDescent="0.35">
      <c r="V354" s="44"/>
    </row>
    <row r="355" spans="22:22" x14ac:dyDescent="0.35">
      <c r="V355" s="44"/>
    </row>
    <row r="356" spans="22:22" x14ac:dyDescent="0.35">
      <c r="V356" s="44"/>
    </row>
    <row r="357" spans="22:22" x14ac:dyDescent="0.35">
      <c r="V357" s="44"/>
    </row>
    <row r="358" spans="22:22" x14ac:dyDescent="0.35">
      <c r="V358" s="44"/>
    </row>
    <row r="359" spans="22:22" x14ac:dyDescent="0.35">
      <c r="V359" s="44"/>
    </row>
    <row r="360" spans="22:22" x14ac:dyDescent="0.35">
      <c r="V360" s="44"/>
    </row>
    <row r="361" spans="22:22" x14ac:dyDescent="0.35">
      <c r="V361" s="44"/>
    </row>
    <row r="362" spans="22:22" x14ac:dyDescent="0.35">
      <c r="V362" s="44"/>
    </row>
    <row r="363" spans="22:22" x14ac:dyDescent="0.35">
      <c r="V363" s="44"/>
    </row>
    <row r="364" spans="22:22" x14ac:dyDescent="0.35">
      <c r="V364" s="44"/>
    </row>
    <row r="365" spans="22:22" x14ac:dyDescent="0.35">
      <c r="V365" s="44"/>
    </row>
    <row r="366" spans="22:22" x14ac:dyDescent="0.35">
      <c r="V366" s="44"/>
    </row>
    <row r="367" spans="22:22" x14ac:dyDescent="0.35">
      <c r="V367" s="44"/>
    </row>
    <row r="368" spans="22:22" x14ac:dyDescent="0.35">
      <c r="V368" s="44"/>
    </row>
    <row r="369" spans="22:22" x14ac:dyDescent="0.35">
      <c r="V369" s="44"/>
    </row>
    <row r="370" spans="22:22" x14ac:dyDescent="0.35">
      <c r="V370" s="44"/>
    </row>
    <row r="371" spans="22:22" x14ac:dyDescent="0.35">
      <c r="V371" s="44"/>
    </row>
    <row r="372" spans="22:22" x14ac:dyDescent="0.35">
      <c r="V372" s="44"/>
    </row>
    <row r="373" spans="22:22" x14ac:dyDescent="0.35">
      <c r="V373" s="44"/>
    </row>
    <row r="374" spans="22:22" x14ac:dyDescent="0.35">
      <c r="V374" s="44"/>
    </row>
    <row r="375" spans="22:22" x14ac:dyDescent="0.35">
      <c r="V375" s="44"/>
    </row>
    <row r="376" spans="22:22" x14ac:dyDescent="0.35">
      <c r="V376" s="44"/>
    </row>
    <row r="377" spans="22:22" x14ac:dyDescent="0.35">
      <c r="V377" s="44"/>
    </row>
    <row r="378" spans="22:22" x14ac:dyDescent="0.35">
      <c r="V378" s="44"/>
    </row>
    <row r="379" spans="22:22" x14ac:dyDescent="0.35">
      <c r="V379" s="44"/>
    </row>
    <row r="380" spans="22:22" x14ac:dyDescent="0.35">
      <c r="V380" s="44"/>
    </row>
    <row r="381" spans="22:22" x14ac:dyDescent="0.35">
      <c r="V381" s="44"/>
    </row>
    <row r="382" spans="22:22" x14ac:dyDescent="0.35">
      <c r="V382" s="44"/>
    </row>
    <row r="383" spans="22:22" x14ac:dyDescent="0.35">
      <c r="V383" s="44"/>
    </row>
    <row r="384" spans="22:22" x14ac:dyDescent="0.35">
      <c r="V384" s="44"/>
    </row>
    <row r="385" spans="22:22" x14ac:dyDescent="0.35">
      <c r="V385" s="44"/>
    </row>
    <row r="386" spans="22:22" x14ac:dyDescent="0.35">
      <c r="V386" s="44"/>
    </row>
    <row r="387" spans="22:22" x14ac:dyDescent="0.35">
      <c r="V387" s="44"/>
    </row>
    <row r="388" spans="22:22" x14ac:dyDescent="0.35">
      <c r="V388" s="44"/>
    </row>
    <row r="389" spans="22:22" x14ac:dyDescent="0.35">
      <c r="V389" s="44"/>
    </row>
    <row r="390" spans="22:22" x14ac:dyDescent="0.35">
      <c r="V390" s="44"/>
    </row>
    <row r="391" spans="22:22" x14ac:dyDescent="0.35">
      <c r="V391" s="44"/>
    </row>
    <row r="392" spans="22:22" x14ac:dyDescent="0.35">
      <c r="V392" s="44"/>
    </row>
    <row r="393" spans="22:22" x14ac:dyDescent="0.35">
      <c r="V393" s="44"/>
    </row>
    <row r="394" spans="22:22" x14ac:dyDescent="0.35">
      <c r="V394" s="44"/>
    </row>
    <row r="395" spans="22:22" x14ac:dyDescent="0.35">
      <c r="V395" s="44"/>
    </row>
    <row r="396" spans="22:22" x14ac:dyDescent="0.35">
      <c r="V396" s="44"/>
    </row>
    <row r="397" spans="22:22" x14ac:dyDescent="0.35">
      <c r="V397" s="44"/>
    </row>
    <row r="398" spans="22:22" x14ac:dyDescent="0.35">
      <c r="V398" s="44"/>
    </row>
    <row r="399" spans="22:22" x14ac:dyDescent="0.35">
      <c r="V399" s="44"/>
    </row>
    <row r="400" spans="22:22" x14ac:dyDescent="0.35">
      <c r="V400" s="44"/>
    </row>
    <row r="401" spans="22:22" x14ac:dyDescent="0.35">
      <c r="V401" s="44"/>
    </row>
    <row r="402" spans="22:22" x14ac:dyDescent="0.35">
      <c r="V402" s="44"/>
    </row>
    <row r="403" spans="22:22" x14ac:dyDescent="0.35">
      <c r="V403" s="44"/>
    </row>
    <row r="404" spans="22:22" x14ac:dyDescent="0.35">
      <c r="V404" s="44"/>
    </row>
    <row r="405" spans="22:22" x14ac:dyDescent="0.35">
      <c r="V405" s="44"/>
    </row>
    <row r="406" spans="22:22" x14ac:dyDescent="0.35">
      <c r="V406" s="44"/>
    </row>
    <row r="407" spans="22:22" x14ac:dyDescent="0.35">
      <c r="V407" s="44"/>
    </row>
    <row r="408" spans="22:22" x14ac:dyDescent="0.35">
      <c r="V408" s="44"/>
    </row>
    <row r="409" spans="22:22" x14ac:dyDescent="0.35">
      <c r="V409" s="44"/>
    </row>
    <row r="410" spans="22:22" x14ac:dyDescent="0.35">
      <c r="V410" s="44"/>
    </row>
    <row r="411" spans="22:22" x14ac:dyDescent="0.35">
      <c r="V411" s="44"/>
    </row>
    <row r="412" spans="22:22" x14ac:dyDescent="0.35">
      <c r="V412" s="44"/>
    </row>
    <row r="413" spans="22:22" x14ac:dyDescent="0.35">
      <c r="V413" s="44"/>
    </row>
    <row r="414" spans="22:22" x14ac:dyDescent="0.35">
      <c r="V414" s="44"/>
    </row>
    <row r="415" spans="22:22" x14ac:dyDescent="0.35">
      <c r="V415" s="44"/>
    </row>
    <row r="416" spans="22:22" x14ac:dyDescent="0.35">
      <c r="V416" s="44"/>
    </row>
    <row r="417" spans="22:22" x14ac:dyDescent="0.35">
      <c r="V417" s="44"/>
    </row>
    <row r="418" spans="22:22" x14ac:dyDescent="0.35">
      <c r="V418" s="44"/>
    </row>
    <row r="419" spans="22:22" x14ac:dyDescent="0.35">
      <c r="V419" s="44"/>
    </row>
    <row r="420" spans="22:22" x14ac:dyDescent="0.35">
      <c r="V420" s="44"/>
    </row>
    <row r="421" spans="22:22" x14ac:dyDescent="0.35">
      <c r="V421" s="44"/>
    </row>
    <row r="422" spans="22:22" x14ac:dyDescent="0.35">
      <c r="V422" s="44"/>
    </row>
    <row r="423" spans="22:22" x14ac:dyDescent="0.35">
      <c r="V423" s="44"/>
    </row>
    <row r="424" spans="22:22" x14ac:dyDescent="0.35">
      <c r="V424" s="44"/>
    </row>
    <row r="425" spans="22:22" x14ac:dyDescent="0.35">
      <c r="V425" s="44"/>
    </row>
    <row r="426" spans="22:22" x14ac:dyDescent="0.35">
      <c r="V426" s="44"/>
    </row>
    <row r="427" spans="22:22" x14ac:dyDescent="0.35">
      <c r="V427" s="44"/>
    </row>
    <row r="428" spans="22:22" x14ac:dyDescent="0.35">
      <c r="V428" s="44"/>
    </row>
    <row r="429" spans="22:22" x14ac:dyDescent="0.35">
      <c r="V429" s="44"/>
    </row>
    <row r="430" spans="22:22" x14ac:dyDescent="0.35">
      <c r="V430" s="44"/>
    </row>
    <row r="431" spans="22:22" x14ac:dyDescent="0.35">
      <c r="V431" s="44"/>
    </row>
    <row r="432" spans="22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</sheetData>
  <mergeCells count="14">
    <mergeCell ref="D9:E9"/>
    <mergeCell ref="L9:N9"/>
    <mergeCell ref="P9:R9"/>
    <mergeCell ref="T9:V9"/>
    <mergeCell ref="G9:J9"/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7" activePane="bottomRight" state="frozen"/>
      <selection pane="topRight" activeCell="D1" sqref="D1"/>
      <selection pane="bottomLeft" activeCell="A9" sqref="A9"/>
      <selection pane="bottomRight" activeCell="D36" sqref="D36"/>
    </sheetView>
  </sheetViews>
  <sheetFormatPr defaultRowHeight="14.5" x14ac:dyDescent="0.35"/>
  <cols>
    <col min="1" max="1" width="4.1796875" customWidth="1"/>
    <col min="3" max="3" width="52.81640625" customWidth="1"/>
    <col min="4" max="4" width="9.453125" customWidth="1"/>
    <col min="5" max="5" width="13.26953125" customWidth="1"/>
    <col min="6" max="6" width="2.453125" customWidth="1"/>
    <col min="7" max="7" width="17.1796875" customWidth="1"/>
    <col min="8" max="8" width="15.54296875" style="25" customWidth="1"/>
    <col min="9" max="10" width="18.1796875" customWidth="1"/>
    <col min="11" max="11" width="2.453125" style="28" customWidth="1"/>
    <col min="12" max="12" width="13.7265625" customWidth="1"/>
    <col min="13" max="14" width="13.54296875" customWidth="1"/>
    <col min="15" max="15" width="2.81640625" customWidth="1"/>
    <col min="16" max="16" width="12" customWidth="1"/>
    <col min="17" max="17" width="15.453125" customWidth="1"/>
    <col min="18" max="18" width="10.54296875" customWidth="1"/>
    <col min="19" max="19" width="2.81640625" customWidth="1"/>
    <col min="20" max="20" width="15.453125" customWidth="1"/>
    <col min="21" max="21" width="12" customWidth="1"/>
    <col min="22" max="22" width="13.81640625" customWidth="1"/>
    <col min="23" max="23" width="2.81640625" customWidth="1"/>
    <col min="25" max="25" width="13.54296875" customWidth="1"/>
    <col min="27" max="27" width="2.7265625" customWidth="1"/>
    <col min="29" max="29" width="12" customWidth="1"/>
    <col min="31" max="31" width="2.54296875" customWidth="1"/>
    <col min="33" max="33" width="13.54296875" customWidth="1"/>
    <col min="35" max="35" width="2.26953125" customWidth="1"/>
    <col min="37" max="37" width="13.54296875" customWidth="1"/>
    <col min="39" max="39" width="2.453125" customWidth="1"/>
    <col min="41" max="41" width="13.54296875" customWidth="1"/>
    <col min="43" max="43" width="2.7265625" customWidth="1"/>
    <col min="45" max="45" width="12" customWidth="1"/>
    <col min="47" max="47" width="2.81640625" customWidth="1"/>
    <col min="49" max="50" width="12" customWidth="1"/>
    <col min="51" max="51" width="2.81640625" customWidth="1"/>
    <col min="55" max="55" width="2.453125" customWidth="1"/>
    <col min="57" max="57" width="10" customWidth="1"/>
  </cols>
  <sheetData>
    <row r="1" spans="1:58" x14ac:dyDescent="0.35">
      <c r="H1"/>
      <c r="K1"/>
    </row>
    <row r="2" spans="1:58" x14ac:dyDescent="0.35">
      <c r="K2"/>
    </row>
    <row r="3" spans="1:58" x14ac:dyDescent="0.35">
      <c r="K3"/>
    </row>
    <row r="8" spans="1:58" ht="13.5" customHeight="1" x14ac:dyDescent="0.3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35">
      <c r="D9" s="176" t="s">
        <v>303</v>
      </c>
      <c r="E9" s="176"/>
      <c r="F9" s="78"/>
      <c r="G9" s="176" t="s">
        <v>336</v>
      </c>
      <c r="H9" s="176"/>
      <c r="I9" s="176"/>
      <c r="J9" s="176"/>
      <c r="L9" s="176" t="s">
        <v>337</v>
      </c>
      <c r="M9" s="176"/>
      <c r="N9" s="176"/>
      <c r="P9" s="176" t="s">
        <v>338</v>
      </c>
      <c r="Q9" s="176"/>
      <c r="R9" s="176"/>
      <c r="T9" s="176" t="s">
        <v>340</v>
      </c>
      <c r="U9" s="176"/>
      <c r="V9" s="176"/>
      <c r="X9" s="176" t="s">
        <v>339</v>
      </c>
      <c r="Y9" s="176"/>
      <c r="Z9" s="176"/>
      <c r="AB9" s="176" t="s">
        <v>466</v>
      </c>
      <c r="AC9" s="176"/>
      <c r="AD9" s="176"/>
      <c r="AF9" s="176" t="s">
        <v>467</v>
      </c>
      <c r="AG9" s="176"/>
      <c r="AH9" s="176"/>
      <c r="AJ9" s="176" t="s">
        <v>341</v>
      </c>
      <c r="AK9" s="176"/>
      <c r="AL9" s="176"/>
      <c r="AN9" s="176" t="s">
        <v>468</v>
      </c>
      <c r="AO9" s="176"/>
      <c r="AP9" s="176"/>
      <c r="AR9" s="176" t="s">
        <v>469</v>
      </c>
      <c r="AS9" s="176"/>
      <c r="AT9" s="176"/>
      <c r="AV9" s="176" t="s">
        <v>470</v>
      </c>
      <c r="AW9" s="176"/>
      <c r="AX9" s="176"/>
      <c r="AZ9" s="176" t="s">
        <v>471</v>
      </c>
      <c r="BA9" s="176"/>
      <c r="BB9" s="176"/>
      <c r="BD9" s="176" t="s">
        <v>472</v>
      </c>
      <c r="BE9" s="176"/>
      <c r="BF9" s="176"/>
    </row>
    <row r="10" spans="1:58" s="2" customFormat="1" x14ac:dyDescent="0.35">
      <c r="A10" s="27"/>
      <c r="B10" s="27"/>
      <c r="C10" s="27"/>
      <c r="D10" s="27" t="s">
        <v>257</v>
      </c>
      <c r="E10" s="27" t="s">
        <v>254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3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3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3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3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3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3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3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3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3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3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3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3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3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3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3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3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3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3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3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3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3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3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3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3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0.99999999999999967</v>
      </c>
      <c r="H34" s="98">
        <f>+'Alloc amt'!H34/'Alloc amt'!$G34</f>
        <v>0.91183166687683148</v>
      </c>
      <c r="I34" s="98">
        <f>+'Alloc amt'!I34/'Alloc amt'!$G34</f>
        <v>0</v>
      </c>
      <c r="J34" s="98">
        <f>+'Alloc amt'!J34/'Alloc amt'!$G34</f>
        <v>8.8168333123168269E-2</v>
      </c>
      <c r="K34" s="104"/>
      <c r="L34" s="98">
        <f>+'Alloc amt'!L34/'Alloc amt'!$G34</f>
        <v>0.39702953502770943</v>
      </c>
      <c r="M34" s="98">
        <f>+'Alloc amt'!M34/'Alloc amt'!$G34</f>
        <v>0</v>
      </c>
      <c r="N34" s="98">
        <f>+'Alloc amt'!N34/'Alloc amt'!$G34</f>
        <v>5.0864331134239986E-2</v>
      </c>
      <c r="O34" s="98"/>
      <c r="P34" s="98">
        <f>+'Alloc amt'!P34/'Alloc amt'!$G34</f>
        <v>0.12175448241726625</v>
      </c>
      <c r="Q34" s="98">
        <f>+'Alloc amt'!Q34/'Alloc amt'!$G34</f>
        <v>0</v>
      </c>
      <c r="R34" s="98">
        <f>+'Alloc amt'!R34/'Alloc amt'!$G34</f>
        <v>8.2959101565665255E-3</v>
      </c>
      <c r="S34" s="98"/>
      <c r="T34" s="98">
        <f>+'Alloc amt'!T34/'Alloc amt'!$G34</f>
        <v>1.0530468542021545E-2</v>
      </c>
      <c r="U34" s="98">
        <f>+'Alloc amt'!U34/'Alloc amt'!$G34</f>
        <v>0</v>
      </c>
      <c r="V34" s="98">
        <f>+'Alloc amt'!V34/'Alloc amt'!$G34</f>
        <v>7.7900482206658456E-5</v>
      </c>
      <c r="W34" s="98"/>
      <c r="X34" s="98">
        <f>+'Alloc amt'!X34/'Alloc amt'!$G34</f>
        <v>0.13378400629038131</v>
      </c>
      <c r="Y34" s="98">
        <f>+'Alloc amt'!Y34/'Alloc amt'!$G34</f>
        <v>0</v>
      </c>
      <c r="Z34" s="98">
        <f>+'Alloc amt'!Z34/'Alloc amt'!$G34</f>
        <v>9.3411739601094034E-4</v>
      </c>
      <c r="AA34" s="98"/>
      <c r="AB34" s="98">
        <f>+'Alloc amt'!AB34/'Alloc amt'!$G34</f>
        <v>0.11344631365866177</v>
      </c>
      <c r="AC34" s="98">
        <f>+'Alloc amt'!AC34/'Alloc amt'!$G34</f>
        <v>0</v>
      </c>
      <c r="AD34" s="98">
        <f>+'Alloc amt'!AD34/'Alloc amt'!$G34</f>
        <v>1.2198023327928144E-4</v>
      </c>
      <c r="AE34" s="98"/>
      <c r="AF34" s="98">
        <f>+'Alloc amt'!AF34/'Alloc amt'!$G34</f>
        <v>6.7689848295799646E-2</v>
      </c>
      <c r="AG34" s="98">
        <f>+'Alloc amt'!AG34/'Alloc amt'!$G34</f>
        <v>0</v>
      </c>
      <c r="AH34" s="98">
        <f>+'Alloc amt'!AH34/'Alloc amt'!$G34</f>
        <v>1.0296492440864306E-4</v>
      </c>
      <c r="AI34" s="98"/>
      <c r="AJ34" s="98">
        <f>+'Alloc amt'!AJ34/'Alloc amt'!$G34</f>
        <v>5.2356681863576587E-2</v>
      </c>
      <c r="AK34" s="98">
        <f>+'Alloc amt'!AK34/'Alloc amt'!$G34</f>
        <v>0</v>
      </c>
      <c r="AL34" s="98">
        <f>+'Alloc amt'!AL34/'Alloc amt'!$G34</f>
        <v>9.9779908615968321E-5</v>
      </c>
      <c r="AM34" s="98"/>
      <c r="AN34" s="98">
        <f>+'Alloc amt'!AN34/'Alloc amt'!$G34</f>
        <v>7.131467483039668E-3</v>
      </c>
      <c r="AO34" s="98">
        <f>+'Alloc amt'!AO34/'Alloc amt'!$G34</f>
        <v>0</v>
      </c>
      <c r="AP34" s="98">
        <f>+'Alloc amt'!AP34/'Alloc amt'!$G34</f>
        <v>1.1571785523146118E-6</v>
      </c>
      <c r="AQ34" s="98"/>
      <c r="AR34" s="98">
        <f>+'Alloc amt'!AR34/'Alloc amt'!$G34</f>
        <v>3.3554290037394988E-3</v>
      </c>
      <c r="AS34" s="98">
        <f>+'Alloc amt'!AS34/'Alloc amt'!$G34</f>
        <v>0</v>
      </c>
      <c r="AT34" s="98">
        <f>+'Alloc amt'!AT34/'Alloc amt'!$G34</f>
        <v>1.1571785523146118E-6</v>
      </c>
      <c r="AU34" s="98"/>
      <c r="AV34" s="98">
        <f>+'Alloc amt'!AV34/'Alloc amt'!$G34</f>
        <v>4.4528394329671197E-3</v>
      </c>
      <c r="AW34" s="98">
        <f>+'Alloc amt'!AW34/'Alloc amt'!$G34</f>
        <v>0</v>
      </c>
      <c r="AX34" s="98">
        <f>+'Alloc amt'!AX34/'Alloc amt'!$G34</f>
        <v>2.7636738419488015E-2</v>
      </c>
      <c r="AY34" s="98"/>
      <c r="AZ34" s="98">
        <f>+'Alloc amt'!AZ34/'Alloc amt'!$G34</f>
        <v>1.4347227143033121E-4</v>
      </c>
      <c r="BA34" s="98">
        <f>+'Alloc amt'!BA34/'Alloc amt'!$G34</f>
        <v>0</v>
      </c>
      <c r="BB34" s="98">
        <f>+'Alloc amt'!BB34/'Alloc amt'!$G34</f>
        <v>4.9420820382273224E-6</v>
      </c>
      <c r="BC34" s="98"/>
      <c r="BD34" s="98">
        <f>+'Alloc amt'!BD34/'Alloc amt'!$G34</f>
        <v>1.5712259023830291E-4</v>
      </c>
      <c r="BE34" s="98">
        <f>+'Alloc amt'!BE34/'Alloc amt'!$G34</f>
        <v>0</v>
      </c>
      <c r="BF34" s="98">
        <f>+'Alloc amt'!BF34/'Alloc amt'!$G34</f>
        <v>2.7354029209379506E-5</v>
      </c>
    </row>
    <row r="35" spans="3:58" x14ac:dyDescent="0.3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1.0000000000000002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0.39404837508773766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0.13261446060176404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1.218045415907185E-2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0.15717411436063011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0.13263817821409288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7.669991715048198E-2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7.9187678675148573E-2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8.3981125890820515E-3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3.7231774347434351E-3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3.0282132835953816E-3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9.8709442385951012E-5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2.0860900126618039E-4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3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3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3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1</v>
      </c>
      <c r="H38" s="98">
        <f>+'Alloc amt'!H38/'Alloc amt'!$G38</f>
        <v>0.91171631089433125</v>
      </c>
      <c r="I38" s="98">
        <f>+'Alloc amt'!I38/'Alloc amt'!$G38</f>
        <v>0</v>
      </c>
      <c r="J38" s="98">
        <f>+'Alloc amt'!J38/'Alloc amt'!$G38</f>
        <v>8.8283689105668889E-2</v>
      </c>
      <c r="K38" s="104"/>
      <c r="L38" s="98">
        <f>+'Alloc amt'!L38/'Alloc amt'!$G38</f>
        <v>0.39702244027228456</v>
      </c>
      <c r="M38" s="98">
        <f>+'Alloc amt'!M38/'Alloc amt'!$G38</f>
        <v>0</v>
      </c>
      <c r="N38" s="98">
        <f>+'Alloc amt'!N38/'Alloc amt'!$G38</f>
        <v>5.0930880026391893E-2</v>
      </c>
      <c r="O38" s="98"/>
      <c r="P38" s="98">
        <f>+'Alloc amt'!P38/'Alloc amt'!$G38</f>
        <v>0.12174129993176803</v>
      </c>
      <c r="Q38" s="98">
        <f>+'Alloc amt'!Q38/'Alloc amt'!$G38</f>
        <v>0</v>
      </c>
      <c r="R38" s="98">
        <f>+'Alloc amt'!R38/'Alloc amt'!$G38</f>
        <v>8.306764199429181E-3</v>
      </c>
      <c r="S38" s="98"/>
      <c r="T38" s="98">
        <f>+'Alloc amt'!T38/'Alloc amt'!$G38</f>
        <v>1.0528487756168813E-2</v>
      </c>
      <c r="U38" s="98">
        <f>+'Alloc amt'!U38/'Alloc amt'!$G38</f>
        <v>0</v>
      </c>
      <c r="V38" s="98">
        <f>+'Alloc amt'!V38/'Alloc amt'!$G38</f>
        <v>7.8002404136493154E-5</v>
      </c>
      <c r="W38" s="98"/>
      <c r="X38" s="98">
        <f>+'Alloc amt'!X38/'Alloc amt'!$G38</f>
        <v>0.13375892086589575</v>
      </c>
      <c r="Y38" s="98">
        <f>+'Alloc amt'!Y38/'Alloc amt'!$G38</f>
        <v>0</v>
      </c>
      <c r="Z38" s="98">
        <f>+'Alloc amt'!Z38/'Alloc amt'!$G38</f>
        <v>9.3533955850591739E-4</v>
      </c>
      <c r="AA38" s="98"/>
      <c r="AB38" s="98">
        <f>+'Alloc amt'!AB38/'Alloc amt'!$G38</f>
        <v>0.11342396388405095</v>
      </c>
      <c r="AC38" s="98">
        <f>+'Alloc amt'!AC38/'Alloc amt'!$G38</f>
        <v>0</v>
      </c>
      <c r="AD38" s="98">
        <f>+'Alloc amt'!AD38/'Alloc amt'!$G38</f>
        <v>1.2213982742331422E-4</v>
      </c>
      <c r="AE38" s="98"/>
      <c r="AF38" s="98">
        <f>+'Alloc amt'!AF38/'Alloc amt'!$G38</f>
        <v>6.7679250085766238E-2</v>
      </c>
      <c r="AG38" s="98">
        <f>+'Alloc amt'!AG38/'Alloc amt'!$G38</f>
        <v>0</v>
      </c>
      <c r="AH38" s="98">
        <f>+'Alloc amt'!AH38/'Alloc amt'!$G38</f>
        <v>1.0309963966975238E-4</v>
      </c>
      <c r="AI38" s="98"/>
      <c r="AJ38" s="98">
        <f>+'Alloc amt'!AJ38/'Alloc amt'!$G38</f>
        <v>5.2322753456609049E-2</v>
      </c>
      <c r="AK38" s="98">
        <f>+'Alloc amt'!AK38/'Alloc amt'!$G38</f>
        <v>0</v>
      </c>
      <c r="AL38" s="98">
        <f>+'Alloc amt'!AL38/'Alloc amt'!$G38</f>
        <v>9.9910456727569106E-5</v>
      </c>
      <c r="AM38" s="98"/>
      <c r="AN38" s="98">
        <f>+'Alloc amt'!AN38/'Alloc amt'!$G38</f>
        <v>7.1300195771833892E-3</v>
      </c>
      <c r="AO38" s="98">
        <f>+'Alloc amt'!AO38/'Alloc amt'!$G38</f>
        <v>0</v>
      </c>
      <c r="AP38" s="98">
        <f>+'Alloc amt'!AP38/'Alloc amt'!$G38</f>
        <v>1.158692559261351E-6</v>
      </c>
      <c r="AQ38" s="98"/>
      <c r="AR38" s="98">
        <f>+'Alloc amt'!AR38/'Alloc amt'!$G38</f>
        <v>3.3549105729739556E-3</v>
      </c>
      <c r="AS38" s="98">
        <f>+'Alloc amt'!AS38/'Alloc amt'!$G38</f>
        <v>0</v>
      </c>
      <c r="AT38" s="98">
        <f>+'Alloc amt'!AT38/'Alloc amt'!$G38</f>
        <v>1.158692559261351E-6</v>
      </c>
      <c r="AU38" s="98"/>
      <c r="AV38" s="98">
        <f>+'Alloc amt'!AV38/'Alloc amt'!$G38</f>
        <v>4.4536892995810946E-3</v>
      </c>
      <c r="AW38" s="98">
        <f>+'Alloc amt'!AW38/'Alloc amt'!$G38</f>
        <v>0</v>
      </c>
      <c r="AX38" s="98">
        <f>+'Alloc amt'!AX38/'Alloc amt'!$G38</f>
        <v>2.7672897242055742E-2</v>
      </c>
      <c r="AY38" s="98"/>
      <c r="AZ38" s="98">
        <f>+'Alloc amt'!AZ38/'Alloc amt'!$G38</f>
        <v>1.4349880151688741E-4</v>
      </c>
      <c r="BA38" s="98">
        <f>+'Alloc amt'!BA38/'Alloc amt'!$G38</f>
        <v>0</v>
      </c>
      <c r="BB38" s="98">
        <f>+'Alloc amt'!BB38/'Alloc amt'!$G38</f>
        <v>4.9485480641679726E-6</v>
      </c>
      <c r="BC38" s="98"/>
      <c r="BD38" s="98">
        <f>+'Alloc amt'!BD38/'Alloc amt'!$G38</f>
        <v>1.5707639053258321E-4</v>
      </c>
      <c r="BE38" s="98">
        <f>+'Alloc amt'!BE38/'Alloc amt'!$G38</f>
        <v>0</v>
      </c>
      <c r="BF38" s="98">
        <f>+'Alloc amt'!BF38/'Alloc amt'!$G38</f>
        <v>2.7389818146325734E-5</v>
      </c>
    </row>
    <row r="39" spans="3:58" x14ac:dyDescent="0.3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3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3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3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3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3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3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1.0000000000000002</v>
      </c>
      <c r="H45" s="98">
        <f>+'Alloc amt'!H45/'Alloc amt'!$G45</f>
        <v>0.91194868820176089</v>
      </c>
      <c r="I45" s="98">
        <f>+'Alloc amt'!I45/'Alloc amt'!$G45</f>
        <v>0</v>
      </c>
      <c r="J45" s="98">
        <f>+'Alloc amt'!J45/'Alloc amt'!$G45</f>
        <v>8.8051311798239079E-2</v>
      </c>
      <c r="K45" s="104"/>
      <c r="L45" s="98">
        <f>+'Alloc amt'!L45/'Alloc amt'!$G45</f>
        <v>0.39697900465511637</v>
      </c>
      <c r="M45" s="98">
        <f>+'Alloc amt'!M45/'Alloc amt'!$G45</f>
        <v>0</v>
      </c>
      <c r="N45" s="98">
        <f>+'Alloc amt'!N45/'Alloc amt'!$G45</f>
        <v>5.0796821505667895E-2</v>
      </c>
      <c r="O45" s="98"/>
      <c r="P45" s="98">
        <f>+'Alloc amt'!P45/'Alloc amt'!$G45</f>
        <v>0.12177324346202881</v>
      </c>
      <c r="Q45" s="98">
        <f>+'Alloc amt'!Q45/'Alloc amt'!$G45</f>
        <v>0</v>
      </c>
      <c r="R45" s="98">
        <f>+'Alloc amt'!R45/'Alloc amt'!$G45</f>
        <v>8.284899418769559E-3</v>
      </c>
      <c r="S45" s="98"/>
      <c r="T45" s="98">
        <f>+'Alloc amt'!T45/'Alloc amt'!$G45</f>
        <v>1.0533412419246329E-2</v>
      </c>
      <c r="U45" s="98">
        <f>+'Alloc amt'!U45/'Alloc amt'!$G45</f>
        <v>0</v>
      </c>
      <c r="V45" s="98">
        <f>+'Alloc amt'!V45/'Alloc amt'!$G45</f>
        <v>7.7797088875770473E-5</v>
      </c>
      <c r="W45" s="98"/>
      <c r="X45" s="98">
        <f>+'Alloc amt'!X45/'Alloc amt'!$G45</f>
        <v>0.13383842096191007</v>
      </c>
      <c r="Y45" s="98">
        <f>+'Alloc amt'!Y45/'Alloc amt'!$G45</f>
        <v>0</v>
      </c>
      <c r="Z45" s="98">
        <f>+'Alloc amt'!Z45/'Alloc amt'!$G45</f>
        <v>9.3287758970579139E-4</v>
      </c>
      <c r="AA45" s="98"/>
      <c r="AB45" s="98">
        <f>+'Alloc amt'!AB45/'Alloc amt'!$G45</f>
        <v>0.11348347735445609</v>
      </c>
      <c r="AC45" s="98">
        <f>+'Alloc amt'!AC45/'Alloc amt'!$G45</f>
        <v>0</v>
      </c>
      <c r="AD45" s="98">
        <f>+'Alloc amt'!AD45/'Alloc amt'!$G45</f>
        <v>1.2181833514638184E-4</v>
      </c>
      <c r="AE45" s="98"/>
      <c r="AF45" s="98">
        <f>+'Alloc amt'!AF45/'Alloc amt'!$G45</f>
        <v>6.7706848414690046E-2</v>
      </c>
      <c r="AG45" s="98">
        <f>+'Alloc amt'!AG45/'Alloc amt'!$G45</f>
        <v>0</v>
      </c>
      <c r="AH45" s="98">
        <f>+'Alloc amt'!AH45/'Alloc amt'!$G45</f>
        <v>1.0282826432390833E-4</v>
      </c>
      <c r="AI45" s="98"/>
      <c r="AJ45" s="98">
        <f>+'Alloc amt'!AJ45/'Alloc amt'!$G45</f>
        <v>5.2397275509283726E-2</v>
      </c>
      <c r="AK45" s="98">
        <f>+'Alloc amt'!AK45/'Alloc amt'!$G45</f>
        <v>0</v>
      </c>
      <c r="AL45" s="98">
        <f>+'Alloc amt'!AL45/'Alloc amt'!$G45</f>
        <v>9.9647475840005084E-5</v>
      </c>
      <c r="AM45" s="98"/>
      <c r="AN45" s="98">
        <f>+'Alloc amt'!AN45/'Alloc amt'!$G45</f>
        <v>7.1340352901007095E-3</v>
      </c>
      <c r="AO45" s="98">
        <f>+'Alloc amt'!AO45/'Alloc amt'!$G45</f>
        <v>0</v>
      </c>
      <c r="AP45" s="98">
        <f>+'Alloc amt'!AP45/'Alloc amt'!$G45</f>
        <v>1.1556426883306311E-6</v>
      </c>
      <c r="AQ45" s="98"/>
      <c r="AR45" s="98">
        <f>+'Alloc amt'!AR45/'Alloc amt'!$G45</f>
        <v>3.3557591726738382E-3</v>
      </c>
      <c r="AS45" s="98">
        <f>+'Alloc amt'!AS45/'Alloc amt'!$G45</f>
        <v>0</v>
      </c>
      <c r="AT45" s="98">
        <f>+'Alloc amt'!AT45/'Alloc amt'!$G45</f>
        <v>1.1556426883306311E-6</v>
      </c>
      <c r="AU45" s="98"/>
      <c r="AV45" s="98">
        <f>+'Alloc amt'!AV45/'Alloc amt'!$G45</f>
        <v>4.4466532317202047E-3</v>
      </c>
      <c r="AW45" s="98">
        <f>+'Alloc amt'!AW45/'Alloc amt'!$G45</f>
        <v>0</v>
      </c>
      <c r="AX45" s="98">
        <f>+'Alloc amt'!AX45/'Alloc amt'!$G45</f>
        <v>2.7600057588264275E-2</v>
      </c>
      <c r="AY45" s="98"/>
      <c r="AZ45" s="98">
        <f>+'Alloc amt'!AZ45/'Alloc amt'!$G45</f>
        <v>1.4327716197863179E-4</v>
      </c>
      <c r="BA45" s="98">
        <f>+'Alloc amt'!BA45/'Alloc amt'!$G45</f>
        <v>0</v>
      </c>
      <c r="BB45" s="98">
        <f>+'Alloc amt'!BB45/'Alloc amt'!$G45</f>
        <v>4.93552266517879E-6</v>
      </c>
      <c r="BC45" s="98"/>
      <c r="BD45" s="98">
        <f>+'Alloc amt'!BD45/'Alloc amt'!$G45</f>
        <v>1.5728056855619956E-4</v>
      </c>
      <c r="BE45" s="98">
        <f>+'Alloc amt'!BE45/'Alloc amt'!$G45</f>
        <v>0</v>
      </c>
      <c r="BF45" s="98">
        <f>+'Alloc amt'!BF45/'Alloc amt'!$G45</f>
        <v>2.7317723603649601E-5</v>
      </c>
    </row>
    <row r="46" spans="3:58" x14ac:dyDescent="0.3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0.99999999999999956</v>
      </c>
      <c r="H46" s="98">
        <f>+'Alloc amt'!H46/'Alloc amt'!$G46</f>
        <v>0.53983368806793619</v>
      </c>
      <c r="I46" s="98">
        <f>+'Alloc amt'!I46/'Alloc amt'!$G46</f>
        <v>0.25272480030864092</v>
      </c>
      <c r="J46" s="98">
        <f>+'Alloc amt'!J46/'Alloc amt'!$G46</f>
        <v>0.20744151162342267</v>
      </c>
      <c r="K46" s="104"/>
      <c r="L46" s="98">
        <f>+'Alloc amt'!L46/'Alloc amt'!$G46</f>
        <v>0.2327451143225191</v>
      </c>
      <c r="M46" s="98">
        <f>+'Alloc amt'!M46/'Alloc amt'!$G46</f>
        <v>9.1430280822515642E-2</v>
      </c>
      <c r="N46" s="98">
        <f>+'Alloc amt'!N46/'Alloc amt'!$G46</f>
        <v>0.15141113451849145</v>
      </c>
      <c r="O46" s="98"/>
      <c r="P46" s="98">
        <f>+'Alloc amt'!P46/'Alloc amt'!$G46</f>
        <v>7.22292913868057E-2</v>
      </c>
      <c r="Q46" s="98">
        <f>+'Alloc amt'!Q46/'Alloc amt'!$G46</f>
        <v>2.9711568017797538E-2</v>
      </c>
      <c r="R46" s="98">
        <f>+'Alloc amt'!R46/'Alloc amt'!$G46</f>
        <v>3.8074941830132394E-2</v>
      </c>
      <c r="S46" s="98"/>
      <c r="T46" s="98">
        <f>+'Alloc amt'!T46/'Alloc amt'!$G46</f>
        <v>6.357032338497535E-3</v>
      </c>
      <c r="U46" s="98">
        <f>+'Alloc amt'!U46/'Alloc amt'!$G46</f>
        <v>3.5386975174404333E-3</v>
      </c>
      <c r="V46" s="98">
        <f>+'Alloc amt'!V46/'Alloc amt'!$G46</f>
        <v>7.1673343752973607E-4</v>
      </c>
      <c r="W46" s="98"/>
      <c r="X46" s="98">
        <f>+'Alloc amt'!X46/'Alloc amt'!$G46</f>
        <v>7.949187672468723E-2</v>
      </c>
      <c r="Y46" s="98">
        <f>+'Alloc amt'!Y46/'Alloc amt'!$G46</f>
        <v>4.1000409764017809E-2</v>
      </c>
      <c r="Z46" s="98">
        <f>+'Alloc amt'!Z46/'Alloc amt'!$G46</f>
        <v>7.4892988950108754E-3</v>
      </c>
      <c r="AA46" s="98"/>
      <c r="AB46" s="98">
        <f>+'Alloc amt'!AB46/'Alloc amt'!$G46</f>
        <v>6.8484261762964307E-2</v>
      </c>
      <c r="AC46" s="98">
        <f>+'Alloc amt'!AC46/'Alloc amt'!$G46</f>
        <v>3.9576777597448952E-2</v>
      </c>
      <c r="AD46" s="98">
        <f>+'Alloc amt'!AD46/'Alloc amt'!$G46</f>
        <v>1.5669335809697124E-3</v>
      </c>
      <c r="AE46" s="98"/>
      <c r="AF46" s="98">
        <f>+'Alloc amt'!AF46/'Alloc amt'!$G46</f>
        <v>4.016665979394031E-2</v>
      </c>
      <c r="AG46" s="98">
        <f>+'Alloc amt'!AG46/'Alloc amt'!$G46</f>
        <v>1.7406405506471601E-2</v>
      </c>
      <c r="AH46" s="98">
        <f>+'Alloc amt'!AH46/'Alloc amt'!$G46</f>
        <v>1.9495973293333897E-3</v>
      </c>
      <c r="AI46" s="98"/>
      <c r="AJ46" s="98">
        <f>+'Alloc amt'!AJ46/'Alloc amt'!$G46</f>
        <v>3.1217691336716053E-2</v>
      </c>
      <c r="AK46" s="98">
        <f>+'Alloc amt'!AK46/'Alloc amt'!$G46</f>
        <v>2.4099227144213968E-2</v>
      </c>
      <c r="AL46" s="98">
        <f>+'Alloc amt'!AL46/'Alloc amt'!$G46</f>
        <v>8.8886164691553808E-4</v>
      </c>
      <c r="AM46" s="98"/>
      <c r="AN46" s="98">
        <f>+'Alloc amt'!AN46/'Alloc amt'!$G46</f>
        <v>4.3050184028907319E-3</v>
      </c>
      <c r="AO46" s="98">
        <f>+'Alloc amt'!AO46/'Alloc amt'!$G46</f>
        <v>2.352206849725261E-3</v>
      </c>
      <c r="AP46" s="98">
        <f>+'Alloc amt'!AP46/'Alloc amt'!$G46</f>
        <v>1.0572250170958278E-5</v>
      </c>
      <c r="AQ46" s="98"/>
      <c r="AR46" s="98">
        <f>+'Alloc amt'!AR46/'Alloc amt'!$G46</f>
        <v>2.0257165437057452E-3</v>
      </c>
      <c r="AS46" s="98">
        <f>+'Alloc amt'!AS46/'Alloc amt'!$G46</f>
        <v>1.2426621004939951E-3</v>
      </c>
      <c r="AT46" s="98">
        <f>+'Alloc amt'!AT46/'Alloc amt'!$G46</f>
        <v>1.0572250170958278E-5</v>
      </c>
      <c r="AU46" s="98"/>
      <c r="AV46" s="98">
        <f>+'Alloc amt'!AV46/'Alloc amt'!$G46</f>
        <v>2.6322051385517637E-3</v>
      </c>
      <c r="AW46" s="98">
        <f>+'Alloc amt'!AW46/'Alloc amt'!$G46</f>
        <v>2.2260084134984974E-3</v>
      </c>
      <c r="AX46" s="98">
        <f>+'Alloc amt'!AX46/'Alloc amt'!$G46</f>
        <v>5.1144079415633634E-3</v>
      </c>
      <c r="AY46" s="98"/>
      <c r="AZ46" s="98">
        <f>+'Alloc amt'!AZ46/'Alloc amt'!$G46</f>
        <v>8.4823213208004431E-5</v>
      </c>
      <c r="BA46" s="98">
        <f>+'Alloc amt'!BA46/'Alloc amt'!$G46</f>
        <v>7.2560295020564127E-5</v>
      </c>
      <c r="BB46" s="98">
        <f>+'Alloc amt'!BB46/'Alloc amt'!$G46</f>
        <v>3.213951884408537E-5</v>
      </c>
      <c r="BC46" s="98"/>
      <c r="BD46" s="98">
        <f>+'Alloc amt'!BD46/'Alloc amt'!$G46</f>
        <v>9.3997103449644834E-5</v>
      </c>
      <c r="BE46" s="98">
        <f>+'Alloc amt'!BE46/'Alloc amt'!$G46</f>
        <v>6.7996279996602554E-5</v>
      </c>
      <c r="BF46" s="98">
        <f>+'Alloc amt'!BF46/'Alloc amt'!$G46</f>
        <v>1.7631842429025594E-4</v>
      </c>
    </row>
    <row r="47" spans="3:58" x14ac:dyDescent="0.3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1.0000000000000002</v>
      </c>
      <c r="H47" s="98">
        <f>+'Alloc amt'!H47/'Alloc amt'!$G47</f>
        <v>0.8457647929377875</v>
      </c>
      <c r="I47" s="98">
        <f>+'Alloc amt'!I47/'Alloc amt'!$G47</f>
        <v>0.15423520706221289</v>
      </c>
      <c r="J47" s="98">
        <f>+'Alloc amt'!J47/'Alloc amt'!$G47</f>
        <v>0</v>
      </c>
      <c r="K47" s="104"/>
      <c r="L47" s="98">
        <f>+'Alloc amt'!L47/'Alloc amt'!$G47</f>
        <v>0.33327224236355202</v>
      </c>
      <c r="M47" s="98">
        <f>+'Alloc amt'!M47/'Alloc amt'!$G47</f>
        <v>5.5798909632909593E-2</v>
      </c>
      <c r="N47" s="98">
        <f>+'Alloc amt'!N47/'Alloc amt'!$G47</f>
        <v>0</v>
      </c>
      <c r="O47" s="98"/>
      <c r="P47" s="98">
        <f>+'Alloc amt'!P47/'Alloc amt'!$G47</f>
        <v>0.11216064181140734</v>
      </c>
      <c r="Q47" s="98">
        <f>+'Alloc amt'!Q47/'Alloc amt'!$G47</f>
        <v>1.8132648001982981E-2</v>
      </c>
      <c r="R47" s="98">
        <f>+'Alloc amt'!R47/'Alloc amt'!$G47</f>
        <v>0</v>
      </c>
      <c r="S47" s="98"/>
      <c r="T47" s="98">
        <f>+'Alloc amt'!T47/'Alloc amt'!$G47</f>
        <v>1.0301799289735614E-2</v>
      </c>
      <c r="U47" s="98">
        <f>+'Alloc amt'!U47/'Alloc amt'!$G47</f>
        <v>2.1596287490045067E-3</v>
      </c>
      <c r="V47" s="98">
        <f>+'Alloc amt'!V47/'Alloc amt'!$G47</f>
        <v>0</v>
      </c>
      <c r="W47" s="98"/>
      <c r="X47" s="98">
        <f>+'Alloc amt'!X47/'Alloc amt'!$G47</f>
        <v>0.13293233228739845</v>
      </c>
      <c r="Y47" s="98">
        <f>+'Alloc amt'!Y47/'Alloc amt'!$G47</f>
        <v>2.5022105792015734E-2</v>
      </c>
      <c r="Z47" s="98">
        <f>+'Alloc amt'!Z47/'Alloc amt'!$G47</f>
        <v>0</v>
      </c>
      <c r="AA47" s="98"/>
      <c r="AB47" s="98">
        <f>+'Alloc amt'!AB47/'Alloc amt'!$G47</f>
        <v>0.1121807013328876</v>
      </c>
      <c r="AC47" s="98">
        <f>+'Alloc amt'!AC47/'Alloc amt'!$G47</f>
        <v>2.4153278507463447E-2</v>
      </c>
      <c r="AD47" s="98">
        <f>+'Alloc amt'!AD47/'Alloc amt'!$G47</f>
        <v>0</v>
      </c>
      <c r="AE47" s="98"/>
      <c r="AF47" s="98">
        <f>+'Alloc amt'!AF47/'Alloc amt'!$G47</f>
        <v>6.4870089547122839E-2</v>
      </c>
      <c r="AG47" s="98">
        <f>+'Alloc amt'!AG47/'Alloc amt'!$G47</f>
        <v>1.0622940662019778E-2</v>
      </c>
      <c r="AH47" s="98">
        <f>+'Alloc amt'!AH47/'Alloc amt'!$G47</f>
        <v>0</v>
      </c>
      <c r="AI47" s="98"/>
      <c r="AJ47" s="98">
        <f>+'Alloc amt'!AJ47/'Alloc amt'!$G47</f>
        <v>6.6974150657911069E-2</v>
      </c>
      <c r="AK47" s="98">
        <f>+'Alloc amt'!AK47/'Alloc amt'!$G47</f>
        <v>1.4707497183053694E-2</v>
      </c>
      <c r="AL47" s="98">
        <f>+'Alloc amt'!AL47/'Alloc amt'!$G47</f>
        <v>0</v>
      </c>
      <c r="AM47" s="98"/>
      <c r="AN47" s="98">
        <f>+'Alloc amt'!AN47/'Alloc amt'!$G47</f>
        <v>7.1028279549732063E-3</v>
      </c>
      <c r="AO47" s="98">
        <f>+'Alloc amt'!AO47/'Alloc amt'!$G47</f>
        <v>1.4355263514996114E-3</v>
      </c>
      <c r="AP47" s="98">
        <f>+'Alloc amt'!AP47/'Alloc amt'!$G47</f>
        <v>0</v>
      </c>
      <c r="AQ47" s="98"/>
      <c r="AR47" s="98">
        <f>+'Alloc amt'!AR47/'Alloc amt'!$G47</f>
        <v>3.1489323921664236E-3</v>
      </c>
      <c r="AS47" s="98">
        <f>+'Alloc amt'!AS47/'Alloc amt'!$G47</f>
        <v>7.5838321424722712E-4</v>
      </c>
      <c r="AT47" s="98">
        <f>+'Alloc amt'!AT47/'Alloc amt'!$G47</f>
        <v>0</v>
      </c>
      <c r="AU47" s="98"/>
      <c r="AV47" s="98">
        <f>+'Alloc amt'!AV47/'Alloc amt'!$G47</f>
        <v>2.5611561807715052E-3</v>
      </c>
      <c r="AW47" s="98">
        <f>+'Alloc amt'!AW47/'Alloc amt'!$G47</f>
        <v>1.3585088133767536E-3</v>
      </c>
      <c r="AX47" s="98">
        <f>+'Alloc amt'!AX47/'Alloc amt'!$G47</f>
        <v>0</v>
      </c>
      <c r="AY47" s="98"/>
      <c r="AZ47" s="98">
        <f>+'Alloc amt'!AZ47/'Alloc amt'!$G47</f>
        <v>8.3484971100558286E-5</v>
      </c>
      <c r="BA47" s="98">
        <f>+'Alloc amt'!BA47/'Alloc amt'!$G47</f>
        <v>4.4282761776147385E-5</v>
      </c>
      <c r="BB47" s="98">
        <f>+'Alloc amt'!BB47/'Alloc amt'!$G47</f>
        <v>0</v>
      </c>
      <c r="BC47" s="98"/>
      <c r="BD47" s="98">
        <f>+'Alloc amt'!BD47/'Alloc amt'!$G47</f>
        <v>1.7643414876084967E-4</v>
      </c>
      <c r="BE47" s="98">
        <f>+'Alloc amt'!BE47/'Alloc amt'!$G47</f>
        <v>4.1497392863416677E-5</v>
      </c>
      <c r="BF47" s="98">
        <f>+'Alloc amt'!BF47/'Alloc amt'!$G47</f>
        <v>0</v>
      </c>
    </row>
    <row r="48" spans="3:58" x14ac:dyDescent="0.3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3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</v>
      </c>
      <c r="H49" s="98">
        <f>+'Alloc amt'!H49/'Alloc amt'!$G49</f>
        <v>0.38297124835570656</v>
      </c>
      <c r="I49" s="98">
        <f>+'Alloc amt'!I49/'Alloc amt'!$G49</f>
        <v>0.61702875164429327</v>
      </c>
      <c r="J49" s="98">
        <f>+'Alloc amt'!J49/'Alloc amt'!$G49</f>
        <v>0</v>
      </c>
      <c r="K49" s="104"/>
      <c r="L49" s="98">
        <f>+'Alloc amt'!L49/'Alloc amt'!$G49</f>
        <v>0.15090919811988859</v>
      </c>
      <c r="M49" s="98">
        <f>+'Alloc amt'!M49/'Alloc amt'!$G49</f>
        <v>0.22322744728458341</v>
      </c>
      <c r="N49" s="98">
        <f>+'Alloc amt'!N49/'Alloc amt'!$G49</f>
        <v>0</v>
      </c>
      <c r="O49" s="98"/>
      <c r="P49" s="98">
        <f>+'Alloc amt'!P49/'Alloc amt'!$G49</f>
        <v>5.0787525526676244E-2</v>
      </c>
      <c r="Q49" s="98">
        <f>+'Alloc amt'!Q49/'Alloc amt'!$G49</f>
        <v>7.2540928713869884E-2</v>
      </c>
      <c r="R49" s="98">
        <f>+'Alloc amt'!R49/'Alloc amt'!$G49</f>
        <v>0</v>
      </c>
      <c r="S49" s="98"/>
      <c r="T49" s="98">
        <f>+'Alloc amt'!T49/'Alloc amt'!$G49</f>
        <v>4.6647637348392048E-3</v>
      </c>
      <c r="U49" s="98">
        <f>+'Alloc amt'!U49/'Alloc amt'!$G49</f>
        <v>8.639746115009098E-3</v>
      </c>
      <c r="V49" s="98">
        <f>+'Alloc amt'!V49/'Alloc amt'!$G49</f>
        <v>0</v>
      </c>
      <c r="W49" s="98"/>
      <c r="X49" s="98">
        <f>+'Alloc amt'!X49/'Alloc amt'!$G49</f>
        <v>6.0193166785893107E-2</v>
      </c>
      <c r="Y49" s="98">
        <f>+'Alloc amt'!Y49/'Alloc amt'!$G49</f>
        <v>0.10010268728158307</v>
      </c>
      <c r="Z49" s="98">
        <f>+'Alloc amt'!Z49/'Alloc amt'!$G49</f>
        <v>0</v>
      </c>
      <c r="AA49" s="98"/>
      <c r="AB49" s="98">
        <f>+'Alloc amt'!AB49/'Alloc amt'!$G49</f>
        <v>5.0796608690277828E-2</v>
      </c>
      <c r="AC49" s="98">
        <f>+'Alloc amt'!AC49/'Alloc amt'!$G49</f>
        <v>9.6626882859279159E-2</v>
      </c>
      <c r="AD49" s="98">
        <f>+'Alloc amt'!AD49/'Alloc amt'!$G49</f>
        <v>0</v>
      </c>
      <c r="AE49" s="98"/>
      <c r="AF49" s="98">
        <f>+'Alloc amt'!AF49/'Alloc amt'!$G49</f>
        <v>2.9373863019899353E-2</v>
      </c>
      <c r="AG49" s="98">
        <f>+'Alloc amt'!AG49/'Alloc amt'!$G49</f>
        <v>4.2497818366681706E-2</v>
      </c>
      <c r="AH49" s="98">
        <f>+'Alloc amt'!AH49/'Alloc amt'!$G49</f>
        <v>0</v>
      </c>
      <c r="AI49" s="98"/>
      <c r="AJ49" s="98">
        <f>+'Alloc amt'!AJ49/'Alloc amt'!$G49</f>
        <v>3.0326604156612213E-2</v>
      </c>
      <c r="AK49" s="98">
        <f>+'Alloc amt'!AK49/'Alloc amt'!$G49</f>
        <v>5.8838372895049028E-2</v>
      </c>
      <c r="AL49" s="98">
        <f>+'Alloc amt'!AL49/'Alloc amt'!$G49</f>
        <v>0</v>
      </c>
      <c r="AM49" s="98"/>
      <c r="AN49" s="98">
        <f>+'Alloc amt'!AN49/'Alloc amt'!$G49</f>
        <v>3.2162356620725283E-3</v>
      </c>
      <c r="AO49" s="98">
        <f>+'Alloc amt'!AO49/'Alloc amt'!$G49</f>
        <v>5.7429237428326483E-3</v>
      </c>
      <c r="AP49" s="98">
        <f>+'Alloc amt'!AP49/'Alloc amt'!$G49</f>
        <v>0</v>
      </c>
      <c r="AQ49" s="98"/>
      <c r="AR49" s="98">
        <f>+'Alloc amt'!AR49/'Alloc amt'!$G49</f>
        <v>1.4258699100334906E-3</v>
      </c>
      <c r="AS49" s="98">
        <f>+'Alloc amt'!AS49/'Alloc amt'!$G49</f>
        <v>3.0339651812844618E-3</v>
      </c>
      <c r="AT49" s="98">
        <f>+'Alloc amt'!AT49/'Alloc amt'!$G49</f>
        <v>0</v>
      </c>
      <c r="AU49" s="98"/>
      <c r="AV49" s="98">
        <f>+'Alloc amt'!AV49/'Alloc amt'!$G49</f>
        <v>1.1597186215058564E-3</v>
      </c>
      <c r="AW49" s="98">
        <f>+'Alloc amt'!AW49/'Alloc amt'!$G49</f>
        <v>5.4348096856868299E-3</v>
      </c>
      <c r="AX49" s="98">
        <f>+'Alloc amt'!AX49/'Alloc amt'!$G49</f>
        <v>0</v>
      </c>
      <c r="AY49" s="98"/>
      <c r="AZ49" s="98">
        <f>+'Alloc amt'!AZ49/'Alloc amt'!$G49</f>
        <v>3.7802878375043356E-5</v>
      </c>
      <c r="BA49" s="98">
        <f>+'Alloc amt'!BA49/'Alloc amt'!$G49</f>
        <v>1.7715629095681404E-4</v>
      </c>
      <c r="BB49" s="98">
        <f>+'Alloc amt'!BB49/'Alloc amt'!$G49</f>
        <v>0</v>
      </c>
      <c r="BC49" s="98"/>
      <c r="BD49" s="98">
        <f>+'Alloc amt'!BD49/'Alloc amt'!$G49</f>
        <v>7.9891249633146265E-5</v>
      </c>
      <c r="BE49" s="98">
        <f>+'Alloc amt'!BE49/'Alloc amt'!$G49</f>
        <v>1.6601322747716505E-4</v>
      </c>
      <c r="BF49" s="98">
        <f>+'Alloc amt'!BF49/'Alloc amt'!$G49</f>
        <v>0</v>
      </c>
    </row>
    <row r="50" spans="3:58" x14ac:dyDescent="0.3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1.0000000000000002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0.39404837508773766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0.13261446060176404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1.218045415907185E-2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0.15717411436063011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0.13263817821409288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7.669991715048198E-2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7.9187678675148573E-2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8.3981125890820515E-3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3.7231774347434351E-3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3.0282132835953816E-3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9.8709442385951012E-5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2.0860900126618037E-4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3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3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3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1.0000000000000002</v>
      </c>
      <c r="H53" s="98">
        <f>+'Alloc amt'!H53/'Alloc amt'!$G53</f>
        <v>0.8457647929377875</v>
      </c>
      <c r="I53" s="98">
        <f>+'Alloc amt'!I53/'Alloc amt'!$G53</f>
        <v>0.15423520706221289</v>
      </c>
      <c r="J53" s="98">
        <f>+'Alloc amt'!J53/'Alloc amt'!$G53</f>
        <v>0</v>
      </c>
      <c r="K53" s="104"/>
      <c r="L53" s="98">
        <f>+'Alloc amt'!L53/'Alloc amt'!$G53</f>
        <v>0.33327224236355202</v>
      </c>
      <c r="M53" s="98">
        <f>+'Alloc amt'!M53/'Alloc amt'!$G53</f>
        <v>5.5798909632909593E-2</v>
      </c>
      <c r="N53" s="98">
        <f>+'Alloc amt'!N53/'Alloc amt'!$G53</f>
        <v>0</v>
      </c>
      <c r="O53" s="98"/>
      <c r="P53" s="98">
        <f>+'Alloc amt'!P53/'Alloc amt'!$G53</f>
        <v>0.11216064181140734</v>
      </c>
      <c r="Q53" s="98">
        <f>+'Alloc amt'!Q53/'Alloc amt'!$G53</f>
        <v>1.8132648001982981E-2</v>
      </c>
      <c r="R53" s="98">
        <f>+'Alloc amt'!R53/'Alloc amt'!$G53</f>
        <v>0</v>
      </c>
      <c r="S53" s="98"/>
      <c r="T53" s="98">
        <f>+'Alloc amt'!T53/'Alloc amt'!$G53</f>
        <v>1.0301799289735614E-2</v>
      </c>
      <c r="U53" s="98">
        <f>+'Alloc amt'!U53/'Alloc amt'!$G53</f>
        <v>2.1596287490045067E-3</v>
      </c>
      <c r="V53" s="98">
        <f>+'Alloc amt'!V53/'Alloc amt'!$G53</f>
        <v>0</v>
      </c>
      <c r="W53" s="98"/>
      <c r="X53" s="98">
        <f>+'Alloc amt'!X53/'Alloc amt'!$G53</f>
        <v>0.13293233228739845</v>
      </c>
      <c r="Y53" s="98">
        <f>+'Alloc amt'!Y53/'Alloc amt'!$G53</f>
        <v>2.5022105792015734E-2</v>
      </c>
      <c r="Z53" s="98">
        <f>+'Alloc amt'!Z53/'Alloc amt'!$G53</f>
        <v>0</v>
      </c>
      <c r="AA53" s="98"/>
      <c r="AB53" s="98">
        <f>+'Alloc amt'!AB53/'Alloc amt'!$G53</f>
        <v>0.1121807013328876</v>
      </c>
      <c r="AC53" s="98">
        <f>+'Alloc amt'!AC53/'Alloc amt'!$G53</f>
        <v>2.4153278507463447E-2</v>
      </c>
      <c r="AD53" s="98">
        <f>+'Alloc amt'!AD53/'Alloc amt'!$G53</f>
        <v>0</v>
      </c>
      <c r="AE53" s="98"/>
      <c r="AF53" s="98">
        <f>+'Alloc amt'!AF53/'Alloc amt'!$G53</f>
        <v>6.4870089547122839E-2</v>
      </c>
      <c r="AG53" s="98">
        <f>+'Alloc amt'!AG53/'Alloc amt'!$G53</f>
        <v>1.0622940662019778E-2</v>
      </c>
      <c r="AH53" s="98">
        <f>+'Alloc amt'!AH53/'Alloc amt'!$G53</f>
        <v>0</v>
      </c>
      <c r="AI53" s="98"/>
      <c r="AJ53" s="98">
        <f>+'Alloc amt'!AJ53/'Alloc amt'!$G53</f>
        <v>6.6974150657911069E-2</v>
      </c>
      <c r="AK53" s="98">
        <f>+'Alloc amt'!AK53/'Alloc amt'!$G53</f>
        <v>1.4707497183053694E-2</v>
      </c>
      <c r="AL53" s="98">
        <f>+'Alloc amt'!AL53/'Alloc amt'!$G53</f>
        <v>0</v>
      </c>
      <c r="AM53" s="98"/>
      <c r="AN53" s="98">
        <f>+'Alloc amt'!AN53/'Alloc amt'!$G53</f>
        <v>7.1028279549732063E-3</v>
      </c>
      <c r="AO53" s="98">
        <f>+'Alloc amt'!AO53/'Alloc amt'!$G53</f>
        <v>1.4355263514996114E-3</v>
      </c>
      <c r="AP53" s="98">
        <f>+'Alloc amt'!AP53/'Alloc amt'!$G53</f>
        <v>0</v>
      </c>
      <c r="AQ53" s="98"/>
      <c r="AR53" s="98">
        <f>+'Alloc amt'!AR53/'Alloc amt'!$G53</f>
        <v>3.1489323921664236E-3</v>
      </c>
      <c r="AS53" s="98">
        <f>+'Alloc amt'!AS53/'Alloc amt'!$G53</f>
        <v>7.5838321424722712E-4</v>
      </c>
      <c r="AT53" s="98">
        <f>+'Alloc amt'!AT53/'Alloc amt'!$G53</f>
        <v>0</v>
      </c>
      <c r="AU53" s="98"/>
      <c r="AV53" s="98">
        <f>+'Alloc amt'!AV53/'Alloc amt'!$G53</f>
        <v>2.5611561807715052E-3</v>
      </c>
      <c r="AW53" s="98">
        <f>+'Alloc amt'!AW53/'Alloc amt'!$G53</f>
        <v>1.3585088133767536E-3</v>
      </c>
      <c r="AX53" s="98">
        <f>+'Alloc amt'!AX53/'Alloc amt'!$G53</f>
        <v>0</v>
      </c>
      <c r="AY53" s="98"/>
      <c r="AZ53" s="98">
        <f>+'Alloc amt'!AZ53/'Alloc amt'!$G53</f>
        <v>8.3484971100558286E-5</v>
      </c>
      <c r="BA53" s="98">
        <f>+'Alloc amt'!BA53/'Alloc amt'!$G53</f>
        <v>4.4282761776147385E-5</v>
      </c>
      <c r="BB53" s="98">
        <f>+'Alloc amt'!BB53/'Alloc amt'!$G53</f>
        <v>0</v>
      </c>
      <c r="BC53" s="98"/>
      <c r="BD53" s="98">
        <f>+'Alloc amt'!BD53/'Alloc amt'!$G53</f>
        <v>1.7643414876084967E-4</v>
      </c>
      <c r="BE53" s="98">
        <f>+'Alloc amt'!BE53/'Alloc amt'!$G53</f>
        <v>4.1497392863416677E-5</v>
      </c>
      <c r="BF53" s="98">
        <f>+'Alloc amt'!BF53/'Alloc amt'!$G53</f>
        <v>0</v>
      </c>
    </row>
    <row r="54" spans="3:58" x14ac:dyDescent="0.3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3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3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3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0.99999999999999989</v>
      </c>
      <c r="H57" s="98">
        <f>+'Alloc amt'!H57/'Alloc amt'!$G57</f>
        <v>0.30065788009533134</v>
      </c>
      <c r="I57" s="98">
        <f>+'Alloc amt'!I57/'Alloc amt'!$G57</f>
        <v>0.69934211990466866</v>
      </c>
      <c r="J57" s="98">
        <f>+'Alloc amt'!J57/'Alloc amt'!$G57</f>
        <v>0</v>
      </c>
      <c r="K57" s="104"/>
      <c r="L57" s="98">
        <f>+'Alloc amt'!L57/'Alloc amt'!$G57</f>
        <v>0.11847374910888915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3.9871582594512213E-2</v>
      </c>
      <c r="Q57" s="98">
        <f>+'Alloc amt'!Q57/'Alloc amt'!$G57</f>
        <v>8.2218092319718578E-2</v>
      </c>
      <c r="R57" s="98">
        <f>+'Alloc amt'!R57/'Alloc amt'!$G57</f>
        <v>0</v>
      </c>
      <c r="S57" s="98"/>
      <c r="T57" s="98">
        <f>+'Alloc amt'!T57/'Alloc amt'!$G57</f>
        <v>3.6621495260649034E-3</v>
      </c>
      <c r="U57" s="98">
        <f>+'Alloc amt'!U57/'Alloc amt'!$G57</f>
        <v>9.7923125095988692E-3</v>
      </c>
      <c r="V57" s="98">
        <f>+'Alloc amt'!V57/'Alloc amt'!$G57</f>
        <v>0</v>
      </c>
      <c r="W57" s="98"/>
      <c r="X57" s="98">
        <f>+'Alloc amt'!X57/'Alloc amt'!$G57</f>
        <v>4.7255636029528217E-2</v>
      </c>
      <c r="Y57" s="98">
        <f>+'Alloc amt'!Y57/'Alloc amt'!$G57</f>
        <v>0.11345666688156812</v>
      </c>
      <c r="Z57" s="98">
        <f>+'Alloc amt'!Z57/'Alloc amt'!$G57</f>
        <v>0</v>
      </c>
      <c r="AA57" s="98"/>
      <c r="AB57" s="98">
        <f>+'Alloc amt'!AB57/'Alloc amt'!$G57</f>
        <v>3.9878713481555916E-2</v>
      </c>
      <c r="AC57" s="98">
        <f>+'Alloc amt'!AC57/'Alloc amt'!$G57</f>
        <v>0.10951718038828823</v>
      </c>
      <c r="AD57" s="98">
        <f>+'Alloc amt'!AD57/'Alloc amt'!$G57</f>
        <v>0</v>
      </c>
      <c r="AE57" s="98"/>
      <c r="AF57" s="98">
        <f>+'Alloc amt'!AF57/'Alloc amt'!$G57</f>
        <v>2.3060434493951457E-2</v>
      </c>
      <c r="AG57" s="98">
        <f>+'Alloc amt'!AG57/'Alloc amt'!$G57</f>
        <v>4.8167146682675362E-2</v>
      </c>
      <c r="AH57" s="98">
        <f>+'Alloc amt'!AH57/'Alloc amt'!$G57</f>
        <v>0</v>
      </c>
      <c r="AI57" s="98"/>
      <c r="AJ57" s="98">
        <f>+'Alloc amt'!AJ57/'Alloc amt'!$G57</f>
        <v>2.3808399600140445E-2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2.5249587278353236E-3</v>
      </c>
      <c r="AO57" s="98">
        <f>+'Alloc amt'!AO57/'Alloc amt'!$G57</f>
        <v>6.5090458978785959E-3</v>
      </c>
      <c r="AP57" s="98">
        <f>+'Alloc amt'!AP57/'Alloc amt'!$G57</f>
        <v>0</v>
      </c>
      <c r="AQ57" s="98"/>
      <c r="AR57" s="98">
        <f>+'Alloc amt'!AR57/'Alloc amt'!$G57</f>
        <v>1.1194026347487349E-3</v>
      </c>
      <c r="AS57" s="98">
        <f>+'Alloc amt'!AS57/'Alloc amt'!$G57</f>
        <v>3.4387046566990414E-3</v>
      </c>
      <c r="AT57" s="98">
        <f>+'Alloc amt'!AT57/'Alloc amt'!$G57</f>
        <v>0</v>
      </c>
      <c r="AU57" s="98"/>
      <c r="AV57" s="98">
        <f>+'Alloc amt'!AV57/'Alloc amt'!$G57</f>
        <v>9.1045618632230982E-4</v>
      </c>
      <c r="AW57" s="98">
        <f>+'Alloc amt'!AW57/'Alloc amt'!$G57</f>
        <v>6.1598285602382195E-3</v>
      </c>
      <c r="AX57" s="98">
        <f>+'Alloc amt'!AX57/'Alloc amt'!$G57</f>
        <v>0</v>
      </c>
      <c r="AY57" s="98"/>
      <c r="AZ57" s="98">
        <f>+'Alloc amt'!AZ57/'Alloc amt'!$G57</f>
        <v>2.9677771693152272E-5</v>
      </c>
      <c r="BA57" s="98">
        <f>+'Alloc amt'!BA57/'Alloc amt'!$G57</f>
        <v>2.0078943767535933E-4</v>
      </c>
      <c r="BB57" s="98">
        <f>+'Alloc amt'!BB57/'Alloc amt'!$G57</f>
        <v>0</v>
      </c>
      <c r="BC57" s="98"/>
      <c r="BD57" s="98">
        <f>+'Alloc amt'!BD57/'Alloc amt'!$G57</f>
        <v>6.2719940089494078E-5</v>
      </c>
      <c r="BE57" s="98">
        <f>+'Alloc amt'!BE57/'Alloc amt'!$G57</f>
        <v>1.8815985823465533E-4</v>
      </c>
      <c r="BF57" s="98">
        <f>+'Alloc amt'!BF57/'Alloc amt'!$G57</f>
        <v>0</v>
      </c>
    </row>
    <row r="58" spans="3:58" x14ac:dyDescent="0.3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0.39404837508773755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0.13261446060176402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1.2180454159071848E-2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0.15717411436063009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0.13263817821409285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7.6699917150481967E-2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7.9187678675148546E-2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8.3981125890820497E-3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3.7231774347434342E-3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3.0282132835953812E-3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9.8709442385950998E-5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2.0860900126618037E-4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3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0.3940483750877376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0.13261446060176402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1.2180454159071848E-2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0.15717411436063009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0.13263817821409285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7.6699917150481967E-2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7.918767867514856E-2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8.3981125890820515E-3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3.7231774347434342E-3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3.0282132835953812E-3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9.8709442385950985E-5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2.0860900126618037E-4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3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0.99999999999999978</v>
      </c>
      <c r="H60" s="98">
        <f>+'Alloc amt'!H60/'Alloc amt'!$G60</f>
        <v>0.24093683701516033</v>
      </c>
      <c r="I60" s="98">
        <f>+'Alloc amt'!I60/'Alloc amt'!$G60</f>
        <v>0.6772689293466374</v>
      </c>
      <c r="J60" s="98">
        <f>+'Alloc amt'!J60/'Alloc amt'!$G60</f>
        <v>8.1794233638202041E-2</v>
      </c>
      <c r="K60" s="104"/>
      <c r="L60" s="98">
        <f>+'Alloc amt'!L60/'Alloc amt'!$G60</f>
        <v>0.10654487137127509</v>
      </c>
      <c r="M60" s="98">
        <f>+'Alloc amt'!M60/'Alloc amt'!$G60</f>
        <v>0.24502102020420657</v>
      </c>
      <c r="N60" s="98">
        <f>+'Alloc amt'!N60/'Alloc amt'!$G60</f>
        <v>5.9775961072206146E-2</v>
      </c>
      <c r="O60" s="98"/>
      <c r="P60" s="98">
        <f>+'Alloc amt'!P60/'Alloc amt'!$G60</f>
        <v>3.2315940137569187E-2</v>
      </c>
      <c r="Q60" s="98">
        <f>+'Alloc amt'!Q60/'Alloc amt'!$G60</f>
        <v>7.9623059691999357E-2</v>
      </c>
      <c r="R60" s="98">
        <f>+'Alloc amt'!R60/'Alloc amt'!$G60</f>
        <v>1.4386224483044592E-2</v>
      </c>
      <c r="S60" s="98"/>
      <c r="T60" s="98">
        <f>+'Alloc amt'!T60/'Alloc amt'!$G60</f>
        <v>2.7985519198972827E-3</v>
      </c>
      <c r="U60" s="98">
        <f>+'Alloc amt'!U60/'Alloc amt'!$G60</f>
        <v>9.4832397769889238E-3</v>
      </c>
      <c r="V60" s="98">
        <f>+'Alloc amt'!V60/'Alloc amt'!$G60</f>
        <v>2.4708090825057799E-4</v>
      </c>
      <c r="W60" s="98"/>
      <c r="X60" s="98">
        <f>+'Alloc amt'!X60/'Alloc amt'!$G60</f>
        <v>3.4691325682560677E-2</v>
      </c>
      <c r="Y60" s="98">
        <f>+'Alloc amt'!Y60/'Alloc amt'!$G60</f>
        <v>0.10987565759172682</v>
      </c>
      <c r="Z60" s="98">
        <f>+'Alloc amt'!Z60/'Alloc amt'!$G60</f>
        <v>2.6788052308859404E-3</v>
      </c>
      <c r="AA60" s="98"/>
      <c r="AB60" s="98">
        <f>+'Alloc amt'!AB60/'Alloc amt'!$G60</f>
        <v>3.0061484587806647E-2</v>
      </c>
      <c r="AC60" s="98">
        <f>+'Alloc amt'!AC60/'Alloc amt'!$G60</f>
        <v>0.10606051229511163</v>
      </c>
      <c r="AD60" s="98">
        <f>+'Alloc amt'!AD60/'Alloc amt'!$G60</f>
        <v>5.5580860612815372E-4</v>
      </c>
      <c r="AE60" s="98"/>
      <c r="AF60" s="98">
        <f>+'Alloc amt'!AF60/'Alloc amt'!$G60</f>
        <v>1.7696452098824148E-2</v>
      </c>
      <c r="AG60" s="98">
        <f>+'Alloc amt'!AG60/'Alloc amt'!$G60</f>
        <v>4.6646857003128726E-2</v>
      </c>
      <c r="AH60" s="98">
        <f>+'Alloc amt'!AH60/'Alloc amt'!$G60</f>
        <v>7.2320361490944504E-4</v>
      </c>
      <c r="AI60" s="98"/>
      <c r="AJ60" s="98">
        <f>+'Alloc amt'!AJ60/'Alloc amt'!$G60</f>
        <v>1.2669338083541931E-2</v>
      </c>
      <c r="AK60" s="98">
        <f>+'Alloc amt'!AK60/'Alloc amt'!$G60</f>
        <v>6.4582730883990594E-2</v>
      </c>
      <c r="AL60" s="98">
        <f>+'Alloc amt'!AL60/'Alloc amt'!$G60</f>
        <v>3.053929613492806E-4</v>
      </c>
      <c r="AM60" s="98"/>
      <c r="AN60" s="98">
        <f>+'Alloc amt'!AN60/'Alloc amt'!$G60</f>
        <v>1.8859970403350532E-3</v>
      </c>
      <c r="AO60" s="98">
        <f>+'Alloc amt'!AO60/'Alloc amt'!$G60</f>
        <v>6.3036022296573376E-3</v>
      </c>
      <c r="AP60" s="98">
        <f>+'Alloc amt'!AP60/'Alloc amt'!$G60</f>
        <v>3.6419716600673579E-6</v>
      </c>
      <c r="AQ60" s="98"/>
      <c r="AR60" s="98">
        <f>+'Alloc amt'!AR60/'Alloc amt'!$G60</f>
        <v>9.0151821776919983E-4</v>
      </c>
      <c r="AS60" s="98">
        <f>+'Alloc amt'!AS60/'Alloc amt'!$G60</f>
        <v>3.3301695334742964E-3</v>
      </c>
      <c r="AT60" s="98">
        <f>+'Alloc amt'!AT60/'Alloc amt'!$G60</f>
        <v>3.6419716600673579E-6</v>
      </c>
      <c r="AU60" s="98"/>
      <c r="AV60" s="98">
        <f>+'Alloc amt'!AV60/'Alloc amt'!$G60</f>
        <v>1.2901222648805328E-3</v>
      </c>
      <c r="AW60" s="98">
        <f>+'Alloc amt'!AW60/'Alloc amt'!$G60</f>
        <v>5.965407166552571E-3</v>
      </c>
      <c r="AX60" s="98">
        <f>+'Alloc amt'!AX60/'Alloc amt'!$G60</f>
        <v>3.0354797265665242E-3</v>
      </c>
      <c r="AY60" s="98"/>
      <c r="AZ60" s="98">
        <f>+'Alloc amt'!AZ60/'Alloc amt'!$G60</f>
        <v>4.1503424113043634E-5</v>
      </c>
      <c r="BA60" s="98">
        <f>+'Alloc amt'!BA60/'Alloc amt'!$G60</f>
        <v>1.9445196221992375E-4</v>
      </c>
      <c r="BB60" s="98">
        <f>+'Alloc amt'!BB60/'Alloc amt'!$G60</f>
        <v>1.2212688876672239E-5</v>
      </c>
      <c r="BC60" s="98"/>
      <c r="BD60" s="98">
        <f>+'Alloc amt'!BD60/'Alloc amt'!$G60</f>
        <v>3.973218658754843E-5</v>
      </c>
      <c r="BE60" s="98">
        <f>+'Alloc amt'!BE60/'Alloc amt'!$G60</f>
        <v>1.822210075806266E-4</v>
      </c>
      <c r="BF60" s="98">
        <f>+'Alloc amt'!BF60/'Alloc amt'!$G60</f>
        <v>6.6780402664568336E-5</v>
      </c>
    </row>
    <row r="61" spans="3:58" x14ac:dyDescent="0.3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3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3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3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3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1.0000000000000002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0.39404837508773766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0.13261446060176404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1.218045415907185E-2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0.15717411436063011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0.13263817821409288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7.669991715048198E-2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7.9187678675148573E-2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8.3981125890820515E-3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3.7231774347434351E-3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3.0282132835953816E-3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9.8709442385951012E-5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2.0860900126618039E-4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3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3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0.11847374910888918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3.987158259451222E-2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3.6621495260649038E-3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4.7255636029528224E-2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3.9878713481555923E-2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2.3060434493951461E-2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2.3808399600140449E-2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2.524958727835324E-3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1.1194026347487349E-3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9.1045618632230993E-4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2.9677771693152275E-5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6.2719940089494091E-5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3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3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3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1.0000000000000002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0.39404837508773766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0.13261446060176404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1.218045415907185E-2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0.15717411436063011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0.13263817821409288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7.669991715048198E-2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7.9187678675148573E-2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8.3981125890820515E-3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3.7231774347434347E-3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3.0282132835953816E-3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9.8709442385951012E-5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2.0860900126618039E-4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3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 t="e">
        <f t="shared" si="0"/>
        <v>#DIV/0!</v>
      </c>
      <c r="H71" s="98" t="e">
        <f>+'Alloc amt'!H71/'Alloc amt'!$G71</f>
        <v>#DIV/0!</v>
      </c>
      <c r="I71" s="98" t="e">
        <f>+'Alloc amt'!I71/'Alloc amt'!$G71</f>
        <v>#DIV/0!</v>
      </c>
      <c r="J71" s="98" t="e">
        <f>+'Alloc amt'!J71/'Alloc amt'!$G71</f>
        <v>#DIV/0!</v>
      </c>
      <c r="K71" s="104"/>
      <c r="L71" s="98" t="e">
        <f>+'Alloc amt'!L71/'Alloc amt'!$G71</f>
        <v>#DIV/0!</v>
      </c>
      <c r="M71" s="98" t="e">
        <f>+'Alloc amt'!M71/'Alloc amt'!$G71</f>
        <v>#DIV/0!</v>
      </c>
      <c r="N71" s="98" t="e">
        <f>+'Alloc amt'!N71/'Alloc amt'!$G71</f>
        <v>#DIV/0!</v>
      </c>
      <c r="O71" s="98"/>
      <c r="P71" s="98" t="e">
        <f>+'Alloc amt'!P71/'Alloc amt'!$G71</f>
        <v>#DIV/0!</v>
      </c>
      <c r="Q71" s="98" t="e">
        <f>+'Alloc amt'!Q71/'Alloc amt'!$G71</f>
        <v>#DIV/0!</v>
      </c>
      <c r="R71" s="98" t="e">
        <f>+'Alloc amt'!R71/'Alloc amt'!$G71</f>
        <v>#DIV/0!</v>
      </c>
      <c r="S71" s="98"/>
      <c r="T71" s="98" t="e">
        <f>+'Alloc amt'!T71/'Alloc amt'!$G71</f>
        <v>#DIV/0!</v>
      </c>
      <c r="U71" s="98" t="e">
        <f>+'Alloc amt'!U71/'Alloc amt'!$G71</f>
        <v>#DIV/0!</v>
      </c>
      <c r="V71" s="98" t="e">
        <f>+'Alloc amt'!V71/'Alloc amt'!$G71</f>
        <v>#DIV/0!</v>
      </c>
      <c r="W71" s="98"/>
      <c r="X71" s="98" t="e">
        <f>+'Alloc amt'!X71/'Alloc amt'!$G71</f>
        <v>#DIV/0!</v>
      </c>
      <c r="Y71" s="98" t="e">
        <f>+'Alloc amt'!Y71/'Alloc amt'!$G71</f>
        <v>#DIV/0!</v>
      </c>
      <c r="Z71" s="98" t="e">
        <f>+'Alloc amt'!Z71/'Alloc amt'!$G71</f>
        <v>#DIV/0!</v>
      </c>
      <c r="AA71" s="98"/>
      <c r="AB71" s="98" t="e">
        <f>+'Alloc amt'!AB71/'Alloc amt'!$G71</f>
        <v>#DIV/0!</v>
      </c>
      <c r="AC71" s="98" t="e">
        <f>+'Alloc amt'!AC71/'Alloc amt'!$G71</f>
        <v>#DIV/0!</v>
      </c>
      <c r="AD71" s="98" t="e">
        <f>+'Alloc amt'!AD71/'Alloc amt'!$G71</f>
        <v>#DIV/0!</v>
      </c>
      <c r="AE71" s="98"/>
      <c r="AF71" s="98" t="e">
        <f>+'Alloc amt'!AF71/'Alloc amt'!$G71</f>
        <v>#DIV/0!</v>
      </c>
      <c r="AG71" s="98" t="e">
        <f>+'Alloc amt'!AG71/'Alloc amt'!$G71</f>
        <v>#DIV/0!</v>
      </c>
      <c r="AH71" s="98" t="e">
        <f>+'Alloc amt'!AH71/'Alloc amt'!$G71</f>
        <v>#DIV/0!</v>
      </c>
      <c r="AI71" s="98"/>
      <c r="AJ71" s="98" t="e">
        <f>+'Alloc amt'!AJ71/'Alloc amt'!$G71</f>
        <v>#DIV/0!</v>
      </c>
      <c r="AK71" s="98" t="e">
        <f>+'Alloc amt'!AK71/'Alloc amt'!$G71</f>
        <v>#DIV/0!</v>
      </c>
      <c r="AL71" s="98" t="e">
        <f>+'Alloc amt'!AL71/'Alloc amt'!$G71</f>
        <v>#DIV/0!</v>
      </c>
      <c r="AM71" s="98"/>
      <c r="AN71" s="98" t="e">
        <f>+'Alloc amt'!AN71/'Alloc amt'!$G71</f>
        <v>#DIV/0!</v>
      </c>
      <c r="AO71" s="98" t="e">
        <f>+'Alloc amt'!AO71/'Alloc amt'!$G71</f>
        <v>#DIV/0!</v>
      </c>
      <c r="AP71" s="98" t="e">
        <f>+'Alloc amt'!AP71/'Alloc amt'!$G71</f>
        <v>#DIV/0!</v>
      </c>
      <c r="AQ71" s="98"/>
      <c r="AR71" s="98" t="e">
        <f>+'Alloc amt'!AR71/'Alloc amt'!$G71</f>
        <v>#DIV/0!</v>
      </c>
      <c r="AS71" s="98" t="e">
        <f>+'Alloc amt'!AS71/'Alloc amt'!$G71</f>
        <v>#DIV/0!</v>
      </c>
      <c r="AT71" s="98" t="e">
        <f>+'Alloc amt'!AT71/'Alloc amt'!$G71</f>
        <v>#DIV/0!</v>
      </c>
      <c r="AU71" s="98"/>
      <c r="AV71" s="98" t="e">
        <f>+'Alloc amt'!AV71/'Alloc amt'!$G71</f>
        <v>#DIV/0!</v>
      </c>
      <c r="AW71" s="98" t="e">
        <f>+'Alloc amt'!AW71/'Alloc amt'!$G71</f>
        <v>#DIV/0!</v>
      </c>
      <c r="AX71" s="98" t="e">
        <f>+'Alloc amt'!AX71/'Alloc amt'!$G71</f>
        <v>#DIV/0!</v>
      </c>
      <c r="AY71" s="98"/>
      <c r="AZ71" s="98" t="e">
        <f>+'Alloc amt'!AZ71/'Alloc amt'!$G71</f>
        <v>#DIV/0!</v>
      </c>
      <c r="BA71" s="98" t="e">
        <f>+'Alloc amt'!BA71/'Alloc amt'!$G71</f>
        <v>#DIV/0!</v>
      </c>
      <c r="BB71" s="98" t="e">
        <f>+'Alloc amt'!BB71/'Alloc amt'!$G71</f>
        <v>#DIV/0!</v>
      </c>
      <c r="BC71" s="98"/>
      <c r="BD71" s="98" t="e">
        <f>+'Alloc amt'!BD71/'Alloc amt'!$G71</f>
        <v>#DIV/0!</v>
      </c>
      <c r="BE71" s="98" t="e">
        <f>+'Alloc amt'!BE71/'Alloc amt'!$G71</f>
        <v>#DIV/0!</v>
      </c>
      <c r="BF71" s="98" t="e">
        <f>+'Alloc amt'!BF71/'Alloc amt'!$G71</f>
        <v>#DIV/0!</v>
      </c>
    </row>
    <row r="72" spans="3:58" x14ac:dyDescent="0.3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1.0000000000000002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0.39404837508773766</v>
      </c>
      <c r="M72" s="98">
        <f>+'Alloc amt'!M72/'Alloc amt'!$G72</f>
        <v>0</v>
      </c>
      <c r="N72" s="98">
        <f>+'Alloc amt'!N72/'Alloc amt'!$G72</f>
        <v>0</v>
      </c>
      <c r="O72" s="98"/>
      <c r="P72" s="98">
        <f>+'Alloc amt'!P72/'Alloc amt'!$G72</f>
        <v>0.13261446060176404</v>
      </c>
      <c r="Q72" s="98">
        <f>+'Alloc amt'!Q72/'Alloc amt'!$G72</f>
        <v>0</v>
      </c>
      <c r="R72" s="98">
        <f>+'Alloc amt'!R72/'Alloc amt'!$G72</f>
        <v>0</v>
      </c>
      <c r="S72" s="98"/>
      <c r="T72" s="98">
        <f>+'Alloc amt'!T72/'Alloc amt'!$G72</f>
        <v>1.218045415907185E-2</v>
      </c>
      <c r="U72" s="98">
        <f>+'Alloc amt'!U72/'Alloc amt'!$G72</f>
        <v>0</v>
      </c>
      <c r="V72" s="98">
        <f>+'Alloc amt'!V72/'Alloc amt'!$G72</f>
        <v>0</v>
      </c>
      <c r="W72" s="98"/>
      <c r="X72" s="98">
        <f>+'Alloc amt'!X72/'Alloc amt'!$G72</f>
        <v>0.15717411436063011</v>
      </c>
      <c r="Y72" s="98">
        <f>+'Alloc amt'!Y72/'Alloc amt'!$G72</f>
        <v>0</v>
      </c>
      <c r="Z72" s="98">
        <f>+'Alloc amt'!Z72/'Alloc amt'!$G72</f>
        <v>0</v>
      </c>
      <c r="AA72" s="98"/>
      <c r="AB72" s="98">
        <f>+'Alloc amt'!AB72/'Alloc amt'!$G72</f>
        <v>0.13263817821409288</v>
      </c>
      <c r="AC72" s="98">
        <f>+'Alloc amt'!AC72/'Alloc amt'!$G72</f>
        <v>0</v>
      </c>
      <c r="AD72" s="98">
        <f>+'Alloc amt'!AD72/'Alloc amt'!$G72</f>
        <v>0</v>
      </c>
      <c r="AE72" s="98"/>
      <c r="AF72" s="98">
        <f>+'Alloc amt'!AF72/'Alloc amt'!$G72</f>
        <v>7.669991715048198E-2</v>
      </c>
      <c r="AG72" s="98">
        <f>+'Alloc amt'!AG72/'Alloc amt'!$G72</f>
        <v>0</v>
      </c>
      <c r="AH72" s="98">
        <f>+'Alloc amt'!AH72/'Alloc amt'!$G72</f>
        <v>0</v>
      </c>
      <c r="AI72" s="98"/>
      <c r="AJ72" s="98">
        <f>+'Alloc amt'!AJ72/'Alloc amt'!$G72</f>
        <v>7.9187678675148573E-2</v>
      </c>
      <c r="AK72" s="98">
        <f>+'Alloc amt'!AK72/'Alloc amt'!$G72</f>
        <v>0</v>
      </c>
      <c r="AL72" s="98">
        <f>+'Alloc amt'!AL72/'Alloc amt'!$G72</f>
        <v>0</v>
      </c>
      <c r="AM72" s="98"/>
      <c r="AN72" s="98">
        <f>+'Alloc amt'!AN72/'Alloc amt'!$G72</f>
        <v>8.3981125890820515E-3</v>
      </c>
      <c r="AO72" s="98">
        <f>+'Alloc amt'!AO72/'Alloc amt'!$G72</f>
        <v>0</v>
      </c>
      <c r="AP72" s="98">
        <f>+'Alloc amt'!AP72/'Alloc amt'!$G72</f>
        <v>0</v>
      </c>
      <c r="AQ72" s="98"/>
      <c r="AR72" s="98">
        <f>+'Alloc amt'!AR72/'Alloc amt'!$G72</f>
        <v>3.7231774347434347E-3</v>
      </c>
      <c r="AS72" s="98">
        <f>+'Alloc amt'!AS72/'Alloc amt'!$G72</f>
        <v>0</v>
      </c>
      <c r="AT72" s="98">
        <f>+'Alloc amt'!AT72/'Alloc amt'!$G72</f>
        <v>0</v>
      </c>
      <c r="AU72" s="98"/>
      <c r="AV72" s="98">
        <f>+'Alloc amt'!AV72/'Alloc amt'!$G72</f>
        <v>3.0282132835953816E-3</v>
      </c>
      <c r="AW72" s="98">
        <f>+'Alloc amt'!AW72/'Alloc amt'!$G72</f>
        <v>0</v>
      </c>
      <c r="AX72" s="98">
        <f>+'Alloc amt'!AX72/'Alloc amt'!$G72</f>
        <v>0</v>
      </c>
      <c r="AY72" s="98"/>
      <c r="AZ72" s="98">
        <f>+'Alloc amt'!AZ72/'Alloc amt'!$G72</f>
        <v>9.8709442385951012E-5</v>
      </c>
      <c r="BA72" s="98">
        <f>+'Alloc amt'!BA72/'Alloc amt'!$G72</f>
        <v>0</v>
      </c>
      <c r="BB72" s="98">
        <f>+'Alloc amt'!BB72/'Alloc amt'!$G72</f>
        <v>0</v>
      </c>
      <c r="BC72" s="98"/>
      <c r="BD72" s="98">
        <f>+'Alloc amt'!BD72/'Alloc amt'!$G72</f>
        <v>2.0860900126618039E-4</v>
      </c>
      <c r="BE72" s="98">
        <f>+'Alloc amt'!BE72/'Alloc amt'!$G72</f>
        <v>0</v>
      </c>
      <c r="BF72" s="98">
        <f>+'Alloc amt'!BF72/'Alloc amt'!$G72</f>
        <v>0</v>
      </c>
    </row>
    <row r="73" spans="3:58" x14ac:dyDescent="0.3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3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3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1.0000000000000002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0.39404837508773766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0.13261446060176404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1.218045415907185E-2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0.15717411436063011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0.13263817821409288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7.669991715048198E-2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7.9187678675148573E-2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8.3981125890820515E-3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3.7231774347434351E-3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3.0282132835953816E-3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9.8709442385951012E-5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2.0860900126618039E-4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3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 t="e">
        <f t="shared" si="0"/>
        <v>#DIV/0!</v>
      </c>
      <c r="H76" s="98" t="e">
        <f>+'Alloc amt'!H76/'Alloc amt'!$G76</f>
        <v>#DIV/0!</v>
      </c>
      <c r="I76" s="98" t="e">
        <f>+'Alloc amt'!I76/'Alloc amt'!$G76</f>
        <v>#DIV/0!</v>
      </c>
      <c r="J76" s="98" t="e">
        <f>+'Alloc amt'!J76/'Alloc amt'!$G76</f>
        <v>#DIV/0!</v>
      </c>
      <c r="K76" s="104"/>
      <c r="L76" s="98" t="e">
        <f>+'Alloc amt'!L76/'Alloc amt'!$G76</f>
        <v>#DIV/0!</v>
      </c>
      <c r="M76" s="98" t="e">
        <f>+'Alloc amt'!M76/'Alloc amt'!$G76</f>
        <v>#DIV/0!</v>
      </c>
      <c r="N76" s="98" t="e">
        <f>+'Alloc amt'!N76/'Alloc amt'!$G76</f>
        <v>#DIV/0!</v>
      </c>
      <c r="O76" s="98"/>
      <c r="P76" s="98" t="e">
        <f>+'Alloc amt'!P76/'Alloc amt'!$G76</f>
        <v>#DIV/0!</v>
      </c>
      <c r="Q76" s="98" t="e">
        <f>+'Alloc amt'!Q76/'Alloc amt'!$G76</f>
        <v>#DIV/0!</v>
      </c>
      <c r="R76" s="98" t="e">
        <f>+'Alloc amt'!R76/'Alloc amt'!$G76</f>
        <v>#DIV/0!</v>
      </c>
      <c r="S76" s="98"/>
      <c r="T76" s="98" t="e">
        <f>+'Alloc amt'!T76/'Alloc amt'!$G76</f>
        <v>#DIV/0!</v>
      </c>
      <c r="U76" s="98" t="e">
        <f>+'Alloc amt'!U76/'Alloc amt'!$G76</f>
        <v>#DIV/0!</v>
      </c>
      <c r="V76" s="98" t="e">
        <f>+'Alloc amt'!V76/'Alloc amt'!$G76</f>
        <v>#DIV/0!</v>
      </c>
      <c r="W76" s="98"/>
      <c r="X76" s="98" t="e">
        <f>+'Alloc amt'!X76/'Alloc amt'!$G76</f>
        <v>#DIV/0!</v>
      </c>
      <c r="Y76" s="98" t="e">
        <f>+'Alloc amt'!Y76/'Alloc amt'!$G76</f>
        <v>#DIV/0!</v>
      </c>
      <c r="Z76" s="98" t="e">
        <f>+'Alloc amt'!Z76/'Alloc amt'!$G76</f>
        <v>#DIV/0!</v>
      </c>
      <c r="AA76" s="98"/>
      <c r="AB76" s="98" t="e">
        <f>+'Alloc amt'!AB76/'Alloc amt'!$G76</f>
        <v>#DIV/0!</v>
      </c>
      <c r="AC76" s="98" t="e">
        <f>+'Alloc amt'!AC76/'Alloc amt'!$G76</f>
        <v>#DIV/0!</v>
      </c>
      <c r="AD76" s="98" t="e">
        <f>+'Alloc amt'!AD76/'Alloc amt'!$G76</f>
        <v>#DIV/0!</v>
      </c>
      <c r="AE76" s="98"/>
      <c r="AF76" s="98" t="e">
        <f>+'Alloc amt'!AF76/'Alloc amt'!$G76</f>
        <v>#DIV/0!</v>
      </c>
      <c r="AG76" s="98" t="e">
        <f>+'Alloc amt'!AG76/'Alloc amt'!$G76</f>
        <v>#DIV/0!</v>
      </c>
      <c r="AH76" s="98" t="e">
        <f>+'Alloc amt'!AH76/'Alloc amt'!$G76</f>
        <v>#DIV/0!</v>
      </c>
      <c r="AI76" s="98"/>
      <c r="AJ76" s="98" t="e">
        <f>+'Alloc amt'!AJ76/'Alloc amt'!$G76</f>
        <v>#DIV/0!</v>
      </c>
      <c r="AK76" s="98" t="e">
        <f>+'Alloc amt'!AK76/'Alloc amt'!$G76</f>
        <v>#DIV/0!</v>
      </c>
      <c r="AL76" s="98" t="e">
        <f>+'Alloc amt'!AL76/'Alloc amt'!$G76</f>
        <v>#DIV/0!</v>
      </c>
      <c r="AM76" s="98"/>
      <c r="AN76" s="98" t="e">
        <f>+'Alloc amt'!AN76/'Alloc amt'!$G76</f>
        <v>#DIV/0!</v>
      </c>
      <c r="AO76" s="98" t="e">
        <f>+'Alloc amt'!AO76/'Alloc amt'!$G76</f>
        <v>#DIV/0!</v>
      </c>
      <c r="AP76" s="98" t="e">
        <f>+'Alloc amt'!AP76/'Alloc amt'!$G76</f>
        <v>#DIV/0!</v>
      </c>
      <c r="AQ76" s="98"/>
      <c r="AR76" s="98" t="e">
        <f>+'Alloc amt'!AR76/'Alloc amt'!$G76</f>
        <v>#DIV/0!</v>
      </c>
      <c r="AS76" s="98" t="e">
        <f>+'Alloc amt'!AS76/'Alloc amt'!$G76</f>
        <v>#DIV/0!</v>
      </c>
      <c r="AT76" s="98" t="e">
        <f>+'Alloc amt'!AT76/'Alloc amt'!$G76</f>
        <v>#DIV/0!</v>
      </c>
      <c r="AU76" s="98"/>
      <c r="AV76" s="98" t="e">
        <f>+'Alloc amt'!AV76/'Alloc amt'!$G76</f>
        <v>#DIV/0!</v>
      </c>
      <c r="AW76" s="98" t="e">
        <f>+'Alloc amt'!AW76/'Alloc amt'!$G76</f>
        <v>#DIV/0!</v>
      </c>
      <c r="AX76" s="98" t="e">
        <f>+'Alloc amt'!AX76/'Alloc amt'!$G76</f>
        <v>#DIV/0!</v>
      </c>
      <c r="AY76" s="98"/>
      <c r="AZ76" s="98" t="e">
        <f>+'Alloc amt'!AZ76/'Alloc amt'!$G76</f>
        <v>#DIV/0!</v>
      </c>
      <c r="BA76" s="98" t="e">
        <f>+'Alloc amt'!BA76/'Alloc amt'!$G76</f>
        <v>#DIV/0!</v>
      </c>
      <c r="BB76" s="98" t="e">
        <f>+'Alloc amt'!BB76/'Alloc amt'!$G76</f>
        <v>#DIV/0!</v>
      </c>
      <c r="BC76" s="98"/>
      <c r="BD76" s="98" t="e">
        <f>+'Alloc amt'!BD76/'Alloc amt'!$G76</f>
        <v>#DIV/0!</v>
      </c>
      <c r="BE76" s="98" t="e">
        <f>+'Alloc amt'!BE76/'Alloc amt'!$G76</f>
        <v>#DIV/0!</v>
      </c>
      <c r="BF76" s="98" t="e">
        <f>+'Alloc amt'!BF76/'Alloc amt'!$G76</f>
        <v>#DIV/0!</v>
      </c>
    </row>
    <row r="77" spans="3:58" x14ac:dyDescent="0.35">
      <c r="V77" s="44"/>
    </row>
    <row r="78" spans="3:58" x14ac:dyDescent="0.35">
      <c r="V78" s="44"/>
    </row>
    <row r="79" spans="3:58" x14ac:dyDescent="0.35">
      <c r="V79" s="44"/>
    </row>
    <row r="80" spans="3:58" x14ac:dyDescent="0.35">
      <c r="V80" s="44"/>
    </row>
    <row r="81" spans="22:22" x14ac:dyDescent="0.35">
      <c r="V81" s="44"/>
    </row>
    <row r="82" spans="22:22" x14ac:dyDescent="0.35">
      <c r="V82" s="44"/>
    </row>
    <row r="83" spans="22:22" x14ac:dyDescent="0.35">
      <c r="V83" s="44"/>
    </row>
    <row r="84" spans="22:22" x14ac:dyDescent="0.35">
      <c r="V84" s="44"/>
    </row>
    <row r="85" spans="22:22" x14ac:dyDescent="0.35">
      <c r="V85" s="44"/>
    </row>
    <row r="86" spans="22:22" x14ac:dyDescent="0.35">
      <c r="V86" s="44"/>
    </row>
    <row r="87" spans="22:22" x14ac:dyDescent="0.35">
      <c r="V87" s="44"/>
    </row>
    <row r="88" spans="22:22" x14ac:dyDescent="0.35">
      <c r="V88" s="44"/>
    </row>
    <row r="89" spans="22:22" x14ac:dyDescent="0.35">
      <c r="V89" s="44"/>
    </row>
    <row r="90" spans="22:22" x14ac:dyDescent="0.35">
      <c r="V90" s="44"/>
    </row>
    <row r="91" spans="22:22" x14ac:dyDescent="0.35">
      <c r="V91" s="44"/>
    </row>
    <row r="92" spans="22:22" x14ac:dyDescent="0.35">
      <c r="V92" s="44"/>
    </row>
    <row r="93" spans="22:22" x14ac:dyDescent="0.35">
      <c r="V93" s="44"/>
    </row>
    <row r="94" spans="22:22" x14ac:dyDescent="0.35">
      <c r="V94" s="44"/>
    </row>
    <row r="95" spans="22:22" x14ac:dyDescent="0.35">
      <c r="V95" s="44"/>
    </row>
    <row r="96" spans="22:22" x14ac:dyDescent="0.35">
      <c r="V96" s="44"/>
    </row>
    <row r="97" spans="22:22" x14ac:dyDescent="0.35">
      <c r="V97" s="44"/>
    </row>
    <row r="98" spans="22:22" x14ac:dyDescent="0.35">
      <c r="V98" s="44"/>
    </row>
    <row r="99" spans="22:22" x14ac:dyDescent="0.35">
      <c r="V99" s="44"/>
    </row>
    <row r="100" spans="22:22" x14ac:dyDescent="0.35">
      <c r="V100" s="44"/>
    </row>
    <row r="101" spans="22:22" x14ac:dyDescent="0.35">
      <c r="V101" s="44"/>
    </row>
    <row r="102" spans="22:22" x14ac:dyDescent="0.35">
      <c r="V102" s="44"/>
    </row>
    <row r="103" spans="22:22" x14ac:dyDescent="0.35">
      <c r="V103" s="44"/>
    </row>
    <row r="104" spans="22:22" x14ac:dyDescent="0.35">
      <c r="V104" s="44"/>
    </row>
    <row r="105" spans="22:22" x14ac:dyDescent="0.35">
      <c r="V105" s="44"/>
    </row>
    <row r="106" spans="22:22" x14ac:dyDescent="0.35">
      <c r="V106" s="44"/>
    </row>
    <row r="107" spans="22:22" x14ac:dyDescent="0.35">
      <c r="V107" s="44"/>
    </row>
    <row r="108" spans="22:22" x14ac:dyDescent="0.35">
      <c r="V108" s="44"/>
    </row>
    <row r="109" spans="22:22" x14ac:dyDescent="0.35">
      <c r="V109" s="44"/>
    </row>
    <row r="110" spans="22:22" x14ac:dyDescent="0.35">
      <c r="V110" s="44"/>
    </row>
    <row r="111" spans="22:22" x14ac:dyDescent="0.35">
      <c r="V111" s="44"/>
    </row>
    <row r="112" spans="22:22" x14ac:dyDescent="0.35">
      <c r="V112" s="44"/>
    </row>
    <row r="113" spans="22:22" x14ac:dyDescent="0.35">
      <c r="V113" s="44"/>
    </row>
    <row r="114" spans="22:22" x14ac:dyDescent="0.35">
      <c r="V114" s="44"/>
    </row>
    <row r="115" spans="22:22" x14ac:dyDescent="0.35">
      <c r="V115" s="44"/>
    </row>
    <row r="116" spans="22:22" x14ac:dyDescent="0.35">
      <c r="V116" s="44"/>
    </row>
    <row r="117" spans="22:22" x14ac:dyDescent="0.35">
      <c r="V117" s="44"/>
    </row>
    <row r="118" spans="22:22" x14ac:dyDescent="0.35">
      <c r="V118" s="44"/>
    </row>
    <row r="119" spans="22:22" x14ac:dyDescent="0.35">
      <c r="V119" s="44"/>
    </row>
    <row r="120" spans="22:22" x14ac:dyDescent="0.35">
      <c r="V120" s="44"/>
    </row>
    <row r="121" spans="22:22" x14ac:dyDescent="0.35">
      <c r="V121" s="44"/>
    </row>
    <row r="122" spans="22:22" x14ac:dyDescent="0.35">
      <c r="V122" s="44"/>
    </row>
    <row r="123" spans="22:22" x14ac:dyDescent="0.35">
      <c r="V123" s="44"/>
    </row>
    <row r="124" spans="22:22" x14ac:dyDescent="0.35">
      <c r="V124" s="44"/>
    </row>
    <row r="125" spans="22:22" x14ac:dyDescent="0.35">
      <c r="V125" s="44"/>
    </row>
    <row r="126" spans="22:22" x14ac:dyDescent="0.35">
      <c r="V126" s="44"/>
    </row>
    <row r="127" spans="22:22" x14ac:dyDescent="0.35">
      <c r="V127" s="44"/>
    </row>
    <row r="128" spans="22:22" x14ac:dyDescent="0.35">
      <c r="V128" s="44"/>
    </row>
    <row r="129" spans="22:22" x14ac:dyDescent="0.35">
      <c r="V129" s="44"/>
    </row>
    <row r="130" spans="22:22" x14ac:dyDescent="0.35">
      <c r="V130" s="44"/>
    </row>
    <row r="131" spans="22:22" x14ac:dyDescent="0.35">
      <c r="V131" s="44"/>
    </row>
    <row r="132" spans="22:22" x14ac:dyDescent="0.35">
      <c r="V132" s="44"/>
    </row>
    <row r="133" spans="22:22" x14ac:dyDescent="0.35">
      <c r="V133" s="44"/>
    </row>
    <row r="134" spans="22:22" x14ac:dyDescent="0.35">
      <c r="V134" s="44"/>
    </row>
    <row r="135" spans="22:22" x14ac:dyDescent="0.35">
      <c r="V135" s="44"/>
    </row>
    <row r="136" spans="22:22" x14ac:dyDescent="0.35">
      <c r="V136" s="44"/>
    </row>
    <row r="137" spans="22:22" x14ac:dyDescent="0.35">
      <c r="V137" s="44"/>
    </row>
    <row r="138" spans="22:22" x14ac:dyDescent="0.35">
      <c r="V138" s="44"/>
    </row>
    <row r="139" spans="22:22" x14ac:dyDescent="0.35">
      <c r="V139" s="44"/>
    </row>
    <row r="140" spans="22:22" x14ac:dyDescent="0.35">
      <c r="V140" s="44"/>
    </row>
    <row r="141" spans="22:22" x14ac:dyDescent="0.35">
      <c r="V141" s="44"/>
    </row>
    <row r="142" spans="22:22" x14ac:dyDescent="0.35">
      <c r="V142" s="44"/>
    </row>
    <row r="143" spans="22:22" x14ac:dyDescent="0.35">
      <c r="V143" s="44"/>
    </row>
    <row r="144" spans="22:22" x14ac:dyDescent="0.35">
      <c r="V144" s="44"/>
    </row>
    <row r="145" spans="22:22" x14ac:dyDescent="0.35">
      <c r="V145" s="44"/>
    </row>
    <row r="146" spans="22:22" x14ac:dyDescent="0.35">
      <c r="V146" s="44"/>
    </row>
    <row r="147" spans="22:22" x14ac:dyDescent="0.35">
      <c r="V147" s="44"/>
    </row>
    <row r="148" spans="22:22" x14ac:dyDescent="0.35">
      <c r="V148" s="44"/>
    </row>
    <row r="149" spans="22:22" x14ac:dyDescent="0.35">
      <c r="V149" s="44"/>
    </row>
    <row r="150" spans="22:22" x14ac:dyDescent="0.35">
      <c r="V150" s="44"/>
    </row>
    <row r="151" spans="22:22" x14ac:dyDescent="0.35">
      <c r="V151" s="44"/>
    </row>
    <row r="152" spans="22:22" x14ac:dyDescent="0.35">
      <c r="V152" s="44"/>
    </row>
    <row r="153" spans="22:22" x14ac:dyDescent="0.35">
      <c r="V153" s="44"/>
    </row>
    <row r="154" spans="22:22" x14ac:dyDescent="0.35">
      <c r="V154" s="44"/>
    </row>
    <row r="155" spans="22:22" x14ac:dyDescent="0.35">
      <c r="V155" s="44"/>
    </row>
    <row r="156" spans="22:22" x14ac:dyDescent="0.35">
      <c r="V156" s="44"/>
    </row>
    <row r="157" spans="22:22" x14ac:dyDescent="0.35">
      <c r="V157" s="44"/>
    </row>
    <row r="158" spans="22:22" x14ac:dyDescent="0.35">
      <c r="V158" s="44"/>
    </row>
    <row r="159" spans="22:22" x14ac:dyDescent="0.35">
      <c r="V159" s="44"/>
    </row>
    <row r="160" spans="22:22" x14ac:dyDescent="0.35">
      <c r="V160" s="44"/>
    </row>
    <row r="161" spans="22:22" x14ac:dyDescent="0.35">
      <c r="V161" s="44"/>
    </row>
    <row r="162" spans="22:22" x14ac:dyDescent="0.35">
      <c r="V162" s="44"/>
    </row>
    <row r="163" spans="22:22" x14ac:dyDescent="0.35">
      <c r="V163" s="44"/>
    </row>
    <row r="164" spans="22:22" x14ac:dyDescent="0.35">
      <c r="V164" s="44"/>
    </row>
    <row r="165" spans="22:22" x14ac:dyDescent="0.35">
      <c r="V165" s="44"/>
    </row>
    <row r="166" spans="22:22" x14ac:dyDescent="0.35">
      <c r="V166" s="44"/>
    </row>
    <row r="167" spans="22:22" x14ac:dyDescent="0.35">
      <c r="V167" s="44"/>
    </row>
    <row r="168" spans="22:22" x14ac:dyDescent="0.35">
      <c r="V168" s="44"/>
    </row>
    <row r="169" spans="22:22" x14ac:dyDescent="0.35">
      <c r="V169" s="44"/>
    </row>
    <row r="170" spans="22:22" x14ac:dyDescent="0.35">
      <c r="V170" s="44"/>
    </row>
    <row r="171" spans="22:22" x14ac:dyDescent="0.35">
      <c r="V171" s="44"/>
    </row>
    <row r="172" spans="22:22" x14ac:dyDescent="0.35">
      <c r="V172" s="44"/>
    </row>
    <row r="173" spans="22:22" x14ac:dyDescent="0.35">
      <c r="V173" s="44"/>
    </row>
    <row r="174" spans="22:22" x14ac:dyDescent="0.35">
      <c r="V174" s="44"/>
    </row>
    <row r="175" spans="22:22" x14ac:dyDescent="0.35">
      <c r="V175" s="44"/>
    </row>
    <row r="176" spans="22:22" x14ac:dyDescent="0.35">
      <c r="V176" s="44"/>
    </row>
    <row r="177" spans="22:22" x14ac:dyDescent="0.35">
      <c r="V177" s="44"/>
    </row>
    <row r="178" spans="22:22" x14ac:dyDescent="0.35">
      <c r="V178" s="44"/>
    </row>
    <row r="179" spans="22:22" x14ac:dyDescent="0.35">
      <c r="V179" s="44"/>
    </row>
    <row r="180" spans="22:22" x14ac:dyDescent="0.35">
      <c r="V180" s="44"/>
    </row>
    <row r="181" spans="22:22" x14ac:dyDescent="0.35">
      <c r="V181" s="44"/>
    </row>
    <row r="182" spans="22:22" x14ac:dyDescent="0.35">
      <c r="V182" s="44"/>
    </row>
    <row r="183" spans="22:22" x14ac:dyDescent="0.35">
      <c r="V183" s="44"/>
    </row>
    <row r="184" spans="22:22" x14ac:dyDescent="0.35">
      <c r="V184" s="44"/>
    </row>
    <row r="185" spans="22:22" x14ac:dyDescent="0.35">
      <c r="V185" s="44"/>
    </row>
    <row r="186" spans="22:22" x14ac:dyDescent="0.35">
      <c r="V186" s="44"/>
    </row>
    <row r="187" spans="22:22" x14ac:dyDescent="0.35">
      <c r="V187" s="44"/>
    </row>
    <row r="188" spans="22:22" x14ac:dyDescent="0.35">
      <c r="V188" s="44"/>
    </row>
    <row r="189" spans="22:22" x14ac:dyDescent="0.35">
      <c r="V189" s="44"/>
    </row>
    <row r="190" spans="22:22" x14ac:dyDescent="0.35">
      <c r="V190" s="44"/>
    </row>
    <row r="191" spans="22:22" x14ac:dyDescent="0.35">
      <c r="V191" s="44"/>
    </row>
    <row r="192" spans="22:22" x14ac:dyDescent="0.35">
      <c r="V192" s="44"/>
    </row>
    <row r="193" spans="22:22" x14ac:dyDescent="0.35">
      <c r="V193" s="44"/>
    </row>
    <row r="194" spans="22:22" x14ac:dyDescent="0.35">
      <c r="V194" s="44"/>
    </row>
    <row r="195" spans="22:22" x14ac:dyDescent="0.35">
      <c r="V195" s="44"/>
    </row>
    <row r="196" spans="22:22" x14ac:dyDescent="0.35">
      <c r="V196" s="44"/>
    </row>
    <row r="197" spans="22:22" x14ac:dyDescent="0.35">
      <c r="V197" s="44"/>
    </row>
    <row r="198" spans="22:22" x14ac:dyDescent="0.35">
      <c r="V198" s="44"/>
    </row>
    <row r="199" spans="22:22" x14ac:dyDescent="0.35">
      <c r="V199" s="44"/>
    </row>
    <row r="200" spans="22:22" x14ac:dyDescent="0.35">
      <c r="V200" s="44"/>
    </row>
    <row r="201" spans="22:22" x14ac:dyDescent="0.35">
      <c r="V201" s="44"/>
    </row>
    <row r="202" spans="22:22" x14ac:dyDescent="0.35">
      <c r="V202" s="44"/>
    </row>
    <row r="203" spans="22:22" x14ac:dyDescent="0.35">
      <c r="V203" s="44"/>
    </row>
    <row r="204" spans="22:22" x14ac:dyDescent="0.35">
      <c r="V204" s="44"/>
    </row>
    <row r="205" spans="22:22" x14ac:dyDescent="0.35">
      <c r="V205" s="44"/>
    </row>
    <row r="206" spans="22:22" x14ac:dyDescent="0.35">
      <c r="V206" s="44"/>
    </row>
    <row r="207" spans="22:22" x14ac:dyDescent="0.35">
      <c r="V207" s="44"/>
    </row>
    <row r="208" spans="22:22" x14ac:dyDescent="0.35">
      <c r="V208" s="44"/>
    </row>
    <row r="209" spans="22:22" x14ac:dyDescent="0.35">
      <c r="V209" s="44"/>
    </row>
    <row r="210" spans="22:22" x14ac:dyDescent="0.35">
      <c r="V210" s="44"/>
    </row>
    <row r="211" spans="22:22" x14ac:dyDescent="0.35">
      <c r="V211" s="44"/>
    </row>
    <row r="212" spans="22:22" x14ac:dyDescent="0.35">
      <c r="V212" s="44"/>
    </row>
    <row r="213" spans="22:22" x14ac:dyDescent="0.35">
      <c r="V213" s="44"/>
    </row>
    <row r="214" spans="22:22" x14ac:dyDescent="0.35">
      <c r="V214" s="44"/>
    </row>
    <row r="215" spans="22:22" x14ac:dyDescent="0.35">
      <c r="V215" s="44"/>
    </row>
    <row r="216" spans="22:22" x14ac:dyDescent="0.35">
      <c r="V216" s="44"/>
    </row>
    <row r="217" spans="22:22" x14ac:dyDescent="0.35">
      <c r="V217" s="44"/>
    </row>
    <row r="218" spans="22:22" x14ac:dyDescent="0.35">
      <c r="V218" s="44"/>
    </row>
    <row r="219" spans="22:22" x14ac:dyDescent="0.35">
      <c r="V219" s="44"/>
    </row>
    <row r="220" spans="22:22" x14ac:dyDescent="0.35">
      <c r="V220" s="44"/>
    </row>
    <row r="221" spans="22:22" x14ac:dyDescent="0.35">
      <c r="V221" s="44"/>
    </row>
    <row r="222" spans="22:22" x14ac:dyDescent="0.35">
      <c r="V222" s="44"/>
    </row>
    <row r="223" spans="22:22" x14ac:dyDescent="0.35">
      <c r="V223" s="44"/>
    </row>
    <row r="224" spans="22:22" x14ac:dyDescent="0.35">
      <c r="V224" s="44"/>
    </row>
    <row r="225" spans="22:22" x14ac:dyDescent="0.35">
      <c r="V225" s="44"/>
    </row>
    <row r="226" spans="22:22" x14ac:dyDescent="0.35">
      <c r="V226" s="44"/>
    </row>
    <row r="227" spans="22:22" x14ac:dyDescent="0.35">
      <c r="V227" s="44"/>
    </row>
    <row r="228" spans="22:22" x14ac:dyDescent="0.35">
      <c r="V228" s="44"/>
    </row>
    <row r="229" spans="22:22" x14ac:dyDescent="0.35">
      <c r="V229" s="44"/>
    </row>
    <row r="230" spans="22:22" x14ac:dyDescent="0.35">
      <c r="V230" s="44"/>
    </row>
    <row r="231" spans="22:22" x14ac:dyDescent="0.35">
      <c r="V231" s="44"/>
    </row>
    <row r="232" spans="22:22" x14ac:dyDescent="0.35">
      <c r="V232" s="44"/>
    </row>
    <row r="233" spans="22:22" x14ac:dyDescent="0.35">
      <c r="V233" s="44"/>
    </row>
    <row r="234" spans="22:22" x14ac:dyDescent="0.35">
      <c r="V234" s="44"/>
    </row>
    <row r="235" spans="22:22" x14ac:dyDescent="0.35">
      <c r="V235" s="44"/>
    </row>
    <row r="236" spans="22:22" x14ac:dyDescent="0.35">
      <c r="V236" s="44"/>
    </row>
    <row r="237" spans="22:22" x14ac:dyDescent="0.35">
      <c r="V237" s="44"/>
    </row>
    <row r="238" spans="22:22" x14ac:dyDescent="0.35">
      <c r="V238" s="44"/>
    </row>
    <row r="239" spans="22:22" x14ac:dyDescent="0.35">
      <c r="V239" s="44"/>
    </row>
    <row r="240" spans="22:22" x14ac:dyDescent="0.35">
      <c r="V240" s="44"/>
    </row>
    <row r="241" spans="22:22" x14ac:dyDescent="0.35">
      <c r="V241" s="44"/>
    </row>
    <row r="242" spans="22:22" x14ac:dyDescent="0.35">
      <c r="V242" s="44"/>
    </row>
    <row r="243" spans="22:22" x14ac:dyDescent="0.35">
      <c r="V243" s="44"/>
    </row>
    <row r="244" spans="22:22" x14ac:dyDescent="0.35">
      <c r="V244" s="44"/>
    </row>
    <row r="245" spans="22:22" x14ac:dyDescent="0.35">
      <c r="V245" s="44"/>
    </row>
    <row r="246" spans="22:22" x14ac:dyDescent="0.35">
      <c r="V246" s="44"/>
    </row>
    <row r="247" spans="22:22" x14ac:dyDescent="0.35">
      <c r="V247" s="44"/>
    </row>
    <row r="248" spans="22:22" x14ac:dyDescent="0.35">
      <c r="V248" s="44"/>
    </row>
    <row r="249" spans="22:22" x14ac:dyDescent="0.35">
      <c r="V249" s="44"/>
    </row>
    <row r="250" spans="22:22" x14ac:dyDescent="0.35">
      <c r="V250" s="44"/>
    </row>
    <row r="251" spans="22:22" x14ac:dyDescent="0.35">
      <c r="V251" s="44"/>
    </row>
    <row r="252" spans="22:22" x14ac:dyDescent="0.35">
      <c r="V252" s="44"/>
    </row>
    <row r="253" spans="22:22" x14ac:dyDescent="0.35">
      <c r="V253" s="44"/>
    </row>
    <row r="254" spans="22:22" x14ac:dyDescent="0.35">
      <c r="V254" s="44"/>
    </row>
    <row r="255" spans="22:22" x14ac:dyDescent="0.35">
      <c r="V255" s="44"/>
    </row>
    <row r="256" spans="22:22" x14ac:dyDescent="0.35">
      <c r="V256" s="44"/>
    </row>
    <row r="257" spans="22:22" x14ac:dyDescent="0.35">
      <c r="V257" s="44"/>
    </row>
    <row r="258" spans="22:22" x14ac:dyDescent="0.35">
      <c r="V258" s="44"/>
    </row>
    <row r="259" spans="22:22" x14ac:dyDescent="0.35">
      <c r="V259" s="44"/>
    </row>
    <row r="260" spans="22:22" x14ac:dyDescent="0.35">
      <c r="V260" s="44"/>
    </row>
    <row r="261" spans="22:22" x14ac:dyDescent="0.35">
      <c r="V261" s="44"/>
    </row>
    <row r="262" spans="22:22" x14ac:dyDescent="0.35">
      <c r="V262" s="44"/>
    </row>
    <row r="263" spans="22:22" x14ac:dyDescent="0.35">
      <c r="V263" s="44"/>
    </row>
    <row r="264" spans="22:22" x14ac:dyDescent="0.35">
      <c r="V264" s="44"/>
    </row>
    <row r="265" spans="22:22" x14ac:dyDescent="0.35">
      <c r="V265" s="44"/>
    </row>
    <row r="266" spans="22:22" x14ac:dyDescent="0.35">
      <c r="V266" s="44"/>
    </row>
    <row r="267" spans="22:22" x14ac:dyDescent="0.35">
      <c r="V267" s="44"/>
    </row>
    <row r="268" spans="22:22" x14ac:dyDescent="0.35">
      <c r="V268" s="44"/>
    </row>
    <row r="269" spans="22:22" x14ac:dyDescent="0.35">
      <c r="V269" s="44"/>
    </row>
    <row r="270" spans="22:22" x14ac:dyDescent="0.35">
      <c r="V270" s="44"/>
    </row>
    <row r="271" spans="22:22" x14ac:dyDescent="0.35">
      <c r="V271" s="44"/>
    </row>
    <row r="272" spans="22:22" x14ac:dyDescent="0.35">
      <c r="V272" s="44"/>
    </row>
    <row r="273" spans="22:22" x14ac:dyDescent="0.35">
      <c r="V273" s="44"/>
    </row>
    <row r="274" spans="22:22" x14ac:dyDescent="0.35">
      <c r="V274" s="44"/>
    </row>
    <row r="275" spans="22:22" x14ac:dyDescent="0.35">
      <c r="V275" s="44"/>
    </row>
    <row r="276" spans="22:22" x14ac:dyDescent="0.35">
      <c r="V276" s="44"/>
    </row>
    <row r="277" spans="22:22" x14ac:dyDescent="0.35">
      <c r="V277" s="44"/>
    </row>
    <row r="278" spans="22:22" x14ac:dyDescent="0.35">
      <c r="V278" s="44"/>
    </row>
    <row r="279" spans="22:22" x14ac:dyDescent="0.35">
      <c r="V279" s="44"/>
    </row>
    <row r="280" spans="22:22" x14ac:dyDescent="0.35">
      <c r="V280" s="44"/>
    </row>
    <row r="281" spans="22:22" x14ac:dyDescent="0.35">
      <c r="V281" s="44"/>
    </row>
    <row r="282" spans="22:22" x14ac:dyDescent="0.35">
      <c r="V282" s="44"/>
    </row>
    <row r="283" spans="22:22" x14ac:dyDescent="0.35">
      <c r="V283" s="44"/>
    </row>
    <row r="284" spans="22:22" x14ac:dyDescent="0.35">
      <c r="V284" s="44"/>
    </row>
    <row r="285" spans="22:22" x14ac:dyDescent="0.35">
      <c r="V285" s="44"/>
    </row>
    <row r="286" spans="22:22" x14ac:dyDescent="0.35">
      <c r="V286" s="44"/>
    </row>
    <row r="287" spans="22:22" x14ac:dyDescent="0.35">
      <c r="V287" s="44"/>
    </row>
    <row r="288" spans="22:22" x14ac:dyDescent="0.35">
      <c r="V288" s="44"/>
    </row>
    <row r="289" spans="22:22" x14ac:dyDescent="0.35">
      <c r="V289" s="44"/>
    </row>
    <row r="290" spans="22:22" x14ac:dyDescent="0.35">
      <c r="V290" s="44"/>
    </row>
    <row r="291" spans="22:22" x14ac:dyDescent="0.35">
      <c r="V291" s="44"/>
    </row>
    <row r="292" spans="22:22" x14ac:dyDescent="0.35">
      <c r="V292" s="44"/>
    </row>
    <row r="293" spans="22:22" x14ac:dyDescent="0.35">
      <c r="V293" s="44"/>
    </row>
    <row r="294" spans="22:22" x14ac:dyDescent="0.35">
      <c r="V294" s="44"/>
    </row>
    <row r="295" spans="22:22" x14ac:dyDescent="0.35">
      <c r="V295" s="44"/>
    </row>
    <row r="296" spans="22:22" x14ac:dyDescent="0.35">
      <c r="V296" s="44"/>
    </row>
    <row r="297" spans="22:22" x14ac:dyDescent="0.35">
      <c r="V297" s="44"/>
    </row>
    <row r="298" spans="22:22" x14ac:dyDescent="0.35">
      <c r="V298" s="44"/>
    </row>
    <row r="299" spans="22:22" x14ac:dyDescent="0.35">
      <c r="V299" s="44"/>
    </row>
    <row r="300" spans="22:22" x14ac:dyDescent="0.35">
      <c r="V300" s="44"/>
    </row>
    <row r="301" spans="22:22" x14ac:dyDescent="0.35">
      <c r="V301" s="44"/>
    </row>
    <row r="302" spans="22:22" x14ac:dyDescent="0.35">
      <c r="V302" s="44"/>
    </row>
    <row r="303" spans="22:22" x14ac:dyDescent="0.35">
      <c r="V303" s="44"/>
    </row>
    <row r="304" spans="22:22" x14ac:dyDescent="0.35">
      <c r="V304" s="44"/>
    </row>
    <row r="305" spans="22:22" x14ac:dyDescent="0.35">
      <c r="V305" s="44"/>
    </row>
    <row r="306" spans="22:22" x14ac:dyDescent="0.35">
      <c r="V306" s="44"/>
    </row>
    <row r="307" spans="22:22" x14ac:dyDescent="0.35">
      <c r="V307" s="44"/>
    </row>
    <row r="308" spans="22:22" x14ac:dyDescent="0.35">
      <c r="V308" s="44"/>
    </row>
    <row r="309" spans="22:22" x14ac:dyDescent="0.35">
      <c r="V309" s="44"/>
    </row>
    <row r="310" spans="22:22" x14ac:dyDescent="0.35">
      <c r="V310" s="44"/>
    </row>
    <row r="311" spans="22:22" x14ac:dyDescent="0.35">
      <c r="V311" s="44"/>
    </row>
    <row r="312" spans="22:22" x14ac:dyDescent="0.35">
      <c r="V312" s="44"/>
    </row>
    <row r="313" spans="22:22" x14ac:dyDescent="0.35">
      <c r="V313" s="44"/>
    </row>
    <row r="314" spans="22:22" x14ac:dyDescent="0.35">
      <c r="V314" s="44"/>
    </row>
    <row r="315" spans="22:22" x14ac:dyDescent="0.35">
      <c r="V315" s="44"/>
    </row>
    <row r="316" spans="22:22" x14ac:dyDescent="0.35">
      <c r="V316" s="44"/>
    </row>
    <row r="317" spans="22:22" x14ac:dyDescent="0.35">
      <c r="V317" s="44"/>
    </row>
    <row r="318" spans="22:22" x14ac:dyDescent="0.35">
      <c r="V318" s="44"/>
    </row>
    <row r="319" spans="22:22" x14ac:dyDescent="0.35">
      <c r="V319" s="44"/>
    </row>
    <row r="320" spans="22:22" x14ac:dyDescent="0.35">
      <c r="V320" s="44"/>
    </row>
    <row r="321" spans="22:22" x14ac:dyDescent="0.35">
      <c r="V321" s="44"/>
    </row>
    <row r="322" spans="22:22" x14ac:dyDescent="0.35">
      <c r="V322" s="44"/>
    </row>
    <row r="323" spans="22:22" x14ac:dyDescent="0.35">
      <c r="V323" s="44"/>
    </row>
    <row r="324" spans="22:22" x14ac:dyDescent="0.35">
      <c r="V324" s="44"/>
    </row>
    <row r="325" spans="22:22" x14ac:dyDescent="0.35">
      <c r="V325" s="44"/>
    </row>
    <row r="326" spans="22:22" x14ac:dyDescent="0.35">
      <c r="V326" s="44"/>
    </row>
    <row r="327" spans="22:22" x14ac:dyDescent="0.35">
      <c r="V327" s="44"/>
    </row>
    <row r="328" spans="22:22" x14ac:dyDescent="0.35">
      <c r="V328" s="44"/>
    </row>
    <row r="329" spans="22:22" x14ac:dyDescent="0.35">
      <c r="V329" s="44"/>
    </row>
    <row r="330" spans="22:22" x14ac:dyDescent="0.35">
      <c r="V330" s="44"/>
    </row>
    <row r="331" spans="22:22" x14ac:dyDescent="0.35">
      <c r="V331" s="44"/>
    </row>
    <row r="332" spans="22:22" x14ac:dyDescent="0.35">
      <c r="V332" s="44"/>
    </row>
    <row r="333" spans="22:22" x14ac:dyDescent="0.35">
      <c r="V333" s="44"/>
    </row>
    <row r="334" spans="22:22" x14ac:dyDescent="0.35">
      <c r="V334" s="44"/>
    </row>
    <row r="335" spans="22:22" x14ac:dyDescent="0.35">
      <c r="V335" s="44"/>
    </row>
    <row r="336" spans="22:22" x14ac:dyDescent="0.35">
      <c r="V336" s="44"/>
    </row>
    <row r="337" spans="22:22" x14ac:dyDescent="0.35">
      <c r="V337" s="44"/>
    </row>
    <row r="338" spans="22:22" x14ac:dyDescent="0.35">
      <c r="V338" s="44"/>
    </row>
    <row r="339" spans="22:22" x14ac:dyDescent="0.35">
      <c r="V339" s="44"/>
    </row>
    <row r="340" spans="22:22" x14ac:dyDescent="0.35">
      <c r="V340" s="44"/>
    </row>
    <row r="341" spans="22:22" x14ac:dyDescent="0.35">
      <c r="V341" s="44"/>
    </row>
    <row r="342" spans="22:22" x14ac:dyDescent="0.35">
      <c r="V342" s="44"/>
    </row>
    <row r="343" spans="22:22" x14ac:dyDescent="0.35">
      <c r="V343" s="44"/>
    </row>
    <row r="344" spans="22:22" x14ac:dyDescent="0.35">
      <c r="V344" s="44"/>
    </row>
    <row r="345" spans="22:22" x14ac:dyDescent="0.35">
      <c r="V345" s="44"/>
    </row>
    <row r="346" spans="22:22" x14ac:dyDescent="0.35">
      <c r="V346" s="44"/>
    </row>
    <row r="347" spans="22:22" x14ac:dyDescent="0.35">
      <c r="V347" s="44"/>
    </row>
    <row r="348" spans="22:22" x14ac:dyDescent="0.35">
      <c r="V348" s="44"/>
    </row>
    <row r="349" spans="22:22" x14ac:dyDescent="0.35">
      <c r="V349" s="44"/>
    </row>
    <row r="350" spans="22:22" x14ac:dyDescent="0.35">
      <c r="V350" s="44"/>
    </row>
    <row r="351" spans="22:22" x14ac:dyDescent="0.35">
      <c r="V351" s="44"/>
    </row>
    <row r="352" spans="22:22" x14ac:dyDescent="0.35">
      <c r="V352" s="44"/>
    </row>
    <row r="353" spans="22:22" x14ac:dyDescent="0.35">
      <c r="V353" s="44"/>
    </row>
    <row r="354" spans="22:22" x14ac:dyDescent="0.35">
      <c r="V354" s="44"/>
    </row>
    <row r="355" spans="22:22" x14ac:dyDescent="0.35">
      <c r="V355" s="44"/>
    </row>
    <row r="356" spans="22:22" x14ac:dyDescent="0.35">
      <c r="V356" s="44"/>
    </row>
    <row r="357" spans="22:22" x14ac:dyDescent="0.35">
      <c r="V357" s="44"/>
    </row>
    <row r="358" spans="22:22" x14ac:dyDescent="0.35">
      <c r="V358" s="44"/>
    </row>
    <row r="359" spans="22:22" x14ac:dyDescent="0.35">
      <c r="V359" s="44"/>
    </row>
    <row r="360" spans="22:22" x14ac:dyDescent="0.35">
      <c r="V360" s="44"/>
    </row>
    <row r="361" spans="22:22" x14ac:dyDescent="0.35">
      <c r="V361" s="44"/>
    </row>
    <row r="362" spans="22:22" x14ac:dyDescent="0.35">
      <c r="V362" s="44"/>
    </row>
    <row r="363" spans="22:22" x14ac:dyDescent="0.35">
      <c r="V363" s="44"/>
    </row>
    <row r="364" spans="22:22" x14ac:dyDescent="0.35">
      <c r="V364" s="44"/>
    </row>
    <row r="365" spans="22:22" x14ac:dyDescent="0.35">
      <c r="V365" s="44"/>
    </row>
    <row r="366" spans="22:22" x14ac:dyDescent="0.35">
      <c r="V366" s="44"/>
    </row>
    <row r="367" spans="22:22" x14ac:dyDescent="0.35">
      <c r="V367" s="44"/>
    </row>
    <row r="368" spans="22:22" x14ac:dyDescent="0.35">
      <c r="V368" s="44"/>
    </row>
    <row r="369" spans="22:22" x14ac:dyDescent="0.35">
      <c r="V369" s="44"/>
    </row>
    <row r="370" spans="22:22" x14ac:dyDescent="0.35">
      <c r="V370" s="44"/>
    </row>
    <row r="371" spans="22:22" x14ac:dyDescent="0.35">
      <c r="V371" s="44"/>
    </row>
    <row r="372" spans="22:22" x14ac:dyDescent="0.35">
      <c r="V372" s="44"/>
    </row>
    <row r="373" spans="22:22" x14ac:dyDescent="0.35">
      <c r="V373" s="44"/>
    </row>
    <row r="374" spans="22:22" x14ac:dyDescent="0.35">
      <c r="V374" s="44"/>
    </row>
    <row r="375" spans="22:22" x14ac:dyDescent="0.35">
      <c r="V375" s="44"/>
    </row>
    <row r="376" spans="22:22" x14ac:dyDescent="0.35">
      <c r="V376" s="44"/>
    </row>
    <row r="377" spans="22:22" x14ac:dyDescent="0.35">
      <c r="V377" s="44"/>
    </row>
    <row r="378" spans="22:22" x14ac:dyDescent="0.35">
      <c r="V378" s="44"/>
    </row>
    <row r="379" spans="22:22" x14ac:dyDescent="0.35">
      <c r="V379" s="44"/>
    </row>
    <row r="380" spans="22:22" x14ac:dyDescent="0.35">
      <c r="V380" s="44"/>
    </row>
    <row r="381" spans="22:22" x14ac:dyDescent="0.35">
      <c r="V381" s="44"/>
    </row>
    <row r="382" spans="22:22" x14ac:dyDescent="0.35">
      <c r="V382" s="44"/>
    </row>
    <row r="383" spans="22:22" x14ac:dyDescent="0.35">
      <c r="V383" s="44"/>
    </row>
    <row r="384" spans="22:22" x14ac:dyDescent="0.35">
      <c r="V384" s="44"/>
    </row>
    <row r="385" spans="22:22" x14ac:dyDescent="0.35">
      <c r="V385" s="44"/>
    </row>
    <row r="386" spans="22:22" x14ac:dyDescent="0.35">
      <c r="V386" s="44"/>
    </row>
    <row r="387" spans="22:22" x14ac:dyDescent="0.35">
      <c r="V387" s="44"/>
    </row>
    <row r="388" spans="22:22" x14ac:dyDescent="0.35">
      <c r="V388" s="44"/>
    </row>
    <row r="389" spans="22:22" x14ac:dyDescent="0.35">
      <c r="V389" s="44"/>
    </row>
    <row r="390" spans="22:22" x14ac:dyDescent="0.35">
      <c r="V390" s="44"/>
    </row>
    <row r="391" spans="22:22" x14ac:dyDescent="0.35">
      <c r="V391" s="44"/>
    </row>
    <row r="392" spans="22:22" x14ac:dyDescent="0.35">
      <c r="V392" s="44"/>
    </row>
    <row r="393" spans="22:22" x14ac:dyDescent="0.35">
      <c r="V393" s="44"/>
    </row>
    <row r="394" spans="22:22" x14ac:dyDescent="0.35">
      <c r="V394" s="44"/>
    </row>
    <row r="395" spans="22:22" x14ac:dyDescent="0.35">
      <c r="V395" s="44"/>
    </row>
    <row r="396" spans="22:22" x14ac:dyDescent="0.35">
      <c r="V396" s="44"/>
    </row>
    <row r="397" spans="22:22" x14ac:dyDescent="0.35">
      <c r="V397" s="44"/>
    </row>
    <row r="398" spans="22:22" x14ac:dyDescent="0.35">
      <c r="V398" s="44"/>
    </row>
    <row r="399" spans="22:22" x14ac:dyDescent="0.35">
      <c r="V399" s="44"/>
    </row>
    <row r="400" spans="22:22" x14ac:dyDescent="0.35">
      <c r="V400" s="44"/>
    </row>
    <row r="401" spans="22:22" x14ac:dyDescent="0.35">
      <c r="V401" s="44"/>
    </row>
    <row r="402" spans="22:22" x14ac:dyDescent="0.35">
      <c r="V402" s="44"/>
    </row>
    <row r="403" spans="22:22" x14ac:dyDescent="0.35">
      <c r="V403" s="44"/>
    </row>
    <row r="404" spans="22:22" x14ac:dyDescent="0.35">
      <c r="V404" s="44"/>
    </row>
    <row r="405" spans="22:22" x14ac:dyDescent="0.35">
      <c r="V405" s="44"/>
    </row>
    <row r="406" spans="22:22" x14ac:dyDescent="0.35">
      <c r="V406" s="44"/>
    </row>
    <row r="407" spans="22:22" x14ac:dyDescent="0.35">
      <c r="V407" s="44"/>
    </row>
    <row r="408" spans="22:22" x14ac:dyDescent="0.35">
      <c r="V408" s="44"/>
    </row>
    <row r="409" spans="22:22" x14ac:dyDescent="0.35">
      <c r="V409" s="44"/>
    </row>
    <row r="410" spans="22:22" x14ac:dyDescent="0.35">
      <c r="V410" s="44"/>
    </row>
    <row r="411" spans="22:22" x14ac:dyDescent="0.35">
      <c r="V411" s="44"/>
    </row>
    <row r="412" spans="22:22" x14ac:dyDescent="0.35">
      <c r="V412" s="44"/>
    </row>
    <row r="413" spans="22:22" x14ac:dyDescent="0.35">
      <c r="V413" s="44"/>
    </row>
    <row r="414" spans="22:22" x14ac:dyDescent="0.35">
      <c r="V414" s="44"/>
    </row>
    <row r="415" spans="22:22" x14ac:dyDescent="0.35">
      <c r="V415" s="44"/>
    </row>
    <row r="416" spans="22:22" x14ac:dyDescent="0.35">
      <c r="V416" s="44"/>
    </row>
    <row r="417" spans="22:22" x14ac:dyDescent="0.35">
      <c r="V417" s="44"/>
    </row>
    <row r="418" spans="22:22" x14ac:dyDescent="0.35">
      <c r="V418" s="44"/>
    </row>
    <row r="419" spans="22:22" x14ac:dyDescent="0.35">
      <c r="V419" s="44"/>
    </row>
    <row r="420" spans="22:22" x14ac:dyDescent="0.35">
      <c r="V420" s="44"/>
    </row>
    <row r="421" spans="22:22" x14ac:dyDescent="0.35">
      <c r="V421" s="44"/>
    </row>
    <row r="422" spans="22:22" x14ac:dyDescent="0.35">
      <c r="V422" s="44"/>
    </row>
    <row r="423" spans="22:22" x14ac:dyDescent="0.35">
      <c r="V423" s="44"/>
    </row>
    <row r="424" spans="22:22" x14ac:dyDescent="0.35">
      <c r="V424" s="44"/>
    </row>
    <row r="425" spans="22:22" x14ac:dyDescent="0.35">
      <c r="V425" s="44"/>
    </row>
    <row r="426" spans="22:22" x14ac:dyDescent="0.35">
      <c r="V426" s="44"/>
    </row>
    <row r="427" spans="22:22" x14ac:dyDescent="0.35">
      <c r="V427" s="44"/>
    </row>
    <row r="428" spans="22:22" x14ac:dyDescent="0.35">
      <c r="V428" s="44"/>
    </row>
    <row r="429" spans="22:22" x14ac:dyDescent="0.35">
      <c r="V429" s="44"/>
    </row>
    <row r="430" spans="22:22" x14ac:dyDescent="0.35">
      <c r="V430" s="44"/>
    </row>
    <row r="431" spans="22:22" x14ac:dyDescent="0.35">
      <c r="V431" s="44"/>
    </row>
    <row r="432" spans="22:22" x14ac:dyDescent="0.35">
      <c r="V432" s="44"/>
    </row>
    <row r="433" spans="22:22" x14ac:dyDescent="0.35">
      <c r="V433" s="44"/>
    </row>
    <row r="434" spans="22:22" x14ac:dyDescent="0.35">
      <c r="V434" s="44"/>
    </row>
    <row r="435" spans="22:22" x14ac:dyDescent="0.35">
      <c r="V435" s="44"/>
    </row>
    <row r="436" spans="22:22" x14ac:dyDescent="0.35">
      <c r="V436" s="44"/>
    </row>
    <row r="437" spans="22:22" x14ac:dyDescent="0.35">
      <c r="V437" s="44"/>
    </row>
    <row r="438" spans="22:22" x14ac:dyDescent="0.35">
      <c r="V438" s="44"/>
    </row>
    <row r="439" spans="22:22" x14ac:dyDescent="0.35">
      <c r="V439" s="44"/>
    </row>
    <row r="440" spans="22:22" x14ac:dyDescent="0.35">
      <c r="V440" s="44"/>
    </row>
    <row r="441" spans="22:22" x14ac:dyDescent="0.35">
      <c r="V441" s="44"/>
    </row>
    <row r="442" spans="22:22" x14ac:dyDescent="0.35">
      <c r="V442" s="44"/>
    </row>
    <row r="443" spans="22:22" x14ac:dyDescent="0.35">
      <c r="V443" s="44"/>
    </row>
    <row r="444" spans="22:22" x14ac:dyDescent="0.35">
      <c r="V444" s="44"/>
    </row>
    <row r="445" spans="22:22" x14ac:dyDescent="0.35">
      <c r="V445" s="44"/>
    </row>
    <row r="446" spans="22:22" x14ac:dyDescent="0.35">
      <c r="V446" s="44"/>
    </row>
    <row r="447" spans="22:22" x14ac:dyDescent="0.35">
      <c r="V447" s="44"/>
    </row>
    <row r="448" spans="22:22" x14ac:dyDescent="0.35">
      <c r="V448" s="44"/>
    </row>
    <row r="449" spans="22:22" x14ac:dyDescent="0.35">
      <c r="V449" s="44"/>
    </row>
    <row r="450" spans="22:22" x14ac:dyDescent="0.35">
      <c r="V450" s="44"/>
    </row>
    <row r="451" spans="22:22" x14ac:dyDescent="0.35">
      <c r="V451" s="44"/>
    </row>
    <row r="452" spans="22:22" x14ac:dyDescent="0.35">
      <c r="V452" s="44"/>
    </row>
    <row r="453" spans="22:22" x14ac:dyDescent="0.35">
      <c r="V453" s="44"/>
    </row>
    <row r="454" spans="22:22" x14ac:dyDescent="0.35">
      <c r="V454" s="44"/>
    </row>
    <row r="455" spans="22:22" x14ac:dyDescent="0.35">
      <c r="V455" s="44"/>
    </row>
    <row r="456" spans="22:22" x14ac:dyDescent="0.35">
      <c r="V456" s="44"/>
    </row>
    <row r="457" spans="22:22" x14ac:dyDescent="0.35">
      <c r="V457" s="44"/>
    </row>
    <row r="458" spans="22:22" x14ac:dyDescent="0.35">
      <c r="V458" s="44"/>
    </row>
    <row r="459" spans="22:22" x14ac:dyDescent="0.35">
      <c r="V459" s="44"/>
    </row>
    <row r="460" spans="22:22" x14ac:dyDescent="0.35">
      <c r="V460" s="44"/>
    </row>
    <row r="461" spans="22:22" x14ac:dyDescent="0.35">
      <c r="V461" s="44"/>
    </row>
    <row r="462" spans="22:22" x14ac:dyDescent="0.35">
      <c r="V462" s="44"/>
    </row>
    <row r="463" spans="22:22" x14ac:dyDescent="0.35">
      <c r="V463" s="44"/>
    </row>
    <row r="464" spans="22:22" x14ac:dyDescent="0.35">
      <c r="V464" s="44"/>
    </row>
    <row r="465" spans="22:22" x14ac:dyDescent="0.35">
      <c r="V465" s="44"/>
    </row>
    <row r="466" spans="22:22" x14ac:dyDescent="0.35">
      <c r="V466" s="44"/>
    </row>
    <row r="467" spans="22:22" x14ac:dyDescent="0.35">
      <c r="V467" s="44"/>
    </row>
    <row r="468" spans="22:22" x14ac:dyDescent="0.35">
      <c r="V468" s="44"/>
    </row>
    <row r="469" spans="22:22" x14ac:dyDescent="0.35">
      <c r="V469" s="44"/>
    </row>
    <row r="470" spans="22:22" x14ac:dyDescent="0.35">
      <c r="V470" s="44"/>
    </row>
    <row r="471" spans="22:22" x14ac:dyDescent="0.35">
      <c r="V471" s="44"/>
    </row>
    <row r="472" spans="22:22" x14ac:dyDescent="0.35">
      <c r="V472" s="44"/>
    </row>
    <row r="473" spans="22:22" x14ac:dyDescent="0.35">
      <c r="V473" s="44"/>
    </row>
    <row r="474" spans="22:22" x14ac:dyDescent="0.35">
      <c r="V474" s="44"/>
    </row>
    <row r="475" spans="22:22" x14ac:dyDescent="0.35">
      <c r="V475" s="44"/>
    </row>
    <row r="476" spans="22:22" x14ac:dyDescent="0.35">
      <c r="V476" s="44"/>
    </row>
    <row r="477" spans="22:22" x14ac:dyDescent="0.35">
      <c r="V477" s="44"/>
    </row>
    <row r="478" spans="22:22" x14ac:dyDescent="0.35">
      <c r="V478" s="44"/>
    </row>
    <row r="479" spans="22:22" x14ac:dyDescent="0.35">
      <c r="V479" s="44"/>
    </row>
    <row r="480" spans="22:22" x14ac:dyDescent="0.35">
      <c r="V480" s="44"/>
    </row>
    <row r="481" spans="22:22" x14ac:dyDescent="0.35">
      <c r="V481" s="44"/>
    </row>
    <row r="482" spans="22:22" x14ac:dyDescent="0.35">
      <c r="V482" s="44"/>
    </row>
    <row r="483" spans="22:22" x14ac:dyDescent="0.35">
      <c r="V483" s="44"/>
    </row>
    <row r="484" spans="22:22" x14ac:dyDescent="0.35">
      <c r="V484" s="44"/>
    </row>
    <row r="485" spans="22:22" x14ac:dyDescent="0.35">
      <c r="V485" s="44"/>
    </row>
    <row r="486" spans="22:22" x14ac:dyDescent="0.35">
      <c r="V486" s="44"/>
    </row>
    <row r="487" spans="22:22" x14ac:dyDescent="0.35">
      <c r="V487" s="44"/>
    </row>
    <row r="488" spans="22:22" x14ac:dyDescent="0.35">
      <c r="V488" s="44"/>
    </row>
    <row r="489" spans="22:22" x14ac:dyDescent="0.35">
      <c r="V489" s="44"/>
    </row>
    <row r="490" spans="22:22" x14ac:dyDescent="0.35">
      <c r="V490" s="44"/>
    </row>
    <row r="491" spans="22:22" x14ac:dyDescent="0.35">
      <c r="V491" s="44"/>
    </row>
    <row r="492" spans="22:22" x14ac:dyDescent="0.35">
      <c r="V492" s="44"/>
    </row>
    <row r="493" spans="22:22" x14ac:dyDescent="0.35">
      <c r="V493" s="44"/>
    </row>
    <row r="494" spans="22:22" x14ac:dyDescent="0.35">
      <c r="V494" s="44"/>
    </row>
    <row r="495" spans="22:22" x14ac:dyDescent="0.35">
      <c r="V495" s="44"/>
    </row>
    <row r="496" spans="22:22" x14ac:dyDescent="0.35">
      <c r="V496" s="44"/>
    </row>
    <row r="497" spans="22:22" x14ac:dyDescent="0.35">
      <c r="V497" s="44"/>
    </row>
    <row r="498" spans="22:22" x14ac:dyDescent="0.35">
      <c r="V498" s="44"/>
    </row>
    <row r="499" spans="22:22" x14ac:dyDescent="0.35">
      <c r="V499" s="44"/>
    </row>
    <row r="500" spans="22:22" x14ac:dyDescent="0.35">
      <c r="V500" s="44"/>
    </row>
    <row r="501" spans="22:22" x14ac:dyDescent="0.35">
      <c r="V501" s="44"/>
    </row>
    <row r="502" spans="22:22" x14ac:dyDescent="0.35">
      <c r="V502" s="44"/>
    </row>
    <row r="503" spans="22:22" x14ac:dyDescent="0.35">
      <c r="V503" s="44"/>
    </row>
    <row r="504" spans="22:22" x14ac:dyDescent="0.35">
      <c r="V504" s="44"/>
    </row>
    <row r="505" spans="22:22" x14ac:dyDescent="0.35">
      <c r="V505" s="44"/>
    </row>
    <row r="506" spans="22:22" x14ac:dyDescent="0.35">
      <c r="V506" s="44"/>
    </row>
    <row r="507" spans="22:22" x14ac:dyDescent="0.35">
      <c r="V507" s="44"/>
    </row>
    <row r="508" spans="22:22" x14ac:dyDescent="0.35">
      <c r="V508" s="44"/>
    </row>
    <row r="509" spans="22:22" x14ac:dyDescent="0.35">
      <c r="V509" s="44"/>
    </row>
    <row r="510" spans="22:22" x14ac:dyDescent="0.35">
      <c r="V510" s="44"/>
    </row>
    <row r="511" spans="22:22" x14ac:dyDescent="0.35">
      <c r="V511" s="44"/>
    </row>
    <row r="512" spans="22:22" x14ac:dyDescent="0.35">
      <c r="V512" s="44"/>
    </row>
    <row r="513" spans="22:22" x14ac:dyDescent="0.35">
      <c r="V513" s="44"/>
    </row>
    <row r="514" spans="22:22" x14ac:dyDescent="0.35">
      <c r="V514" s="44"/>
    </row>
    <row r="515" spans="22:22" x14ac:dyDescent="0.35">
      <c r="V515" s="44"/>
    </row>
    <row r="516" spans="22:22" x14ac:dyDescent="0.35">
      <c r="V516" s="44"/>
    </row>
    <row r="517" spans="22:22" x14ac:dyDescent="0.35">
      <c r="V517" s="44"/>
    </row>
    <row r="518" spans="22:22" x14ac:dyDescent="0.35">
      <c r="V518" s="44"/>
    </row>
    <row r="519" spans="22:22" x14ac:dyDescent="0.35">
      <c r="V519" s="44"/>
    </row>
    <row r="520" spans="22:22" x14ac:dyDescent="0.35">
      <c r="V520" s="44"/>
    </row>
    <row r="521" spans="22:22" x14ac:dyDescent="0.35">
      <c r="V521" s="44"/>
    </row>
    <row r="522" spans="22:22" x14ac:dyDescent="0.35">
      <c r="V522" s="44"/>
    </row>
    <row r="523" spans="22:22" x14ac:dyDescent="0.35">
      <c r="V523" s="44"/>
    </row>
    <row r="524" spans="22:22" x14ac:dyDescent="0.35">
      <c r="V524" s="44"/>
    </row>
    <row r="525" spans="22:22" x14ac:dyDescent="0.35">
      <c r="V525" s="44"/>
    </row>
    <row r="526" spans="22:22" x14ac:dyDescent="0.35">
      <c r="V526" s="44"/>
    </row>
    <row r="527" spans="22:22" x14ac:dyDescent="0.35">
      <c r="V527" s="44"/>
    </row>
    <row r="528" spans="22:22" x14ac:dyDescent="0.35">
      <c r="V528" s="44"/>
    </row>
    <row r="529" spans="22:22" x14ac:dyDescent="0.35">
      <c r="V529" s="44"/>
    </row>
    <row r="530" spans="22:22" x14ac:dyDescent="0.35">
      <c r="V530" s="44"/>
    </row>
    <row r="531" spans="22:22" x14ac:dyDescent="0.35">
      <c r="V531" s="44"/>
    </row>
    <row r="532" spans="22:22" x14ac:dyDescent="0.35">
      <c r="V532" s="44"/>
    </row>
    <row r="533" spans="22:22" x14ac:dyDescent="0.35">
      <c r="V533" s="44"/>
    </row>
    <row r="534" spans="22:22" x14ac:dyDescent="0.35">
      <c r="V534" s="44"/>
    </row>
    <row r="535" spans="22:22" x14ac:dyDescent="0.35">
      <c r="V535" s="44"/>
    </row>
    <row r="536" spans="22:22" x14ac:dyDescent="0.35">
      <c r="V536" s="44"/>
    </row>
    <row r="537" spans="22:22" x14ac:dyDescent="0.35">
      <c r="V537" s="44"/>
    </row>
    <row r="538" spans="22:22" x14ac:dyDescent="0.35">
      <c r="V538" s="44"/>
    </row>
    <row r="539" spans="22:22" x14ac:dyDescent="0.35">
      <c r="V539" s="44"/>
    </row>
    <row r="540" spans="22:22" x14ac:dyDescent="0.35">
      <c r="V540" s="44"/>
    </row>
    <row r="541" spans="22:22" x14ac:dyDescent="0.35">
      <c r="V541" s="44"/>
    </row>
    <row r="542" spans="22:22" x14ac:dyDescent="0.35">
      <c r="V542" s="44"/>
    </row>
    <row r="543" spans="22:22" x14ac:dyDescent="0.35">
      <c r="V543" s="44"/>
    </row>
    <row r="544" spans="22:22" x14ac:dyDescent="0.35">
      <c r="V544" s="44"/>
    </row>
    <row r="545" spans="22:22" x14ac:dyDescent="0.35">
      <c r="V545" s="44"/>
    </row>
    <row r="546" spans="22:22" x14ac:dyDescent="0.35">
      <c r="V546" s="44"/>
    </row>
    <row r="547" spans="22:22" x14ac:dyDescent="0.35">
      <c r="V547" s="44"/>
    </row>
    <row r="548" spans="22:22" x14ac:dyDescent="0.35">
      <c r="V548" s="44"/>
    </row>
    <row r="549" spans="22:22" x14ac:dyDescent="0.35">
      <c r="V549" s="44"/>
    </row>
    <row r="550" spans="22:22" x14ac:dyDescent="0.35">
      <c r="V550" s="44"/>
    </row>
    <row r="551" spans="22:22" x14ac:dyDescent="0.35">
      <c r="V551" s="44"/>
    </row>
    <row r="552" spans="22:22" x14ac:dyDescent="0.35">
      <c r="V552" s="44"/>
    </row>
    <row r="553" spans="22:22" x14ac:dyDescent="0.35">
      <c r="V553" s="44"/>
    </row>
    <row r="554" spans="22:22" x14ac:dyDescent="0.35">
      <c r="V554" s="44"/>
    </row>
    <row r="555" spans="22:22" x14ac:dyDescent="0.35">
      <c r="V555" s="44"/>
    </row>
    <row r="556" spans="22:22" x14ac:dyDescent="0.35">
      <c r="V556" s="44"/>
    </row>
    <row r="557" spans="22:22" x14ac:dyDescent="0.35">
      <c r="V557" s="44"/>
    </row>
    <row r="558" spans="22:22" x14ac:dyDescent="0.35">
      <c r="V558" s="44"/>
    </row>
    <row r="559" spans="22:22" x14ac:dyDescent="0.35">
      <c r="V559" s="44"/>
    </row>
    <row r="560" spans="22:22" x14ac:dyDescent="0.35">
      <c r="V560" s="44"/>
    </row>
    <row r="561" spans="22:22" x14ac:dyDescent="0.35">
      <c r="V561" s="44"/>
    </row>
    <row r="562" spans="22:22" x14ac:dyDescent="0.35">
      <c r="V562" s="44"/>
    </row>
    <row r="563" spans="22:22" x14ac:dyDescent="0.35">
      <c r="V563" s="44"/>
    </row>
    <row r="564" spans="22:22" x14ac:dyDescent="0.35">
      <c r="V564" s="44"/>
    </row>
    <row r="565" spans="22:22" x14ac:dyDescent="0.35">
      <c r="V565" s="44"/>
    </row>
    <row r="566" spans="22:22" x14ac:dyDescent="0.35">
      <c r="V566" s="44"/>
    </row>
    <row r="567" spans="22:22" x14ac:dyDescent="0.35">
      <c r="V567" s="44"/>
    </row>
    <row r="568" spans="22:22" x14ac:dyDescent="0.35">
      <c r="V568" s="44"/>
    </row>
    <row r="569" spans="22:22" x14ac:dyDescent="0.35">
      <c r="V569" s="44"/>
    </row>
    <row r="570" spans="22:22" x14ac:dyDescent="0.35">
      <c r="V570" s="44"/>
    </row>
    <row r="571" spans="22:22" x14ac:dyDescent="0.35">
      <c r="V571" s="44"/>
    </row>
    <row r="572" spans="22:22" x14ac:dyDescent="0.35">
      <c r="V572" s="44"/>
    </row>
    <row r="573" spans="22:22" x14ac:dyDescent="0.35">
      <c r="V573" s="44"/>
    </row>
    <row r="574" spans="22:22" x14ac:dyDescent="0.35">
      <c r="V574" s="44"/>
    </row>
    <row r="575" spans="22:22" x14ac:dyDescent="0.35">
      <c r="V575" s="44"/>
    </row>
    <row r="576" spans="22:22" x14ac:dyDescent="0.35">
      <c r="V576" s="44"/>
    </row>
    <row r="577" spans="22:22" x14ac:dyDescent="0.35">
      <c r="V577" s="44"/>
    </row>
    <row r="578" spans="22:22" x14ac:dyDescent="0.35">
      <c r="V578" s="44"/>
    </row>
    <row r="579" spans="22:22" x14ac:dyDescent="0.35">
      <c r="V579" s="44"/>
    </row>
    <row r="580" spans="22:22" x14ac:dyDescent="0.35">
      <c r="V580" s="44"/>
    </row>
    <row r="581" spans="22:22" x14ac:dyDescent="0.35">
      <c r="V581" s="44"/>
    </row>
    <row r="582" spans="22:22" x14ac:dyDescent="0.35">
      <c r="V582" s="44"/>
    </row>
    <row r="583" spans="22:22" x14ac:dyDescent="0.35">
      <c r="V583" s="44"/>
    </row>
    <row r="584" spans="22:22" x14ac:dyDescent="0.35">
      <c r="V584" s="44"/>
    </row>
    <row r="585" spans="22:22" x14ac:dyDescent="0.35">
      <c r="V585" s="44"/>
    </row>
    <row r="586" spans="22:22" x14ac:dyDescent="0.35">
      <c r="V586" s="44"/>
    </row>
    <row r="587" spans="22:22" x14ac:dyDescent="0.35">
      <c r="V587" s="44"/>
    </row>
    <row r="588" spans="22:22" x14ac:dyDescent="0.35">
      <c r="V588" s="44"/>
    </row>
    <row r="589" spans="22:22" x14ac:dyDescent="0.35">
      <c r="V589" s="44"/>
    </row>
    <row r="590" spans="22:22" x14ac:dyDescent="0.35">
      <c r="V590" s="44"/>
    </row>
    <row r="591" spans="22:22" x14ac:dyDescent="0.35">
      <c r="V591" s="44"/>
    </row>
    <row r="592" spans="22:22" x14ac:dyDescent="0.35">
      <c r="V592" s="44"/>
    </row>
    <row r="593" spans="22:22" x14ac:dyDescent="0.35">
      <c r="V593" s="44"/>
    </row>
    <row r="594" spans="22:22" x14ac:dyDescent="0.35">
      <c r="V594" s="44"/>
    </row>
    <row r="595" spans="22:22" x14ac:dyDescent="0.35">
      <c r="V595" s="44"/>
    </row>
    <row r="596" spans="22:22" x14ac:dyDescent="0.35">
      <c r="V596" s="44"/>
    </row>
    <row r="597" spans="22:22" x14ac:dyDescent="0.35">
      <c r="V597" s="44"/>
    </row>
    <row r="598" spans="22:22" x14ac:dyDescent="0.35">
      <c r="V598" s="44"/>
    </row>
    <row r="599" spans="22:22" x14ac:dyDescent="0.35">
      <c r="V599" s="44"/>
    </row>
    <row r="600" spans="22:22" x14ac:dyDescent="0.35">
      <c r="V600" s="44"/>
    </row>
    <row r="601" spans="22:22" x14ac:dyDescent="0.35">
      <c r="V601" s="44"/>
    </row>
    <row r="602" spans="22:22" x14ac:dyDescent="0.35">
      <c r="V602" s="44"/>
    </row>
    <row r="603" spans="22:22" x14ac:dyDescent="0.35">
      <c r="V603" s="44"/>
    </row>
    <row r="604" spans="22:22" x14ac:dyDescent="0.35">
      <c r="V604" s="44"/>
    </row>
    <row r="605" spans="22:22" x14ac:dyDescent="0.35">
      <c r="V605" s="44"/>
    </row>
    <row r="606" spans="22:22" x14ac:dyDescent="0.35">
      <c r="V606" s="44"/>
    </row>
  </sheetData>
  <mergeCells count="14">
    <mergeCell ref="X9:Z9"/>
    <mergeCell ref="D9:E9"/>
    <mergeCell ref="G9:J9"/>
    <mergeCell ref="L9:N9"/>
    <mergeCell ref="P9:R9"/>
    <mergeCell ref="T9:V9"/>
    <mergeCell ref="AZ9:BB9"/>
    <mergeCell ref="BD9:BF9"/>
    <mergeCell ref="AB9:AD9"/>
    <mergeCell ref="AF9:AH9"/>
    <mergeCell ref="AJ9:AL9"/>
    <mergeCell ref="AN9:AP9"/>
    <mergeCell ref="AR9:AT9"/>
    <mergeCell ref="AV9:AX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Glenn</cp:lastModifiedBy>
  <cp:lastPrinted>2017-01-26T17:47:34Z</cp:lastPrinted>
  <dcterms:created xsi:type="dcterms:W3CDTF">2017-01-26T17:40:27Z</dcterms:created>
  <dcterms:modified xsi:type="dcterms:W3CDTF">2017-02-27T19:21:01Z</dcterms:modified>
</cp:coreProperties>
</file>