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495" yWindow="-75" windowWidth="21270" windowHeight="8805" tabRatio="783"/>
  </bookViews>
  <sheets>
    <sheet name="Summary" sheetId="32" r:id="rId1"/>
    <sheet name="Inputs" sheetId="12" r:id="rId2"/>
    <sheet name="Bonus Depreciation Help" sheetId="22" r:id="rId3"/>
    <sheet name="LookUp Ranges" sheetId="2" r:id="rId4"/>
    <sheet name="Revenues - Recommendation" sheetId="36" r:id="rId5"/>
    <sheet name="Revenues - Alt #1" sheetId="37" r:id="rId6"/>
    <sheet name="Revenues - Alt #2" sheetId="38" r:id="rId7"/>
    <sheet name="Revenues - Alt #3" sheetId="39" r:id="rId8"/>
    <sheet name="Rate Case Revenues" sheetId="23" r:id="rId9"/>
    <sheet name="Depreciation-Recommendation" sheetId="14" r:id="rId10"/>
    <sheet name="Depreciation-Alt#1" sheetId="33" r:id="rId11"/>
    <sheet name="Depreciation-Alt#2" sheetId="35" r:id="rId12"/>
    <sheet name="Depreciation-Alt#3" sheetId="34" r:id="rId13"/>
    <sheet name="Outputs (for FP&amp;A use)==&gt;" sheetId="28" r:id="rId14"/>
    <sheet name="Outputs - Recommendation" sheetId="18" r:id="rId15"/>
    <sheet name="Outputs - Alt #1" sheetId="29" r:id="rId16"/>
    <sheet name="Outputs - Alt #2" sheetId="30" r:id="rId17"/>
    <sheet name="Outputs - Alt #3" sheetId="31" r:id="rId18"/>
  </sheets>
  <definedNames>
    <definedName name="BookIncomeTax">'LookUp Ranges'!$B$51</definedName>
    <definedName name="Company">Inputs!$M$15</definedName>
    <definedName name="DEBT">'LookUp Ranges'!$B$139</definedName>
    <definedName name="DEBT_INT_RATE">'LookUp Ranges'!$B$136</definedName>
    <definedName name="DepretiationCategory">'LookUp Ranges'!$A$21:$A$46</definedName>
    <definedName name="ECR">Inputs!$M$19</definedName>
    <definedName name="EQUITY">'LookUp Ranges'!$B$138</definedName>
    <definedName name="FirstYear">Inputs!$M$8</definedName>
    <definedName name="GenAssets">Inputs!$M$16</definedName>
    <definedName name="Input_Dates">Inputs!$E$26:$Q$26</definedName>
    <definedName name="Inputs_capandbenefits">Inputs!$E$27:$Q$41</definedName>
    <definedName name="Inputs_costs">Inputs!$E$72:$Q$72</definedName>
    <definedName name="Inservice">Inputs!$M$9</definedName>
    <definedName name="LineOfBusiness">'LookUp Ranges'!$A$10:$A$17</definedName>
    <definedName name="Period">'LookUp Ranges'!$B$52</definedName>
    <definedName name="_xlnm.Print_Area" localSheetId="1">Inputs!$A$1:$AE$71</definedName>
    <definedName name="_xlnm.Print_Area" localSheetId="3">'LookUp Ranges'!$A$20:$F$48</definedName>
    <definedName name="_xlnm.Print_Area" localSheetId="15">'Outputs - Alt #1'!$C$5:$CD$70</definedName>
    <definedName name="_xlnm.Print_Area" localSheetId="16">'Outputs - Alt #2'!$C$5:$CD$70</definedName>
    <definedName name="_xlnm.Print_Area" localSheetId="17">'Outputs - Alt #3'!$C$5:$CD$70</definedName>
    <definedName name="_xlnm.Print_Area" localSheetId="14">'Outputs - Recommendation'!$C$5:$CD$71</definedName>
    <definedName name="_xlnm.Print_Area" localSheetId="0">Summary!$B$2:$M$38</definedName>
    <definedName name="_xlnm.Print_Titles" localSheetId="15">'Outputs - Alt #1'!$A:$B,'Outputs - Alt #1'!$2:$4</definedName>
    <definedName name="_xlnm.Print_Titles" localSheetId="16">'Outputs - Alt #2'!$A:$B,'Outputs - Alt #2'!$2:$4</definedName>
    <definedName name="_xlnm.Print_Titles" localSheetId="17">'Outputs - Alt #3'!$A:$B,'Outputs - Alt #3'!$2:$4</definedName>
    <definedName name="_xlnm.Print_Titles" localSheetId="14">'Outputs - Recommendation'!$A:$B,'Outputs - Recommendation'!$2:$4</definedName>
    <definedName name="Project_number">Inputs!$M$6</definedName>
    <definedName name="Project_Title">Inputs!$M$5</definedName>
    <definedName name="PropertyTaxRate">'LookUp Ranges'!$E$46</definedName>
    <definedName name="Rate_Case" localSheetId="15">'Outputs - Alt #1'!$A$5</definedName>
    <definedName name="Rate_Case" localSheetId="16">'Outputs - Alt #2'!$A$5</definedName>
    <definedName name="Rate_Case" localSheetId="17">'Outputs - Alt #3'!$A$5</definedName>
    <definedName name="Rate_Case">'Outputs - Recommendation'!$A$5</definedName>
    <definedName name="Rate_Case_Assumptions">'Rate Case Revenues'!$C$1:$CD$2</definedName>
    <definedName name="Rate_Case_Dates2" localSheetId="15">'Outputs - Alt #1'!$C$4:$CD$4</definedName>
    <definedName name="Rate_Case_Dates2" localSheetId="16">'Outputs - Alt #2'!$C$4:$CD$4</definedName>
    <definedName name="Rate_Case_Dates2" localSheetId="17">'Outputs - Alt #3'!$C$4:$CD$4</definedName>
    <definedName name="Rate_Case_Dates2">'Outputs - Recommendation'!$C$4:$CD$4</definedName>
    <definedName name="Rate_Case_Schedule2" localSheetId="15">'Outputs - Alt #1'!$C$5:$CD$70</definedName>
    <definedName name="Rate_Case_Schedule2" localSheetId="16">'Outputs - Alt #2'!$C$5:$CD$70</definedName>
    <definedName name="Rate_Case_Schedule2" localSheetId="17">'Outputs - Alt #3'!$C$5:$CD$70</definedName>
    <definedName name="Rate_Case_Schedule2">'Outputs - Recommendation'!$C$5:$CD$71</definedName>
    <definedName name="RetireValue">Inputs!$M$10</definedName>
    <definedName name="ROE">'LookUp Ranges'!$B$134</definedName>
    <definedName name="ROE_ECR">'LookUp Ranges'!$B$135</definedName>
    <definedName name="Summary" localSheetId="5">#REF!</definedName>
    <definedName name="Summary" localSheetId="6">#REF!</definedName>
    <definedName name="Summary" localSheetId="7">#REF!</definedName>
    <definedName name="Summary" localSheetId="0">Summary!$D$6</definedName>
    <definedName name="Summary">#REF!</definedName>
    <definedName name="Summary_Report" localSheetId="5">#REF!</definedName>
    <definedName name="Summary_Report" localSheetId="6">#REF!</definedName>
    <definedName name="Summary_Report" localSheetId="7">#REF!</definedName>
    <definedName name="Summary_Report" localSheetId="0">Summary!$D$4:$L$34</definedName>
    <definedName name="Summary_Report">#REF!</definedName>
    <definedName name="TaxDepretTable">'LookUp Ranges'!$A$56:$A$62</definedName>
    <definedName name="Units">'LookUp Ranges'!$A$72:$A$115</definedName>
    <definedName name="WACC">'LookUp Ranges'!$B$137</definedName>
  </definedNames>
  <calcPr calcId="152511"/>
</workbook>
</file>

<file path=xl/calcChain.xml><?xml version="1.0" encoding="utf-8"?>
<calcChain xmlns="http://schemas.openxmlformats.org/spreadsheetml/2006/main">
  <c r="E32" i="12" l="1"/>
  <c r="E33" i="12" s="1"/>
  <c r="B14" i="18"/>
  <c r="B137" i="2"/>
  <c r="AB6" i="14"/>
  <c r="AC6" i="14"/>
  <c r="AD6" i="14"/>
  <c r="AE6" i="14"/>
  <c r="AF6" i="14"/>
  <c r="AG6" i="14"/>
  <c r="AH6" i="14"/>
  <c r="AI6" i="14"/>
  <c r="AJ6" i="14"/>
  <c r="AK6" i="14"/>
  <c r="AL6" i="14"/>
  <c r="AM6" i="14"/>
  <c r="AN6" i="14"/>
  <c r="AO6" i="14"/>
  <c r="AP6" i="14"/>
  <c r="AQ6" i="14"/>
  <c r="AR6" i="14"/>
  <c r="AS6" i="14"/>
  <c r="AT6" i="14"/>
  <c r="AU6" i="14"/>
  <c r="AV6" i="14"/>
  <c r="AW6" i="14"/>
  <c r="AX6" i="14"/>
  <c r="AY6" i="14"/>
  <c r="AH59" i="12"/>
  <c r="S34" i="36" s="1"/>
  <c r="AH60" i="12"/>
  <c r="S35" i="36" s="1"/>
  <c r="AH61" i="12"/>
  <c r="S36" i="36" s="1"/>
  <c r="AH62" i="12"/>
  <c r="S37" i="36" s="1"/>
  <c r="AH63" i="12"/>
  <c r="S38" i="36" s="1"/>
  <c r="AH64" i="12"/>
  <c r="S39" i="36" s="1"/>
  <c r="AH65" i="12"/>
  <c r="S40" i="36" s="1"/>
  <c r="AH66" i="12"/>
  <c r="S41" i="36" s="1"/>
  <c r="AH67" i="12"/>
  <c r="AH68" i="12"/>
  <c r="AH69" i="12"/>
  <c r="AH58" i="12"/>
  <c r="S33" i="36" s="1"/>
  <c r="W155" i="12"/>
  <c r="W156" i="12"/>
  <c r="X155" i="12"/>
  <c r="X156" i="12" s="1"/>
  <c r="Y155" i="12"/>
  <c r="Y156" i="12" s="1"/>
  <c r="Z155" i="12"/>
  <c r="Z156" i="12" s="1"/>
  <c r="AA155" i="12"/>
  <c r="AA156" i="12" s="1"/>
  <c r="AB155" i="12"/>
  <c r="AB156" i="12" s="1"/>
  <c r="AC155" i="12"/>
  <c r="AC156" i="12" s="1"/>
  <c r="W160" i="12"/>
  <c r="W161" i="12" s="1"/>
  <c r="X160" i="12"/>
  <c r="X161" i="12" s="1"/>
  <c r="Y160" i="12"/>
  <c r="Y161" i="12" s="1"/>
  <c r="Z160" i="12"/>
  <c r="Z161" i="12" s="1"/>
  <c r="Z166" i="12" s="1"/>
  <c r="AA160" i="12"/>
  <c r="AA161" i="12" s="1"/>
  <c r="AB160" i="12"/>
  <c r="AB161" i="12" s="1"/>
  <c r="AC160" i="12"/>
  <c r="AC161" i="12" s="1"/>
  <c r="W117" i="12"/>
  <c r="W118" i="12" s="1"/>
  <c r="X117" i="12"/>
  <c r="X118" i="12" s="1"/>
  <c r="Y117" i="12"/>
  <c r="Y118" i="12" s="1"/>
  <c r="Z117" i="12"/>
  <c r="Z118" i="12" s="1"/>
  <c r="AA117" i="12"/>
  <c r="AA118" i="12" s="1"/>
  <c r="AB117" i="12"/>
  <c r="AB118" i="12" s="1"/>
  <c r="AC117" i="12"/>
  <c r="AC118" i="12" s="1"/>
  <c r="W122" i="12"/>
  <c r="W123" i="12" s="1"/>
  <c r="X122" i="12"/>
  <c r="X123" i="12" s="1"/>
  <c r="Y122" i="12"/>
  <c r="Y123" i="12" s="1"/>
  <c r="Z122" i="12"/>
  <c r="Z123" i="12" s="1"/>
  <c r="AA122" i="12"/>
  <c r="AA123" i="12" s="1"/>
  <c r="AB122" i="12"/>
  <c r="AB123" i="12" s="1"/>
  <c r="AC122" i="12"/>
  <c r="AC123" i="12" s="1"/>
  <c r="W79" i="12"/>
  <c r="W80" i="12" s="1"/>
  <c r="X79" i="12"/>
  <c r="X80" i="12" s="1"/>
  <c r="Y79" i="12"/>
  <c r="Y80" i="12" s="1"/>
  <c r="Y90" i="12" s="1"/>
  <c r="Z79" i="12"/>
  <c r="Z80" i="12" s="1"/>
  <c r="AA79" i="12"/>
  <c r="AA80" i="12" s="1"/>
  <c r="AB79" i="12"/>
  <c r="AB80" i="12" s="1"/>
  <c r="AC79" i="12"/>
  <c r="AC80" i="12" s="1"/>
  <c r="AC90" i="12" s="1"/>
  <c r="V18" i="29" s="1"/>
  <c r="W84" i="12"/>
  <c r="W85" i="12" s="1"/>
  <c r="X84" i="12"/>
  <c r="X85" i="12" s="1"/>
  <c r="Y84" i="12"/>
  <c r="Y85" i="12" s="1"/>
  <c r="Z84" i="12"/>
  <c r="Z85" i="12" s="1"/>
  <c r="AA84" i="12"/>
  <c r="AA85" i="12" s="1"/>
  <c r="AB84" i="12"/>
  <c r="AB85" i="12" s="1"/>
  <c r="AC84" i="12"/>
  <c r="AC85" i="12" s="1"/>
  <c r="W37" i="12"/>
  <c r="W38" i="12" s="1"/>
  <c r="X37" i="12"/>
  <c r="X38" i="12" s="1"/>
  <c r="Y37" i="12"/>
  <c r="Y38" i="12" s="1"/>
  <c r="Z37" i="12"/>
  <c r="Z38" i="12" s="1"/>
  <c r="AA37" i="12"/>
  <c r="AA38" i="12" s="1"/>
  <c r="AB37" i="12"/>
  <c r="AB38" i="12" s="1"/>
  <c r="AC37" i="12"/>
  <c r="AC38" i="12" s="1"/>
  <c r="W32" i="12"/>
  <c r="W33" i="12" s="1"/>
  <c r="X32" i="12"/>
  <c r="X33" i="12" s="1"/>
  <c r="Y32" i="12"/>
  <c r="Y33" i="12" s="1"/>
  <c r="Z32" i="12"/>
  <c r="Z33" i="12" s="1"/>
  <c r="AA32" i="12"/>
  <c r="AA33" i="12" s="1"/>
  <c r="AB32" i="12"/>
  <c r="AB33" i="12" s="1"/>
  <c r="AC32" i="12"/>
  <c r="AC33" i="12" s="1"/>
  <c r="AC43" i="12" s="1"/>
  <c r="V18" i="18" s="1"/>
  <c r="X90" i="12"/>
  <c r="W18" i="31"/>
  <c r="X18" i="31"/>
  <c r="Y18" i="31"/>
  <c r="Z18" i="31"/>
  <c r="AA18" i="31"/>
  <c r="AB18" i="31"/>
  <c r="AC18" i="31"/>
  <c r="AD18" i="31"/>
  <c r="AE18" i="31"/>
  <c r="AF18" i="31"/>
  <c r="AG18" i="31"/>
  <c r="AH18" i="31"/>
  <c r="AI18" i="31"/>
  <c r="AJ18" i="31"/>
  <c r="AK18" i="31"/>
  <c r="AL18" i="31"/>
  <c r="AM18" i="31"/>
  <c r="AN18" i="31"/>
  <c r="AO18" i="31"/>
  <c r="AP18" i="31"/>
  <c r="AQ18" i="31"/>
  <c r="AR18" i="31"/>
  <c r="AS18" i="31"/>
  <c r="AT18" i="31"/>
  <c r="AU18" i="31"/>
  <c r="AV18" i="31"/>
  <c r="AW18" i="31"/>
  <c r="AX18" i="31"/>
  <c r="AY18" i="31"/>
  <c r="AZ18" i="31"/>
  <c r="BA18" i="31"/>
  <c r="BB18" i="31"/>
  <c r="BC18" i="31"/>
  <c r="BD18" i="31"/>
  <c r="BE18" i="31"/>
  <c r="BF18" i="31"/>
  <c r="BG18" i="31"/>
  <c r="BH18" i="31"/>
  <c r="BI18" i="31"/>
  <c r="BJ18" i="31"/>
  <c r="BK18" i="31"/>
  <c r="BL18" i="31"/>
  <c r="BM18" i="31"/>
  <c r="BN18" i="31"/>
  <c r="BO18" i="31"/>
  <c r="BP18" i="31"/>
  <c r="BQ18" i="31"/>
  <c r="BR18" i="31"/>
  <c r="BS18" i="31"/>
  <c r="BT18" i="31"/>
  <c r="BU18" i="31"/>
  <c r="BV18" i="31"/>
  <c r="BW18" i="31"/>
  <c r="BX18" i="31"/>
  <c r="BY18" i="31"/>
  <c r="BZ18" i="31"/>
  <c r="CA18" i="31"/>
  <c r="CB18" i="31"/>
  <c r="CC18" i="31"/>
  <c r="CD18" i="31"/>
  <c r="W18" i="30"/>
  <c r="X18" i="30"/>
  <c r="Y18" i="30"/>
  <c r="Z18" i="30"/>
  <c r="AA18" i="30"/>
  <c r="AB18" i="30"/>
  <c r="AC18" i="30"/>
  <c r="AD18" i="30"/>
  <c r="AE18" i="30"/>
  <c r="AF18" i="30"/>
  <c r="AG18" i="30"/>
  <c r="AH18" i="30"/>
  <c r="AI18" i="30"/>
  <c r="AJ18" i="30"/>
  <c r="AK18" i="30"/>
  <c r="AL18" i="30"/>
  <c r="AM18" i="30"/>
  <c r="AN18" i="30"/>
  <c r="AO18" i="30"/>
  <c r="AP18" i="30"/>
  <c r="AQ18" i="30"/>
  <c r="AR18" i="30"/>
  <c r="AS18" i="30"/>
  <c r="AT18" i="30"/>
  <c r="AU18" i="30"/>
  <c r="AV18" i="30"/>
  <c r="AW18" i="30"/>
  <c r="AX18" i="30"/>
  <c r="AY18" i="30"/>
  <c r="AZ18" i="30"/>
  <c r="BA18" i="30"/>
  <c r="BB18" i="30"/>
  <c r="BC18" i="30"/>
  <c r="BD18" i="30"/>
  <c r="BE18" i="30"/>
  <c r="BF18" i="30"/>
  <c r="BG18" i="30"/>
  <c r="BH18" i="30"/>
  <c r="BI18" i="30"/>
  <c r="BJ18" i="30"/>
  <c r="BK18" i="30"/>
  <c r="BL18" i="30"/>
  <c r="BM18" i="30"/>
  <c r="BN18" i="30"/>
  <c r="BO18" i="30"/>
  <c r="BP18" i="30"/>
  <c r="BQ18" i="30"/>
  <c r="BR18" i="30"/>
  <c r="BS18" i="30"/>
  <c r="BT18" i="30"/>
  <c r="BU18" i="30"/>
  <c r="BV18" i="30"/>
  <c r="BW18" i="30"/>
  <c r="BX18" i="30"/>
  <c r="BY18" i="30"/>
  <c r="BZ18" i="30"/>
  <c r="CA18" i="30"/>
  <c r="CB18" i="30"/>
  <c r="CC18" i="30"/>
  <c r="CD18" i="30"/>
  <c r="W18" i="18"/>
  <c r="X18" i="18"/>
  <c r="Y18" i="18"/>
  <c r="Z18" i="18"/>
  <c r="AA18" i="18"/>
  <c r="AB18" i="18"/>
  <c r="AC18" i="18"/>
  <c r="AD18" i="18"/>
  <c r="AE18" i="18"/>
  <c r="AF18" i="18"/>
  <c r="AG18" i="18"/>
  <c r="AH18" i="18"/>
  <c r="AI18" i="18"/>
  <c r="AJ18" i="18"/>
  <c r="AK18" i="18"/>
  <c r="AL18" i="18"/>
  <c r="AM18" i="18"/>
  <c r="AN18" i="18"/>
  <c r="AO18" i="18"/>
  <c r="AP18" i="18"/>
  <c r="AQ18" i="18"/>
  <c r="AR18" i="18"/>
  <c r="AS18" i="18"/>
  <c r="AT18" i="18"/>
  <c r="AU18" i="18"/>
  <c r="AV18" i="18"/>
  <c r="AW18" i="18"/>
  <c r="AX18" i="18"/>
  <c r="AY18" i="18"/>
  <c r="AZ18" i="18"/>
  <c r="BA18" i="18"/>
  <c r="BB18" i="18"/>
  <c r="BC18" i="18"/>
  <c r="BD18" i="18"/>
  <c r="BE18" i="18"/>
  <c r="BF18" i="18"/>
  <c r="BG18" i="18"/>
  <c r="BH18" i="18"/>
  <c r="BI18" i="18"/>
  <c r="BJ18" i="18"/>
  <c r="BK18" i="18"/>
  <c r="BL18" i="18"/>
  <c r="BM18" i="18"/>
  <c r="BN18" i="18"/>
  <c r="BO18" i="18"/>
  <c r="BP18" i="18"/>
  <c r="BQ18" i="18"/>
  <c r="BR18" i="18"/>
  <c r="BS18" i="18"/>
  <c r="BT18" i="18"/>
  <c r="BU18" i="18"/>
  <c r="BV18" i="18"/>
  <c r="BW18" i="18"/>
  <c r="BX18" i="18"/>
  <c r="BY18" i="18"/>
  <c r="BZ18" i="18"/>
  <c r="CA18" i="18"/>
  <c r="CB18" i="18"/>
  <c r="CC18" i="18"/>
  <c r="CD18" i="18"/>
  <c r="C4" i="36"/>
  <c r="C5" i="36" s="1"/>
  <c r="C4" i="39"/>
  <c r="C5" i="39" s="1"/>
  <c r="C4" i="38"/>
  <c r="C5" i="38" s="1"/>
  <c r="Q3" i="39"/>
  <c r="Q4" i="39"/>
  <c r="Q2" i="39"/>
  <c r="Q3" i="36"/>
  <c r="Q4" i="36"/>
  <c r="Q2" i="36"/>
  <c r="Q3" i="37"/>
  <c r="Q4" i="37"/>
  <c r="Q2" i="37"/>
  <c r="D2" i="37" s="1"/>
  <c r="Q3" i="38"/>
  <c r="Q4" i="38"/>
  <c r="Q2" i="38"/>
  <c r="W18" i="29"/>
  <c r="X18" i="29"/>
  <c r="Y18" i="29"/>
  <c r="Z18" i="29"/>
  <c r="AA18" i="29"/>
  <c r="AB18" i="29"/>
  <c r="AC18" i="29"/>
  <c r="AD18" i="29"/>
  <c r="AE18" i="29"/>
  <c r="AF18" i="29"/>
  <c r="AG18" i="29"/>
  <c r="AH18" i="29"/>
  <c r="AI18" i="29"/>
  <c r="AJ18" i="29"/>
  <c r="AK18" i="29"/>
  <c r="AL18" i="29"/>
  <c r="AM18" i="29"/>
  <c r="AN18"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BL18" i="29"/>
  <c r="BM18" i="29"/>
  <c r="BN18" i="29"/>
  <c r="BO18" i="29"/>
  <c r="BP18" i="29"/>
  <c r="BQ18" i="29"/>
  <c r="BR18" i="29"/>
  <c r="BS18" i="29"/>
  <c r="BT18" i="29"/>
  <c r="BU18" i="29"/>
  <c r="BV18" i="29"/>
  <c r="BW18" i="29"/>
  <c r="BX18" i="29"/>
  <c r="BY18" i="29"/>
  <c r="BZ18" i="29"/>
  <c r="CA18" i="29"/>
  <c r="CB18" i="29"/>
  <c r="CC18" i="29"/>
  <c r="CD18" i="29"/>
  <c r="O32" i="12"/>
  <c r="P32" i="12"/>
  <c r="Q32" i="12"/>
  <c r="Q33" i="12" s="1"/>
  <c r="R32" i="12"/>
  <c r="R33" i="12" s="1"/>
  <c r="S32" i="12"/>
  <c r="S33" i="12" s="1"/>
  <c r="T32" i="12"/>
  <c r="T33" i="12" s="1"/>
  <c r="U32" i="12"/>
  <c r="U33" i="12" s="1"/>
  <c r="V32" i="12"/>
  <c r="V33" i="12" s="1"/>
  <c r="O37" i="12"/>
  <c r="P37" i="12"/>
  <c r="P38" i="12" s="1"/>
  <c r="Q37" i="12"/>
  <c r="Q38" i="12" s="1"/>
  <c r="R37" i="12"/>
  <c r="R38" i="12" s="1"/>
  <c r="S37" i="12"/>
  <c r="S38" i="12" s="1"/>
  <c r="T37" i="12"/>
  <c r="T38" i="12" s="1"/>
  <c r="U37" i="12"/>
  <c r="U38" i="12" s="1"/>
  <c r="V37" i="12"/>
  <c r="V38" i="12" s="1"/>
  <c r="O117" i="12"/>
  <c r="O118" i="12" s="1"/>
  <c r="P117" i="12"/>
  <c r="P118" i="12" s="1"/>
  <c r="Q117" i="12"/>
  <c r="Q118" i="12" s="1"/>
  <c r="R117" i="12"/>
  <c r="R118" i="12" s="1"/>
  <c r="S117" i="12"/>
  <c r="S118" i="12" s="1"/>
  <c r="T117" i="12"/>
  <c r="T118" i="12" s="1"/>
  <c r="U117" i="12"/>
  <c r="U118" i="12" s="1"/>
  <c r="V117" i="12"/>
  <c r="V118" i="12" s="1"/>
  <c r="O122" i="12"/>
  <c r="O123" i="12" s="1"/>
  <c r="P122" i="12"/>
  <c r="P123" i="12" s="1"/>
  <c r="Q122" i="12"/>
  <c r="Q123" i="12" s="1"/>
  <c r="Q128" i="12" s="1"/>
  <c r="O18" i="30" s="1"/>
  <c r="R122" i="12"/>
  <c r="R123" i="12" s="1"/>
  <c r="R128" i="12" s="1"/>
  <c r="P18" i="30" s="1"/>
  <c r="S122" i="12"/>
  <c r="S123" i="12" s="1"/>
  <c r="S128" i="12" s="1"/>
  <c r="Q18" i="30" s="1"/>
  <c r="T122" i="12"/>
  <c r="T123" i="12" s="1"/>
  <c r="U122" i="12"/>
  <c r="U123" i="12" s="1"/>
  <c r="U128" i="12" s="1"/>
  <c r="S18" i="30" s="1"/>
  <c r="V122" i="12"/>
  <c r="V123" i="12" s="1"/>
  <c r="O155" i="12"/>
  <c r="O156" i="12" s="1"/>
  <c r="P155" i="12"/>
  <c r="P156" i="12" s="1"/>
  <c r="Q155" i="12"/>
  <c r="Q156" i="12" s="1"/>
  <c r="Q166" i="12" s="1"/>
  <c r="O18" i="31" s="1"/>
  <c r="R155" i="12"/>
  <c r="R156" i="12" s="1"/>
  <c r="S155" i="12"/>
  <c r="S156" i="12" s="1"/>
  <c r="T155" i="12"/>
  <c r="T156" i="12" s="1"/>
  <c r="U155" i="12"/>
  <c r="U156" i="12" s="1"/>
  <c r="V155" i="12"/>
  <c r="V156" i="12" s="1"/>
  <c r="O160" i="12"/>
  <c r="O161" i="12" s="1"/>
  <c r="P160" i="12"/>
  <c r="P161" i="12" s="1"/>
  <c r="Q160" i="12"/>
  <c r="Q161" i="12" s="1"/>
  <c r="R160" i="12"/>
  <c r="R161" i="12" s="1"/>
  <c r="S160" i="12"/>
  <c r="S161" i="12" s="1"/>
  <c r="T160" i="12"/>
  <c r="T161" i="12" s="1"/>
  <c r="U160" i="12"/>
  <c r="U161" i="12" s="1"/>
  <c r="V160" i="12"/>
  <c r="V161" i="12" s="1"/>
  <c r="V79" i="12"/>
  <c r="V80" i="12" s="1"/>
  <c r="V84" i="12"/>
  <c r="V85" i="12" s="1"/>
  <c r="U79" i="12"/>
  <c r="U80" i="12" s="1"/>
  <c r="U84" i="12"/>
  <c r="U85" i="12" s="1"/>
  <c r="O79" i="12"/>
  <c r="O80" i="12" s="1"/>
  <c r="P79" i="12"/>
  <c r="P80" i="12" s="1"/>
  <c r="Q79" i="12"/>
  <c r="Q80" i="12" s="1"/>
  <c r="R79" i="12"/>
  <c r="R80" i="12" s="1"/>
  <c r="S79" i="12"/>
  <c r="S80" i="12" s="1"/>
  <c r="T79" i="12"/>
  <c r="T80" i="12" s="1"/>
  <c r="O84" i="12"/>
  <c r="O85" i="12" s="1"/>
  <c r="P84" i="12"/>
  <c r="P85" i="12" s="1"/>
  <c r="Q84" i="12"/>
  <c r="Q85" i="12" s="1"/>
  <c r="R84" i="12"/>
  <c r="R85" i="12" s="1"/>
  <c r="S84" i="12"/>
  <c r="S85" i="12" s="1"/>
  <c r="T84" i="12"/>
  <c r="T85" i="12" s="1"/>
  <c r="P6" i="34"/>
  <c r="Q6" i="34"/>
  <c r="R6" i="34"/>
  <c r="S6" i="34"/>
  <c r="T6" i="34"/>
  <c r="U6" i="34"/>
  <c r="V6" i="34"/>
  <c r="W6" i="34"/>
  <c r="X6" i="34"/>
  <c r="Y6" i="34"/>
  <c r="P6" i="35"/>
  <c r="Q6" i="35"/>
  <c r="R6" i="35"/>
  <c r="S6" i="35"/>
  <c r="T6" i="35"/>
  <c r="U6" i="35"/>
  <c r="V6" i="35"/>
  <c r="W6" i="35"/>
  <c r="X6" i="35"/>
  <c r="P6" i="33"/>
  <c r="Q6" i="33"/>
  <c r="R6" i="33"/>
  <c r="S6" i="33"/>
  <c r="T6" i="33"/>
  <c r="U6" i="33"/>
  <c r="V6" i="33"/>
  <c r="W6" i="33"/>
  <c r="X6" i="33"/>
  <c r="S20" i="39"/>
  <c r="V12" i="39"/>
  <c r="T12" i="39"/>
  <c r="V11" i="39"/>
  <c r="T11" i="39"/>
  <c r="V10" i="39"/>
  <c r="T10" i="39"/>
  <c r="V9" i="39"/>
  <c r="T9" i="39"/>
  <c r="V8" i="39"/>
  <c r="T8" i="39"/>
  <c r="V7" i="39"/>
  <c r="T7" i="39"/>
  <c r="V6" i="39"/>
  <c r="T6" i="39"/>
  <c r="V5" i="39"/>
  <c r="T5" i="39"/>
  <c r="R5" i="39"/>
  <c r="V4" i="39"/>
  <c r="T4" i="39"/>
  <c r="V3" i="39"/>
  <c r="T3" i="39"/>
  <c r="V2" i="39"/>
  <c r="T2" i="39"/>
  <c r="S20" i="38"/>
  <c r="T20" i="38" s="1"/>
  <c r="U20" i="38" s="1"/>
  <c r="V20" i="38" s="1"/>
  <c r="W20" i="38" s="1"/>
  <c r="X20" i="38" s="1"/>
  <c r="Y20" i="38" s="1"/>
  <c r="Z20" i="38" s="1"/>
  <c r="AA20" i="38" s="1"/>
  <c r="AB20" i="38" s="1"/>
  <c r="AC20" i="38" s="1"/>
  <c r="V12" i="38"/>
  <c r="T12" i="38"/>
  <c r="V11" i="38"/>
  <c r="T11" i="38"/>
  <c r="V10" i="38"/>
  <c r="T10" i="38"/>
  <c r="V9" i="38"/>
  <c r="T9" i="38"/>
  <c r="V8" i="38"/>
  <c r="T8" i="38"/>
  <c r="V7" i="38"/>
  <c r="T7" i="38"/>
  <c r="V6" i="38"/>
  <c r="T6" i="38"/>
  <c r="V5" i="38"/>
  <c r="T5" i="38"/>
  <c r="R5" i="38"/>
  <c r="R6" i="38" s="1"/>
  <c r="Q6" i="38" s="1"/>
  <c r="V4" i="38"/>
  <c r="T4" i="38"/>
  <c r="V3" i="38"/>
  <c r="T3" i="38"/>
  <c r="V2" i="38"/>
  <c r="T2" i="38"/>
  <c r="S20" i="37"/>
  <c r="T20" i="37" s="1"/>
  <c r="U20" i="37" s="1"/>
  <c r="V20" i="37" s="1"/>
  <c r="W20" i="37" s="1"/>
  <c r="X20" i="37" s="1"/>
  <c r="Y20" i="37" s="1"/>
  <c r="Z20" i="37" s="1"/>
  <c r="AA20" i="37" s="1"/>
  <c r="AB20" i="37" s="1"/>
  <c r="AC20" i="37" s="1"/>
  <c r="V12" i="37"/>
  <c r="T12" i="37"/>
  <c r="V11" i="37"/>
  <c r="T11" i="37"/>
  <c r="V10" i="37"/>
  <c r="T10" i="37"/>
  <c r="V9" i="37"/>
  <c r="T9" i="37"/>
  <c r="V8" i="37"/>
  <c r="T8" i="37"/>
  <c r="C4" i="37"/>
  <c r="V7" i="37"/>
  <c r="T7" i="37"/>
  <c r="V6" i="37"/>
  <c r="T6" i="37"/>
  <c r="V5" i="37"/>
  <c r="T5" i="37"/>
  <c r="R5" i="37"/>
  <c r="Q5" i="37" s="1"/>
  <c r="V4" i="37"/>
  <c r="T4" i="37"/>
  <c r="V3" i="37"/>
  <c r="T3" i="37"/>
  <c r="V2" i="37"/>
  <c r="T2" i="37"/>
  <c r="S20" i="36"/>
  <c r="T20" i="36" s="1"/>
  <c r="R6" i="37"/>
  <c r="R7" i="37" s="1"/>
  <c r="AZ6" i="14"/>
  <c r="BA6" i="14"/>
  <c r="BB6" i="14"/>
  <c r="BC6" i="14"/>
  <c r="BD6" i="14"/>
  <c r="BE6" i="14"/>
  <c r="BF6" i="14"/>
  <c r="BG6" i="14"/>
  <c r="BH6" i="14"/>
  <c r="BI6" i="14"/>
  <c r="BJ6" i="14"/>
  <c r="BK6" i="14"/>
  <c r="BL6" i="14"/>
  <c r="BM6" i="14"/>
  <c r="BN6" i="14"/>
  <c r="BO6" i="14"/>
  <c r="BP6" i="14"/>
  <c r="BQ6" i="14"/>
  <c r="BR6" i="14"/>
  <c r="BS6" i="14"/>
  <c r="BT6" i="14"/>
  <c r="BU6" i="14"/>
  <c r="BV6" i="14"/>
  <c r="BW6" i="14"/>
  <c r="BX6" i="14"/>
  <c r="BY6" i="14"/>
  <c r="BZ6" i="14"/>
  <c r="CA6" i="14"/>
  <c r="CB6" i="14"/>
  <c r="CC6" i="14"/>
  <c r="CD6" i="14"/>
  <c r="CE6" i="14"/>
  <c r="CF6" i="14"/>
  <c r="CG6" i="14"/>
  <c r="CH6" i="14"/>
  <c r="CI6" i="14"/>
  <c r="CJ6" i="14"/>
  <c r="CK6" i="14"/>
  <c r="CL6" i="14"/>
  <c r="CM6" i="14"/>
  <c r="CN6" i="14"/>
  <c r="CO6" i="14"/>
  <c r="CP6" i="14"/>
  <c r="CQ6" i="14"/>
  <c r="CR6" i="14"/>
  <c r="CS6" i="14"/>
  <c r="CT6" i="14"/>
  <c r="CU6" i="14"/>
  <c r="CV6" i="14"/>
  <c r="CW6" i="14"/>
  <c r="CX6" i="14"/>
  <c r="AH182" i="12"/>
  <c r="S33" i="39"/>
  <c r="AH181" i="12"/>
  <c r="S32" i="39"/>
  <c r="AH180" i="12"/>
  <c r="S31" i="39"/>
  <c r="AH179" i="12"/>
  <c r="S30" i="39"/>
  <c r="AH178" i="12"/>
  <c r="S29" i="39"/>
  <c r="AH177" i="12"/>
  <c r="S28" i="39"/>
  <c r="AH176" i="12"/>
  <c r="S27" i="39"/>
  <c r="AH175" i="12"/>
  <c r="S26" i="39"/>
  <c r="AH174" i="12"/>
  <c r="S25" i="39"/>
  <c r="AH173" i="12"/>
  <c r="S24" i="39"/>
  <c r="AG173" i="12"/>
  <c r="R24" i="39"/>
  <c r="AH143" i="12"/>
  <c r="S33" i="38"/>
  <c r="AH142" i="12"/>
  <c r="S32" i="38"/>
  <c r="AH141" i="12"/>
  <c r="S31" i="38"/>
  <c r="AH140" i="12"/>
  <c r="S30" i="38"/>
  <c r="AH139" i="12"/>
  <c r="S29" i="38"/>
  <c r="AH138" i="12"/>
  <c r="S28" i="38"/>
  <c r="AH137" i="12"/>
  <c r="S27" i="38"/>
  <c r="AH136" i="12"/>
  <c r="S26" i="38"/>
  <c r="AH135" i="12"/>
  <c r="S25" i="38"/>
  <c r="AH134" i="12"/>
  <c r="S24" i="38"/>
  <c r="AG134" i="12"/>
  <c r="R24" i="38"/>
  <c r="AG135" i="12"/>
  <c r="AG96" i="12"/>
  <c r="R24" i="37" s="1"/>
  <c r="AH105" i="12"/>
  <c r="S33" i="37" s="1"/>
  <c r="AH104" i="12"/>
  <c r="S32" i="37" s="1"/>
  <c r="AH103" i="12"/>
  <c r="S31" i="37" s="1"/>
  <c r="AH102" i="12"/>
  <c r="S30" i="37" s="1"/>
  <c r="AH101" i="12"/>
  <c r="S29" i="37" s="1"/>
  <c r="AH100" i="12"/>
  <c r="S28" i="37" s="1"/>
  <c r="AH99" i="12"/>
  <c r="S27" i="37" s="1"/>
  <c r="AH98" i="12"/>
  <c r="S26" i="37" s="1"/>
  <c r="AH97" i="12"/>
  <c r="S25" i="37" s="1"/>
  <c r="AH96" i="12"/>
  <c r="S24" i="37" s="1"/>
  <c r="AH50" i="12"/>
  <c r="S25" i="36" s="1"/>
  <c r="AH51" i="12"/>
  <c r="S26" i="36" s="1"/>
  <c r="AH52" i="12"/>
  <c r="S27" i="36" s="1"/>
  <c r="AH53" i="12"/>
  <c r="S28" i="36" s="1"/>
  <c r="AH54" i="12"/>
  <c r="S29" i="36" s="1"/>
  <c r="AH55" i="12"/>
  <c r="S30" i="36" s="1"/>
  <c r="AH56" i="12"/>
  <c r="S31" i="36" s="1"/>
  <c r="AH57" i="12"/>
  <c r="S32" i="36" s="1"/>
  <c r="AH49" i="12"/>
  <c r="S24" i="36" s="1"/>
  <c r="AG49" i="12"/>
  <c r="D49" i="12" s="1"/>
  <c r="B24" i="31"/>
  <c r="B23" i="31"/>
  <c r="B14" i="31"/>
  <c r="B13" i="31"/>
  <c r="B24" i="30"/>
  <c r="B23" i="30"/>
  <c r="B14" i="30"/>
  <c r="B13" i="30"/>
  <c r="B24" i="29"/>
  <c r="B23" i="29"/>
  <c r="B14" i="29"/>
  <c r="B13" i="29"/>
  <c r="B24" i="18"/>
  <c r="B23" i="18"/>
  <c r="B13" i="18"/>
  <c r="D134" i="12"/>
  <c r="C1" i="23"/>
  <c r="C2" i="23" a="1"/>
  <c r="Z2" i="23" s="1"/>
  <c r="D4" i="23"/>
  <c r="V2" i="36"/>
  <c r="V3" i="36"/>
  <c r="V5" i="36"/>
  <c r="V6" i="36"/>
  <c r="V7" i="36"/>
  <c r="V8" i="36"/>
  <c r="V9" i="36"/>
  <c r="V10" i="36"/>
  <c r="V11" i="36"/>
  <c r="V12" i="36"/>
  <c r="V4" i="36"/>
  <c r="T12" i="36"/>
  <c r="T11" i="36"/>
  <c r="T10" i="36"/>
  <c r="T9" i="36"/>
  <c r="T8" i="36"/>
  <c r="T7" i="36"/>
  <c r="T6" i="36"/>
  <c r="T5" i="36"/>
  <c r="R5" i="36"/>
  <c r="T4" i="36"/>
  <c r="T3" i="36"/>
  <c r="T2" i="36"/>
  <c r="E172" i="12"/>
  <c r="F172" i="12" s="1"/>
  <c r="G172" i="12" s="1"/>
  <c r="H172" i="12" s="1"/>
  <c r="I172" i="12" s="1"/>
  <c r="J172" i="12" s="1"/>
  <c r="K172" i="12" s="1"/>
  <c r="L172" i="12" s="1"/>
  <c r="M172" i="12" s="1"/>
  <c r="N172" i="12" s="1"/>
  <c r="O172" i="12" s="1"/>
  <c r="P172" i="12" s="1"/>
  <c r="E133" i="12"/>
  <c r="F133" i="12" s="1"/>
  <c r="G133" i="12" s="1"/>
  <c r="H133" i="12" s="1"/>
  <c r="I133" i="12" s="1"/>
  <c r="J133" i="12" s="1"/>
  <c r="K133" i="12" s="1"/>
  <c r="L133" i="12" s="1"/>
  <c r="M133" i="12" s="1"/>
  <c r="N133" i="12" s="1"/>
  <c r="O133" i="12" s="1"/>
  <c r="P133" i="12" s="1"/>
  <c r="E95" i="12"/>
  <c r="F95" i="12" s="1"/>
  <c r="G95" i="12" s="1"/>
  <c r="H95" i="12" s="1"/>
  <c r="I95" i="12" s="1"/>
  <c r="J95" i="12" s="1"/>
  <c r="K95" i="12" s="1"/>
  <c r="L95" i="12" s="1"/>
  <c r="E48" i="12"/>
  <c r="F48" i="12" s="1"/>
  <c r="G48" i="12" s="1"/>
  <c r="H48" i="12" s="1"/>
  <c r="I48" i="12" s="1"/>
  <c r="J48" i="12" s="1"/>
  <c r="K48" i="12" s="1"/>
  <c r="L48" i="12" s="1"/>
  <c r="M48" i="12" s="1"/>
  <c r="N48" i="12" s="1"/>
  <c r="O48" i="12" s="1"/>
  <c r="P48" i="12" s="1"/>
  <c r="M95" i="12"/>
  <c r="N95" i="12" s="1"/>
  <c r="O95" i="12" s="1"/>
  <c r="P95" i="12" s="1"/>
  <c r="CX6" i="34"/>
  <c r="CW6" i="34"/>
  <c r="CV6" i="34"/>
  <c r="CU6" i="34"/>
  <c r="CT6" i="34"/>
  <c r="CS6" i="34"/>
  <c r="CR6" i="34"/>
  <c r="CQ6" i="34"/>
  <c r="CP6" i="34"/>
  <c r="CO6" i="34"/>
  <c r="CN6" i="34"/>
  <c r="CM6" i="34"/>
  <c r="CL6" i="34"/>
  <c r="CK6" i="34"/>
  <c r="CJ6" i="34"/>
  <c r="CI6" i="34"/>
  <c r="CH6" i="34"/>
  <c r="CG6" i="34"/>
  <c r="CF6" i="34"/>
  <c r="CE6" i="34"/>
  <c r="CD6" i="34"/>
  <c r="CC6" i="34"/>
  <c r="CB6" i="34"/>
  <c r="CA6" i="34"/>
  <c r="BZ6" i="34"/>
  <c r="BY6" i="34"/>
  <c r="BX6" i="34"/>
  <c r="BW6" i="34"/>
  <c r="BV6" i="34"/>
  <c r="BU6" i="34"/>
  <c r="BT6" i="34"/>
  <c r="BS6" i="34"/>
  <c r="BR6" i="34"/>
  <c r="BQ6" i="34"/>
  <c r="BP6" i="34"/>
  <c r="BO6" i="34"/>
  <c r="BN6" i="34"/>
  <c r="BM6" i="34"/>
  <c r="BL6" i="34"/>
  <c r="BK6" i="34"/>
  <c r="BJ6" i="34"/>
  <c r="BI6" i="34"/>
  <c r="BH6" i="34"/>
  <c r="BG6" i="34"/>
  <c r="BF6" i="34"/>
  <c r="BE6" i="34"/>
  <c r="BD6" i="34"/>
  <c r="BC6" i="34"/>
  <c r="BB6" i="34"/>
  <c r="BA6" i="34"/>
  <c r="AZ6" i="34"/>
  <c r="AY6" i="34"/>
  <c r="AX6" i="34"/>
  <c r="AW6" i="34"/>
  <c r="AV6" i="34"/>
  <c r="AU6" i="34"/>
  <c r="AT6" i="34"/>
  <c r="AS6" i="34"/>
  <c r="AR6" i="34"/>
  <c r="AQ6" i="34"/>
  <c r="AP6" i="34"/>
  <c r="AO6" i="34"/>
  <c r="AN6" i="34"/>
  <c r="AM6" i="34"/>
  <c r="AL6" i="34"/>
  <c r="AK6" i="34"/>
  <c r="AJ6" i="34"/>
  <c r="AI6" i="34"/>
  <c r="AH6" i="34"/>
  <c r="AG6" i="34"/>
  <c r="AF6" i="34"/>
  <c r="AE6" i="34"/>
  <c r="AD6" i="34"/>
  <c r="AC6" i="34"/>
  <c r="AB6" i="34"/>
  <c r="AA6" i="34"/>
  <c r="Z6" i="34"/>
  <c r="CX6" i="35"/>
  <c r="CW6" i="35"/>
  <c r="CV6" i="35"/>
  <c r="CU6" i="35"/>
  <c r="CT6" i="35"/>
  <c r="CS6" i="35"/>
  <c r="CR6" i="35"/>
  <c r="CQ6" i="35"/>
  <c r="CP6" i="35"/>
  <c r="CO6" i="35"/>
  <c r="CN6" i="35"/>
  <c r="CM6" i="35"/>
  <c r="CL6" i="35"/>
  <c r="CK6" i="35"/>
  <c r="CJ6" i="35"/>
  <c r="CI6" i="35"/>
  <c r="CH6" i="35"/>
  <c r="CG6" i="35"/>
  <c r="CF6" i="35"/>
  <c r="CE6" i="35"/>
  <c r="CD6" i="35"/>
  <c r="CC6" i="35"/>
  <c r="CB6" i="35"/>
  <c r="CA6" i="35"/>
  <c r="BZ6" i="35"/>
  <c r="BY6" i="35"/>
  <c r="BX6" i="35"/>
  <c r="BW6" i="35"/>
  <c r="BV6" i="35"/>
  <c r="BU6" i="35"/>
  <c r="BT6" i="35"/>
  <c r="BS6" i="35"/>
  <c r="BR6" i="35"/>
  <c r="BQ6" i="35"/>
  <c r="BP6" i="35"/>
  <c r="BO6" i="35"/>
  <c r="BN6" i="35"/>
  <c r="BM6" i="35"/>
  <c r="BL6" i="35"/>
  <c r="BK6" i="35"/>
  <c r="BJ6" i="35"/>
  <c r="BI6" i="35"/>
  <c r="BH6" i="35"/>
  <c r="BG6" i="35"/>
  <c r="BF6" i="35"/>
  <c r="BE6" i="35"/>
  <c r="BD6" i="35"/>
  <c r="BC6" i="35"/>
  <c r="BB6" i="35"/>
  <c r="BA6" i="35"/>
  <c r="AZ6" i="35"/>
  <c r="AY6" i="35"/>
  <c r="AX6" i="35"/>
  <c r="AW6" i="35"/>
  <c r="AV6" i="35"/>
  <c r="AU6" i="35"/>
  <c r="AT6" i="35"/>
  <c r="AS6" i="35"/>
  <c r="AR6" i="35"/>
  <c r="AQ6" i="35"/>
  <c r="AP6" i="35"/>
  <c r="AO6" i="35"/>
  <c r="AN6" i="35"/>
  <c r="AM6" i="35"/>
  <c r="AL6" i="35"/>
  <c r="AK6" i="35"/>
  <c r="AJ6" i="35"/>
  <c r="AI6" i="35"/>
  <c r="AH6" i="35"/>
  <c r="AG6" i="35"/>
  <c r="AF6" i="35"/>
  <c r="AE6" i="35"/>
  <c r="AD6" i="35"/>
  <c r="AC6" i="35"/>
  <c r="AB6" i="35"/>
  <c r="AA6" i="35"/>
  <c r="Z6" i="35"/>
  <c r="Y6" i="35"/>
  <c r="CX6" i="33"/>
  <c r="CW6" i="33"/>
  <c r="CV6" i="33"/>
  <c r="CU6" i="33"/>
  <c r="CT6" i="33"/>
  <c r="CS6" i="33"/>
  <c r="CR6" i="33"/>
  <c r="CQ6" i="33"/>
  <c r="CP6" i="33"/>
  <c r="CO6" i="33"/>
  <c r="CN6" i="33"/>
  <c r="CM6" i="33"/>
  <c r="CL6" i="33"/>
  <c r="CK6" i="33"/>
  <c r="CJ6" i="33"/>
  <c r="CI6" i="33"/>
  <c r="CH6" i="33"/>
  <c r="CG6" i="33"/>
  <c r="CF6" i="33"/>
  <c r="CE6" i="33"/>
  <c r="CD6" i="33"/>
  <c r="CC6" i="33"/>
  <c r="CB6" i="33"/>
  <c r="CA6" i="33"/>
  <c r="BZ6" i="33"/>
  <c r="BY6" i="33"/>
  <c r="BX6" i="33"/>
  <c r="BW6" i="33"/>
  <c r="BV6" i="33"/>
  <c r="BU6" i="33"/>
  <c r="BT6" i="33"/>
  <c r="BS6" i="33"/>
  <c r="BR6" i="33"/>
  <c r="BQ6" i="33"/>
  <c r="BP6" i="33"/>
  <c r="BO6" i="33"/>
  <c r="BN6" i="33"/>
  <c r="BM6" i="33"/>
  <c r="BL6" i="33"/>
  <c r="BK6" i="33"/>
  <c r="BJ6" i="33"/>
  <c r="BI6" i="33"/>
  <c r="BH6" i="33"/>
  <c r="BG6" i="33"/>
  <c r="BF6" i="33"/>
  <c r="BE6" i="33"/>
  <c r="BD6" i="33"/>
  <c r="BC6" i="33"/>
  <c r="BB6" i="33"/>
  <c r="BA6" i="33"/>
  <c r="AZ6" i="33"/>
  <c r="AY6" i="33"/>
  <c r="AX6" i="33"/>
  <c r="AW6" i="33"/>
  <c r="AV6" i="33"/>
  <c r="AU6" i="33"/>
  <c r="AT6" i="33"/>
  <c r="AS6" i="33"/>
  <c r="AR6" i="33"/>
  <c r="AQ6" i="33"/>
  <c r="AP6" i="33"/>
  <c r="AO6" i="33"/>
  <c r="AN6" i="33"/>
  <c r="AM6" i="33"/>
  <c r="AL6" i="33"/>
  <c r="AK6" i="33"/>
  <c r="AJ6" i="33"/>
  <c r="AI6" i="33"/>
  <c r="AH6" i="33"/>
  <c r="AG6" i="33"/>
  <c r="AF6" i="33"/>
  <c r="AE6" i="33"/>
  <c r="AD6" i="33"/>
  <c r="AC6" i="33"/>
  <c r="AB6" i="33"/>
  <c r="AA6" i="33"/>
  <c r="Z6" i="33"/>
  <c r="Y6" i="33"/>
  <c r="H12" i="32"/>
  <c r="G12" i="32"/>
  <c r="F12" i="32"/>
  <c r="D9" i="32"/>
  <c r="D8" i="32"/>
  <c r="D7" i="32"/>
  <c r="A40" i="35"/>
  <c r="A41" i="35" s="1"/>
  <c r="A42" i="35" s="1"/>
  <c r="A43" i="35" s="1"/>
  <c r="A44" i="35" s="1"/>
  <c r="A45" i="35" s="1"/>
  <c r="A46" i="35" s="1"/>
  <c r="A47" i="35" s="1"/>
  <c r="A48" i="35" s="1"/>
  <c r="A49" i="35" s="1"/>
  <c r="A50" i="35" s="1"/>
  <c r="A51" i="35" s="1"/>
  <c r="A52" i="35" s="1"/>
  <c r="A53" i="35" s="1"/>
  <c r="A54" i="35" s="1"/>
  <c r="A55" i="35" s="1"/>
  <c r="A56" i="35" s="1"/>
  <c r="A57" i="35" s="1"/>
  <c r="A58" i="35" s="1"/>
  <c r="A59" i="35" s="1"/>
  <c r="D38" i="35"/>
  <c r="E38" i="35" s="1"/>
  <c r="F38" i="35" s="1"/>
  <c r="G38" i="35" s="1"/>
  <c r="H38" i="35" s="1"/>
  <c r="I38" i="35" s="1"/>
  <c r="J38" i="35" s="1"/>
  <c r="K38" i="35" s="1"/>
  <c r="L38" i="35" s="1"/>
  <c r="M38" i="35" s="1"/>
  <c r="N38" i="35" s="1"/>
  <c r="O38" i="35" s="1"/>
  <c r="P38" i="35" s="1"/>
  <c r="Q38" i="35" s="1"/>
  <c r="R38" i="35" s="1"/>
  <c r="S38" i="35" s="1"/>
  <c r="T38" i="35" s="1"/>
  <c r="U38" i="35" s="1"/>
  <c r="V38" i="35" s="1"/>
  <c r="W38" i="35" s="1"/>
  <c r="X38" i="35" s="1"/>
  <c r="Y38" i="35" s="1"/>
  <c r="Z38" i="35" s="1"/>
  <c r="AA38" i="35" s="1"/>
  <c r="AB38" i="35" s="1"/>
  <c r="AC38" i="35" s="1"/>
  <c r="AD38" i="35" s="1"/>
  <c r="AE38" i="35" s="1"/>
  <c r="AF38" i="35" s="1"/>
  <c r="AG38" i="35" s="1"/>
  <c r="AH38" i="35" s="1"/>
  <c r="AI38" i="35" s="1"/>
  <c r="AJ38" i="35" s="1"/>
  <c r="AK38" i="35" s="1"/>
  <c r="AL38" i="35" s="1"/>
  <c r="AM38" i="35" s="1"/>
  <c r="AN38" i="35" s="1"/>
  <c r="AO38" i="35" s="1"/>
  <c r="AP38" i="35" s="1"/>
  <c r="AQ38" i="35" s="1"/>
  <c r="AR38" i="35" s="1"/>
  <c r="AS38" i="35" s="1"/>
  <c r="AT38" i="35" s="1"/>
  <c r="AU38" i="35" s="1"/>
  <c r="AV38" i="35" s="1"/>
  <c r="AW38" i="35" s="1"/>
  <c r="AX38" i="35" s="1"/>
  <c r="AY38" i="35" s="1"/>
  <c r="AZ38" i="35" s="1"/>
  <c r="BA38" i="35" s="1"/>
  <c r="BB38" i="35" s="1"/>
  <c r="BC38" i="35" s="1"/>
  <c r="BD38" i="35" s="1"/>
  <c r="BE38" i="35" s="1"/>
  <c r="BF38" i="35" s="1"/>
  <c r="BG38" i="35" s="1"/>
  <c r="BH38" i="35" s="1"/>
  <c r="BI38" i="35" s="1"/>
  <c r="BJ38" i="35" s="1"/>
  <c r="BK38" i="35" s="1"/>
  <c r="BL38" i="35" s="1"/>
  <c r="BM38" i="35" s="1"/>
  <c r="BN38" i="35" s="1"/>
  <c r="BO38" i="35" s="1"/>
  <c r="BP38" i="35" s="1"/>
  <c r="BQ38" i="35" s="1"/>
  <c r="BR38" i="35" s="1"/>
  <c r="BS38" i="35" s="1"/>
  <c r="BT38" i="35" s="1"/>
  <c r="BU38" i="35" s="1"/>
  <c r="BV38" i="35" s="1"/>
  <c r="BW38" i="35" s="1"/>
  <c r="BX38" i="35" s="1"/>
  <c r="BY38" i="35" s="1"/>
  <c r="BZ38" i="35" s="1"/>
  <c r="CA38" i="35" s="1"/>
  <c r="CB38" i="35" s="1"/>
  <c r="CC38" i="35" s="1"/>
  <c r="CD38" i="35" s="1"/>
  <c r="CE38" i="35" s="1"/>
  <c r="CF38" i="35" s="1"/>
  <c r="CG38" i="35" s="1"/>
  <c r="CH38" i="35" s="1"/>
  <c r="CI38" i="35" s="1"/>
  <c r="CJ38" i="35" s="1"/>
  <c r="CK38" i="35" s="1"/>
  <c r="CL38" i="35" s="1"/>
  <c r="CM38" i="35" s="1"/>
  <c r="CN38" i="35" s="1"/>
  <c r="CO38" i="35" s="1"/>
  <c r="CP38" i="35" s="1"/>
  <c r="CQ38" i="35" s="1"/>
  <c r="CR38" i="35" s="1"/>
  <c r="CS38" i="35" s="1"/>
  <c r="CT38" i="35" s="1"/>
  <c r="CU38" i="35" s="1"/>
  <c r="CV38" i="35" s="1"/>
  <c r="CW38" i="35" s="1"/>
  <c r="CX38" i="35" s="1"/>
  <c r="A13" i="35"/>
  <c r="A14" i="35" s="1"/>
  <c r="A15" i="35" s="1"/>
  <c r="A16" i="35" s="1"/>
  <c r="A17" i="35" s="1"/>
  <c r="A18" i="35" s="1"/>
  <c r="A19" i="35" s="1"/>
  <c r="A20" i="35" s="1"/>
  <c r="A21" i="35" s="1"/>
  <c r="A22" i="35" s="1"/>
  <c r="A23" i="35" s="1"/>
  <c r="A24" i="35" s="1"/>
  <c r="A25" i="35" s="1"/>
  <c r="A26" i="35" s="1"/>
  <c r="A27" i="35" s="1"/>
  <c r="A28" i="35" s="1"/>
  <c r="A29" i="35" s="1"/>
  <c r="A30" i="35" s="1"/>
  <c r="A31" i="35" s="1"/>
  <c r="A32" i="35" s="1"/>
  <c r="D11" i="35"/>
  <c r="E11" i="35" s="1"/>
  <c r="F11" i="35" s="1"/>
  <c r="G11" i="35" s="1"/>
  <c r="H11" i="35" s="1"/>
  <c r="I11" i="35" s="1"/>
  <c r="J11" i="35" s="1"/>
  <c r="K11" i="35" s="1"/>
  <c r="L11" i="35" s="1"/>
  <c r="M11" i="35" s="1"/>
  <c r="N11" i="35" s="1"/>
  <c r="O11" i="35" s="1"/>
  <c r="P11" i="35" s="1"/>
  <c r="Q11" i="35" s="1"/>
  <c r="R11" i="35" s="1"/>
  <c r="S11" i="35" s="1"/>
  <c r="T11" i="35" s="1"/>
  <c r="U11" i="35" s="1"/>
  <c r="V11" i="35" s="1"/>
  <c r="W11" i="35" s="1"/>
  <c r="X11" i="35" s="1"/>
  <c r="Y11" i="35" s="1"/>
  <c r="Z11" i="35" s="1"/>
  <c r="AA11" i="35" s="1"/>
  <c r="AB11" i="35" s="1"/>
  <c r="AC11" i="35" s="1"/>
  <c r="AD11" i="35" s="1"/>
  <c r="AE11" i="35" s="1"/>
  <c r="AF11" i="35" s="1"/>
  <c r="AG11" i="35" s="1"/>
  <c r="AH11" i="35" s="1"/>
  <c r="AI11" i="35" s="1"/>
  <c r="AJ11" i="35" s="1"/>
  <c r="AK11" i="35" s="1"/>
  <c r="AL11" i="35" s="1"/>
  <c r="AM11" i="35" s="1"/>
  <c r="AN11" i="35" s="1"/>
  <c r="AO11" i="35" s="1"/>
  <c r="AP11" i="35" s="1"/>
  <c r="AQ11" i="35" s="1"/>
  <c r="AR11" i="35" s="1"/>
  <c r="AS11" i="35" s="1"/>
  <c r="AT11" i="35" s="1"/>
  <c r="AU11" i="35" s="1"/>
  <c r="AV11" i="35" s="1"/>
  <c r="AW11" i="35" s="1"/>
  <c r="AX11" i="35" s="1"/>
  <c r="AY11" i="35" s="1"/>
  <c r="AZ11" i="35" s="1"/>
  <c r="BA11" i="35" s="1"/>
  <c r="BB11" i="35" s="1"/>
  <c r="BC11" i="35" s="1"/>
  <c r="BD11" i="35" s="1"/>
  <c r="BE11" i="35" s="1"/>
  <c r="BF11" i="35" s="1"/>
  <c r="BG11" i="35" s="1"/>
  <c r="BH11" i="35" s="1"/>
  <c r="BI11" i="35" s="1"/>
  <c r="BJ11" i="35" s="1"/>
  <c r="BK11" i="35" s="1"/>
  <c r="BL11" i="35" s="1"/>
  <c r="BM11" i="35" s="1"/>
  <c r="BN11" i="35" s="1"/>
  <c r="BO11" i="35" s="1"/>
  <c r="BP11" i="35" s="1"/>
  <c r="BQ11" i="35" s="1"/>
  <c r="BR11" i="35" s="1"/>
  <c r="BS11" i="35" s="1"/>
  <c r="BT11" i="35" s="1"/>
  <c r="BU11" i="35" s="1"/>
  <c r="BV11" i="35" s="1"/>
  <c r="BW11" i="35" s="1"/>
  <c r="BX11" i="35" s="1"/>
  <c r="BY11" i="35" s="1"/>
  <c r="BZ11" i="35" s="1"/>
  <c r="CA11" i="35" s="1"/>
  <c r="CB11" i="35" s="1"/>
  <c r="CC11" i="35" s="1"/>
  <c r="CD11" i="35" s="1"/>
  <c r="CE11" i="35" s="1"/>
  <c r="CF11" i="35" s="1"/>
  <c r="CG11" i="35" s="1"/>
  <c r="CH11" i="35" s="1"/>
  <c r="CI11" i="35" s="1"/>
  <c r="CJ11" i="35" s="1"/>
  <c r="CK11" i="35" s="1"/>
  <c r="CL11" i="35" s="1"/>
  <c r="CM11" i="35" s="1"/>
  <c r="CN11" i="35" s="1"/>
  <c r="CO11" i="35" s="1"/>
  <c r="CP11" i="35" s="1"/>
  <c r="CQ11" i="35" s="1"/>
  <c r="CR11" i="35" s="1"/>
  <c r="CS11" i="35" s="1"/>
  <c r="CT11" i="35" s="1"/>
  <c r="CU11" i="35" s="1"/>
  <c r="CV11" i="35" s="1"/>
  <c r="CW11" i="35" s="1"/>
  <c r="CX11" i="35" s="1"/>
  <c r="C5" i="35"/>
  <c r="D5" i="35" s="1"/>
  <c r="E5" i="35" s="1"/>
  <c r="G2" i="35"/>
  <c r="G1" i="35"/>
  <c r="A40" i="34"/>
  <c r="A41" i="34" s="1"/>
  <c r="A42" i="34" s="1"/>
  <c r="A43" i="34" s="1"/>
  <c r="A44" i="34" s="1"/>
  <c r="A45" i="34" s="1"/>
  <c r="A46" i="34" s="1"/>
  <c r="A47" i="34" s="1"/>
  <c r="A48" i="34" s="1"/>
  <c r="A49" i="34" s="1"/>
  <c r="A50" i="34" s="1"/>
  <c r="A51" i="34" s="1"/>
  <c r="A52" i="34" s="1"/>
  <c r="A53" i="34" s="1"/>
  <c r="A54" i="34" s="1"/>
  <c r="A55" i="34" s="1"/>
  <c r="A56" i="34" s="1"/>
  <c r="A57" i="34" s="1"/>
  <c r="A58" i="34" s="1"/>
  <c r="A59" i="34" s="1"/>
  <c r="D38" i="34"/>
  <c r="E38" i="34" s="1"/>
  <c r="F38" i="34" s="1"/>
  <c r="G38" i="34" s="1"/>
  <c r="H38" i="34"/>
  <c r="I38" i="34" s="1"/>
  <c r="J38" i="34" s="1"/>
  <c r="K38" i="34" s="1"/>
  <c r="L38" i="34" s="1"/>
  <c r="M38" i="34" s="1"/>
  <c r="N38" i="34" s="1"/>
  <c r="O38" i="34" s="1"/>
  <c r="P38" i="34" s="1"/>
  <c r="Q38" i="34" s="1"/>
  <c r="R38" i="34" s="1"/>
  <c r="S38" i="34" s="1"/>
  <c r="T38" i="34" s="1"/>
  <c r="U38" i="34" s="1"/>
  <c r="V38" i="34" s="1"/>
  <c r="W38" i="34" s="1"/>
  <c r="X38" i="34" s="1"/>
  <c r="Y38" i="34" s="1"/>
  <c r="Z38" i="34" s="1"/>
  <c r="AA38" i="34" s="1"/>
  <c r="AB38" i="34" s="1"/>
  <c r="AC38" i="34" s="1"/>
  <c r="AD38" i="34" s="1"/>
  <c r="AE38" i="34" s="1"/>
  <c r="AF38" i="34" s="1"/>
  <c r="AG38" i="34" s="1"/>
  <c r="AH38" i="34" s="1"/>
  <c r="AI38" i="34" s="1"/>
  <c r="AJ38" i="34" s="1"/>
  <c r="AK38" i="34" s="1"/>
  <c r="AL38" i="34" s="1"/>
  <c r="AM38" i="34" s="1"/>
  <c r="AN38" i="34" s="1"/>
  <c r="AO38" i="34" s="1"/>
  <c r="AP38" i="34" s="1"/>
  <c r="AQ38" i="34" s="1"/>
  <c r="AR38" i="34" s="1"/>
  <c r="AS38" i="34" s="1"/>
  <c r="AT38" i="34" s="1"/>
  <c r="AU38" i="34" s="1"/>
  <c r="AV38" i="34" s="1"/>
  <c r="AW38" i="34" s="1"/>
  <c r="AX38" i="34" s="1"/>
  <c r="AY38" i="34" s="1"/>
  <c r="AZ38" i="34" s="1"/>
  <c r="BA38" i="34" s="1"/>
  <c r="BB38" i="34" s="1"/>
  <c r="BC38" i="34" s="1"/>
  <c r="BD38" i="34" s="1"/>
  <c r="BE38" i="34" s="1"/>
  <c r="BF38" i="34" s="1"/>
  <c r="BG38" i="34" s="1"/>
  <c r="BH38" i="34" s="1"/>
  <c r="BI38" i="34" s="1"/>
  <c r="BJ38" i="34" s="1"/>
  <c r="BK38" i="34" s="1"/>
  <c r="BL38" i="34" s="1"/>
  <c r="BM38" i="34" s="1"/>
  <c r="BN38" i="34" s="1"/>
  <c r="BO38" i="34" s="1"/>
  <c r="BP38" i="34" s="1"/>
  <c r="BQ38" i="34" s="1"/>
  <c r="BR38" i="34" s="1"/>
  <c r="BS38" i="34" s="1"/>
  <c r="BT38" i="34" s="1"/>
  <c r="BU38" i="34" s="1"/>
  <c r="BV38" i="34" s="1"/>
  <c r="BW38" i="34" s="1"/>
  <c r="BX38" i="34" s="1"/>
  <c r="BY38" i="34" s="1"/>
  <c r="BZ38" i="34" s="1"/>
  <c r="CA38" i="34" s="1"/>
  <c r="CB38" i="34" s="1"/>
  <c r="CC38" i="34" s="1"/>
  <c r="CD38" i="34" s="1"/>
  <c r="CE38" i="34" s="1"/>
  <c r="CF38" i="34" s="1"/>
  <c r="CG38" i="34" s="1"/>
  <c r="CH38" i="34" s="1"/>
  <c r="CI38" i="34" s="1"/>
  <c r="CJ38" i="34" s="1"/>
  <c r="CK38" i="34" s="1"/>
  <c r="CL38" i="34" s="1"/>
  <c r="CM38" i="34" s="1"/>
  <c r="CN38" i="34" s="1"/>
  <c r="CO38" i="34" s="1"/>
  <c r="CP38" i="34" s="1"/>
  <c r="CQ38" i="34" s="1"/>
  <c r="CR38" i="34" s="1"/>
  <c r="CS38" i="34" s="1"/>
  <c r="CT38" i="34" s="1"/>
  <c r="CU38" i="34" s="1"/>
  <c r="CV38" i="34" s="1"/>
  <c r="CW38" i="34" s="1"/>
  <c r="CX38" i="34" s="1"/>
  <c r="A13" i="34"/>
  <c r="A14" i="34" s="1"/>
  <c r="A15" i="34" s="1"/>
  <c r="A16" i="34" s="1"/>
  <c r="A17" i="34" s="1"/>
  <c r="A18" i="34" s="1"/>
  <c r="A19" i="34" s="1"/>
  <c r="A20" i="34" s="1"/>
  <c r="A21" i="34" s="1"/>
  <c r="A22" i="34" s="1"/>
  <c r="A23" i="34" s="1"/>
  <c r="A24" i="34" s="1"/>
  <c r="A25" i="34" s="1"/>
  <c r="A26" i="34"/>
  <c r="A27" i="34" s="1"/>
  <c r="A28" i="34" s="1"/>
  <c r="A29" i="34" s="1"/>
  <c r="A30" i="34" s="1"/>
  <c r="A31" i="34" s="1"/>
  <c r="A32" i="34" s="1"/>
  <c r="D11" i="34"/>
  <c r="C5" i="34"/>
  <c r="D5" i="34" s="1"/>
  <c r="E5" i="34" s="1"/>
  <c r="G2" i="34"/>
  <c r="G1" i="34"/>
  <c r="G3" i="34" s="1"/>
  <c r="A40" i="33"/>
  <c r="A41" i="33" s="1"/>
  <c r="A42" i="33" s="1"/>
  <c r="A43" i="33" s="1"/>
  <c r="A44" i="33" s="1"/>
  <c r="A45" i="33" s="1"/>
  <c r="A46" i="33" s="1"/>
  <c r="A47" i="33" s="1"/>
  <c r="A48" i="33" s="1"/>
  <c r="A49" i="33" s="1"/>
  <c r="A50" i="33" s="1"/>
  <c r="A51" i="33" s="1"/>
  <c r="A52" i="33" s="1"/>
  <c r="A53" i="33" s="1"/>
  <c r="A54" i="33" s="1"/>
  <c r="A55" i="33" s="1"/>
  <c r="A56" i="33" s="1"/>
  <c r="A57" i="33" s="1"/>
  <c r="A58" i="33" s="1"/>
  <c r="A59" i="33" s="1"/>
  <c r="D38" i="33"/>
  <c r="E38" i="33" s="1"/>
  <c r="F38" i="33" s="1"/>
  <c r="G38" i="33" s="1"/>
  <c r="H38" i="33"/>
  <c r="I38" i="33" s="1"/>
  <c r="J38" i="33" s="1"/>
  <c r="K38" i="33" s="1"/>
  <c r="L38" i="33" s="1"/>
  <c r="M38" i="33" s="1"/>
  <c r="N38" i="33" s="1"/>
  <c r="O38" i="33" s="1"/>
  <c r="P38" i="33" s="1"/>
  <c r="Q38" i="33" s="1"/>
  <c r="R38" i="33" s="1"/>
  <c r="S38" i="33" s="1"/>
  <c r="T38" i="33" s="1"/>
  <c r="U38" i="33" s="1"/>
  <c r="V38" i="33" s="1"/>
  <c r="W38" i="33" s="1"/>
  <c r="X38" i="33" s="1"/>
  <c r="Y38" i="33" s="1"/>
  <c r="Z38" i="33" s="1"/>
  <c r="AA38" i="33" s="1"/>
  <c r="AB38" i="33" s="1"/>
  <c r="AC38" i="33" s="1"/>
  <c r="AD38" i="33" s="1"/>
  <c r="AE38" i="33" s="1"/>
  <c r="AF38" i="33" s="1"/>
  <c r="AG38" i="33" s="1"/>
  <c r="AH38" i="33" s="1"/>
  <c r="AI38" i="33" s="1"/>
  <c r="AJ38" i="33" s="1"/>
  <c r="AK38" i="33" s="1"/>
  <c r="AL38" i="33" s="1"/>
  <c r="AM38" i="33" s="1"/>
  <c r="AN38" i="33" s="1"/>
  <c r="AO38" i="33" s="1"/>
  <c r="AP38" i="33" s="1"/>
  <c r="AQ38" i="33" s="1"/>
  <c r="AR38" i="33" s="1"/>
  <c r="AS38" i="33" s="1"/>
  <c r="AT38" i="33" s="1"/>
  <c r="AU38" i="33" s="1"/>
  <c r="AV38" i="33" s="1"/>
  <c r="AW38" i="33" s="1"/>
  <c r="AX38" i="33" s="1"/>
  <c r="AY38" i="33" s="1"/>
  <c r="AZ38" i="33" s="1"/>
  <c r="BA38" i="33" s="1"/>
  <c r="BB38" i="33" s="1"/>
  <c r="BC38" i="33" s="1"/>
  <c r="BD38" i="33" s="1"/>
  <c r="BE38" i="33" s="1"/>
  <c r="BF38" i="33" s="1"/>
  <c r="BG38" i="33" s="1"/>
  <c r="BH38" i="33" s="1"/>
  <c r="BI38" i="33" s="1"/>
  <c r="BJ38" i="33" s="1"/>
  <c r="BK38" i="33" s="1"/>
  <c r="BL38" i="33" s="1"/>
  <c r="BM38" i="33" s="1"/>
  <c r="BN38" i="33" s="1"/>
  <c r="BO38" i="33" s="1"/>
  <c r="BP38" i="33" s="1"/>
  <c r="BQ38" i="33" s="1"/>
  <c r="BR38" i="33" s="1"/>
  <c r="BS38" i="33" s="1"/>
  <c r="BT38" i="33" s="1"/>
  <c r="BU38" i="33" s="1"/>
  <c r="BV38" i="33" s="1"/>
  <c r="BW38" i="33" s="1"/>
  <c r="BX38" i="33" s="1"/>
  <c r="BY38" i="33" s="1"/>
  <c r="BZ38" i="33" s="1"/>
  <c r="CA38" i="33" s="1"/>
  <c r="CB38" i="33" s="1"/>
  <c r="CC38" i="33" s="1"/>
  <c r="CD38" i="33" s="1"/>
  <c r="CE38" i="33" s="1"/>
  <c r="CF38" i="33" s="1"/>
  <c r="CG38" i="33" s="1"/>
  <c r="CH38" i="33" s="1"/>
  <c r="CI38" i="33" s="1"/>
  <c r="CJ38" i="33" s="1"/>
  <c r="CK38" i="33" s="1"/>
  <c r="CL38" i="33" s="1"/>
  <c r="CM38" i="33" s="1"/>
  <c r="CN38" i="33" s="1"/>
  <c r="CO38" i="33" s="1"/>
  <c r="CP38" i="33" s="1"/>
  <c r="CQ38" i="33" s="1"/>
  <c r="CR38" i="33" s="1"/>
  <c r="CS38" i="33" s="1"/>
  <c r="CT38" i="33" s="1"/>
  <c r="CU38" i="33" s="1"/>
  <c r="CV38" i="33" s="1"/>
  <c r="CW38" i="33" s="1"/>
  <c r="CX38" i="33" s="1"/>
  <c r="A13" i="33"/>
  <c r="A14" i="33" s="1"/>
  <c r="A15" i="33" s="1"/>
  <c r="A16" i="33" s="1"/>
  <c r="A17" i="33" s="1"/>
  <c r="A18" i="33" s="1"/>
  <c r="A19" i="33" s="1"/>
  <c r="A20" i="33" s="1"/>
  <c r="A21" i="33" s="1"/>
  <c r="A22" i="33" s="1"/>
  <c r="A23" i="33" s="1"/>
  <c r="A24" i="33" s="1"/>
  <c r="A25" i="33" s="1"/>
  <c r="A26" i="33" s="1"/>
  <c r="A27" i="33" s="1"/>
  <c r="A28" i="33" s="1"/>
  <c r="A29" i="33" s="1"/>
  <c r="A30" i="33" s="1"/>
  <c r="A31" i="33" s="1"/>
  <c r="A32" i="33" s="1"/>
  <c r="D11" i="33"/>
  <c r="E11" i="33" s="1"/>
  <c r="F11" i="33" s="1"/>
  <c r="G11" i="33" s="1"/>
  <c r="H11" i="33" s="1"/>
  <c r="I11" i="33" s="1"/>
  <c r="J11" i="33" s="1"/>
  <c r="K11" i="33" s="1"/>
  <c r="L11" i="33" s="1"/>
  <c r="M11" i="33" s="1"/>
  <c r="N11" i="33" s="1"/>
  <c r="O11" i="33" s="1"/>
  <c r="P11" i="33" s="1"/>
  <c r="Q11" i="33" s="1"/>
  <c r="R11" i="33" s="1"/>
  <c r="S11" i="33" s="1"/>
  <c r="T11" i="33" s="1"/>
  <c r="U11" i="33" s="1"/>
  <c r="V11" i="33" s="1"/>
  <c r="W11" i="33" s="1"/>
  <c r="X11" i="33" s="1"/>
  <c r="Y11" i="33" s="1"/>
  <c r="Z11" i="33" s="1"/>
  <c r="AA11" i="33" s="1"/>
  <c r="AB11" i="33" s="1"/>
  <c r="AC11" i="33" s="1"/>
  <c r="AD11" i="33" s="1"/>
  <c r="AE11" i="33" s="1"/>
  <c r="AF11" i="33" s="1"/>
  <c r="AG11" i="33" s="1"/>
  <c r="AH11" i="33" s="1"/>
  <c r="AI11" i="33" s="1"/>
  <c r="AJ11" i="33" s="1"/>
  <c r="AK11" i="33" s="1"/>
  <c r="AL11" i="33" s="1"/>
  <c r="AM11" i="33" s="1"/>
  <c r="AN11" i="33" s="1"/>
  <c r="AO11" i="33" s="1"/>
  <c r="AP11" i="33" s="1"/>
  <c r="AQ11" i="33" s="1"/>
  <c r="AR11" i="33" s="1"/>
  <c r="AS11" i="33" s="1"/>
  <c r="AT11" i="33" s="1"/>
  <c r="AU11" i="33" s="1"/>
  <c r="AV11" i="33" s="1"/>
  <c r="AW11" i="33" s="1"/>
  <c r="AX11" i="33" s="1"/>
  <c r="AY11" i="33" s="1"/>
  <c r="AZ11" i="33" s="1"/>
  <c r="BA11" i="33" s="1"/>
  <c r="BB11" i="33" s="1"/>
  <c r="BC11" i="33" s="1"/>
  <c r="BD11" i="33" s="1"/>
  <c r="BE11" i="33" s="1"/>
  <c r="BF11" i="33" s="1"/>
  <c r="BG11" i="33" s="1"/>
  <c r="BH11" i="33" s="1"/>
  <c r="BI11" i="33" s="1"/>
  <c r="BJ11" i="33" s="1"/>
  <c r="BK11" i="33" s="1"/>
  <c r="BL11" i="33" s="1"/>
  <c r="BM11" i="33" s="1"/>
  <c r="BN11" i="33" s="1"/>
  <c r="BO11" i="33" s="1"/>
  <c r="BP11" i="33" s="1"/>
  <c r="BQ11" i="33" s="1"/>
  <c r="BR11" i="33" s="1"/>
  <c r="BS11" i="33" s="1"/>
  <c r="BT11" i="33" s="1"/>
  <c r="BU11" i="33" s="1"/>
  <c r="BV11" i="33" s="1"/>
  <c r="BW11" i="33" s="1"/>
  <c r="BX11" i="33" s="1"/>
  <c r="BY11" i="33" s="1"/>
  <c r="BZ11" i="33" s="1"/>
  <c r="CA11" i="33" s="1"/>
  <c r="CB11" i="33" s="1"/>
  <c r="CC11" i="33" s="1"/>
  <c r="CD11" i="33" s="1"/>
  <c r="CE11" i="33" s="1"/>
  <c r="CF11" i="33" s="1"/>
  <c r="CG11" i="33" s="1"/>
  <c r="CH11" i="33" s="1"/>
  <c r="CI11" i="33" s="1"/>
  <c r="CJ11" i="33" s="1"/>
  <c r="CK11" i="33" s="1"/>
  <c r="CL11" i="33" s="1"/>
  <c r="CM11" i="33" s="1"/>
  <c r="CN11" i="33" s="1"/>
  <c r="CO11" i="33" s="1"/>
  <c r="CP11" i="33" s="1"/>
  <c r="CQ11" i="33" s="1"/>
  <c r="CR11" i="33" s="1"/>
  <c r="CS11" i="33" s="1"/>
  <c r="CT11" i="33" s="1"/>
  <c r="CU11" i="33" s="1"/>
  <c r="CV11" i="33" s="1"/>
  <c r="CW11" i="33" s="1"/>
  <c r="CX11" i="33" s="1"/>
  <c r="C5" i="33"/>
  <c r="D5" i="33" s="1"/>
  <c r="E5" i="33" s="1"/>
  <c r="G2" i="33"/>
  <c r="G1" i="33"/>
  <c r="E11" i="34"/>
  <c r="F11" i="34" s="1"/>
  <c r="G11" i="34" s="1"/>
  <c r="H11" i="34" s="1"/>
  <c r="I11" i="34" s="1"/>
  <c r="J11" i="34" s="1"/>
  <c r="K11" i="34" s="1"/>
  <c r="L11" i="34" s="1"/>
  <c r="M11" i="34" s="1"/>
  <c r="N11" i="34" s="1"/>
  <c r="O11" i="34" s="1"/>
  <c r="P11" i="34" s="1"/>
  <c r="Q11" i="34" s="1"/>
  <c r="R11" i="34" s="1"/>
  <c r="S11" i="34" s="1"/>
  <c r="T11" i="34" s="1"/>
  <c r="U11" i="34" s="1"/>
  <c r="V11" i="34" s="1"/>
  <c r="W11" i="34" s="1"/>
  <c r="X11" i="34" s="1"/>
  <c r="Y11" i="34" s="1"/>
  <c r="Z11" i="34" s="1"/>
  <c r="AA11" i="34" s="1"/>
  <c r="AB11" i="34" s="1"/>
  <c r="AC11" i="34" s="1"/>
  <c r="AD11" i="34" s="1"/>
  <c r="AE11" i="34" s="1"/>
  <c r="AF11" i="34" s="1"/>
  <c r="AG11" i="34" s="1"/>
  <c r="AH11" i="34" s="1"/>
  <c r="AI11" i="34" s="1"/>
  <c r="AJ11" i="34" s="1"/>
  <c r="AK11" i="34" s="1"/>
  <c r="AL11" i="34" s="1"/>
  <c r="AM11" i="34"/>
  <c r="AN11" i="34" s="1"/>
  <c r="AO11" i="34" s="1"/>
  <c r="AP11" i="34" s="1"/>
  <c r="AQ11" i="34" s="1"/>
  <c r="AR11" i="34" s="1"/>
  <c r="AS11" i="34" s="1"/>
  <c r="AT11" i="34" s="1"/>
  <c r="AU11" i="34" s="1"/>
  <c r="AV11" i="34" s="1"/>
  <c r="AW11" i="34" s="1"/>
  <c r="AX11" i="34" s="1"/>
  <c r="AY11" i="34" s="1"/>
  <c r="AZ11" i="34" s="1"/>
  <c r="BA11" i="34" s="1"/>
  <c r="BB11" i="34" s="1"/>
  <c r="BC11" i="34" s="1"/>
  <c r="BD11" i="34" s="1"/>
  <c r="BE11" i="34" s="1"/>
  <c r="BF11" i="34" s="1"/>
  <c r="BG11" i="34" s="1"/>
  <c r="BH11" i="34" s="1"/>
  <c r="BI11" i="34" s="1"/>
  <c r="BJ11" i="34" s="1"/>
  <c r="BK11" i="34" s="1"/>
  <c r="BL11" i="34" s="1"/>
  <c r="BM11" i="34" s="1"/>
  <c r="BN11" i="34" s="1"/>
  <c r="BO11" i="34" s="1"/>
  <c r="BP11" i="34" s="1"/>
  <c r="BQ11" i="34" s="1"/>
  <c r="BR11" i="34" s="1"/>
  <c r="BS11" i="34" s="1"/>
  <c r="BT11" i="34" s="1"/>
  <c r="BU11" i="34" s="1"/>
  <c r="BV11" i="34" s="1"/>
  <c r="BW11" i="34" s="1"/>
  <c r="BX11" i="34" s="1"/>
  <c r="BY11" i="34" s="1"/>
  <c r="BZ11" i="34" s="1"/>
  <c r="CA11" i="34" s="1"/>
  <c r="CB11" i="34" s="1"/>
  <c r="CC11" i="34" s="1"/>
  <c r="CD11" i="34" s="1"/>
  <c r="CE11" i="34" s="1"/>
  <c r="CF11" i="34" s="1"/>
  <c r="CG11" i="34" s="1"/>
  <c r="CH11" i="34" s="1"/>
  <c r="CI11" i="34" s="1"/>
  <c r="CJ11" i="34" s="1"/>
  <c r="CK11" i="34" s="1"/>
  <c r="CL11" i="34" s="1"/>
  <c r="CM11" i="34" s="1"/>
  <c r="CN11" i="34" s="1"/>
  <c r="CO11" i="34" s="1"/>
  <c r="CP11" i="34" s="1"/>
  <c r="CQ11" i="34" s="1"/>
  <c r="CR11" i="34" s="1"/>
  <c r="CS11" i="34" s="1"/>
  <c r="CT11" i="34" s="1"/>
  <c r="CU11" i="34" s="1"/>
  <c r="CV11" i="34" s="1"/>
  <c r="CW11" i="34" s="1"/>
  <c r="CX11" i="34" s="1"/>
  <c r="D10" i="32"/>
  <c r="A71" i="31"/>
  <c r="N122" i="12"/>
  <c r="N123" i="12" s="1"/>
  <c r="M122" i="12"/>
  <c r="M123" i="12" s="1"/>
  <c r="L122" i="12"/>
  <c r="L123" i="12" s="1"/>
  <c r="K122" i="12"/>
  <c r="K123" i="12" s="1"/>
  <c r="J122" i="12"/>
  <c r="J123" i="12" s="1"/>
  <c r="I122" i="12"/>
  <c r="I123" i="12" s="1"/>
  <c r="H122" i="12"/>
  <c r="H123" i="12" s="1"/>
  <c r="G122" i="12"/>
  <c r="G123" i="12" s="1"/>
  <c r="G128" i="12" s="1"/>
  <c r="E18" i="30" s="1"/>
  <c r="F122" i="12"/>
  <c r="F123" i="12" s="1"/>
  <c r="E122" i="12"/>
  <c r="E123" i="12" s="1"/>
  <c r="N117" i="12"/>
  <c r="N118" i="12" s="1"/>
  <c r="M117" i="12"/>
  <c r="M118" i="12" s="1"/>
  <c r="L117" i="12"/>
  <c r="L118" i="12" s="1"/>
  <c r="K117" i="12"/>
  <c r="K118" i="12" s="1"/>
  <c r="J117" i="12"/>
  <c r="J118" i="12" s="1"/>
  <c r="J128" i="12" s="1"/>
  <c r="H18" i="30" s="1"/>
  <c r="I117" i="12"/>
  <c r="I118" i="12" s="1"/>
  <c r="I128" i="12" s="1"/>
  <c r="G18" i="30" s="1"/>
  <c r="H117" i="12"/>
  <c r="H118" i="12" s="1"/>
  <c r="G117" i="12"/>
  <c r="G118" i="12" s="1"/>
  <c r="F117" i="12"/>
  <c r="F118" i="12" s="1"/>
  <c r="F128" i="12" s="1"/>
  <c r="D18" i="30" s="1"/>
  <c r="E117" i="12"/>
  <c r="E118" i="12" s="1"/>
  <c r="N84" i="12"/>
  <c r="N85" i="12" s="1"/>
  <c r="M84" i="12"/>
  <c r="M85" i="12" s="1"/>
  <c r="L84" i="12"/>
  <c r="L85" i="12" s="1"/>
  <c r="K84" i="12"/>
  <c r="K85" i="12" s="1"/>
  <c r="J84" i="12"/>
  <c r="J85" i="12" s="1"/>
  <c r="I84" i="12"/>
  <c r="I85" i="12" s="1"/>
  <c r="H84" i="12"/>
  <c r="H85" i="12" s="1"/>
  <c r="G84" i="12"/>
  <c r="G85" i="12" s="1"/>
  <c r="F84" i="12"/>
  <c r="F85" i="12" s="1"/>
  <c r="E84" i="12"/>
  <c r="E85" i="12" s="1"/>
  <c r="N79" i="12"/>
  <c r="N80" i="12" s="1"/>
  <c r="M79" i="12"/>
  <c r="M80" i="12" s="1"/>
  <c r="M90" i="12" s="1"/>
  <c r="K18" i="29" s="1"/>
  <c r="L79" i="12"/>
  <c r="L80" i="12" s="1"/>
  <c r="L90" i="12" s="1"/>
  <c r="J18" i="29" s="1"/>
  <c r="K79" i="12"/>
  <c r="K80" i="12" s="1"/>
  <c r="J79" i="12"/>
  <c r="J80" i="12" s="1"/>
  <c r="I79" i="12"/>
  <c r="I80" i="12" s="1"/>
  <c r="I90" i="12" s="1"/>
  <c r="G18" i="29" s="1"/>
  <c r="H79" i="12"/>
  <c r="H80" i="12" s="1"/>
  <c r="G79" i="12"/>
  <c r="G80" i="12" s="1"/>
  <c r="F79" i="12"/>
  <c r="F80" i="12" s="1"/>
  <c r="E79" i="12"/>
  <c r="E80" i="12" s="1"/>
  <c r="N37" i="12"/>
  <c r="N38" i="12" s="1"/>
  <c r="M37" i="12"/>
  <c r="M38" i="12" s="1"/>
  <c r="L37" i="12"/>
  <c r="L38" i="12" s="1"/>
  <c r="K37" i="12"/>
  <c r="J37" i="12"/>
  <c r="I37" i="12"/>
  <c r="I38" i="12" s="1"/>
  <c r="H37" i="12"/>
  <c r="G37" i="12"/>
  <c r="G38" i="12" s="1"/>
  <c r="G199" i="12" s="1"/>
  <c r="F37" i="12"/>
  <c r="F38" i="12" s="1"/>
  <c r="E37" i="12"/>
  <c r="E38" i="12" s="1"/>
  <c r="N32" i="12"/>
  <c r="N33" i="12" s="1"/>
  <c r="M32" i="12"/>
  <c r="M33" i="12" s="1"/>
  <c r="M194" i="12" s="1"/>
  <c r="L32" i="12"/>
  <c r="L33" i="12" s="1"/>
  <c r="L43" i="12" s="1"/>
  <c r="K32" i="12"/>
  <c r="J32" i="12"/>
  <c r="I32" i="12"/>
  <c r="I33" i="12" s="1"/>
  <c r="H32" i="12"/>
  <c r="H33" i="12" s="1"/>
  <c r="G32" i="12"/>
  <c r="F32" i="12"/>
  <c r="N160" i="12"/>
  <c r="N161" i="12" s="1"/>
  <c r="M160" i="12"/>
  <c r="M161" i="12" s="1"/>
  <c r="L160" i="12"/>
  <c r="L161" i="12" s="1"/>
  <c r="K160" i="12"/>
  <c r="K161" i="12" s="1"/>
  <c r="J160" i="12"/>
  <c r="J161" i="12" s="1"/>
  <c r="I160" i="12"/>
  <c r="I161" i="12" s="1"/>
  <c r="H160" i="12"/>
  <c r="H161" i="12" s="1"/>
  <c r="G160" i="12"/>
  <c r="G161" i="12" s="1"/>
  <c r="F160" i="12"/>
  <c r="F161" i="12" s="1"/>
  <c r="E160" i="12"/>
  <c r="E161" i="12" s="1"/>
  <c r="N155" i="12"/>
  <c r="N156" i="12" s="1"/>
  <c r="M155" i="12"/>
  <c r="M156" i="12" s="1"/>
  <c r="L155" i="12"/>
  <c r="L156" i="12" s="1"/>
  <c r="L166" i="12" s="1"/>
  <c r="J18" i="31" s="1"/>
  <c r="K155" i="12"/>
  <c r="K156" i="12" s="1"/>
  <c r="K166" i="12" s="1"/>
  <c r="I18" i="31" s="1"/>
  <c r="J155" i="12"/>
  <c r="J156" i="12" s="1"/>
  <c r="I155" i="12"/>
  <c r="I156" i="12" s="1"/>
  <c r="H155" i="12"/>
  <c r="H156" i="12" s="1"/>
  <c r="G155" i="12"/>
  <c r="G156" i="12" s="1"/>
  <c r="F155" i="12"/>
  <c r="F156" i="12" s="1"/>
  <c r="E155" i="12"/>
  <c r="E156" i="12" s="1"/>
  <c r="E187" i="12"/>
  <c r="F187" i="12" s="1"/>
  <c r="G187" i="12" s="1"/>
  <c r="H187" i="12" s="1"/>
  <c r="I187" i="12" s="1"/>
  <c r="J187" i="12" s="1"/>
  <c r="K187" i="12" s="1"/>
  <c r="L187" i="12" s="1"/>
  <c r="M187" i="12" s="1"/>
  <c r="N187" i="12" s="1"/>
  <c r="O187" i="12" s="1"/>
  <c r="P187" i="12" s="1"/>
  <c r="Q187" i="12" s="1"/>
  <c r="E149" i="12"/>
  <c r="F149" i="12" s="1"/>
  <c r="G149" i="12" s="1"/>
  <c r="H149" i="12" s="1"/>
  <c r="I149" i="12" s="1"/>
  <c r="J149" i="12" s="1"/>
  <c r="K149" i="12" s="1"/>
  <c r="L149" i="12" s="1"/>
  <c r="M149" i="12" s="1"/>
  <c r="N149" i="12" s="1"/>
  <c r="O149" i="12" s="1"/>
  <c r="E111" i="12"/>
  <c r="F111" i="12" s="1"/>
  <c r="G111" i="12" s="1"/>
  <c r="H111" i="12" s="1"/>
  <c r="I111" i="12" s="1"/>
  <c r="J111" i="12" s="1"/>
  <c r="K111" i="12"/>
  <c r="L111" i="12" s="1"/>
  <c r="M111" i="12" s="1"/>
  <c r="N111" i="12" s="1"/>
  <c r="O111" i="12" s="1"/>
  <c r="P111" i="12" s="1"/>
  <c r="Q111" i="12" s="1"/>
  <c r="R111" i="12" s="1"/>
  <c r="S111" i="12" s="1"/>
  <c r="T111" i="12" s="1"/>
  <c r="U111" i="12" s="1"/>
  <c r="V111" i="12" s="1"/>
  <c r="W111" i="12" s="1"/>
  <c r="X111" i="12" s="1"/>
  <c r="Y111" i="12" s="1"/>
  <c r="Z111" i="12" s="1"/>
  <c r="AA111" i="12" s="1"/>
  <c r="E73" i="12"/>
  <c r="F73" i="12"/>
  <c r="G73" i="12" s="1"/>
  <c r="H73" i="12" s="1"/>
  <c r="I73" i="12" s="1"/>
  <c r="J73" i="12" s="1"/>
  <c r="K73" i="12" s="1"/>
  <c r="L73" i="12" s="1"/>
  <c r="M73" i="12" s="1"/>
  <c r="N73" i="12" s="1"/>
  <c r="O73" i="12" s="1"/>
  <c r="P73" i="12" s="1"/>
  <c r="Q73" i="12" s="1"/>
  <c r="R73" i="12" s="1"/>
  <c r="S73" i="12" s="1"/>
  <c r="T73" i="12" s="1"/>
  <c r="U73" i="12" s="1"/>
  <c r="V73" i="12" s="1"/>
  <c r="W73" i="12" s="1"/>
  <c r="X73" i="12" s="1"/>
  <c r="Y73" i="12" s="1"/>
  <c r="Z73" i="12" s="1"/>
  <c r="AA73" i="12" s="1"/>
  <c r="AB73" i="12" s="1"/>
  <c r="AC73" i="12" s="1"/>
  <c r="AD187" i="12"/>
  <c r="A130" i="2"/>
  <c r="A129" i="2"/>
  <c r="A128" i="2"/>
  <c r="A127" i="2"/>
  <c r="P202" i="12"/>
  <c r="Q189" i="12"/>
  <c r="P196" i="12"/>
  <c r="P192" i="12"/>
  <c r="J202" i="12"/>
  <c r="F197" i="12"/>
  <c r="M192" i="12"/>
  <c r="J189" i="12"/>
  <c r="E202" i="12"/>
  <c r="L196" i="12"/>
  <c r="M189" i="12"/>
  <c r="H202" i="12"/>
  <c r="G196" i="12"/>
  <c r="H189" i="12"/>
  <c r="K202" i="12"/>
  <c r="N196" i="12"/>
  <c r="G189" i="12"/>
  <c r="A46" i="2"/>
  <c r="C46" i="2" s="1"/>
  <c r="P149" i="12"/>
  <c r="Q149" i="12" s="1"/>
  <c r="R149" i="12" s="1"/>
  <c r="S149" i="12" s="1"/>
  <c r="T149" i="12" s="1"/>
  <c r="U149" i="12" s="1"/>
  <c r="V149" i="12" s="1"/>
  <c r="W149" i="12" s="1"/>
  <c r="X149" i="12" s="1"/>
  <c r="Y149" i="12" s="1"/>
  <c r="Z149" i="12" s="1"/>
  <c r="AA149" i="12" s="1"/>
  <c r="AB149" i="12" s="1"/>
  <c r="AC149" i="12" s="1"/>
  <c r="F198" i="12"/>
  <c r="G2" i="14"/>
  <c r="C5" i="14"/>
  <c r="D5" i="14" s="1"/>
  <c r="E5" i="14" s="1"/>
  <c r="F5" i="14" s="1"/>
  <c r="G5" i="14" s="1"/>
  <c r="H5" i="14" s="1"/>
  <c r="E26" i="12"/>
  <c r="C4" i="18" s="1"/>
  <c r="C8" i="18" s="1"/>
  <c r="G1" i="14"/>
  <c r="G3" i="14" s="1"/>
  <c r="D11" i="14"/>
  <c r="E11" i="14" s="1"/>
  <c r="F11" i="14" s="1"/>
  <c r="G11" i="14" s="1"/>
  <c r="H11" i="14" s="1"/>
  <c r="I11" i="14" s="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T11" i="14" s="1"/>
  <c r="AU11" i="14" s="1"/>
  <c r="AV11" i="14" s="1"/>
  <c r="AW11" i="14" s="1"/>
  <c r="AX11" i="14" s="1"/>
  <c r="AY11" i="14" s="1"/>
  <c r="AZ11" i="14" s="1"/>
  <c r="BA11" i="14" s="1"/>
  <c r="BB11" i="14" s="1"/>
  <c r="BC11" i="14" s="1"/>
  <c r="BD11" i="14" s="1"/>
  <c r="BE11" i="14" s="1"/>
  <c r="BF11" i="14" s="1"/>
  <c r="BG11" i="14" s="1"/>
  <c r="BH11" i="14" s="1"/>
  <c r="BI11" i="14" s="1"/>
  <c r="BJ11" i="14" s="1"/>
  <c r="BK11" i="14" s="1"/>
  <c r="BL11" i="14" s="1"/>
  <c r="BM11" i="14" s="1"/>
  <c r="BN11" i="14" s="1"/>
  <c r="BO11" i="14" s="1"/>
  <c r="BP11" i="14" s="1"/>
  <c r="BQ11" i="14" s="1"/>
  <c r="BR11" i="14" s="1"/>
  <c r="BS11" i="14" s="1"/>
  <c r="BT11" i="14" s="1"/>
  <c r="BU11" i="14" s="1"/>
  <c r="BV11" i="14" s="1"/>
  <c r="BW11" i="14" s="1"/>
  <c r="BX11" i="14" s="1"/>
  <c r="BY11" i="14" s="1"/>
  <c r="BZ11" i="14" s="1"/>
  <c r="CA11" i="14" s="1"/>
  <c r="CB11" i="14" s="1"/>
  <c r="CC11" i="14" s="1"/>
  <c r="CD11" i="14" s="1"/>
  <c r="CE11" i="14" s="1"/>
  <c r="CF11" i="14" s="1"/>
  <c r="CG11" i="14" s="1"/>
  <c r="CH11" i="14" s="1"/>
  <c r="CI11" i="14" s="1"/>
  <c r="CJ11" i="14" s="1"/>
  <c r="CK11" i="14" s="1"/>
  <c r="CL11" i="14" s="1"/>
  <c r="CM11" i="14" s="1"/>
  <c r="CN11" i="14" s="1"/>
  <c r="CO11" i="14" s="1"/>
  <c r="CP11" i="14" s="1"/>
  <c r="CQ11" i="14" s="1"/>
  <c r="CR11" i="14" s="1"/>
  <c r="CS11" i="14" s="1"/>
  <c r="CT11" i="14" s="1"/>
  <c r="CU11" i="14" s="1"/>
  <c r="CV11" i="14" s="1"/>
  <c r="CW11" i="14" s="1"/>
  <c r="CX11"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D38" i="14"/>
  <c r="E38" i="14" s="1"/>
  <c r="F38" i="14" s="1"/>
  <c r="G38" i="14" s="1"/>
  <c r="H38" i="14" s="1"/>
  <c r="I38" i="14" s="1"/>
  <c r="J38" i="14" s="1"/>
  <c r="K38" i="14" s="1"/>
  <c r="L38" i="14" s="1"/>
  <c r="M38" i="14" s="1"/>
  <c r="N38" i="14" s="1"/>
  <c r="O38" i="14" s="1"/>
  <c r="P38" i="14" s="1"/>
  <c r="Q38" i="14" s="1"/>
  <c r="R38" i="14" s="1"/>
  <c r="S38" i="14" s="1"/>
  <c r="T38" i="14" s="1"/>
  <c r="U38" i="14" s="1"/>
  <c r="V38" i="14" s="1"/>
  <c r="W38" i="14" s="1"/>
  <c r="X38" i="14" s="1"/>
  <c r="Y38" i="14" s="1"/>
  <c r="Z38" i="14" s="1"/>
  <c r="AA38" i="14" s="1"/>
  <c r="AB38" i="14" s="1"/>
  <c r="AC38" i="14" s="1"/>
  <c r="AD38" i="14" s="1"/>
  <c r="AE38" i="14" s="1"/>
  <c r="AF38" i="14" s="1"/>
  <c r="AG38" i="14" s="1"/>
  <c r="AH38" i="14" s="1"/>
  <c r="AI38" i="14" s="1"/>
  <c r="AJ38" i="14" s="1"/>
  <c r="AK38" i="14" s="1"/>
  <c r="AL38" i="14" s="1"/>
  <c r="AM38" i="14" s="1"/>
  <c r="AN38" i="14" s="1"/>
  <c r="AO38" i="14" s="1"/>
  <c r="AP38" i="14" s="1"/>
  <c r="AQ38" i="14" s="1"/>
  <c r="AR38" i="14" s="1"/>
  <c r="AS38" i="14" s="1"/>
  <c r="AT38" i="14" s="1"/>
  <c r="AU38" i="14" s="1"/>
  <c r="AV38" i="14" s="1"/>
  <c r="AW38" i="14" s="1"/>
  <c r="AX38" i="14" s="1"/>
  <c r="AY38" i="14" s="1"/>
  <c r="AZ38" i="14" s="1"/>
  <c r="BA38" i="14" s="1"/>
  <c r="BB38" i="14" s="1"/>
  <c r="BC38" i="14" s="1"/>
  <c r="BD38" i="14" s="1"/>
  <c r="BE38" i="14" s="1"/>
  <c r="BF38" i="14" s="1"/>
  <c r="BG38" i="14" s="1"/>
  <c r="BH38" i="14" s="1"/>
  <c r="BI38" i="14" s="1"/>
  <c r="BJ38" i="14" s="1"/>
  <c r="BK38" i="14" s="1"/>
  <c r="BL38" i="14" s="1"/>
  <c r="BM38" i="14" s="1"/>
  <c r="BN38" i="14" s="1"/>
  <c r="BO38" i="14" s="1"/>
  <c r="BP38" i="14" s="1"/>
  <c r="BQ38" i="14" s="1"/>
  <c r="BR38" i="14" s="1"/>
  <c r="BS38" i="14" s="1"/>
  <c r="BT38" i="14" s="1"/>
  <c r="BU38" i="14" s="1"/>
  <c r="BV38" i="14" s="1"/>
  <c r="BW38" i="14" s="1"/>
  <c r="BX38" i="14" s="1"/>
  <c r="BY38" i="14" s="1"/>
  <c r="BZ38" i="14" s="1"/>
  <c r="CA38" i="14" s="1"/>
  <c r="CB38" i="14" s="1"/>
  <c r="CC38" i="14" s="1"/>
  <c r="CD38" i="14" s="1"/>
  <c r="CE38" i="14" s="1"/>
  <c r="CF38" i="14" s="1"/>
  <c r="CG38" i="14" s="1"/>
  <c r="CH38" i="14" s="1"/>
  <c r="CI38" i="14" s="1"/>
  <c r="CJ38" i="14" s="1"/>
  <c r="CK38" i="14" s="1"/>
  <c r="CL38" i="14" s="1"/>
  <c r="CM38" i="14" s="1"/>
  <c r="CN38" i="14" s="1"/>
  <c r="CO38" i="14" s="1"/>
  <c r="CP38" i="14" s="1"/>
  <c r="CQ38" i="14" s="1"/>
  <c r="CR38" i="14" s="1"/>
  <c r="CS38" i="14" s="1"/>
  <c r="CT38" i="14" s="1"/>
  <c r="CU38" i="14" s="1"/>
  <c r="CV38" i="14" s="1"/>
  <c r="CW38" i="14" s="1"/>
  <c r="CX38" i="14" s="1"/>
  <c r="A40" i="14"/>
  <c r="A41" i="14" s="1"/>
  <c r="A42" i="14" s="1"/>
  <c r="A43" i="14"/>
  <c r="A44" i="14" s="1"/>
  <c r="A45" i="14" s="1"/>
  <c r="A46" i="14" s="1"/>
  <c r="A47" i="14" s="1"/>
  <c r="A48" i="14" s="1"/>
  <c r="A49" i="14" s="1"/>
  <c r="A50" i="14" s="1"/>
  <c r="A51" i="14" s="1"/>
  <c r="A52" i="14" s="1"/>
  <c r="A53" i="14" s="1"/>
  <c r="A54" i="14" s="1"/>
  <c r="A55" i="14" s="1"/>
  <c r="A56" i="14" s="1"/>
  <c r="A57" i="14" s="1"/>
  <c r="A58" i="14" s="1"/>
  <c r="A59" i="14" s="1"/>
  <c r="B55" i="2"/>
  <c r="C55" i="2" s="1"/>
  <c r="D55" i="2" s="1"/>
  <c r="E55" i="2" s="1"/>
  <c r="F55" i="2" s="1"/>
  <c r="G55" i="2" s="1"/>
  <c r="H55" i="2" s="1"/>
  <c r="I55" i="2" s="1"/>
  <c r="J55" i="2" s="1"/>
  <c r="K55" i="2" s="1"/>
  <c r="L55" i="2" s="1"/>
  <c r="M55" i="2" s="1"/>
  <c r="N55" i="2" s="1"/>
  <c r="O55" i="2" s="1"/>
  <c r="P55" i="2" s="1"/>
  <c r="Q55" i="2" s="1"/>
  <c r="R55" i="2" s="1"/>
  <c r="S55" i="2" s="1"/>
  <c r="T55" i="2" s="1"/>
  <c r="U55" i="2" s="1"/>
  <c r="V55" i="2" s="1"/>
  <c r="W55" i="2" s="1"/>
  <c r="X55" i="2" s="1"/>
  <c r="Y55" i="2" s="1"/>
  <c r="Z55" i="2" s="1"/>
  <c r="AA55" i="2" s="1"/>
  <c r="AB55" i="2" s="1"/>
  <c r="AC55" i="2" s="1"/>
  <c r="AD55" i="2" s="1"/>
  <c r="AE55" i="2" s="1"/>
  <c r="AF55" i="2" s="1"/>
  <c r="AG55" i="2" s="1"/>
  <c r="AH55" i="2" s="1"/>
  <c r="AI55" i="2" s="1"/>
  <c r="AJ55" i="2" s="1"/>
  <c r="AK55" i="2" s="1"/>
  <c r="AL55" i="2" s="1"/>
  <c r="AM55" i="2" s="1"/>
  <c r="AN55" i="2" s="1"/>
  <c r="AO55" i="2" s="1"/>
  <c r="AP55" i="2" s="1"/>
  <c r="AQ55" i="2" s="1"/>
  <c r="AR55" i="2" s="1"/>
  <c r="AS55" i="2" s="1"/>
  <c r="AT55" i="2" s="1"/>
  <c r="AU55" i="2" s="1"/>
  <c r="AV55" i="2" s="1"/>
  <c r="AW55" i="2" s="1"/>
  <c r="AX55" i="2" s="1"/>
  <c r="AY55" i="2" s="1"/>
  <c r="AZ55" i="2" s="1"/>
  <c r="BA55" i="2" s="1"/>
  <c r="BB55" i="2" s="1"/>
  <c r="BC55" i="2" s="1"/>
  <c r="BD55" i="2" s="1"/>
  <c r="BE55" i="2" s="1"/>
  <c r="BF55" i="2" s="1"/>
  <c r="BG55" i="2" s="1"/>
  <c r="BH55" i="2" s="1"/>
  <c r="BI55" i="2" s="1"/>
  <c r="BJ55" i="2" s="1"/>
  <c r="BK55" i="2" s="1"/>
  <c r="BL55" i="2" s="1"/>
  <c r="BM55" i="2" s="1"/>
  <c r="BN55" i="2" s="1"/>
  <c r="BO55" i="2" s="1"/>
  <c r="BP55" i="2" s="1"/>
  <c r="BQ55" i="2" s="1"/>
  <c r="BR55" i="2" s="1"/>
  <c r="BS55" i="2" s="1"/>
  <c r="BT55" i="2" s="1"/>
  <c r="BU55" i="2" s="1"/>
  <c r="BV55" i="2" s="1"/>
  <c r="BW55" i="2" s="1"/>
  <c r="BX55" i="2" s="1"/>
  <c r="BY55" i="2" s="1"/>
  <c r="BZ55" i="2" s="1"/>
  <c r="CA55" i="2" s="1"/>
  <c r="CB55" i="2" s="1"/>
  <c r="CC55" i="2" s="1"/>
  <c r="CD55" i="2" s="1"/>
  <c r="CE55" i="2" s="1"/>
  <c r="CF55" i="2" s="1"/>
  <c r="CG55" i="2" s="1"/>
  <c r="CH55" i="2" s="1"/>
  <c r="CI55" i="2" s="1"/>
  <c r="CJ55" i="2" s="1"/>
  <c r="CK55" i="2" s="1"/>
  <c r="CL55" i="2" s="1"/>
  <c r="CM55" i="2" s="1"/>
  <c r="CN55" i="2" s="1"/>
  <c r="CO55" i="2" s="1"/>
  <c r="CP55" i="2" s="1"/>
  <c r="CQ55" i="2" s="1"/>
  <c r="CR55" i="2" s="1"/>
  <c r="CS55" i="2" s="1"/>
  <c r="CT55" i="2" s="1"/>
  <c r="CU55" i="2" s="1"/>
  <c r="CV55" i="2" s="1"/>
  <c r="CW55" i="2" s="1"/>
  <c r="CX55" i="2" s="1"/>
  <c r="CY55" i="2" s="1"/>
  <c r="CD18" i="23"/>
  <c r="CD19" i="23" s="1"/>
  <c r="T2" i="23"/>
  <c r="V43" i="12"/>
  <c r="T18" i="18" s="1"/>
  <c r="D96" i="12"/>
  <c r="P33" i="12"/>
  <c r="P193" i="12"/>
  <c r="U166" i="12"/>
  <c r="S18" i="31" s="1"/>
  <c r="AF2" i="23"/>
  <c r="D2" i="23"/>
  <c r="P194" i="12"/>
  <c r="P166" i="12"/>
  <c r="N18" i="31" s="1"/>
  <c r="F33" i="12"/>
  <c r="F194" i="12" s="1"/>
  <c r="V90" i="12"/>
  <c r="T18" i="29" s="1"/>
  <c r="F2" i="23"/>
  <c r="P43" i="12"/>
  <c r="P204" i="12" s="1"/>
  <c r="V166" i="12"/>
  <c r="T18" i="31" s="1"/>
  <c r="R166" i="12"/>
  <c r="P18" i="31" s="1"/>
  <c r="AB90" i="12"/>
  <c r="U18" i="29" s="1"/>
  <c r="BG2" i="23"/>
  <c r="AO2" i="23"/>
  <c r="AG2" i="23"/>
  <c r="G2" i="23"/>
  <c r="BA2" i="23"/>
  <c r="BN2" i="23"/>
  <c r="BQ2" i="23"/>
  <c r="Q2" i="23"/>
  <c r="AH2" i="23"/>
  <c r="T166" i="12"/>
  <c r="R18" i="31" s="1"/>
  <c r="C2" i="23"/>
  <c r="AC2" i="23"/>
  <c r="AG136" i="12"/>
  <c r="D136" i="12" s="1"/>
  <c r="R25" i="38"/>
  <c r="J2" i="23"/>
  <c r="X2" i="23"/>
  <c r="J90" i="12"/>
  <c r="H18" i="29" s="1"/>
  <c r="P90" i="12"/>
  <c r="N18" i="29" s="1"/>
  <c r="O38" i="12"/>
  <c r="O199" i="12" s="1"/>
  <c r="Y43" i="12"/>
  <c r="M128" i="12"/>
  <c r="K18" i="30" s="1"/>
  <c r="W166" i="12"/>
  <c r="I199" i="12"/>
  <c r="U43" i="12"/>
  <c r="S18" i="18" s="1"/>
  <c r="Y128" i="12"/>
  <c r="T90" i="12"/>
  <c r="R18" i="29" s="1"/>
  <c r="T43" i="12"/>
  <c r="R18" i="18" s="1"/>
  <c r="Z90" i="12"/>
  <c r="W90" i="12"/>
  <c r="AG97" i="12"/>
  <c r="D97" i="12"/>
  <c r="N90" i="12"/>
  <c r="L18" i="29" s="1"/>
  <c r="AC128" i="12"/>
  <c r="V18" i="30" s="1"/>
  <c r="AA166" i="12"/>
  <c r="E2" i="23"/>
  <c r="K2" i="23"/>
  <c r="AB2" i="23"/>
  <c r="V2" i="23"/>
  <c r="BZ2" i="23"/>
  <c r="L2" i="23"/>
  <c r="I198" i="12"/>
  <c r="G3" i="35"/>
  <c r="F24" i="32"/>
  <c r="G24" i="32" s="1"/>
  <c r="H24" i="32" s="1"/>
  <c r="I24" i="32" s="1"/>
  <c r="J24" i="32" s="1"/>
  <c r="E24" i="32" s="1"/>
  <c r="D173" i="12"/>
  <c r="AG174" i="12"/>
  <c r="D174" i="12" s="1"/>
  <c r="D135" i="12"/>
  <c r="B12" i="35"/>
  <c r="B39" i="35" s="1"/>
  <c r="R26" i="38"/>
  <c r="R25" i="37"/>
  <c r="AG98" i="12"/>
  <c r="R26" i="37" s="1"/>
  <c r="B13" i="34"/>
  <c r="B40" i="34" s="1"/>
  <c r="B13" i="14"/>
  <c r="B40" i="14" s="1"/>
  <c r="D2" i="38"/>
  <c r="B13" i="35"/>
  <c r="B40" i="35" s="1"/>
  <c r="B15" i="14"/>
  <c r="B42" i="14" s="1"/>
  <c r="D2" i="36"/>
  <c r="B16" i="14"/>
  <c r="B43" i="14" s="1"/>
  <c r="D2" i="39"/>
  <c r="E150" i="12"/>
  <c r="F112" i="12"/>
  <c r="G112" i="12"/>
  <c r="F150" i="12"/>
  <c r="E74" i="12"/>
  <c r="G74" i="12"/>
  <c r="F74" i="12"/>
  <c r="E112" i="12"/>
  <c r="F5" i="34" l="1"/>
  <c r="B14" i="34"/>
  <c r="B41" i="34" s="1"/>
  <c r="B12" i="34"/>
  <c r="B39" i="34" s="1"/>
  <c r="F5" i="33"/>
  <c r="B14" i="33"/>
  <c r="B41" i="33" s="1"/>
  <c r="B13" i="33"/>
  <c r="B40" i="33" s="1"/>
  <c r="CA2" i="23"/>
  <c r="BR2" i="23"/>
  <c r="AA2" i="23"/>
  <c r="AE2" i="23"/>
  <c r="BH2" i="23"/>
  <c r="Y2" i="23"/>
  <c r="CD2" i="23"/>
  <c r="AQ2" i="23"/>
  <c r="AI2" i="23"/>
  <c r="AZ2" i="23"/>
  <c r="O2" i="23"/>
  <c r="BW2" i="23"/>
  <c r="AK2" i="23"/>
  <c r="BP2" i="23"/>
  <c r="AW2" i="23"/>
  <c r="BF2" i="23"/>
  <c r="BV2" i="23"/>
  <c r="BC2" i="23"/>
  <c r="BM2" i="23"/>
  <c r="R2" i="23"/>
  <c r="BE2" i="23"/>
  <c r="BL2" i="23"/>
  <c r="BY2" i="23"/>
  <c r="CB2" i="23"/>
  <c r="BK2" i="23"/>
  <c r="AU2" i="23"/>
  <c r="W2" i="23"/>
  <c r="AV2" i="23"/>
  <c r="BD2" i="23"/>
  <c r="U2" i="23"/>
  <c r="BI2" i="23"/>
  <c r="P2" i="23"/>
  <c r="AX2" i="23"/>
  <c r="AT2" i="23"/>
  <c r="BJ2" i="23"/>
  <c r="AY2" i="23"/>
  <c r="AM2" i="23"/>
  <c r="AS2" i="23"/>
  <c r="BB2" i="23"/>
  <c r="BO2" i="23"/>
  <c r="AD2" i="23"/>
  <c r="AP2" i="23"/>
  <c r="AL2" i="23"/>
  <c r="BT2" i="23"/>
  <c r="BS2" i="23"/>
  <c r="BU2" i="23"/>
  <c r="BX2" i="23"/>
  <c r="AR2" i="23"/>
  <c r="AJ2" i="23"/>
  <c r="I2" i="23"/>
  <c r="M2" i="23"/>
  <c r="N2" i="23"/>
  <c r="AN2" i="23"/>
  <c r="S2" i="23"/>
  <c r="H2" i="23"/>
  <c r="CC2" i="23"/>
  <c r="Q5" i="38"/>
  <c r="I43" i="12"/>
  <c r="I194" i="12"/>
  <c r="AA43" i="12"/>
  <c r="W43" i="12"/>
  <c r="AA128" i="12"/>
  <c r="X166" i="12"/>
  <c r="G198" i="12"/>
  <c r="K128" i="12"/>
  <c r="I18" i="30" s="1"/>
  <c r="Q90" i="12"/>
  <c r="O18" i="29" s="1"/>
  <c r="M166" i="12"/>
  <c r="K18" i="31" s="1"/>
  <c r="I204" i="12"/>
  <c r="J26" i="32"/>
  <c r="G18" i="18"/>
  <c r="N166" i="12"/>
  <c r="L18" i="31" s="1"/>
  <c r="B14" i="14"/>
  <c r="B41" i="14" s="1"/>
  <c r="B12" i="14"/>
  <c r="B39" i="14" s="1"/>
  <c r="Q194" i="12"/>
  <c r="P198" i="12"/>
  <c r="O198" i="12"/>
  <c r="I193" i="12"/>
  <c r="N198" i="12"/>
  <c r="F192" i="12"/>
  <c r="G202" i="12"/>
  <c r="F196" i="12"/>
  <c r="L189" i="12"/>
  <c r="K196" i="12"/>
  <c r="L202" i="12"/>
  <c r="H192" i="12"/>
  <c r="E197" i="12"/>
  <c r="I202" i="12"/>
  <c r="N189" i="12"/>
  <c r="E196" i="12"/>
  <c r="J197" i="12"/>
  <c r="N202" i="12"/>
  <c r="O197" i="12"/>
  <c r="O196" i="12"/>
  <c r="Q192" i="12"/>
  <c r="Q197" i="12"/>
  <c r="E166" i="12"/>
  <c r="C18" i="31" s="1"/>
  <c r="I166" i="12"/>
  <c r="G18" i="31" s="1"/>
  <c r="H194" i="12"/>
  <c r="F199" i="12"/>
  <c r="J198" i="12"/>
  <c r="N199" i="12"/>
  <c r="H90" i="12"/>
  <c r="F18" i="29" s="1"/>
  <c r="P128" i="12"/>
  <c r="N18" i="30" s="1"/>
  <c r="K189" i="12"/>
  <c r="N192" i="12"/>
  <c r="K197" i="12"/>
  <c r="G192" i="12"/>
  <c r="H197" i="12"/>
  <c r="E189" i="12"/>
  <c r="L192" i="12"/>
  <c r="I197" i="12"/>
  <c r="M202" i="12"/>
  <c r="E192" i="12"/>
  <c r="I196" i="12"/>
  <c r="N197" i="12"/>
  <c r="Q193" i="12"/>
  <c r="O189" i="12"/>
  <c r="O202" i="12"/>
  <c r="Q196" i="12"/>
  <c r="Q202" i="12"/>
  <c r="O90" i="12"/>
  <c r="M18" i="29" s="1"/>
  <c r="O166" i="12"/>
  <c r="M18" i="31" s="1"/>
  <c r="S43" i="12"/>
  <c r="Q18" i="18" s="1"/>
  <c r="Z128" i="12"/>
  <c r="AB166" i="12"/>
  <c r="U18" i="31" s="1"/>
  <c r="AG137" i="12"/>
  <c r="P199" i="12"/>
  <c r="L198" i="12"/>
  <c r="L199" i="12"/>
  <c r="L194" i="12"/>
  <c r="N193" i="12"/>
  <c r="J192" i="12"/>
  <c r="G197" i="12"/>
  <c r="J196" i="12"/>
  <c r="K192" i="12"/>
  <c r="L197" i="12"/>
  <c r="I189" i="12"/>
  <c r="H196" i="12"/>
  <c r="M197" i="12"/>
  <c r="F189" i="12"/>
  <c r="I192" i="12"/>
  <c r="M196" i="12"/>
  <c r="F202" i="12"/>
  <c r="Q198" i="12"/>
  <c r="P189" i="12"/>
  <c r="P197" i="12"/>
  <c r="O192" i="12"/>
  <c r="Q199" i="12"/>
  <c r="G166" i="12"/>
  <c r="E18" i="31" s="1"/>
  <c r="F193" i="12"/>
  <c r="F90" i="12"/>
  <c r="D18" i="29" s="1"/>
  <c r="H166" i="12"/>
  <c r="F18" i="31" s="1"/>
  <c r="E199" i="12"/>
  <c r="U90" i="12"/>
  <c r="S18" i="29" s="1"/>
  <c r="O128" i="12"/>
  <c r="M18" i="30" s="1"/>
  <c r="A47" i="30"/>
  <c r="A47" i="18"/>
  <c r="A71" i="29"/>
  <c r="A47" i="31"/>
  <c r="D32" i="32"/>
  <c r="A71" i="30"/>
  <c r="A71" i="18"/>
  <c r="R25" i="39"/>
  <c r="F26" i="12"/>
  <c r="M198" i="12"/>
  <c r="C32" i="18"/>
  <c r="AG175" i="12"/>
  <c r="AG176" i="12" s="1"/>
  <c r="B12" i="33"/>
  <c r="B39" i="33" s="1"/>
  <c r="C4" i="31"/>
  <c r="L193" i="12"/>
  <c r="G3" i="33"/>
  <c r="M43" i="12"/>
  <c r="C4" i="30"/>
  <c r="J33" i="12"/>
  <c r="J194" i="12" s="1"/>
  <c r="J193" i="12"/>
  <c r="H38" i="12"/>
  <c r="H198" i="12"/>
  <c r="A47" i="29"/>
  <c r="T128" i="12"/>
  <c r="R18" i="30" s="1"/>
  <c r="AC166" i="12"/>
  <c r="V18" i="31" s="1"/>
  <c r="AG50" i="12"/>
  <c r="R24" i="36"/>
  <c r="S166" i="12"/>
  <c r="Q18" i="31" s="1"/>
  <c r="O33" i="12"/>
  <c r="O193" i="12"/>
  <c r="AG99" i="12"/>
  <c r="D99" i="12" s="1"/>
  <c r="F43" i="12"/>
  <c r="F204" i="12" s="1"/>
  <c r="D1" i="23"/>
  <c r="E4" i="23"/>
  <c r="E1" i="23" s="1"/>
  <c r="V128" i="12"/>
  <c r="T18" i="30" s="1"/>
  <c r="C4" i="29"/>
  <c r="N18" i="18"/>
  <c r="J38" i="12"/>
  <c r="J199" i="12" s="1"/>
  <c r="H43" i="12"/>
  <c r="E198" i="12"/>
  <c r="J166" i="12"/>
  <c r="H18" i="31" s="1"/>
  <c r="Q43" i="12"/>
  <c r="M193" i="12"/>
  <c r="E90" i="12"/>
  <c r="C18" i="29" s="1"/>
  <c r="Y166" i="12"/>
  <c r="M199" i="12"/>
  <c r="K193" i="12"/>
  <c r="H199" i="12"/>
  <c r="N128" i="12"/>
  <c r="L18" i="30" s="1"/>
  <c r="H128" i="12"/>
  <c r="F18" i="30" s="1"/>
  <c r="L128" i="12"/>
  <c r="J18" i="30" s="1"/>
  <c r="AB128" i="12"/>
  <c r="U18" i="30" s="1"/>
  <c r="E194" i="12"/>
  <c r="E2" i="39"/>
  <c r="F2" i="39" s="1"/>
  <c r="Q6" i="37"/>
  <c r="E2" i="36"/>
  <c r="F2" i="36" s="1"/>
  <c r="AB111" i="12"/>
  <c r="R27" i="38"/>
  <c r="AG138" i="12"/>
  <c r="K18" i="18"/>
  <c r="M204" i="12"/>
  <c r="I5" i="14"/>
  <c r="B17" i="14"/>
  <c r="B44" i="14" s="1"/>
  <c r="R27" i="39"/>
  <c r="D176" i="12"/>
  <c r="F5" i="35"/>
  <c r="B14" i="35"/>
  <c r="B41" i="35" s="1"/>
  <c r="J18" i="18"/>
  <c r="L204" i="12"/>
  <c r="AG177" i="12"/>
  <c r="R27" i="37"/>
  <c r="D175" i="12"/>
  <c r="R26" i="39"/>
  <c r="G33" i="12"/>
  <c r="G193" i="12"/>
  <c r="N43" i="12"/>
  <c r="N194" i="12"/>
  <c r="K38" i="12"/>
  <c r="K199" i="12" s="1"/>
  <c r="K198" i="12"/>
  <c r="G90" i="12"/>
  <c r="E18" i="29" s="1"/>
  <c r="K90" i="12"/>
  <c r="I18" i="29" s="1"/>
  <c r="D98" i="12"/>
  <c r="F166" i="12"/>
  <c r="D18" i="31" s="1"/>
  <c r="H193" i="12"/>
  <c r="K33" i="12"/>
  <c r="E128" i="12"/>
  <c r="B46" i="2"/>
  <c r="C1" i="14" s="1"/>
  <c r="J12" i="14" s="1"/>
  <c r="E46" i="2"/>
  <c r="D46" i="2"/>
  <c r="C2" i="34" s="1"/>
  <c r="Q5" i="36"/>
  <c r="R6" i="36"/>
  <c r="AB43" i="12"/>
  <c r="U18" i="18" s="1"/>
  <c r="X128" i="12"/>
  <c r="R90" i="12"/>
  <c r="P18" i="29" s="1"/>
  <c r="R43" i="12"/>
  <c r="P18" i="18" s="1"/>
  <c r="W128" i="12"/>
  <c r="X43" i="12"/>
  <c r="E43" i="12"/>
  <c r="C18" i="18" s="1"/>
  <c r="R6" i="39"/>
  <c r="R7" i="39" s="1"/>
  <c r="R8" i="39" s="1"/>
  <c r="Q5" i="39"/>
  <c r="S90" i="12"/>
  <c r="Q18" i="29" s="1"/>
  <c r="Z43" i="12"/>
  <c r="AA90" i="12"/>
  <c r="C6" i="39"/>
  <c r="C7" i="39" s="1"/>
  <c r="C6" i="36"/>
  <c r="R7" i="38"/>
  <c r="E2" i="38"/>
  <c r="F2" i="38" s="1"/>
  <c r="G2" i="38" s="1"/>
  <c r="H2" i="38" s="1"/>
  <c r="E193" i="12"/>
  <c r="F152" i="12"/>
  <c r="D6" i="34"/>
  <c r="F76" i="12"/>
  <c r="D6" i="33"/>
  <c r="G114" i="12"/>
  <c r="E6" i="35"/>
  <c r="E114" i="12"/>
  <c r="C6" i="35"/>
  <c r="E152" i="12"/>
  <c r="C6" i="34"/>
  <c r="G76" i="12"/>
  <c r="E6" i="33"/>
  <c r="F114" i="12"/>
  <c r="D6" i="35"/>
  <c r="E76" i="12"/>
  <c r="C6" i="33"/>
  <c r="C6" i="38"/>
  <c r="T20" i="39"/>
  <c r="E2" i="37"/>
  <c r="F2" i="37" s="1"/>
  <c r="G2" i="37" s="1"/>
  <c r="Q7" i="37"/>
  <c r="R8" i="37"/>
  <c r="C5" i="37"/>
  <c r="U20" i="36"/>
  <c r="H112" i="12"/>
  <c r="A5" i="38"/>
  <c r="A5" i="39"/>
  <c r="H150" i="12"/>
  <c r="A7" i="39"/>
  <c r="A4" i="38"/>
  <c r="G150" i="12"/>
  <c r="A4" i="37"/>
  <c r="I150" i="12"/>
  <c r="B4" i="38"/>
  <c r="E27" i="12"/>
  <c r="B4" i="37"/>
  <c r="G5" i="34" l="1"/>
  <c r="B15" i="34"/>
  <c r="B42" i="34" s="1"/>
  <c r="G5" i="33"/>
  <c r="B15" i="33"/>
  <c r="B42" i="33" s="1"/>
  <c r="F4" i="23"/>
  <c r="J43" i="12"/>
  <c r="H114" i="12"/>
  <c r="F6" i="35"/>
  <c r="D137" i="12"/>
  <c r="E6" i="34"/>
  <c r="G152" i="12"/>
  <c r="E188" i="12"/>
  <c r="E29" i="12"/>
  <c r="E190" i="12" s="1"/>
  <c r="C6" i="14"/>
  <c r="H16" i="32"/>
  <c r="Q204" i="12"/>
  <c r="O18" i="18"/>
  <c r="F18" i="18"/>
  <c r="H204" i="12"/>
  <c r="I26" i="32"/>
  <c r="D18" i="18"/>
  <c r="AG100" i="12"/>
  <c r="AG51" i="12"/>
  <c r="D50" i="12"/>
  <c r="R25" i="36"/>
  <c r="C32" i="30"/>
  <c r="C8" i="30"/>
  <c r="G26" i="12"/>
  <c r="H2" i="37"/>
  <c r="I2" i="37" s="1"/>
  <c r="G26" i="32"/>
  <c r="C8" i="29"/>
  <c r="C32" i="29"/>
  <c r="O43" i="12"/>
  <c r="O194" i="12"/>
  <c r="C8" i="31"/>
  <c r="C32" i="31"/>
  <c r="C8" i="39"/>
  <c r="C9" i="39" s="1"/>
  <c r="C10" i="39" s="1"/>
  <c r="C11" i="39" s="1"/>
  <c r="E204" i="12"/>
  <c r="F26" i="32"/>
  <c r="C2" i="14"/>
  <c r="C39" i="14" s="1"/>
  <c r="K39" i="14" s="1"/>
  <c r="G2" i="36"/>
  <c r="Q7" i="39"/>
  <c r="G2" i="39"/>
  <c r="C1" i="34"/>
  <c r="CN26" i="34" s="1"/>
  <c r="C2" i="35"/>
  <c r="C39" i="35" s="1"/>
  <c r="R39" i="35" s="1"/>
  <c r="C2" i="33"/>
  <c r="C39" i="33" s="1"/>
  <c r="C1" i="33"/>
  <c r="BE15" i="33" s="1"/>
  <c r="C1" i="35"/>
  <c r="AA17" i="35" s="1"/>
  <c r="F6" i="34"/>
  <c r="H152" i="12"/>
  <c r="I152" i="12"/>
  <c r="G6" i="34"/>
  <c r="R9" i="39"/>
  <c r="Q9" i="39" s="1"/>
  <c r="Q8" i="39"/>
  <c r="R7" i="36"/>
  <c r="Q6" i="36"/>
  <c r="R28" i="37"/>
  <c r="AG101" i="12"/>
  <c r="D100" i="12"/>
  <c r="G5" i="35"/>
  <c r="B15" i="35"/>
  <c r="B42" i="35" s="1"/>
  <c r="J5" i="14"/>
  <c r="B18" i="14"/>
  <c r="B45" i="14" s="1"/>
  <c r="G4" i="23"/>
  <c r="F1" i="23"/>
  <c r="F16" i="32"/>
  <c r="C18" i="30"/>
  <c r="G16" i="32"/>
  <c r="G43" i="12"/>
  <c r="G194" i="12"/>
  <c r="H18" i="18"/>
  <c r="J204" i="12"/>
  <c r="L18" i="18"/>
  <c r="N204" i="12"/>
  <c r="R28" i="38"/>
  <c r="AG139" i="12"/>
  <c r="D138" i="12"/>
  <c r="Q6" i="39"/>
  <c r="C7" i="36"/>
  <c r="K43" i="12"/>
  <c r="K194" i="12"/>
  <c r="AG178" i="12"/>
  <c r="D177" i="12"/>
  <c r="R28" i="39"/>
  <c r="AC111" i="12"/>
  <c r="Q7" i="38"/>
  <c r="I2" i="38" s="1"/>
  <c r="R8" i="38"/>
  <c r="R10" i="39"/>
  <c r="E13" i="14"/>
  <c r="Y27" i="14"/>
  <c r="S22" i="14"/>
  <c r="V25" i="14"/>
  <c r="K12" i="14"/>
  <c r="Y23" i="14"/>
  <c r="D13" i="14"/>
  <c r="N12" i="14"/>
  <c r="Q17" i="14"/>
  <c r="T21" i="14"/>
  <c r="W22" i="14"/>
  <c r="Z14" i="14"/>
  <c r="K15" i="14"/>
  <c r="H14" i="14"/>
  <c r="H12" i="14"/>
  <c r="J13" i="14"/>
  <c r="E12" i="14"/>
  <c r="X15" i="14"/>
  <c r="R15" i="14"/>
  <c r="U19" i="14"/>
  <c r="Z26" i="14"/>
  <c r="G12" i="14"/>
  <c r="H15" i="14"/>
  <c r="K14" i="14"/>
  <c r="S14" i="14"/>
  <c r="V13" i="14"/>
  <c r="X27" i="14"/>
  <c r="M14" i="14"/>
  <c r="K16" i="14"/>
  <c r="I14" i="14"/>
  <c r="E14" i="14"/>
  <c r="J17" i="14"/>
  <c r="G15" i="14"/>
  <c r="M12" i="14"/>
  <c r="J16" i="14"/>
  <c r="G14" i="14"/>
  <c r="M13" i="14"/>
  <c r="Q13" i="14"/>
  <c r="R19" i="14"/>
  <c r="T17" i="14"/>
  <c r="U23" i="14"/>
  <c r="W14" i="14"/>
  <c r="X23" i="14"/>
  <c r="C12" i="14"/>
  <c r="C34" i="14" s="1"/>
  <c r="F15" i="14"/>
  <c r="L17" i="14"/>
  <c r="N17" i="14"/>
  <c r="O14" i="14"/>
  <c r="P12" i="14"/>
  <c r="P17" i="14"/>
  <c r="Q14" i="14"/>
  <c r="Q19" i="14"/>
  <c r="R16" i="14"/>
  <c r="R21" i="14"/>
  <c r="S12" i="14"/>
  <c r="S17" i="14"/>
  <c r="T14" i="14"/>
  <c r="T19" i="14"/>
  <c r="U16" i="14"/>
  <c r="U21" i="14"/>
  <c r="V12" i="14"/>
  <c r="V18" i="14"/>
  <c r="V23" i="14"/>
  <c r="W13" i="14"/>
  <c r="W19" i="14"/>
  <c r="W24" i="14"/>
  <c r="X14" i="14"/>
  <c r="X20" i="14"/>
  <c r="X25" i="14"/>
  <c r="Y14" i="14"/>
  <c r="Y20" i="14"/>
  <c r="Y25" i="14"/>
  <c r="Z13" i="14"/>
  <c r="Z19" i="14"/>
  <c r="Z24" i="14"/>
  <c r="Z29" i="14"/>
  <c r="H17" i="14"/>
  <c r="K17" i="14"/>
  <c r="M15" i="14"/>
  <c r="N14" i="14"/>
  <c r="O12" i="14"/>
  <c r="O17" i="14"/>
  <c r="P14" i="14"/>
  <c r="Q16" i="14"/>
  <c r="R13" i="14"/>
  <c r="R18" i="14"/>
  <c r="S15" i="14"/>
  <c r="S20" i="14"/>
  <c r="T16" i="14"/>
  <c r="T22" i="14"/>
  <c r="U13" i="14"/>
  <c r="U18" i="14"/>
  <c r="U24" i="14"/>
  <c r="V15" i="14"/>
  <c r="V20" i="14"/>
  <c r="W16" i="14"/>
  <c r="W21" i="14"/>
  <c r="X12" i="14"/>
  <c r="X17" i="14"/>
  <c r="X22" i="14"/>
  <c r="Y12" i="14"/>
  <c r="Y17" i="14"/>
  <c r="Y22" i="14"/>
  <c r="Y28" i="14"/>
  <c r="Z16" i="14"/>
  <c r="Z21" i="14"/>
  <c r="Z27" i="14"/>
  <c r="L13" i="14"/>
  <c r="N15" i="14"/>
  <c r="O13" i="14"/>
  <c r="Q18" i="14"/>
  <c r="R14" i="14"/>
  <c r="S21" i="14"/>
  <c r="T18" i="14"/>
  <c r="U14" i="14"/>
  <c r="V22" i="14"/>
  <c r="W17" i="14"/>
  <c r="X13" i="14"/>
  <c r="X24" i="14"/>
  <c r="Y18" i="14"/>
  <c r="Z12" i="14"/>
  <c r="Z23" i="14"/>
  <c r="BV22" i="14"/>
  <c r="CG19" i="14"/>
  <c r="BY23" i="14"/>
  <c r="CJ19" i="14"/>
  <c r="CL21" i="14"/>
  <c r="BA18" i="14"/>
  <c r="CD19" i="14"/>
  <c r="BZ18" i="14"/>
  <c r="BZ13" i="14"/>
  <c r="CU28" i="14"/>
  <c r="BV27" i="14"/>
  <c r="BW27" i="14"/>
  <c r="CN30" i="14"/>
  <c r="AV15" i="14"/>
  <c r="AY30" i="14"/>
  <c r="AJ12" i="14"/>
  <c r="CH27" i="14"/>
  <c r="CV27" i="14"/>
  <c r="BE19" i="14"/>
  <c r="BM12" i="14"/>
  <c r="BP15" i="14"/>
  <c r="BT21" i="14"/>
  <c r="CX18" i="14"/>
  <c r="BC27" i="14"/>
  <c r="AK26" i="14"/>
  <c r="AI13" i="14"/>
  <c r="CC13" i="14"/>
  <c r="CS16" i="14"/>
  <c r="BH28" i="14"/>
  <c r="AP28" i="14"/>
  <c r="AC20" i="14"/>
  <c r="CM25" i="14"/>
  <c r="AV20" i="14"/>
  <c r="CD23" i="14"/>
  <c r="BL28" i="14"/>
  <c r="CF28" i="14"/>
  <c r="CR17" i="14"/>
  <c r="AD30" i="14"/>
  <c r="AK12" i="14"/>
  <c r="BW23" i="14"/>
  <c r="BQ16" i="14"/>
  <c r="BZ30" i="14"/>
  <c r="CM21" i="14"/>
  <c r="BL17" i="14"/>
  <c r="BJ14" i="14"/>
  <c r="CB18" i="14"/>
  <c r="BO15" i="14"/>
  <c r="BM19" i="14"/>
  <c r="CP24" i="14"/>
  <c r="BA25" i="14"/>
  <c r="AU21" i="14"/>
  <c r="CF17" i="14"/>
  <c r="BC23" i="14"/>
  <c r="AM18" i="14"/>
  <c r="CI15" i="14"/>
  <c r="CB28" i="14"/>
  <c r="BI28" i="14"/>
  <c r="AN28" i="14"/>
  <c r="BD12" i="14"/>
  <c r="CN19" i="14"/>
  <c r="BC20" i="14"/>
  <c r="BE31" i="14"/>
  <c r="AV13" i="14"/>
  <c r="BB21" i="14"/>
  <c r="CG17" i="14"/>
  <c r="AT23" i="14"/>
  <c r="CD14" i="14"/>
  <c r="AZ30" i="14"/>
  <c r="CF23" i="14"/>
  <c r="BF19" i="14"/>
  <c r="AO16" i="14"/>
  <c r="CR15" i="14"/>
  <c r="AH25" i="14"/>
  <c r="BK21" i="14"/>
  <c r="AX12" i="14"/>
  <c r="AL15" i="14"/>
  <c r="AK14" i="14"/>
  <c r="AG18" i="14"/>
  <c r="AQ20" i="14"/>
  <c r="AF30" i="14"/>
  <c r="BX23" i="14"/>
  <c r="AX21" i="14"/>
  <c r="BJ16" i="14"/>
  <c r="BI19" i="14"/>
  <c r="CA28" i="14"/>
  <c r="AI21" i="14"/>
  <c r="AK27" i="14"/>
  <c r="BE29" i="14"/>
  <c r="BV29" i="14"/>
  <c r="CR19" i="14"/>
  <c r="AQ15" i="14"/>
  <c r="BR24" i="14"/>
  <c r="AU19" i="14"/>
  <c r="CA31" i="14"/>
  <c r="AP27" i="14"/>
  <c r="CX17" i="14"/>
  <c r="CI19" i="14"/>
  <c r="AI26" i="14"/>
  <c r="BA31" i="14"/>
  <c r="BP26" i="14"/>
  <c r="BE17" i="14"/>
  <c r="BF13" i="14"/>
  <c r="CD29" i="14"/>
  <c r="AE29" i="14"/>
  <c r="CP16" i="14"/>
  <c r="BB31" i="14"/>
  <c r="BY19" i="14"/>
  <c r="AI30" i="14"/>
  <c r="AZ15" i="14"/>
  <c r="CR13" i="14"/>
  <c r="CO13" i="14"/>
  <c r="AB27" i="14"/>
  <c r="AF20" i="14"/>
  <c r="BR20" i="14"/>
  <c r="AM16" i="14"/>
  <c r="AL12" i="14"/>
  <c r="BV17" i="14"/>
  <c r="AQ17" i="14"/>
  <c r="BF16" i="14"/>
  <c r="BP13" i="14"/>
  <c r="AH24" i="14"/>
  <c r="AC12" i="14"/>
  <c r="AW29" i="14"/>
  <c r="CB31" i="14"/>
  <c r="CT19" i="14"/>
  <c r="BL13" i="14"/>
  <c r="BM14" i="14"/>
  <c r="BT16" i="14"/>
  <c r="CX13" i="14"/>
  <c r="BT12" i="14"/>
  <c r="CL14" i="14"/>
  <c r="CG13" i="14"/>
  <c r="CM20" i="14"/>
  <c r="AI15" i="14"/>
  <c r="AF12" i="14"/>
  <c r="CT26" i="14"/>
  <c r="BQ15" i="14"/>
  <c r="CH18" i="14"/>
  <c r="BQ30" i="14"/>
  <c r="AQ25" i="14"/>
  <c r="CQ13" i="14"/>
  <c r="AT19" i="14"/>
  <c r="AK22" i="14"/>
  <c r="I15" i="14"/>
  <c r="M17" i="14"/>
  <c r="O18" i="14"/>
  <c r="P16" i="14"/>
  <c r="Q12" i="14"/>
  <c r="R20" i="14"/>
  <c r="S16" i="14"/>
  <c r="T12" i="14"/>
  <c r="T23" i="14"/>
  <c r="U20" i="14"/>
  <c r="V16" i="14"/>
  <c r="W12" i="14"/>
  <c r="W23" i="14"/>
  <c r="X18" i="14"/>
  <c r="Y13" i="14"/>
  <c r="Y24" i="14"/>
  <c r="Z17" i="14"/>
  <c r="Z28" i="14"/>
  <c r="BN12" i="14"/>
  <c r="CB19" i="14"/>
  <c r="BH15" i="14"/>
  <c r="BW28" i="14"/>
  <c r="BW26" i="14"/>
  <c r="CS14" i="14"/>
  <c r="BW15" i="14"/>
  <c r="BQ17" i="14"/>
  <c r="BZ31" i="14"/>
  <c r="CM15" i="14"/>
  <c r="BS13" i="14"/>
  <c r="BL15" i="14"/>
  <c r="BX16" i="14"/>
  <c r="BP31" i="14"/>
  <c r="AU20" i="14"/>
  <c r="AT22" i="14"/>
  <c r="BX18" i="14"/>
  <c r="CP23" i="14"/>
  <c r="BF26" i="14"/>
  <c r="AL27" i="14"/>
  <c r="CB13" i="14"/>
  <c r="CB24" i="14"/>
  <c r="CL29" i="14"/>
  <c r="BH21" i="14"/>
  <c r="AL29" i="14"/>
  <c r="AC16" i="14"/>
  <c r="BP18" i="14"/>
  <c r="CM17" i="14"/>
  <c r="BD18" i="14"/>
  <c r="AV21" i="14"/>
  <c r="BB29" i="14"/>
  <c r="BN13" i="14"/>
  <c r="BS31" i="14"/>
  <c r="AD17" i="14"/>
  <c r="CS29" i="14"/>
  <c r="AN17" i="14"/>
  <c r="CF19" i="14"/>
  <c r="AY17" i="14"/>
  <c r="AB16" i="14"/>
  <c r="CI18" i="14"/>
  <c r="CD22" i="14"/>
  <c r="BZ28" i="14"/>
  <c r="BZ19" i="14"/>
  <c r="CU20" i="14"/>
  <c r="CE19" i="14"/>
  <c r="CE14" i="14"/>
  <c r="CP15" i="14"/>
  <c r="BV28" i="14"/>
  <c r="BR15" i="14"/>
  <c r="BG26" i="14"/>
  <c r="AD29" i="14"/>
  <c r="BB12" i="14"/>
  <c r="CQ19" i="14"/>
  <c r="BD24" i="14"/>
  <c r="BG13" i="14"/>
  <c r="CC16" i="14"/>
  <c r="CU21" i="14"/>
  <c r="AS23" i="14"/>
  <c r="AD20" i="14"/>
  <c r="BV25" i="14"/>
  <c r="CW25" i="14"/>
  <c r="AU23" i="14"/>
  <c r="AS21" i="14"/>
  <c r="CO25" i="14"/>
  <c r="AL24" i="14"/>
  <c r="CX20" i="14"/>
  <c r="BN20" i="14"/>
  <c r="CX22" i="14"/>
  <c r="AF13" i="14"/>
  <c r="CW18" i="14"/>
  <c r="AO28" i="14"/>
  <c r="BQ19" i="14"/>
  <c r="AZ19" i="14"/>
  <c r="CO27" i="14"/>
  <c r="AT30" i="14"/>
  <c r="CW12" i="14"/>
  <c r="CL12" i="14"/>
  <c r="CW21" i="14"/>
  <c r="CS27" i="14"/>
  <c r="AG20" i="14"/>
  <c r="BN14" i="14"/>
  <c r="CP29" i="14"/>
  <c r="AJ21" i="14"/>
  <c r="CR25" i="14"/>
  <c r="AB29" i="14"/>
  <c r="AV16" i="14"/>
  <c r="CT12" i="14"/>
  <c r="BS26" i="14"/>
  <c r="CK26" i="14"/>
  <c r="AF27" i="14"/>
  <c r="CG18" i="14"/>
  <c r="BR19" i="14"/>
  <c r="CS15" i="14"/>
  <c r="BD13" i="14"/>
  <c r="BB18" i="14"/>
  <c r="BR14" i="14"/>
  <c r="AP29" i="14"/>
  <c r="AW15" i="14"/>
  <c r="CK19" i="14"/>
  <c r="AJ18" i="14"/>
  <c r="AB25" i="14"/>
  <c r="BH23" i="14"/>
  <c r="BP21" i="14"/>
  <c r="CW23" i="14"/>
  <c r="AS12" i="14"/>
  <c r="AU15" i="14"/>
  <c r="AO25" i="14"/>
  <c r="BB22" i="14"/>
  <c r="CJ29" i="14"/>
  <c r="AH17" i="14"/>
  <c r="AM26" i="14"/>
  <c r="CE30" i="14"/>
  <c r="CI25" i="14"/>
  <c r="BB19" i="14"/>
  <c r="AB13" i="14"/>
  <c r="BN26" i="14"/>
  <c r="AL23" i="14"/>
  <c r="AG14" i="14"/>
  <c r="AI25" i="14"/>
  <c r="AE26" i="14"/>
  <c r="AZ26" i="14"/>
  <c r="AG28" i="14"/>
  <c r="AO23" i="14"/>
  <c r="BE14" i="14"/>
  <c r="CC17" i="14"/>
  <c r="AK21" i="14"/>
  <c r="BT25" i="14"/>
  <c r="BU25" i="14"/>
  <c r="CK30" i="14"/>
  <c r="CB12" i="14"/>
  <c r="CG28" i="14"/>
  <c r="BR27" i="14"/>
  <c r="CF22" i="14"/>
  <c r="BF21" i="14"/>
  <c r="AO21" i="14"/>
  <c r="CG16" i="14"/>
  <c r="BM21" i="14"/>
  <c r="CJ20" i="14"/>
  <c r="CQ18" i="14"/>
  <c r="AY27" i="14"/>
  <c r="BZ21" i="14"/>
  <c r="BD22" i="14"/>
  <c r="AB30" i="14"/>
  <c r="CK31" i="14"/>
  <c r="BT14" i="14"/>
  <c r="AO29" i="14"/>
  <c r="CU14" i="14"/>
  <c r="AB14" i="14"/>
  <c r="BA15" i="14"/>
  <c r="BW13" i="14"/>
  <c r="AA29" i="14"/>
  <c r="BM25" i="14"/>
  <c r="BQ26" i="14"/>
  <c r="AW13" i="14"/>
  <c r="BM18" i="14"/>
  <c r="BY30" i="14"/>
  <c r="BX24" i="14"/>
  <c r="BP20" i="14"/>
  <c r="CC24" i="14"/>
  <c r="BR13" i="14"/>
  <c r="BL29" i="14"/>
  <c r="BC13" i="14"/>
  <c r="CW29" i="14"/>
  <c r="BS19" i="14"/>
  <c r="BK29" i="14"/>
  <c r="AI16" i="14"/>
  <c r="BG23" i="14"/>
  <c r="AE17" i="14"/>
  <c r="BC28" i="14"/>
  <c r="BK13" i="14"/>
  <c r="AF31" i="14"/>
  <c r="BN22" i="14"/>
  <c r="AC14" i="14"/>
  <c r="AE22" i="14"/>
  <c r="AT25" i="14"/>
  <c r="CP27" i="14"/>
  <c r="CH19" i="14"/>
  <c r="CW28" i="14"/>
  <c r="CH28" i="14"/>
  <c r="AE25" i="14"/>
  <c r="BL21" i="14"/>
  <c r="CS26" i="14"/>
  <c r="BN23" i="14"/>
  <c r="AZ21" i="14"/>
  <c r="BI21" i="14"/>
  <c r="BH20" i="14"/>
  <c r="BL19" i="14"/>
  <c r="AO12" i="14"/>
  <c r="AQ23" i="14"/>
  <c r="CO29" i="14"/>
  <c r="CO31" i="14"/>
  <c r="CE25" i="14"/>
  <c r="AH12" i="14"/>
  <c r="CV14" i="14"/>
  <c r="CA18" i="14"/>
  <c r="BD28" i="14"/>
  <c r="BM31" i="14"/>
  <c r="AJ22" i="14"/>
  <c r="AX31" i="14"/>
  <c r="AA18" i="14"/>
  <c r="AK19" i="14"/>
  <c r="AH31" i="14"/>
  <c r="BQ25" i="14"/>
  <c r="CL18" i="14"/>
  <c r="AB19" i="14"/>
  <c r="CS17" i="14"/>
  <c r="AV24" i="14"/>
  <c r="BA24" i="14"/>
  <c r="CW15" i="14"/>
  <c r="BS23" i="14"/>
  <c r="AH20" i="14"/>
  <c r="BX21" i="14"/>
  <c r="BS25" i="14"/>
  <c r="BS14" i="14"/>
  <c r="BV14" i="14"/>
  <c r="BP28" i="14"/>
  <c r="CA16" i="14"/>
  <c r="AD27" i="14"/>
  <c r="CW17" i="14"/>
  <c r="BE12" i="14"/>
  <c r="AG27" i="14"/>
  <c r="BJ25" i="14"/>
  <c r="AF21" i="14"/>
  <c r="AH19" i="14"/>
  <c r="AJ26" i="14"/>
  <c r="AA21" i="14"/>
  <c r="CP22" i="14"/>
  <c r="BU30" i="14"/>
  <c r="CL20" i="14"/>
  <c r="CX25" i="14"/>
  <c r="BO26" i="14"/>
  <c r="CW13" i="14"/>
  <c r="CG30" i="14"/>
  <c r="BG19" i="14"/>
  <c r="CJ24" i="14"/>
  <c r="BH17" i="14"/>
  <c r="BT28" i="14"/>
  <c r="CU31" i="14"/>
  <c r="AD23" i="14"/>
  <c r="CN31" i="14"/>
  <c r="CP18" i="14"/>
  <c r="CK22" i="14"/>
  <c r="CG22" i="14"/>
  <c r="AV22" i="14"/>
  <c r="BZ22" i="14"/>
  <c r="CF16" i="14"/>
  <c r="AM29" i="14"/>
  <c r="AS20" i="14"/>
  <c r="AV30" i="14"/>
  <c r="AF25" i="14"/>
  <c r="CC12" i="14"/>
  <c r="AP15" i="14"/>
  <c r="BB28" i="14"/>
  <c r="CT13" i="14"/>
  <c r="CC15" i="14"/>
  <c r="CE16" i="14"/>
  <c r="BW16" i="14"/>
  <c r="CB27" i="14"/>
  <c r="BG17" i="14"/>
  <c r="CB23" i="14"/>
  <c r="BL12" i="14"/>
  <c r="BI18" i="14"/>
  <c r="BO20" i="14"/>
  <c r="AM27" i="14"/>
  <c r="BA17" i="14"/>
  <c r="CA24" i="14"/>
  <c r="AQ12" i="14"/>
  <c r="AE20" i="14"/>
  <c r="BG14" i="14"/>
  <c r="CS31" i="14"/>
  <c r="K13" i="14"/>
  <c r="P18" i="14"/>
  <c r="R12" i="14"/>
  <c r="S19" i="14"/>
  <c r="U12" i="14"/>
  <c r="V19" i="14"/>
  <c r="W25" i="14"/>
  <c r="Y16" i="14"/>
  <c r="Z20" i="14"/>
  <c r="BY14" i="14"/>
  <c r="CB21" i="14"/>
  <c r="CO28" i="14"/>
  <c r="CG26" i="14"/>
  <c r="BX31" i="14"/>
  <c r="CH17" i="14"/>
  <c r="CU15" i="14"/>
  <c r="AJ24" i="14"/>
  <c r="CM23" i="14"/>
  <c r="AZ24" i="14"/>
  <c r="BW25" i="14"/>
  <c r="AZ16" i="14"/>
  <c r="AL21" i="14"/>
  <c r="CH12" i="14"/>
  <c r="BC19" i="14"/>
  <c r="AM19" i="14"/>
  <c r="AR28" i="14"/>
  <c r="AH18" i="14"/>
  <c r="BA16" i="14"/>
  <c r="BX26" i="14"/>
  <c r="BU22" i="14"/>
  <c r="CQ24" i="14"/>
  <c r="CA13" i="14"/>
  <c r="BW22" i="14"/>
  <c r="CW22" i="14"/>
  <c r="AA19" i="14"/>
  <c r="BO29" i="14"/>
  <c r="BU19" i="14"/>
  <c r="BE27" i="14"/>
  <c r="BH14" i="14"/>
  <c r="AU16" i="14"/>
  <c r="CA17" i="14"/>
  <c r="CP25" i="14"/>
  <c r="CH21" i="14"/>
  <c r="CP31" i="14"/>
  <c r="AY13" i="14"/>
  <c r="BX27" i="14"/>
  <c r="BX30" i="14"/>
  <c r="CF24" i="14"/>
  <c r="CR14" i="14"/>
  <c r="BI16" i="14"/>
  <c r="CH22" i="14"/>
  <c r="CQ16" i="14"/>
  <c r="AF22" i="14"/>
  <c r="BL22" i="14"/>
  <c r="AR14" i="14"/>
  <c r="AA30" i="14"/>
  <c r="AT24" i="14"/>
  <c r="CT27" i="14"/>
  <c r="BY29" i="14"/>
  <c r="AT21" i="14"/>
  <c r="BZ29" i="14"/>
  <c r="CX24" i="14"/>
  <c r="CP19" i="14"/>
  <c r="AT31" i="14"/>
  <c r="AB22" i="14"/>
  <c r="BB16" i="14"/>
  <c r="AM31" i="14"/>
  <c r="BC25" i="14"/>
  <c r="AW22" i="14"/>
  <c r="CB16" i="14"/>
  <c r="BJ28" i="14"/>
  <c r="BI13" i="14"/>
  <c r="BW24" i="14"/>
  <c r="BG12" i="14"/>
  <c r="CS20" i="14"/>
  <c r="BE23" i="14"/>
  <c r="BW12" i="14"/>
  <c r="BZ23" i="14"/>
  <c r="BH31" i="14"/>
  <c r="CU22" i="14"/>
  <c r="BM16" i="14"/>
  <c r="CK20" i="14"/>
  <c r="BT13" i="14"/>
  <c r="AK17" i="14"/>
  <c r="AM23" i="14"/>
  <c r="CX21" i="14"/>
  <c r="CS25" i="14"/>
  <c r="AW28" i="14"/>
  <c r="BP29" i="14"/>
  <c r="BZ17" i="14"/>
  <c r="CK17" i="14"/>
  <c r="BP22" i="14"/>
  <c r="CA25" i="14"/>
  <c r="AT18" i="14"/>
  <c r="CD30" i="14"/>
  <c r="BY15" i="14"/>
  <c r="AU17" i="14"/>
  <c r="BW30" i="14"/>
  <c r="AG31" i="14"/>
  <c r="CJ14" i="14"/>
  <c r="CL24" i="14"/>
  <c r="CR20" i="14"/>
  <c r="CP13" i="14"/>
  <c r="BJ22" i="14"/>
  <c r="AN25" i="14"/>
  <c r="AH29" i="14"/>
  <c r="BI14" i="14"/>
  <c r="AE15" i="14"/>
  <c r="AI23" i="14"/>
  <c r="AT26" i="14"/>
  <c r="CN26" i="14"/>
  <c r="AA28" i="14"/>
  <c r="BD29" i="14"/>
  <c r="BI30" i="14"/>
  <c r="AR30" i="14"/>
  <c r="AA27" i="14"/>
  <c r="AA25" i="14"/>
  <c r="CT28" i="14"/>
  <c r="BH26" i="14"/>
  <c r="BG27" i="14"/>
  <c r="AX20" i="14"/>
  <c r="CS19" i="14"/>
  <c r="BI29" i="14"/>
  <c r="BC22" i="14"/>
  <c r="AN19" i="14"/>
  <c r="CQ12" i="14"/>
  <c r="AY12" i="14"/>
  <c r="AT17" i="14"/>
  <c r="CE29" i="14"/>
  <c r="CO18" i="14"/>
  <c r="CI14" i="14"/>
  <c r="BO12" i="14"/>
  <c r="CO15" i="14"/>
  <c r="BX28" i="14"/>
  <c r="CR16" i="14"/>
  <c r="CN13" i="14"/>
  <c r="BX22" i="14"/>
  <c r="AD19" i="14"/>
  <c r="AD31" i="14"/>
  <c r="CO12" i="14"/>
  <c r="AE27" i="14"/>
  <c r="AH13" i="14"/>
  <c r="BB23" i="14"/>
  <c r="BY26" i="14"/>
  <c r="CT18" i="14"/>
  <c r="AY28" i="14"/>
  <c r="AE14" i="14"/>
  <c r="AS24" i="14"/>
  <c r="BA26" i="14"/>
  <c r="CN25" i="14"/>
  <c r="AB31" i="14"/>
  <c r="BY13" i="14"/>
  <c r="AL28" i="14"/>
  <c r="AD18" i="14"/>
  <c r="AQ29" i="14"/>
  <c r="AO15" i="14"/>
  <c r="CX23" i="14"/>
  <c r="AN27" i="14"/>
  <c r="CR29" i="14"/>
  <c r="AU12" i="14"/>
  <c r="BU31" i="14"/>
  <c r="AC22" i="14"/>
  <c r="AI22" i="14"/>
  <c r="AW26" i="14"/>
  <c r="CI17" i="14"/>
  <c r="CH30" i="14"/>
  <c r="BK14" i="14"/>
  <c r="AV12" i="14"/>
  <c r="CE27" i="14"/>
  <c r="AK30" i="14"/>
  <c r="BP24" i="14"/>
  <c r="AH16" i="14"/>
  <c r="BK25" i="14"/>
  <c r="AH30" i="14"/>
  <c r="CU27" i="14"/>
  <c r="BO28" i="14"/>
  <c r="AP24" i="14"/>
  <c r="CA20" i="14"/>
  <c r="CP26" i="14"/>
  <c r="BE18" i="14"/>
  <c r="AX25" i="14"/>
  <c r="CM18" i="14"/>
  <c r="CM13" i="14"/>
  <c r="CV25" i="14"/>
  <c r="BF27" i="14"/>
  <c r="BK22" i="14"/>
  <c r="AJ31" i="14"/>
  <c r="CU24" i="14"/>
  <c r="AM28" i="14"/>
  <c r="CA27" i="14"/>
  <c r="BA13" i="14"/>
  <c r="AX26" i="14"/>
  <c r="AV26" i="14"/>
  <c r="AX13" i="14"/>
  <c r="AZ20" i="14"/>
  <c r="AU28" i="14"/>
  <c r="AL20" i="14"/>
  <c r="CM28" i="14"/>
  <c r="BM27" i="14"/>
  <c r="AQ19" i="14"/>
  <c r="AC19" i="14"/>
  <c r="BA27" i="14"/>
  <c r="CI29" i="14"/>
  <c r="BW29" i="14"/>
  <c r="CJ21" i="14"/>
  <c r="BO25" i="14"/>
  <c r="AR20" i="14"/>
  <c r="BM20" i="14"/>
  <c r="CC27" i="14"/>
  <c r="CO19" i="14"/>
  <c r="CG25" i="14"/>
  <c r="BD21" i="14"/>
  <c r="CQ20" i="14"/>
  <c r="BL26" i="14"/>
  <c r="CH13" i="14"/>
  <c r="AQ13" i="14"/>
  <c r="CD27" i="14"/>
  <c r="AU29" i="14"/>
  <c r="AA24" i="14"/>
  <c r="AW27" i="14"/>
  <c r="BG22" i="14"/>
  <c r="CU17" i="14"/>
  <c r="AY16" i="14"/>
  <c r="CN20" i="14"/>
  <c r="CI21" i="14"/>
  <c r="CK29" i="14"/>
  <c r="BE20" i="14"/>
  <c r="BE28" i="14"/>
  <c r="AT29" i="14"/>
  <c r="AE24" i="14"/>
  <c r="BI15" i="14"/>
  <c r="BX13" i="14"/>
  <c r="AZ29" i="14"/>
  <c r="BT17" i="14"/>
  <c r="BI12" i="14"/>
  <c r="AO26" i="14"/>
  <c r="CQ23" i="14"/>
  <c r="CP30" i="14"/>
  <c r="CT17" i="14"/>
  <c r="BJ29" i="14"/>
  <c r="BM30" i="14"/>
  <c r="AV27" i="14"/>
  <c r="BF25" i="14"/>
  <c r="AU30" i="14"/>
  <c r="CA26" i="14"/>
  <c r="AN23" i="14"/>
  <c r="CD12" i="14"/>
  <c r="AS13" i="14"/>
  <c r="BA22" i="14"/>
  <c r="CK18" i="14"/>
  <c r="AP26" i="14"/>
  <c r="CJ30" i="14"/>
  <c r="AH23" i="14"/>
  <c r="BX19" i="14"/>
  <c r="BV30" i="14"/>
  <c r="CB29" i="14"/>
  <c r="AJ17" i="14"/>
  <c r="AW21" i="14"/>
  <c r="BP16" i="14"/>
  <c r="CK21" i="14"/>
  <c r="CT22" i="14"/>
  <c r="BJ13" i="14"/>
  <c r="CE18" i="14"/>
  <c r="AH21" i="14"/>
  <c r="CK16" i="14"/>
  <c r="CL30" i="14"/>
  <c r="AA20" i="14"/>
  <c r="CA30" i="14"/>
  <c r="CK23" i="14"/>
  <c r="AU24" i="14"/>
  <c r="BC31" i="14"/>
  <c r="BR29" i="14"/>
  <c r="BO23" i="14"/>
  <c r="CW24" i="14"/>
  <c r="AR15" i="14"/>
  <c r="BF29" i="14"/>
  <c r="AX15" i="14"/>
  <c r="AQ18" i="14"/>
  <c r="AI18" i="14"/>
  <c r="BQ23" i="14"/>
  <c r="AS18" i="14"/>
  <c r="AQ28" i="14"/>
  <c r="AN26" i="14"/>
  <c r="CU13" i="14"/>
  <c r="AC25" i="14"/>
  <c r="AR16" i="14"/>
  <c r="O16" i="14"/>
  <c r="R17" i="14"/>
  <c r="U17" i="14"/>
  <c r="V24" i="14"/>
  <c r="X16" i="14"/>
  <c r="Y21" i="14"/>
  <c r="Z25" i="14"/>
  <c r="CE13" i="14"/>
  <c r="CG21" i="14"/>
  <c r="CV28" i="14"/>
  <c r="BV16" i="14"/>
  <c r="CQ25" i="14"/>
  <c r="BY17" i="14"/>
  <c r="BL25" i="14"/>
  <c r="AP13" i="14"/>
  <c r="CS22" i="14"/>
  <c r="AQ24" i="14"/>
  <c r="CF27" i="14"/>
  <c r="BF17" i="14"/>
  <c r="AA22" i="14"/>
  <c r="CP17" i="14"/>
  <c r="AA23" i="14"/>
  <c r="BT26" i="14"/>
  <c r="AL19" i="14"/>
  <c r="BV15" i="14"/>
  <c r="AJ23" i="14"/>
  <c r="BQ14" i="14"/>
  <c r="CC22" i="14"/>
  <c r="BJ12" i="14"/>
  <c r="CJ12" i="14"/>
  <c r="BN15" i="14"/>
  <c r="BK30" i="14"/>
  <c r="BY27" i="14"/>
  <c r="AS17" i="14"/>
  <c r="CI23" i="14"/>
  <c r="AT28" i="14"/>
  <c r="CI24" i="14"/>
  <c r="AC18" i="14"/>
  <c r="CW14" i="14"/>
  <c r="BK24" i="14"/>
  <c r="AY15" i="14"/>
  <c r="BH25" i="14"/>
  <c r="CG23" i="14"/>
  <c r="CW19" i="14"/>
  <c r="BJ19" i="14"/>
  <c r="AW18" i="14"/>
  <c r="AU25" i="14"/>
  <c r="BN25" i="14"/>
  <c r="BI27" i="14"/>
  <c r="AZ23" i="14"/>
  <c r="CW31" i="14"/>
  <c r="AF19" i="14"/>
  <c r="CF30" i="14"/>
  <c r="BQ18" i="14"/>
  <c r="CL28" i="14"/>
  <c r="AN29" i="14"/>
  <c r="CH14" i="14"/>
  <c r="AS19" i="14"/>
  <c r="BJ30" i="14"/>
  <c r="AJ27" i="14"/>
  <c r="AY24" i="14"/>
  <c r="BS20" i="14"/>
  <c r="AY18" i="14"/>
  <c r="AR26" i="14"/>
  <c r="CD17" i="14"/>
  <c r="BF22" i="14"/>
  <c r="AP23" i="14"/>
  <c r="AW17" i="14"/>
  <c r="BR28" i="14"/>
  <c r="BV31" i="14"/>
  <c r="CF13" i="14"/>
  <c r="BY31" i="14"/>
  <c r="BZ16" i="14"/>
  <c r="AY20" i="14"/>
  <c r="CO17" i="14"/>
  <c r="BY22" i="14"/>
  <c r="AG30" i="14"/>
  <c r="BR30" i="14"/>
  <c r="BF23" i="14"/>
  <c r="CV21" i="14"/>
  <c r="BH12" i="14"/>
  <c r="CA22" i="14"/>
  <c r="AM30" i="14"/>
  <c r="AX19" i="14"/>
  <c r="AQ26" i="14"/>
  <c r="AP12" i="14"/>
  <c r="AM24" i="14"/>
  <c r="BT20" i="14"/>
  <c r="CT14" i="14"/>
  <c r="CF12" i="14"/>
  <c r="BT23" i="14"/>
  <c r="AB24" i="14"/>
  <c r="CO30" i="14"/>
  <c r="CD21" i="14"/>
  <c r="AK18" i="14"/>
  <c r="CQ26" i="14"/>
  <c r="AG19" i="14"/>
  <c r="BE22" i="14"/>
  <c r="BA21" i="14"/>
  <c r="BD27" i="14"/>
  <c r="BI20" i="14"/>
  <c r="AC27" i="14"/>
  <c r="BJ15" i="14"/>
  <c r="CC25" i="14"/>
  <c r="BR12" i="14"/>
  <c r="AT12" i="14"/>
  <c r="AF29" i="14"/>
  <c r="CK14" i="14"/>
  <c r="AM13" i="14"/>
  <c r="CJ17" i="14"/>
  <c r="BZ26" i="14"/>
  <c r="CC19" i="14"/>
  <c r="AM20" i="14"/>
  <c r="BO17" i="14"/>
  <c r="BL30" i="14"/>
  <c r="AH15" i="14"/>
  <c r="CO26" i="14"/>
  <c r="AC24" i="14"/>
  <c r="BA28" i="14"/>
  <c r="BP30" i="14"/>
  <c r="AW12" i="14"/>
  <c r="BP17" i="14"/>
  <c r="BQ13" i="14"/>
  <c r="CC29" i="14"/>
  <c r="CI22" i="14"/>
  <c r="BG21" i="14"/>
  <c r="BY12" i="14"/>
  <c r="CB26" i="14"/>
  <c r="BC21" i="14"/>
  <c r="CH31" i="14"/>
  <c r="CX30" i="14"/>
  <c r="CT21" i="14"/>
  <c r="AW23" i="14"/>
  <c r="CX19" i="14"/>
  <c r="BV21" i="14"/>
  <c r="CL17" i="14"/>
  <c r="AG25" i="14"/>
  <c r="BF20" i="14"/>
  <c r="CL16" i="14"/>
  <c r="CT25" i="14"/>
  <c r="AT20" i="14"/>
  <c r="AJ19" i="14"/>
  <c r="CB22" i="14"/>
  <c r="CN22" i="14"/>
  <c r="AS28" i="14"/>
  <c r="CA23" i="14"/>
  <c r="AP30" i="14"/>
  <c r="AE21" i="14"/>
  <c r="AG21" i="14"/>
  <c r="CW26" i="14"/>
  <c r="BU28" i="14"/>
  <c r="BM13" i="14"/>
  <c r="AP19" i="14"/>
  <c r="CD20" i="14"/>
  <c r="AB23" i="14"/>
  <c r="CP28" i="14"/>
  <c r="AN18" i="14"/>
  <c r="AN16" i="14"/>
  <c r="AB26" i="14"/>
  <c r="AQ16" i="14"/>
  <c r="AF15" i="14"/>
  <c r="BM15" i="14"/>
  <c r="CP21" i="14"/>
  <c r="CI12" i="14"/>
  <c r="CV20" i="14"/>
  <c r="CR18" i="14"/>
  <c r="CA19" i="14"/>
  <c r="BC14" i="14"/>
  <c r="AU26" i="14"/>
  <c r="CR12" i="14"/>
  <c r="AI31" i="14"/>
  <c r="BZ14" i="14"/>
  <c r="AR17" i="14"/>
  <c r="CD25" i="14"/>
  <c r="BK28" i="14"/>
  <c r="BM22" i="14"/>
  <c r="BT30" i="14"/>
  <c r="AK31" i="14"/>
  <c r="CS12" i="14"/>
  <c r="AX22" i="14"/>
  <c r="BE15" i="14"/>
  <c r="AR25" i="14"/>
  <c r="AY31" i="14"/>
  <c r="AF24" i="14"/>
  <c r="BC12" i="14"/>
  <c r="CN29" i="14"/>
  <c r="BS18" i="14"/>
  <c r="CP14" i="14"/>
  <c r="CK24" i="14"/>
  <c r="BD14" i="14"/>
  <c r="CF14" i="14"/>
  <c r="CM26" i="14"/>
  <c r="AA17" i="14"/>
  <c r="BY21" i="14"/>
  <c r="CX26" i="14"/>
  <c r="BU17" i="14"/>
  <c r="BV18" i="14"/>
  <c r="AZ14" i="14"/>
  <c r="BH13" i="14"/>
  <c r="CV18" i="14"/>
  <c r="BU20" i="14"/>
  <c r="CJ26" i="14"/>
  <c r="BD16" i="14"/>
  <c r="AC31" i="14"/>
  <c r="CR21" i="14"/>
  <c r="AY26" i="14"/>
  <c r="AN30" i="14"/>
  <c r="CW27" i="14"/>
  <c r="AW30" i="14"/>
  <c r="CQ17" i="14"/>
  <c r="CX14" i="14"/>
  <c r="AA13" i="14"/>
  <c r="AA15" i="14"/>
  <c r="BD23" i="14"/>
  <c r="CS28" i="14"/>
  <c r="AD13" i="14"/>
  <c r="BK31" i="14"/>
  <c r="CH29" i="14"/>
  <c r="AU13" i="14"/>
  <c r="CL13" i="14"/>
  <c r="AN12" i="14"/>
  <c r="BN19" i="14"/>
  <c r="CL15" i="14"/>
  <c r="BB15" i="14"/>
  <c r="AY29" i="14"/>
  <c r="AP16" i="14"/>
  <c r="CO21" i="14"/>
  <c r="CK27" i="14"/>
  <c r="BK27" i="14"/>
  <c r="CM14" i="14"/>
  <c r="BB13" i="14"/>
  <c r="AI12" i="14"/>
  <c r="BF15" i="14"/>
  <c r="CS13" i="14"/>
  <c r="AI14" i="14"/>
  <c r="CG12" i="14"/>
  <c r="AE31" i="14"/>
  <c r="BK19" i="14"/>
  <c r="CE24" i="14"/>
  <c r="BO19" i="14"/>
  <c r="CX29" i="14"/>
  <c r="BS15" i="14"/>
  <c r="AC30" i="14"/>
  <c r="CD18" i="14"/>
  <c r="BY24" i="14"/>
  <c r="BS28" i="14"/>
  <c r="BC24" i="14"/>
  <c r="AL22" i="14"/>
  <c r="BD31" i="14"/>
  <c r="BT19" i="14"/>
  <c r="CO20" i="14"/>
  <c r="BR26" i="14"/>
  <c r="AJ29" i="14"/>
  <c r="AH26" i="14"/>
  <c r="BO13" i="14"/>
  <c r="AK16" i="14"/>
  <c r="CA15" i="14"/>
  <c r="BV19" i="14"/>
  <c r="AV28" i="14"/>
  <c r="BU16" i="14"/>
  <c r="AS27" i="14"/>
  <c r="AT16" i="14"/>
  <c r="AH22" i="14"/>
  <c r="AU27" i="14"/>
  <c r="CH24" i="14"/>
  <c r="CI30" i="14"/>
  <c r="BN31" i="14"/>
  <c r="AQ14" i="14"/>
  <c r="BC15" i="14"/>
  <c r="CV26" i="14"/>
  <c r="CN24" i="14"/>
  <c r="CG14" i="14"/>
  <c r="BL23" i="14"/>
  <c r="AO17" i="14"/>
  <c r="BK16" i="14"/>
  <c r="AN24" i="14"/>
  <c r="BI31" i="14"/>
  <c r="CF18" i="14"/>
  <c r="AC23" i="14"/>
  <c r="BZ12" i="14"/>
  <c r="BS22" i="14"/>
  <c r="BO27" i="14"/>
  <c r="BN29" i="14"/>
  <c r="N13" i="14"/>
  <c r="Q15" i="14"/>
  <c r="T15" i="14"/>
  <c r="U22" i="14"/>
  <c r="W15" i="14"/>
  <c r="X21" i="14"/>
  <c r="Y26" i="14"/>
  <c r="CJ28" i="14"/>
  <c r="BO18" i="14"/>
  <c r="BR18" i="14"/>
  <c r="CC23" i="14"/>
  <c r="BJ18" i="14"/>
  <c r="CH25" i="14"/>
  <c r="BG28" i="14"/>
  <c r="BR17" i="14"/>
  <c r="AZ18" i="14"/>
  <c r="BN18" i="14"/>
  <c r="CD26" i="14"/>
  <c r="AQ27" i="14"/>
  <c r="BA12" i="14"/>
  <c r="CV22" i="14"/>
  <c r="BA29" i="14"/>
  <c r="CT20" i="14"/>
  <c r="CM27" i="14"/>
  <c r="BW17" i="14"/>
  <c r="AE28" i="14"/>
  <c r="BU24" i="14"/>
  <c r="BQ12" i="14"/>
  <c r="BY20" i="14"/>
  <c r="CJ31" i="14"/>
  <c r="CE15" i="14"/>
  <c r="AR27" i="14"/>
  <c r="CL23" i="14"/>
  <c r="AZ31" i="14"/>
  <c r="CN28" i="14"/>
  <c r="AJ15" i="14"/>
  <c r="CR28" i="14"/>
  <c r="AK24" i="14"/>
  <c r="AV23" i="14"/>
  <c r="AD28" i="14"/>
  <c r="AM21" i="14"/>
  <c r="AB18" i="14"/>
  <c r="BL27" i="14"/>
  <c r="AE23" i="14"/>
  <c r="BE13" i="14"/>
  <c r="AZ13" i="14"/>
  <c r="AY21" i="14"/>
  <c r="AR18" i="14"/>
  <c r="AT27" i="14"/>
  <c r="CF29" i="14"/>
  <c r="BA14" i="14"/>
  <c r="AR29" i="14"/>
  <c r="BW19" i="14"/>
  <c r="CQ27" i="14"/>
  <c r="BJ31" i="14"/>
  <c r="AE13" i="14"/>
  <c r="AS29" i="14"/>
  <c r="AL26" i="14"/>
  <c r="AE16" i="14"/>
  <c r="AB17" i="14"/>
  <c r="AY25" i="14"/>
  <c r="BM24" i="14"/>
  <c r="AP20" i="14"/>
  <c r="BJ24" i="14"/>
  <c r="BN28" i="14"/>
  <c r="CN21" i="14"/>
  <c r="CQ31" i="14"/>
  <c r="AY14" i="14"/>
  <c r="AL13" i="14"/>
  <c r="BU18" i="14"/>
  <c r="CD16" i="14"/>
  <c r="CB14" i="14"/>
  <c r="BV24" i="14"/>
  <c r="AX28" i="14"/>
  <c r="BH27" i="14"/>
  <c r="CF15" i="14"/>
  <c r="AK13" i="14"/>
  <c r="AC15" i="14"/>
  <c r="BA23" i="14"/>
  <c r="BH19" i="14"/>
  <c r="AS15" i="14"/>
  <c r="CO16" i="14"/>
  <c r="AO19" i="14"/>
  <c r="AK20" i="14"/>
  <c r="AF14" i="14"/>
  <c r="BW31" i="14"/>
  <c r="BP27" i="14"/>
  <c r="CA12" i="14"/>
  <c r="BO14" i="14"/>
  <c r="CO14" i="14"/>
  <c r="CC18" i="14"/>
  <c r="AF17" i="14"/>
  <c r="BJ20" i="14"/>
  <c r="BY25" i="14"/>
  <c r="AP18" i="14"/>
  <c r="BD15" i="14"/>
  <c r="CF26" i="14"/>
  <c r="AX23" i="14"/>
  <c r="AR22" i="14"/>
  <c r="AB28" i="14"/>
  <c r="AL30" i="14"/>
  <c r="CC31" i="14"/>
  <c r="CS18" i="14"/>
  <c r="AN14" i="14"/>
  <c r="CT24" i="14"/>
  <c r="BY28" i="14"/>
  <c r="BV20" i="14"/>
  <c r="AW20" i="14"/>
  <c r="BK26" i="14"/>
  <c r="AC29" i="14"/>
  <c r="CD31" i="14"/>
  <c r="CS23" i="14"/>
  <c r="AR13" i="14"/>
  <c r="BG25" i="14"/>
  <c r="AP17" i="14"/>
  <c r="BB14" i="14"/>
  <c r="BX15" i="14"/>
  <c r="BW20" i="14"/>
  <c r="AD21" i="14"/>
  <c r="BR16" i="14"/>
  <c r="CV24" i="14"/>
  <c r="CU19" i="14"/>
  <c r="BX29" i="14"/>
  <c r="AA14" i="14"/>
  <c r="AD15" i="14"/>
  <c r="CR24" i="14"/>
  <c r="AJ28" i="14"/>
  <c r="AO30" i="14"/>
  <c r="AO31" i="14"/>
  <c r="BX14" i="14"/>
  <c r="BP23" i="14"/>
  <c r="BU13" i="14"/>
  <c r="AN15" i="14"/>
  <c r="BI17" i="14"/>
  <c r="BH24" i="14"/>
  <c r="CT31" i="14"/>
  <c r="CI31" i="14"/>
  <c r="CB15" i="14"/>
  <c r="BQ31" i="14"/>
  <c r="BG31" i="14"/>
  <c r="AX29" i="14"/>
  <c r="AG24" i="14"/>
  <c r="CE21" i="14"/>
  <c r="AL31" i="14"/>
  <c r="CB20" i="14"/>
  <c r="BT22" i="14"/>
  <c r="BW14" i="14"/>
  <c r="BL18" i="14"/>
  <c r="BO22" i="14"/>
  <c r="AW14" i="14"/>
  <c r="BC26" i="14"/>
  <c r="BL16" i="14"/>
  <c r="CV13" i="14"/>
  <c r="BC18" i="14"/>
  <c r="AK25" i="14"/>
  <c r="CP12" i="14"/>
  <c r="BS30" i="14"/>
  <c r="BU26" i="14"/>
  <c r="BC29" i="14"/>
  <c r="AP21" i="14"/>
  <c r="AW19" i="14"/>
  <c r="CI20" i="14"/>
  <c r="BO16" i="14"/>
  <c r="CW30" i="14"/>
  <c r="AQ30" i="14"/>
  <c r="BH22" i="14"/>
  <c r="CI27" i="14"/>
  <c r="CM30" i="14"/>
  <c r="AX14" i="14"/>
  <c r="BD26" i="14"/>
  <c r="CM22" i="14"/>
  <c r="CV31" i="14"/>
  <c r="AR19" i="14"/>
  <c r="BF30" i="14"/>
  <c r="AX24" i="14"/>
  <c r="AO22" i="14"/>
  <c r="AG29" i="14"/>
  <c r="CN17" i="14"/>
  <c r="AD26" i="14"/>
  <c r="BQ22" i="14"/>
  <c r="CC21" i="14"/>
  <c r="BZ15" i="14"/>
  <c r="AF16" i="14"/>
  <c r="CE23" i="14"/>
  <c r="BM23" i="14"/>
  <c r="AE30" i="14"/>
  <c r="BR31" i="14"/>
  <c r="BD19" i="14"/>
  <c r="BE16" i="14"/>
  <c r="CJ23" i="14"/>
  <c r="BQ27" i="14"/>
  <c r="AJ30" i="14"/>
  <c r="CV29" i="14"/>
  <c r="AG16" i="14"/>
  <c r="CN14" i="14"/>
  <c r="AD24" i="14"/>
  <c r="AZ12" i="14"/>
  <c r="CX28" i="14"/>
  <c r="BE21" i="14"/>
  <c r="CC28" i="14"/>
  <c r="BR22" i="14"/>
  <c r="BA19" i="14"/>
  <c r="BF12" i="14"/>
  <c r="CO23" i="14"/>
  <c r="BX25" i="14"/>
  <c r="CS30" i="14"/>
  <c r="BG18" i="14"/>
  <c r="BR25" i="14"/>
  <c r="CB17" i="14"/>
  <c r="AB12" i="14"/>
  <c r="CK28" i="14"/>
  <c r="CX12" i="14"/>
  <c r="BB17" i="14"/>
  <c r="CO24" i="14"/>
  <c r="AG17" i="14"/>
  <c r="AZ22" i="14"/>
  <c r="CK15" i="14"/>
  <c r="BK12" i="14"/>
  <c r="CI13" i="14"/>
  <c r="AN21" i="14"/>
  <c r="CE26" i="14"/>
  <c r="BR23" i="14"/>
  <c r="AY23" i="14"/>
  <c r="BX12" i="14"/>
  <c r="AM12" i="14"/>
  <c r="AW16" i="14"/>
  <c r="AW25" i="14"/>
  <c r="BN24" i="14"/>
  <c r="BO30" i="14"/>
  <c r="AP31" i="14"/>
  <c r="BE26" i="14"/>
  <c r="CV23" i="14"/>
  <c r="AE12" i="14"/>
  <c r="AC17" i="14"/>
  <c r="BE24" i="14"/>
  <c r="BI26" i="14"/>
  <c r="AH14" i="14"/>
  <c r="AU18" i="14"/>
  <c r="BF31" i="14"/>
  <c r="AU22" i="14"/>
  <c r="CI26" i="14"/>
  <c r="CT29" i="14"/>
  <c r="CR30" i="14"/>
  <c r="AO18" i="14"/>
  <c r="BF18" i="14"/>
  <c r="CV19" i="14"/>
  <c r="AJ14" i="14"/>
  <c r="CL19" i="14"/>
  <c r="BO21" i="14"/>
  <c r="BC16" i="14"/>
  <c r="AQ22" i="14"/>
  <c r="BE30" i="14"/>
  <c r="AM25" i="14"/>
  <c r="BU14" i="14"/>
  <c r="AZ28" i="14"/>
  <c r="BX17" i="14"/>
  <c r="AI20" i="14"/>
  <c r="CW20" i="14"/>
  <c r="AS31" i="14"/>
  <c r="AK29" i="14"/>
  <c r="BU27" i="14"/>
  <c r="CN15" i="14"/>
  <c r="AJ13" i="14"/>
  <c r="BZ27" i="14"/>
  <c r="AD25" i="14"/>
  <c r="BP12" i="14"/>
  <c r="CU12" i="14"/>
  <c r="AP22" i="14"/>
  <c r="BL24" i="14"/>
  <c r="AL14" i="14"/>
  <c r="BB24" i="14"/>
  <c r="AE18" i="14"/>
  <c r="CU26" i="14"/>
  <c r="BV12" i="14"/>
  <c r="BN27" i="14"/>
  <c r="AD22" i="14"/>
  <c r="CT30" i="14"/>
  <c r="AG13" i="14"/>
  <c r="AV29" i="14"/>
  <c r="CM16" i="14"/>
  <c r="AC13" i="14"/>
  <c r="AA16" i="14"/>
  <c r="CV12" i="14"/>
  <c r="H13" i="14"/>
  <c r="P13" i="14"/>
  <c r="Q20" i="14"/>
  <c r="S13" i="14"/>
  <c r="T20" i="14"/>
  <c r="V14" i="14"/>
  <c r="W20" i="14"/>
  <c r="X26" i="14"/>
  <c r="Z15" i="14"/>
  <c r="BS12" i="14"/>
  <c r="BK18" i="14"/>
  <c r="CH15" i="14"/>
  <c r="BQ24" i="14"/>
  <c r="BN16" i="14"/>
  <c r="BX20" i="14"/>
  <c r="CG29" i="14"/>
  <c r="AZ27" i="14"/>
  <c r="CC26" i="14"/>
  <c r="BM28" i="14"/>
  <c r="CF25" i="14"/>
  <c r="CR31" i="14"/>
  <c r="AK28" i="14"/>
  <c r="BR21" i="14"/>
  <c r="BJ26" i="14"/>
  <c r="AA26" i="14"/>
  <c r="BG15" i="14"/>
  <c r="AX18" i="14"/>
  <c r="BT27" i="14"/>
  <c r="AU14" i="14"/>
  <c r="CH16" i="14"/>
  <c r="CF21" i="14"/>
  <c r="CI28" i="14"/>
  <c r="CV30" i="14"/>
  <c r="CE22" i="14"/>
  <c r="AQ31" i="14"/>
  <c r="CU16" i="14"/>
  <c r="CC14" i="14"/>
  <c r="BI22" i="14"/>
  <c r="AS14" i="14"/>
  <c r="BJ27" i="14"/>
  <c r="AN22" i="14"/>
  <c r="AS25" i="14"/>
  <c r="BP14" i="14"/>
  <c r="BS16" i="14"/>
  <c r="AI28" i="14"/>
  <c r="AF18" i="14"/>
  <c r="AJ16" i="14"/>
  <c r="AI24" i="14"/>
  <c r="BG30" i="14"/>
  <c r="CE12" i="14"/>
  <c r="AO14" i="14"/>
  <c r="AM22" i="14"/>
  <c r="BB20" i="14"/>
  <c r="AC21" i="14"/>
  <c r="CQ14" i="14"/>
  <c r="BG20" i="14"/>
  <c r="BC17" i="14"/>
  <c r="AB20" i="14"/>
  <c r="BP25" i="14"/>
  <c r="CF31" i="14"/>
  <c r="CJ25" i="14"/>
  <c r="CD28" i="14"/>
  <c r="AP14" i="14"/>
  <c r="CU29" i="14"/>
  <c r="AN13" i="14"/>
  <c r="AV18" i="14"/>
  <c r="BK23" i="14"/>
  <c r="BH18" i="14"/>
  <c r="AX27" i="14"/>
  <c r="CL31" i="14"/>
  <c r="AG12" i="14"/>
  <c r="CU25" i="14"/>
  <c r="CF20" i="14"/>
  <c r="CR26" i="14"/>
  <c r="BN21" i="14"/>
  <c r="CA14" i="14"/>
  <c r="BF14" i="14"/>
  <c r="BH30" i="14"/>
  <c r="BS27" i="14"/>
  <c r="CK25" i="14"/>
  <c r="AQ21" i="14"/>
  <c r="AI29" i="14"/>
  <c r="BS21" i="14"/>
  <c r="AN31" i="14"/>
  <c r="CX27" i="14"/>
  <c r="CM31" i="14"/>
  <c r="CG24" i="14"/>
  <c r="CL22" i="14"/>
  <c r="CL25" i="14"/>
  <c r="BK15" i="14"/>
  <c r="CH20" i="14"/>
  <c r="CH23" i="14"/>
  <c r="BI23" i="14"/>
  <c r="CS21" i="14"/>
  <c r="BT15" i="14"/>
  <c r="AW31" i="14"/>
  <c r="CT15" i="14"/>
  <c r="BV23" i="14"/>
  <c r="AG23" i="14"/>
  <c r="CV16" i="14"/>
  <c r="BY16" i="14"/>
  <c r="BV13" i="14"/>
  <c r="AP25" i="14"/>
  <c r="CM12" i="14"/>
  <c r="BQ28" i="14"/>
  <c r="AV31" i="14"/>
  <c r="CS24" i="14"/>
  <c r="BF24" i="14"/>
  <c r="CT23" i="14"/>
  <c r="BG24" i="14"/>
  <c r="AI19" i="14"/>
  <c r="CA21" i="14"/>
  <c r="CX31" i="14"/>
  <c r="BL31" i="14"/>
  <c r="BM29" i="14"/>
  <c r="BS29" i="14"/>
  <c r="BD30" i="14"/>
  <c r="BL14" i="14"/>
  <c r="AB21" i="14"/>
  <c r="BT24" i="14"/>
  <c r="CN12" i="14"/>
  <c r="BS17" i="14"/>
  <c r="CP20" i="14"/>
  <c r="AM15" i="14"/>
  <c r="BH16" i="14"/>
  <c r="AR24" i="14"/>
  <c r="BL20" i="14"/>
  <c r="AL25" i="14"/>
  <c r="AT13" i="14"/>
  <c r="BI25" i="14"/>
  <c r="AO20" i="14"/>
  <c r="CN27" i="14"/>
  <c r="CE20" i="14"/>
  <c r="CD24" i="14"/>
  <c r="CJ13" i="14"/>
  <c r="AM14" i="14"/>
  <c r="CD13" i="14"/>
  <c r="AO27" i="14"/>
  <c r="BQ29" i="14"/>
  <c r="AR31" i="14"/>
  <c r="BO31" i="14"/>
  <c r="AG15" i="14"/>
  <c r="CQ21" i="14"/>
  <c r="CE17" i="14"/>
  <c r="BI24" i="14"/>
  <c r="AS16" i="14"/>
  <c r="AM17" i="14"/>
  <c r="BG16" i="14"/>
  <c r="AR12" i="14"/>
  <c r="CC30" i="14"/>
  <c r="CO22" i="14"/>
  <c r="AF23" i="14"/>
  <c r="CU18" i="14"/>
  <c r="AD14" i="14"/>
  <c r="BA20" i="14"/>
  <c r="AX30" i="14"/>
  <c r="AS30" i="14"/>
  <c r="AV19" i="14"/>
  <c r="AC26" i="14"/>
  <c r="AZ17" i="14"/>
  <c r="AK15" i="14"/>
  <c r="BZ20" i="14"/>
  <c r="CL27" i="14"/>
  <c r="AV14" i="14"/>
  <c r="BQ20" i="14"/>
  <c r="CC20" i="14"/>
  <c r="BZ25" i="14"/>
  <c r="AD16" i="14"/>
  <c r="AT15" i="14"/>
  <c r="AY19" i="14"/>
  <c r="CX15" i="14"/>
  <c r="CQ15" i="14"/>
  <c r="CI16" i="14"/>
  <c r="BK20" i="14"/>
  <c r="AK23" i="14"/>
  <c r="AL17" i="14"/>
  <c r="CN16" i="14"/>
  <c r="CG31" i="14"/>
  <c r="BQ21" i="14"/>
  <c r="CE31" i="14"/>
  <c r="BN30" i="14"/>
  <c r="CQ30" i="14"/>
  <c r="AF26" i="14"/>
  <c r="CG15" i="14"/>
  <c r="CU30" i="14"/>
  <c r="CB30" i="14"/>
  <c r="BT31" i="14"/>
  <c r="AL16" i="14"/>
  <c r="BU23" i="14"/>
  <c r="BT18" i="14"/>
  <c r="AG26" i="14"/>
  <c r="BA30" i="14"/>
  <c r="BD20" i="14"/>
  <c r="AC28" i="14"/>
  <c r="BK17" i="14"/>
  <c r="BS24" i="14"/>
  <c r="AO24" i="14"/>
  <c r="CV17" i="14"/>
  <c r="BW21" i="14"/>
  <c r="AR21" i="14"/>
  <c r="CN23" i="14"/>
  <c r="AI17" i="14"/>
  <c r="BV26" i="14"/>
  <c r="CN18" i="14"/>
  <c r="AV25" i="14"/>
  <c r="CE28" i="14"/>
  <c r="BD25" i="14"/>
  <c r="AB15" i="14"/>
  <c r="BC30" i="14"/>
  <c r="AD12" i="14"/>
  <c r="AT14" i="14"/>
  <c r="AZ25" i="14"/>
  <c r="AJ25" i="14"/>
  <c r="CJ18" i="14"/>
  <c r="AL18" i="14"/>
  <c r="BY18" i="14"/>
  <c r="BT29" i="14"/>
  <c r="CQ29" i="14"/>
  <c r="CM29" i="14"/>
  <c r="BD17" i="14"/>
  <c r="CQ28" i="14"/>
  <c r="AR23" i="14"/>
  <c r="BH29" i="14"/>
  <c r="CD15" i="14"/>
  <c r="CR23" i="14"/>
  <c r="AS22" i="14"/>
  <c r="CJ27" i="14"/>
  <c r="CT16" i="14"/>
  <c r="CA29" i="14"/>
  <c r="CU23" i="14"/>
  <c r="BW18" i="14"/>
  <c r="BG29" i="14"/>
  <c r="CL26" i="14"/>
  <c r="CV15" i="14"/>
  <c r="BU29" i="14"/>
  <c r="AX16" i="14"/>
  <c r="BB25" i="14"/>
  <c r="BJ23" i="14"/>
  <c r="AJ20" i="14"/>
  <c r="CR27" i="14"/>
  <c r="BB30" i="14"/>
  <c r="CM19" i="14"/>
  <c r="BB27" i="14"/>
  <c r="CM24" i="14"/>
  <c r="BN17" i="14"/>
  <c r="CG27" i="14"/>
  <c r="AH27" i="14"/>
  <c r="AS26" i="14"/>
  <c r="CK12" i="14"/>
  <c r="CJ22" i="14"/>
  <c r="AH28" i="14"/>
  <c r="BU15" i="14"/>
  <c r="BU21" i="14"/>
  <c r="BE25" i="14"/>
  <c r="AV17" i="14"/>
  <c r="CX16" i="14"/>
  <c r="BJ21" i="14"/>
  <c r="AI27" i="14"/>
  <c r="BP19" i="14"/>
  <c r="BZ24" i="14"/>
  <c r="AO13" i="14"/>
  <c r="CB25" i="14"/>
  <c r="BJ17" i="14"/>
  <c r="CK13" i="14"/>
  <c r="AE19" i="14"/>
  <c r="BM17" i="14"/>
  <c r="CJ16" i="14"/>
  <c r="AY22" i="14"/>
  <c r="AA12" i="14"/>
  <c r="BO24" i="14"/>
  <c r="AF28" i="14"/>
  <c r="CG20" i="14"/>
  <c r="AG22" i="14"/>
  <c r="CQ22" i="14"/>
  <c r="CH26" i="14"/>
  <c r="CR22" i="14"/>
  <c r="CJ15" i="14"/>
  <c r="BB26" i="14"/>
  <c r="AU31" i="14"/>
  <c r="BF28" i="14"/>
  <c r="BU12" i="14"/>
  <c r="CW16" i="14"/>
  <c r="AX17" i="14"/>
  <c r="AN20" i="14"/>
  <c r="BM26" i="14"/>
  <c r="AW24" i="14"/>
  <c r="Z18" i="14"/>
  <c r="Y19" i="14"/>
  <c r="X19" i="14"/>
  <c r="W18" i="14"/>
  <c r="V17" i="14"/>
  <c r="U15" i="14"/>
  <c r="T13" i="14"/>
  <c r="P19" i="14"/>
  <c r="O15" i="14"/>
  <c r="G13" i="14"/>
  <c r="F12" i="14"/>
  <c r="I16" i="14"/>
  <c r="K18" i="14"/>
  <c r="M16" i="14"/>
  <c r="F13" i="14"/>
  <c r="I17" i="14"/>
  <c r="F14" i="14"/>
  <c r="H16" i="14"/>
  <c r="L12" i="14"/>
  <c r="M18" i="14"/>
  <c r="L16" i="14"/>
  <c r="J14" i="14"/>
  <c r="G16" i="14"/>
  <c r="L15" i="14"/>
  <c r="I13" i="14"/>
  <c r="D12" i="14"/>
  <c r="L14" i="14"/>
  <c r="I12" i="14"/>
  <c r="J15" i="14"/>
  <c r="N16" i="14"/>
  <c r="P15" i="14"/>
  <c r="S18" i="14"/>
  <c r="V21" i="14"/>
  <c r="W26" i="14"/>
  <c r="Y15" i="14"/>
  <c r="Z22" i="14"/>
  <c r="C39" i="34"/>
  <c r="D40" i="34"/>
  <c r="F42" i="34"/>
  <c r="E41" i="34"/>
  <c r="Q8" i="37"/>
  <c r="R9" i="37"/>
  <c r="U20" i="39"/>
  <c r="V20" i="36"/>
  <c r="C6" i="37"/>
  <c r="C7" i="38"/>
  <c r="I112" i="12"/>
  <c r="I74" i="12"/>
  <c r="H74" i="12"/>
  <c r="A8" i="39"/>
  <c r="A5" i="36"/>
  <c r="A5" i="37"/>
  <c r="F27" i="12"/>
  <c r="B6" i="38"/>
  <c r="A6" i="38"/>
  <c r="J74" i="12"/>
  <c r="J112" i="12"/>
  <c r="H5" i="34" l="1"/>
  <c r="B16" i="34"/>
  <c r="B43" i="34" s="1"/>
  <c r="G43" i="34" s="1"/>
  <c r="M43" i="34" s="1"/>
  <c r="H5" i="33"/>
  <c r="B16" i="33"/>
  <c r="B43" i="33" s="1"/>
  <c r="L18" i="14"/>
  <c r="D40" i="33"/>
  <c r="BX40" i="33" s="1"/>
  <c r="I18" i="14"/>
  <c r="I34" i="14" s="1"/>
  <c r="I20" i="18" s="1"/>
  <c r="J18" i="14"/>
  <c r="N18" i="14"/>
  <c r="F25" i="32"/>
  <c r="F29" i="12"/>
  <c r="D6" i="14"/>
  <c r="F188" i="12"/>
  <c r="H76" i="12"/>
  <c r="F6" i="33"/>
  <c r="H26" i="12"/>
  <c r="F42" i="33"/>
  <c r="BR42" i="33" s="1"/>
  <c r="D51" i="12"/>
  <c r="R26" i="36"/>
  <c r="AG52" i="12"/>
  <c r="J2" i="37"/>
  <c r="O204" i="12"/>
  <c r="M18" i="18"/>
  <c r="H2" i="39"/>
  <c r="I2" i="39" s="1"/>
  <c r="J2" i="39" s="1"/>
  <c r="K2" i="39" s="1"/>
  <c r="CM18" i="34"/>
  <c r="CB18" i="34"/>
  <c r="Y14" i="34"/>
  <c r="S12" i="34"/>
  <c r="BH31" i="34"/>
  <c r="Z20" i="34"/>
  <c r="AR23" i="34"/>
  <c r="CQ16" i="34"/>
  <c r="AN18" i="34"/>
  <c r="AH31" i="34"/>
  <c r="CV12" i="34"/>
  <c r="CH21" i="34"/>
  <c r="BZ19" i="35"/>
  <c r="AA17" i="34"/>
  <c r="BI29" i="34"/>
  <c r="BI18" i="34"/>
  <c r="BJ16" i="34"/>
  <c r="BL20" i="34"/>
  <c r="H14" i="34"/>
  <c r="I45" i="14"/>
  <c r="BM45" i="14" s="1"/>
  <c r="CW24" i="34"/>
  <c r="Q17" i="34"/>
  <c r="AG25" i="34"/>
  <c r="AC20" i="34"/>
  <c r="BE26" i="34"/>
  <c r="CE24" i="34"/>
  <c r="AB16" i="34"/>
  <c r="S20" i="34"/>
  <c r="AY31" i="34"/>
  <c r="AH20" i="34"/>
  <c r="CE28" i="34"/>
  <c r="U15" i="34"/>
  <c r="AM19" i="34"/>
  <c r="I14" i="34"/>
  <c r="BE15" i="34"/>
  <c r="AZ25" i="34"/>
  <c r="CN20" i="34"/>
  <c r="AY30" i="34"/>
  <c r="U22" i="34"/>
  <c r="BT21" i="34"/>
  <c r="BM22" i="35"/>
  <c r="BL17" i="35"/>
  <c r="BJ20" i="35"/>
  <c r="AC23" i="35"/>
  <c r="BT26" i="35"/>
  <c r="W24" i="35"/>
  <c r="CS19" i="35"/>
  <c r="AN13" i="35"/>
  <c r="Q15" i="35"/>
  <c r="BE20" i="35"/>
  <c r="CB27" i="35"/>
  <c r="AZ26" i="35"/>
  <c r="H44" i="14"/>
  <c r="R44" i="14" s="1"/>
  <c r="F42" i="14"/>
  <c r="T42" i="14" s="1"/>
  <c r="E41" i="14"/>
  <c r="K41" i="14" s="1"/>
  <c r="CO22" i="34"/>
  <c r="CE25" i="34"/>
  <c r="BM17" i="34"/>
  <c r="AI23" i="34"/>
  <c r="CV15" i="34"/>
  <c r="BU16" i="34"/>
  <c r="CD21" i="34"/>
  <c r="CG27" i="34"/>
  <c r="AB15" i="34"/>
  <c r="BO16" i="34"/>
  <c r="R17" i="34"/>
  <c r="CP25" i="34"/>
  <c r="CU25" i="34"/>
  <c r="AJ18" i="34"/>
  <c r="CA13" i="34"/>
  <c r="CW19" i="34"/>
  <c r="O18" i="35"/>
  <c r="BP17" i="34"/>
  <c r="AX16" i="34"/>
  <c r="CK20" i="34"/>
  <c r="Z22" i="34"/>
  <c r="CU12" i="34"/>
  <c r="X20" i="34"/>
  <c r="BO18" i="34"/>
  <c r="AQ31" i="34"/>
  <c r="AT24" i="34"/>
  <c r="AY20" i="34"/>
  <c r="AY18" i="34"/>
  <c r="BW21" i="34"/>
  <c r="BU20" i="34"/>
  <c r="CB22" i="34"/>
  <c r="AV12" i="34"/>
  <c r="Y18" i="34"/>
  <c r="BY16" i="34"/>
  <c r="AR27" i="34"/>
  <c r="AS26" i="34"/>
  <c r="AH23" i="34"/>
  <c r="CQ31" i="34"/>
  <c r="AD25" i="34"/>
  <c r="BO26" i="34"/>
  <c r="AO23" i="34"/>
  <c r="BA27" i="34"/>
  <c r="U23" i="34"/>
  <c r="CK29" i="34"/>
  <c r="BV18" i="34"/>
  <c r="AU13" i="34"/>
  <c r="CL27" i="34"/>
  <c r="CU18" i="34"/>
  <c r="CE19" i="34"/>
  <c r="CR12" i="34"/>
  <c r="BV13" i="34"/>
  <c r="AK21" i="34"/>
  <c r="AF30" i="34"/>
  <c r="CS16" i="34"/>
  <c r="CM15" i="34"/>
  <c r="BS21" i="34"/>
  <c r="BN17" i="34"/>
  <c r="BM14" i="34"/>
  <c r="L16" i="34"/>
  <c r="AO29" i="34"/>
  <c r="CD26" i="34"/>
  <c r="Y15" i="34"/>
  <c r="BY23" i="34"/>
  <c r="AA18" i="34"/>
  <c r="AD20" i="34"/>
  <c r="AP25" i="34"/>
  <c r="CM16" i="34"/>
  <c r="AJ24" i="34"/>
  <c r="CP30" i="34"/>
  <c r="BZ28" i="34"/>
  <c r="BV29" i="34"/>
  <c r="CB25" i="34"/>
  <c r="CB15" i="34"/>
  <c r="AM13" i="34"/>
  <c r="BP21" i="34"/>
  <c r="H12" i="34"/>
  <c r="Q20" i="34"/>
  <c r="BF15" i="34"/>
  <c r="CN13" i="34"/>
  <c r="O13" i="34"/>
  <c r="AG23" i="34"/>
  <c r="CO25" i="34"/>
  <c r="AX28" i="34"/>
  <c r="CW12" i="34"/>
  <c r="AG28" i="34"/>
  <c r="CT21" i="34"/>
  <c r="AY29" i="34"/>
  <c r="CF30" i="34"/>
  <c r="AI30" i="34"/>
  <c r="CE13" i="34"/>
  <c r="CX26" i="34"/>
  <c r="BJ17" i="34"/>
  <c r="BG15" i="34"/>
  <c r="T16" i="34"/>
  <c r="CA31" i="34"/>
  <c r="BW18" i="34"/>
  <c r="AD17" i="34"/>
  <c r="AM31" i="34"/>
  <c r="BT25" i="34"/>
  <c r="AL20" i="34"/>
  <c r="BU21" i="34"/>
  <c r="CR17" i="34"/>
  <c r="AM17" i="34"/>
  <c r="AF16" i="34"/>
  <c r="CM25" i="34"/>
  <c r="V23" i="34"/>
  <c r="AN14" i="34"/>
  <c r="AH16" i="34"/>
  <c r="AP24" i="34"/>
  <c r="O16" i="34"/>
  <c r="AF18" i="34"/>
  <c r="CP23" i="34"/>
  <c r="BK22" i="34"/>
  <c r="AS14" i="34"/>
  <c r="BL12" i="34"/>
  <c r="AC28" i="34"/>
  <c r="BW23" i="34"/>
  <c r="BH13" i="34"/>
  <c r="CE26" i="34"/>
  <c r="BQ31" i="34"/>
  <c r="CU29" i="34"/>
  <c r="CO14" i="34"/>
  <c r="CD14" i="34"/>
  <c r="BG18" i="34"/>
  <c r="AA15" i="34"/>
  <c r="U16" i="34"/>
  <c r="Y21" i="34"/>
  <c r="BB15" i="34"/>
  <c r="CX29" i="34"/>
  <c r="AZ19" i="34"/>
  <c r="AM14" i="34"/>
  <c r="CX16" i="34"/>
  <c r="BC29" i="34"/>
  <c r="BX18" i="34"/>
  <c r="AR21" i="34"/>
  <c r="BK26" i="34"/>
  <c r="R19" i="34"/>
  <c r="L13" i="34"/>
  <c r="BX31" i="34"/>
  <c r="V24" i="34"/>
  <c r="CV31" i="34"/>
  <c r="CQ13" i="34"/>
  <c r="BF14" i="34"/>
  <c r="AN28" i="34"/>
  <c r="AC14" i="34"/>
  <c r="CU19" i="34"/>
  <c r="BM30" i="34"/>
  <c r="BA16" i="34"/>
  <c r="CA20" i="34"/>
  <c r="AC30" i="34"/>
  <c r="CR15" i="34"/>
  <c r="BD20" i="34"/>
  <c r="BB18" i="34"/>
  <c r="AE16" i="34"/>
  <c r="BO30" i="34"/>
  <c r="BG29" i="34"/>
  <c r="CQ23" i="34"/>
  <c r="AP22" i="34"/>
  <c r="CF31" i="34"/>
  <c r="CR26" i="34"/>
  <c r="CV27" i="34"/>
  <c r="CH15" i="34"/>
  <c r="BI13" i="34"/>
  <c r="CR19" i="34"/>
  <c r="BC18" i="34"/>
  <c r="AK25" i="34"/>
  <c r="AN13" i="34"/>
  <c r="CA29" i="34"/>
  <c r="AI28" i="35"/>
  <c r="BW31" i="34"/>
  <c r="F13" i="34"/>
  <c r="BG31" i="34"/>
  <c r="AU14" i="34"/>
  <c r="AI22" i="35"/>
  <c r="CC20" i="34"/>
  <c r="CL26" i="34"/>
  <c r="BI30" i="34"/>
  <c r="BU23" i="34"/>
  <c r="AB31" i="34"/>
  <c r="BJ23" i="34"/>
  <c r="CX22" i="34"/>
  <c r="AP29" i="34"/>
  <c r="BQ24" i="34"/>
  <c r="AK31" i="34"/>
  <c r="BB20" i="34"/>
  <c r="BY28" i="34"/>
  <c r="N14" i="34"/>
  <c r="CL28" i="34"/>
  <c r="X12" i="34"/>
  <c r="BT31" i="34"/>
  <c r="AC25" i="34"/>
  <c r="BY22" i="34"/>
  <c r="CG15" i="34"/>
  <c r="BQ16" i="34"/>
  <c r="AI16" i="34"/>
  <c r="BK30" i="34"/>
  <c r="CG20" i="34"/>
  <c r="AI28" i="34"/>
  <c r="BL17" i="34"/>
  <c r="BP13" i="34"/>
  <c r="AA16" i="34"/>
  <c r="BC31" i="34"/>
  <c r="BD30" i="34"/>
  <c r="AE30" i="34"/>
  <c r="CE31" i="34"/>
  <c r="AJ29" i="34"/>
  <c r="CN22" i="34"/>
  <c r="G13" i="34"/>
  <c r="AC29" i="34"/>
  <c r="CV19" i="34"/>
  <c r="CD30" i="34"/>
  <c r="Z12" i="34"/>
  <c r="CM13" i="34"/>
  <c r="R14" i="34"/>
  <c r="AQ30" i="34"/>
  <c r="CA17" i="34"/>
  <c r="CE20" i="34"/>
  <c r="AQ21" i="34"/>
  <c r="BV21" i="35"/>
  <c r="CQ22" i="35"/>
  <c r="AF14" i="35"/>
  <c r="BO15" i="35"/>
  <c r="T22" i="35"/>
  <c r="CQ21" i="35"/>
  <c r="BF16" i="35"/>
  <c r="CP15" i="35"/>
  <c r="E12" i="35"/>
  <c r="CB18" i="35"/>
  <c r="BZ24" i="35"/>
  <c r="BN18" i="35"/>
  <c r="U15" i="35"/>
  <c r="BY16" i="35"/>
  <c r="CG25" i="35"/>
  <c r="AX26" i="35"/>
  <c r="BM16" i="35"/>
  <c r="AP20" i="35"/>
  <c r="AC14" i="35"/>
  <c r="AB30" i="35"/>
  <c r="CP23" i="35"/>
  <c r="X20" i="35"/>
  <c r="V14" i="35"/>
  <c r="W21" i="35"/>
  <c r="CG27" i="35"/>
  <c r="CF27" i="35"/>
  <c r="AR22" i="35"/>
  <c r="Z27" i="35"/>
  <c r="AY23" i="35"/>
  <c r="BL25" i="35"/>
  <c r="N15" i="34"/>
  <c r="BV20" i="34"/>
  <c r="BH28" i="34"/>
  <c r="AT22" i="34"/>
  <c r="CF29" i="34"/>
  <c r="AZ26" i="34"/>
  <c r="AZ12" i="34"/>
  <c r="BW19" i="34"/>
  <c r="CI28" i="34"/>
  <c r="CU23" i="34"/>
  <c r="AQ13" i="34"/>
  <c r="BZ26" i="34"/>
  <c r="CD17" i="34"/>
  <c r="AR13" i="34"/>
  <c r="BP22" i="34"/>
  <c r="BW20" i="34"/>
  <c r="CI30" i="34"/>
  <c r="AX30" i="34"/>
  <c r="BU14" i="34"/>
  <c r="CX15" i="34"/>
  <c r="AD16" i="34"/>
  <c r="CN25" i="34"/>
  <c r="CE18" i="34"/>
  <c r="AQ24" i="34"/>
  <c r="AN31" i="34"/>
  <c r="AS31" i="34"/>
  <c r="AT20" i="34"/>
  <c r="AB21" i="34"/>
  <c r="BQ30" i="34"/>
  <c r="AT23" i="34"/>
  <c r="BO21" i="34"/>
  <c r="AG22" i="34"/>
  <c r="BF18" i="34"/>
  <c r="CU21" i="34"/>
  <c r="CA19" i="34"/>
  <c r="AY15" i="34"/>
  <c r="BU30" i="34"/>
  <c r="AF23" i="34"/>
  <c r="AO22" i="34"/>
  <c r="BF17" i="34"/>
  <c r="CJ18" i="34"/>
  <c r="CF12" i="34"/>
  <c r="AS22" i="34"/>
  <c r="CF18" i="34"/>
  <c r="AO14" i="34"/>
  <c r="BJ27" i="34"/>
  <c r="CN30" i="34"/>
  <c r="BV25" i="34"/>
  <c r="AA13" i="34"/>
  <c r="CX20" i="34"/>
  <c r="BR15" i="34"/>
  <c r="BE21" i="34"/>
  <c r="U13" i="34"/>
  <c r="CL29" i="34"/>
  <c r="CA24" i="35"/>
  <c r="P18" i="34"/>
  <c r="AA27" i="34"/>
  <c r="BN23" i="34"/>
  <c r="CA23" i="34"/>
  <c r="T17" i="34"/>
  <c r="BA28" i="34"/>
  <c r="BA31" i="34"/>
  <c r="BB26" i="34"/>
  <c r="BZ16" i="34"/>
  <c r="S19" i="34"/>
  <c r="CS20" i="34"/>
  <c r="AW15" i="34"/>
  <c r="BZ21" i="34"/>
  <c r="R16" i="34"/>
  <c r="BS26" i="34"/>
  <c r="Z18" i="34"/>
  <c r="CM19" i="34"/>
  <c r="E12" i="34"/>
  <c r="AJ31" i="34"/>
  <c r="CU16" i="34"/>
  <c r="Y12" i="34"/>
  <c r="CQ12" i="34"/>
  <c r="CT18" i="34"/>
  <c r="BK23" i="34"/>
  <c r="S13" i="34"/>
  <c r="CS24" i="34"/>
  <c r="I16" i="34"/>
  <c r="AF15" i="34"/>
  <c r="CE12" i="34"/>
  <c r="CS15" i="34"/>
  <c r="BB25" i="34"/>
  <c r="AO17" i="34"/>
  <c r="V17" i="34"/>
  <c r="AQ18" i="34"/>
  <c r="CV16" i="34"/>
  <c r="CE16" i="34"/>
  <c r="AA29" i="34"/>
  <c r="AX16" i="35"/>
  <c r="AB29" i="35"/>
  <c r="CB23" i="35"/>
  <c r="AA12" i="35"/>
  <c r="AL26" i="35"/>
  <c r="AI18" i="35"/>
  <c r="AI31" i="35"/>
  <c r="AY14" i="34"/>
  <c r="CF28" i="34"/>
  <c r="AR24" i="34"/>
  <c r="CO21" i="34"/>
  <c r="AJ30" i="34"/>
  <c r="BC16" i="34"/>
  <c r="BS22" i="34"/>
  <c r="J12" i="34"/>
  <c r="AB28" i="34"/>
  <c r="AS19" i="34"/>
  <c r="AJ17" i="34"/>
  <c r="BF27" i="34"/>
  <c r="AQ20" i="34"/>
  <c r="BV28" i="34"/>
  <c r="CP17" i="34"/>
  <c r="K14" i="34"/>
  <c r="CU15" i="34"/>
  <c r="CE23" i="34"/>
  <c r="CK22" i="34"/>
  <c r="BH29" i="34"/>
  <c r="BM29" i="34"/>
  <c r="AA19" i="34"/>
  <c r="BL13" i="34"/>
  <c r="U21" i="34"/>
  <c r="BR28" i="34"/>
  <c r="BL25" i="34"/>
  <c r="K15" i="34"/>
  <c r="CM31" i="34"/>
  <c r="AX13" i="34"/>
  <c r="BN26" i="34"/>
  <c r="I12" i="34"/>
  <c r="AV13" i="34"/>
  <c r="AW27" i="34"/>
  <c r="BL26" i="34"/>
  <c r="Y20" i="34"/>
  <c r="BB31" i="34"/>
  <c r="CC15" i="34"/>
  <c r="BP19" i="34"/>
  <c r="AV19" i="34"/>
  <c r="CL21" i="34"/>
  <c r="AP28" i="34"/>
  <c r="BQ13" i="34"/>
  <c r="AP15" i="34"/>
  <c r="AF13" i="34"/>
  <c r="BG13" i="34"/>
  <c r="BN31" i="34"/>
  <c r="BE27" i="34"/>
  <c r="AW30" i="34"/>
  <c r="BN25" i="34"/>
  <c r="O18" i="34"/>
  <c r="BU17" i="34"/>
  <c r="AZ22" i="34"/>
  <c r="CK28" i="34"/>
  <c r="BU31" i="34"/>
  <c r="AH28" i="34"/>
  <c r="AY19" i="34"/>
  <c r="CP31" i="34"/>
  <c r="AG31" i="34"/>
  <c r="CW15" i="34"/>
  <c r="CC28" i="34"/>
  <c r="F12" i="34"/>
  <c r="CW13" i="34"/>
  <c r="Z24" i="34"/>
  <c r="AJ15" i="34"/>
  <c r="AU31" i="34"/>
  <c r="BQ22" i="34"/>
  <c r="BZ19" i="34"/>
  <c r="X27" i="34"/>
  <c r="BN29" i="34"/>
  <c r="AJ28" i="34"/>
  <c r="R12" i="34"/>
  <c r="AP13" i="34"/>
  <c r="BU28" i="34"/>
  <c r="AU30" i="34"/>
  <c r="AW19" i="34"/>
  <c r="BJ25" i="34"/>
  <c r="AF24" i="34"/>
  <c r="BM24" i="34"/>
  <c r="AL28" i="34"/>
  <c r="X14" i="34"/>
  <c r="AU20" i="34"/>
  <c r="BA12" i="34"/>
  <c r="AA23" i="34"/>
  <c r="Y22" i="34"/>
  <c r="AC27" i="34"/>
  <c r="CL18" i="34"/>
  <c r="BK29" i="34"/>
  <c r="BK31" i="34"/>
  <c r="BB29" i="34"/>
  <c r="CD16" i="34"/>
  <c r="BN19" i="34"/>
  <c r="AX21" i="34"/>
  <c r="AN22" i="34"/>
  <c r="AW20" i="34"/>
  <c r="V21" i="34"/>
  <c r="CB27" i="34"/>
  <c r="CG31" i="34"/>
  <c r="BZ29" i="34"/>
  <c r="AF19" i="34"/>
  <c r="BD16" i="34"/>
  <c r="AV29" i="34"/>
  <c r="BX17" i="34"/>
  <c r="BP15" i="34"/>
  <c r="W18" i="34"/>
  <c r="BZ15" i="34"/>
  <c r="AK14" i="34"/>
  <c r="F15" i="34"/>
  <c r="BE23" i="34"/>
  <c r="BZ23" i="34"/>
  <c r="AB24" i="34"/>
  <c r="AW31" i="34"/>
  <c r="AS23" i="34"/>
  <c r="AZ13" i="34"/>
  <c r="Y17" i="34"/>
  <c r="BF22" i="34"/>
  <c r="AQ26" i="34"/>
  <c r="CU22" i="34"/>
  <c r="AR18" i="34"/>
  <c r="BG16" i="34"/>
  <c r="W16" i="34"/>
  <c r="BA29" i="34"/>
  <c r="AT13" i="34"/>
  <c r="BZ14" i="34"/>
  <c r="BA17" i="34"/>
  <c r="F14" i="34"/>
  <c r="BO14" i="34"/>
  <c r="AZ20" i="34"/>
  <c r="V14" i="34"/>
  <c r="S18" i="34"/>
  <c r="BJ29" i="34"/>
  <c r="AC13" i="34"/>
  <c r="AO16" i="34"/>
  <c r="AT31" i="34"/>
  <c r="BJ30" i="34"/>
  <c r="CR22" i="34"/>
  <c r="CT25" i="34"/>
  <c r="AC21" i="34"/>
  <c r="AR28" i="34"/>
  <c r="CX17" i="34"/>
  <c r="AV25" i="34"/>
  <c r="AN27" i="34"/>
  <c r="G15" i="34"/>
  <c r="H13" i="34"/>
  <c r="AV22" i="34"/>
  <c r="AD18" i="34"/>
  <c r="X25" i="34"/>
  <c r="CU30" i="34"/>
  <c r="CS26" i="34"/>
  <c r="AP30" i="34"/>
  <c r="CN17" i="34"/>
  <c r="CT29" i="34"/>
  <c r="BB22" i="34"/>
  <c r="AL26" i="34"/>
  <c r="AJ21" i="34"/>
  <c r="BU24" i="34"/>
  <c r="AZ18" i="34"/>
  <c r="CQ24" i="34"/>
  <c r="AY21" i="34"/>
  <c r="AF20" i="34"/>
  <c r="BL23" i="34"/>
  <c r="P17" i="34"/>
  <c r="BM31" i="34"/>
  <c r="AD26" i="34"/>
  <c r="BJ21" i="34"/>
  <c r="AO19" i="34"/>
  <c r="CJ13" i="34"/>
  <c r="BR20" i="34"/>
  <c r="AU28" i="34"/>
  <c r="BF25" i="34"/>
  <c r="CJ28" i="34"/>
  <c r="BQ27" i="34"/>
  <c r="L14" i="34"/>
  <c r="BH23" i="34"/>
  <c r="CS30" i="34"/>
  <c r="AK24" i="34"/>
  <c r="AW23" i="34"/>
  <c r="CB23" i="34"/>
  <c r="AS25" i="34"/>
  <c r="CH30" i="34"/>
  <c r="AX27" i="34"/>
  <c r="AG12" i="34"/>
  <c r="BK17" i="34"/>
  <c r="CF13" i="34"/>
  <c r="BZ31" i="34"/>
  <c r="BN18" i="34"/>
  <c r="AH27" i="34"/>
  <c r="AI22" i="34"/>
  <c r="AO24" i="34"/>
  <c r="CH28" i="34"/>
  <c r="BN20" i="34"/>
  <c r="AF21" i="34"/>
  <c r="CU14" i="34"/>
  <c r="BV17" i="34"/>
  <c r="CA28" i="34"/>
  <c r="BC22" i="34"/>
  <c r="CD29" i="34"/>
  <c r="BX25" i="34"/>
  <c r="CJ24" i="34"/>
  <c r="BL24" i="34"/>
  <c r="CG14" i="34"/>
  <c r="AQ14" i="34"/>
  <c r="CS14" i="34"/>
  <c r="CH24" i="34"/>
  <c r="BJ20" i="34"/>
  <c r="BW25" i="34"/>
  <c r="AI12" i="34"/>
  <c r="O17" i="34"/>
  <c r="AX19" i="34"/>
  <c r="U17" i="34"/>
  <c r="CF16" i="34"/>
  <c r="BX22" i="34"/>
  <c r="BQ12" i="34"/>
  <c r="BG25" i="34"/>
  <c r="AY27" i="34"/>
  <c r="AC31" i="34"/>
  <c r="AB18" i="34"/>
  <c r="AZ16" i="34"/>
  <c r="W20" i="34"/>
  <c r="AE28" i="34"/>
  <c r="BQ21" i="34"/>
  <c r="CR13" i="34"/>
  <c r="P15" i="34"/>
  <c r="CV18" i="34"/>
  <c r="BF13" i="34"/>
  <c r="AW26" i="34"/>
  <c r="BJ26" i="34"/>
  <c r="BD26" i="34"/>
  <c r="CS18" i="34"/>
  <c r="BN15" i="34"/>
  <c r="BS18" i="34"/>
  <c r="AN24" i="34"/>
  <c r="BB21" i="34"/>
  <c r="AB22" i="34"/>
  <c r="O14" i="34"/>
  <c r="CW31" i="34"/>
  <c r="CC26" i="34"/>
  <c r="X21" i="34"/>
  <c r="BO22" i="34"/>
  <c r="AN20" i="34"/>
  <c r="BK24" i="34"/>
  <c r="AT29" i="34"/>
  <c r="AR16" i="34"/>
  <c r="BR29" i="34"/>
  <c r="AB30" i="34"/>
  <c r="BJ14" i="34"/>
  <c r="CI22" i="34"/>
  <c r="AE25" i="34"/>
  <c r="BO20" i="34"/>
  <c r="CI26" i="34"/>
  <c r="Y23" i="34"/>
  <c r="J14" i="34"/>
  <c r="CJ16" i="34"/>
  <c r="W14" i="34"/>
  <c r="BR26" i="34"/>
  <c r="AH29" i="34"/>
  <c r="AB20" i="34"/>
  <c r="BP24" i="34"/>
  <c r="CR28" i="34"/>
  <c r="BT27" i="34"/>
  <c r="CD31" i="34"/>
  <c r="BH22" i="34"/>
  <c r="CO17" i="34"/>
  <c r="X22" i="34"/>
  <c r="CE27" i="34"/>
  <c r="X13" i="34"/>
  <c r="AF27" i="34"/>
  <c r="CO31" i="34"/>
  <c r="BP30" i="34"/>
  <c r="BY27" i="34"/>
  <c r="AG30" i="34"/>
  <c r="AT17" i="34"/>
  <c r="CB21" i="34"/>
  <c r="BG26" i="34"/>
  <c r="BQ20" i="34"/>
  <c r="AT19" i="34"/>
  <c r="BH12" i="34"/>
  <c r="AZ15" i="34"/>
  <c r="CQ19" i="34"/>
  <c r="X23" i="34"/>
  <c r="BC26" i="34"/>
  <c r="CB14" i="34"/>
  <c r="X18" i="34"/>
  <c r="BK14" i="34"/>
  <c r="C12" i="34"/>
  <c r="C34" i="34" s="1"/>
  <c r="CM27" i="34"/>
  <c r="BB16" i="34"/>
  <c r="AQ15" i="34"/>
  <c r="BK18" i="34"/>
  <c r="BL31" i="34"/>
  <c r="W19" i="34"/>
  <c r="AA20" i="34"/>
  <c r="BH26" i="34"/>
  <c r="CR21" i="34"/>
  <c r="BE17" i="34"/>
  <c r="AG27" i="34"/>
  <c r="CM17" i="34"/>
  <c r="BW28" i="34"/>
  <c r="BV21" i="34"/>
  <c r="AJ26" i="34"/>
  <c r="BI24" i="34"/>
  <c r="BS30" i="34"/>
  <c r="BZ27" i="34"/>
  <c r="AZ23" i="34"/>
  <c r="CB17" i="34"/>
  <c r="CG21" i="34"/>
  <c r="CL25" i="34"/>
  <c r="CX28" i="34"/>
  <c r="CK26" i="34"/>
  <c r="BQ25" i="34"/>
  <c r="BT20" i="34"/>
  <c r="CI18" i="34"/>
  <c r="AV30" i="34"/>
  <c r="BL30" i="34"/>
  <c r="BX29" i="34"/>
  <c r="BI20" i="34"/>
  <c r="BD25" i="34"/>
  <c r="BA23" i="34"/>
  <c r="S21" i="34"/>
  <c r="AS24" i="34"/>
  <c r="BP29" i="34"/>
  <c r="CO16" i="34"/>
  <c r="CF21" i="34"/>
  <c r="P19" i="34"/>
  <c r="BC15" i="34"/>
  <c r="BL21" i="34"/>
  <c r="CH22" i="34"/>
  <c r="CF25" i="34"/>
  <c r="BI23" i="34"/>
  <c r="AG17" i="34"/>
  <c r="BN22" i="34"/>
  <c r="AZ21" i="34"/>
  <c r="BA14" i="34"/>
  <c r="BG27" i="34"/>
  <c r="M13" i="34"/>
  <c r="AC18" i="34"/>
  <c r="BT19" i="34"/>
  <c r="BA13" i="34"/>
  <c r="AE20" i="34"/>
  <c r="AY24" i="34"/>
  <c r="AT27" i="34"/>
  <c r="BA19" i="34"/>
  <c r="BG23" i="34"/>
  <c r="AA14" i="34"/>
  <c r="CV26" i="34"/>
  <c r="S16" i="34"/>
  <c r="AN16" i="34"/>
  <c r="BZ30" i="34"/>
  <c r="Z23" i="34"/>
  <c r="BD14" i="34"/>
  <c r="AV20" i="34"/>
  <c r="CA16" i="34"/>
  <c r="AU19" i="34"/>
  <c r="V13" i="34"/>
  <c r="AX29" i="34"/>
  <c r="BZ24" i="34"/>
  <c r="BI21" i="34"/>
  <c r="CH17" i="34"/>
  <c r="CO24" i="34"/>
  <c r="AY25" i="34"/>
  <c r="T15" i="34"/>
  <c r="BR14" i="34"/>
  <c r="AP27" i="34"/>
  <c r="AY12" i="34"/>
  <c r="AI17" i="34"/>
  <c r="M12" i="34"/>
  <c r="BT18" i="34"/>
  <c r="CA21" i="34"/>
  <c r="CS17" i="34"/>
  <c r="AV26" i="34"/>
  <c r="CH27" i="34"/>
  <c r="AW17" i="34"/>
  <c r="CF22" i="34"/>
  <c r="CU26" i="34"/>
  <c r="CL30" i="34"/>
  <c r="CC13" i="34"/>
  <c r="U14" i="34"/>
  <c r="CW29" i="34"/>
  <c r="AB12" i="34"/>
  <c r="BQ18" i="34"/>
  <c r="BL27" i="34"/>
  <c r="BP31" i="34"/>
  <c r="AD14" i="34"/>
  <c r="CB28" i="34"/>
  <c r="CG17" i="34"/>
  <c r="CH26" i="34"/>
  <c r="AO20" i="34"/>
  <c r="BO29" i="34"/>
  <c r="CP16" i="34"/>
  <c r="BY24" i="34"/>
  <c r="AL22" i="34"/>
  <c r="BO25" i="34"/>
  <c r="CH29" i="34"/>
  <c r="V20" i="34"/>
  <c r="U19" i="34"/>
  <c r="BK19" i="34"/>
  <c r="AC22" i="34"/>
  <c r="AK12" i="34"/>
  <c r="BV16" i="34"/>
  <c r="CG28" i="34"/>
  <c r="AU21" i="34"/>
  <c r="CT28" i="34"/>
  <c r="AV17" i="34"/>
  <c r="D12" i="34"/>
  <c r="BI16" i="34"/>
  <c r="AW16" i="34"/>
  <c r="AE19" i="34"/>
  <c r="AT25" i="34"/>
  <c r="BA15" i="34"/>
  <c r="AS21" i="34"/>
  <c r="AE23" i="34"/>
  <c r="BQ28" i="34"/>
  <c r="AQ22" i="34"/>
  <c r="CC18" i="34"/>
  <c r="CR29" i="34"/>
  <c r="AQ29" i="34"/>
  <c r="CU17" i="34"/>
  <c r="AI14" i="34"/>
  <c r="CG30" i="34"/>
  <c r="BR21" i="34"/>
  <c r="AK19" i="34"/>
  <c r="AG24" i="34"/>
  <c r="BY21" i="34"/>
  <c r="BR16" i="34"/>
  <c r="AV14" i="34"/>
  <c r="P16" i="34"/>
  <c r="AS30" i="34"/>
  <c r="BI22" i="34"/>
  <c r="R13" i="34"/>
  <c r="AT28" i="34"/>
  <c r="AP19" i="34"/>
  <c r="CO29" i="34"/>
  <c r="AX25" i="34"/>
  <c r="AK29" i="34"/>
  <c r="BY15" i="34"/>
  <c r="AJ12" i="34"/>
  <c r="CX23" i="34"/>
  <c r="AE31" i="34"/>
  <c r="AT18" i="34"/>
  <c r="CC31" i="34"/>
  <c r="BT28" i="34"/>
  <c r="CG18" i="34"/>
  <c r="BC28" i="34"/>
  <c r="CN27" i="34"/>
  <c r="BO19" i="34"/>
  <c r="CP15" i="34"/>
  <c r="CM21" i="34"/>
  <c r="AZ30" i="34"/>
  <c r="CQ20" i="34"/>
  <c r="AL23" i="34"/>
  <c r="AJ19" i="34"/>
  <c r="AB23" i="34"/>
  <c r="AJ13" i="34"/>
  <c r="BS31" i="34"/>
  <c r="BL19" i="34"/>
  <c r="AM23" i="34"/>
  <c r="R21" i="34"/>
  <c r="CN16" i="34"/>
  <c r="BK16" i="34"/>
  <c r="BH14" i="34"/>
  <c r="CS21" i="34"/>
  <c r="CA12" i="34"/>
  <c r="BJ19" i="34"/>
  <c r="CK15" i="34"/>
  <c r="BB24" i="34"/>
  <c r="CT27" i="34"/>
  <c r="BF31" i="34"/>
  <c r="CV22" i="34"/>
  <c r="AX18" i="34"/>
  <c r="CH23" i="34"/>
  <c r="BR17" i="34"/>
  <c r="AD13" i="34"/>
  <c r="AR14" i="34"/>
  <c r="CA14" i="34"/>
  <c r="BB13" i="34"/>
  <c r="CW16" i="34"/>
  <c r="BJ24" i="34"/>
  <c r="AA21" i="34"/>
  <c r="V22" i="34"/>
  <c r="BJ28" i="34"/>
  <c r="CR16" i="34"/>
  <c r="BD28" i="34"/>
  <c r="X17" i="34"/>
  <c r="AE14" i="34"/>
  <c r="BI19" i="34"/>
  <c r="T19" i="34"/>
  <c r="BB30" i="34"/>
  <c r="AU15" i="34"/>
  <c r="N12" i="34"/>
  <c r="AA25" i="34"/>
  <c r="CL13" i="34"/>
  <c r="BS27" i="34"/>
  <c r="BG21" i="34"/>
  <c r="AX23" i="34"/>
  <c r="AH22" i="34"/>
  <c r="AI25" i="34"/>
  <c r="AO31" i="34"/>
  <c r="CD22" i="34"/>
  <c r="AR29" i="34"/>
  <c r="CJ22" i="34"/>
  <c r="AS13" i="34"/>
  <c r="Z27" i="34"/>
  <c r="CJ27" i="34"/>
  <c r="CT31" i="34"/>
  <c r="Y16" i="34"/>
  <c r="Q15" i="34"/>
  <c r="CF19" i="34"/>
  <c r="BV31" i="34"/>
  <c r="AF29" i="34"/>
  <c r="BO17" i="34"/>
  <c r="CP14" i="34"/>
  <c r="AU29" i="34"/>
  <c r="AU25" i="34"/>
  <c r="CI12" i="34"/>
  <c r="AL30" i="34"/>
  <c r="AK22" i="34"/>
  <c r="BA21" i="34"/>
  <c r="AL24" i="34"/>
  <c r="AK20" i="34"/>
  <c r="AX14" i="34"/>
  <c r="AC23" i="34"/>
  <c r="AI26" i="34"/>
  <c r="CD20" i="34"/>
  <c r="AP18" i="34"/>
  <c r="AM25" i="34"/>
  <c r="CU13" i="34"/>
  <c r="CP29" i="34"/>
  <c r="S17" i="34"/>
  <c r="AY22" i="34"/>
  <c r="BC12" i="34"/>
  <c r="BP25" i="34"/>
  <c r="CL16" i="34"/>
  <c r="CP18" i="34"/>
  <c r="BQ14" i="34"/>
  <c r="CQ25" i="34"/>
  <c r="Y25" i="34"/>
  <c r="CW23" i="34"/>
  <c r="AF17" i="34"/>
  <c r="AD12" i="34"/>
  <c r="BV27" i="34"/>
  <c r="CN21" i="34"/>
  <c r="CV21" i="34"/>
  <c r="AC12" i="34"/>
  <c r="CA22" i="34"/>
  <c r="BW16" i="34"/>
  <c r="AI13" i="34"/>
  <c r="CH25" i="34"/>
  <c r="BU25" i="34"/>
  <c r="Z25" i="34"/>
  <c r="AE15" i="34"/>
  <c r="BS29" i="34"/>
  <c r="CM12" i="34"/>
  <c r="BT26" i="34"/>
  <c r="BW30" i="34"/>
  <c r="BX20" i="34"/>
  <c r="BP16" i="34"/>
  <c r="CL12" i="34"/>
  <c r="I15" i="34"/>
  <c r="BH15" i="34"/>
  <c r="W25" i="34"/>
  <c r="CT22" i="34"/>
  <c r="AW29" i="34"/>
  <c r="BT15" i="34"/>
  <c r="L15" i="34"/>
  <c r="CD18" i="34"/>
  <c r="BY14" i="34"/>
  <c r="CB16" i="34"/>
  <c r="AB29" i="34"/>
  <c r="CV17" i="34"/>
  <c r="CN12" i="34"/>
  <c r="AV15" i="34"/>
  <c r="BY13" i="34"/>
  <c r="BB19" i="34"/>
  <c r="AC24" i="34"/>
  <c r="CK24" i="34"/>
  <c r="AR30" i="34"/>
  <c r="CT13" i="34"/>
  <c r="CD13" i="34"/>
  <c r="BU27" i="34"/>
  <c r="CK17" i="34"/>
  <c r="CX27" i="34"/>
  <c r="CL15" i="34"/>
  <c r="CG26" i="34"/>
  <c r="BQ23" i="34"/>
  <c r="BH25" i="34"/>
  <c r="CL24" i="34"/>
  <c r="AH17" i="34"/>
  <c r="BY18" i="34"/>
  <c r="AR31" i="34"/>
  <c r="AV23" i="34"/>
  <c r="BD18" i="34"/>
  <c r="CB31" i="34"/>
  <c r="BE12" i="34"/>
  <c r="AJ27" i="34"/>
  <c r="CB12" i="34"/>
  <c r="CC17" i="34"/>
  <c r="CR18" i="34"/>
  <c r="BY12" i="34"/>
  <c r="CT14" i="34"/>
  <c r="CF17" i="34"/>
  <c r="BX28" i="34"/>
  <c r="CK16" i="34"/>
  <c r="CF26" i="34"/>
  <c r="AI31" i="34"/>
  <c r="AA24" i="34"/>
  <c r="AP16" i="34"/>
  <c r="BG12" i="34"/>
  <c r="T18" i="34"/>
  <c r="BA26" i="34"/>
  <c r="Z21" i="34"/>
  <c r="CJ31" i="34"/>
  <c r="BC14" i="34"/>
  <c r="CJ29" i="34"/>
  <c r="AX15" i="34"/>
  <c r="AQ28" i="34"/>
  <c r="CO12" i="34"/>
  <c r="CD27" i="34"/>
  <c r="BR23" i="34"/>
  <c r="CO27" i="34"/>
  <c r="AF12" i="34"/>
  <c r="BN27" i="34"/>
  <c r="AH14" i="34"/>
  <c r="BJ12" i="34"/>
  <c r="CE17" i="34"/>
  <c r="BS15" i="34"/>
  <c r="BT24" i="34"/>
  <c r="AX26" i="34"/>
  <c r="CA18" i="34"/>
  <c r="BE22" i="34"/>
  <c r="BF23" i="34"/>
  <c r="AS27" i="34"/>
  <c r="T12" i="34"/>
  <c r="AH26" i="34"/>
  <c r="CP24" i="34"/>
  <c r="CJ26" i="34"/>
  <c r="CM14" i="34"/>
  <c r="AB27" i="34"/>
  <c r="CJ12" i="34"/>
  <c r="AM22" i="34"/>
  <c r="AN19" i="34"/>
  <c r="BN24" i="34"/>
  <c r="BD12" i="34"/>
  <c r="AQ19" i="34"/>
  <c r="AU24" i="34"/>
  <c r="CN28" i="34"/>
  <c r="AY16" i="34"/>
  <c r="CB20" i="34"/>
  <c r="K16" i="34"/>
  <c r="BN28" i="34"/>
  <c r="CK23" i="34"/>
  <c r="AS16" i="34"/>
  <c r="BE16" i="34"/>
  <c r="L12" i="34"/>
  <c r="Y28" i="34"/>
  <c r="AD27" i="34"/>
  <c r="R18" i="34"/>
  <c r="BP26" i="34"/>
  <c r="N17" i="34"/>
  <c r="AG20" i="34"/>
  <c r="BV15" i="34"/>
  <c r="CC29" i="34"/>
  <c r="X26" i="34"/>
  <c r="AQ27" i="34"/>
  <c r="CK12" i="34"/>
  <c r="N16" i="34"/>
  <c r="CO19" i="34"/>
  <c r="CP12" i="34"/>
  <c r="CQ14" i="34"/>
  <c r="CF14" i="34"/>
  <c r="BW17" i="34"/>
  <c r="BW27" i="34"/>
  <c r="S15" i="34"/>
  <c r="BE29" i="34"/>
  <c r="BN30" i="34"/>
  <c r="AC19" i="34"/>
  <c r="AI27" i="34"/>
  <c r="G12" i="34"/>
  <c r="T13" i="34"/>
  <c r="BH30" i="34"/>
  <c r="AW28" i="34"/>
  <c r="AM29" i="34"/>
  <c r="BV22" i="34"/>
  <c r="AH30" i="34"/>
  <c r="AD15" i="34"/>
  <c r="AO21" i="34"/>
  <c r="Z17" i="34"/>
  <c r="CU28" i="34"/>
  <c r="BQ19" i="34"/>
  <c r="CV24" i="34"/>
  <c r="AP26" i="34"/>
  <c r="BG19" i="34"/>
  <c r="AV27" i="34"/>
  <c r="X15" i="34"/>
  <c r="BY26" i="34"/>
  <c r="BK21" i="34"/>
  <c r="V19" i="34"/>
  <c r="AO15" i="34"/>
  <c r="AC26" i="34"/>
  <c r="BX15" i="34"/>
  <c r="AW24" i="34"/>
  <c r="AZ27" i="34"/>
  <c r="CU24" i="34"/>
  <c r="BB14" i="34"/>
  <c r="AL14" i="34"/>
  <c r="BN12" i="34"/>
  <c r="BT12" i="34"/>
  <c r="BT13" i="34"/>
  <c r="CQ15" i="34"/>
  <c r="CS28" i="34"/>
  <c r="BR13" i="34"/>
  <c r="AL18" i="34"/>
  <c r="O15" i="34"/>
  <c r="AK30" i="34"/>
  <c r="BU26" i="34"/>
  <c r="CK30" i="34"/>
  <c r="BT17" i="34"/>
  <c r="BH19" i="34"/>
  <c r="BR18" i="34"/>
  <c r="BX19" i="34"/>
  <c r="AF25" i="34"/>
  <c r="AJ23" i="34"/>
  <c r="AR25" i="34"/>
  <c r="AV21" i="34"/>
  <c r="CG29" i="34"/>
  <c r="CQ22" i="34"/>
  <c r="CV13" i="34"/>
  <c r="BH18" i="34"/>
  <c r="AE17" i="34"/>
  <c r="AI19" i="34"/>
  <c r="CC12" i="34"/>
  <c r="BO28" i="34"/>
  <c r="P13" i="34"/>
  <c r="BK25" i="34"/>
  <c r="J13" i="34"/>
  <c r="AZ14" i="34"/>
  <c r="BF29" i="34"/>
  <c r="CD12" i="34"/>
  <c r="CP22" i="34"/>
  <c r="BR31" i="34"/>
  <c r="CQ30" i="34"/>
  <c r="AL31" i="34"/>
  <c r="BT30" i="34"/>
  <c r="CA24" i="34"/>
  <c r="AZ29" i="34"/>
  <c r="AB17" i="34"/>
  <c r="BC24" i="34"/>
  <c r="BD19" i="34"/>
  <c r="CV20" i="34"/>
  <c r="BX24" i="34"/>
  <c r="AY17" i="34"/>
  <c r="AH18" i="34"/>
  <c r="CF24" i="34"/>
  <c r="AU16" i="34"/>
  <c r="AT12" i="34"/>
  <c r="BP20" i="34"/>
  <c r="CI14" i="34"/>
  <c r="BH16" i="35"/>
  <c r="BQ14" i="35"/>
  <c r="AE24" i="34"/>
  <c r="AU27" i="34"/>
  <c r="J16" i="34"/>
  <c r="Z16" i="34"/>
  <c r="CW22" i="34"/>
  <c r="T21" i="34"/>
  <c r="CB24" i="34"/>
  <c r="Z26" i="34"/>
  <c r="AD24" i="34"/>
  <c r="AS29" i="34"/>
  <c r="CW17" i="34"/>
  <c r="BM28" i="34"/>
  <c r="AK26" i="34"/>
  <c r="AE27" i="34"/>
  <c r="AE29" i="34"/>
  <c r="CL23" i="34"/>
  <c r="CD15" i="34"/>
  <c r="V18" i="34"/>
  <c r="BT16" i="34"/>
  <c r="CL22" i="34"/>
  <c r="AC15" i="34"/>
  <c r="AX17" i="34"/>
  <c r="AO28" i="34"/>
  <c r="CJ17" i="34"/>
  <c r="CT19" i="34"/>
  <c r="BG17" i="34"/>
  <c r="CI29" i="34"/>
  <c r="AL12" i="34"/>
  <c r="O12" i="34"/>
  <c r="BQ17" i="34"/>
  <c r="BO13" i="34"/>
  <c r="BU12" i="34"/>
  <c r="CE14" i="34"/>
  <c r="CE21" i="34"/>
  <c r="BR22" i="34"/>
  <c r="CP19" i="34"/>
  <c r="CF18" i="35"/>
  <c r="CP18" i="35"/>
  <c r="AP14" i="35"/>
  <c r="AP18" i="35"/>
  <c r="CO24" i="35"/>
  <c r="BR20" i="35"/>
  <c r="AU22" i="35"/>
  <c r="BQ20" i="35"/>
  <c r="CK25" i="34"/>
  <c r="BE25" i="34"/>
  <c r="BG24" i="34"/>
  <c r="BZ12" i="34"/>
  <c r="W23" i="34"/>
  <c r="CM30" i="34"/>
  <c r="CK21" i="34"/>
  <c r="CW27" i="34"/>
  <c r="CP21" i="34"/>
  <c r="CC27" i="34"/>
  <c r="AM12" i="34"/>
  <c r="BZ20" i="34"/>
  <c r="CG22" i="34"/>
  <c r="CD25" i="34"/>
  <c r="CM29" i="34"/>
  <c r="AH15" i="34"/>
  <c r="CW26" i="34"/>
  <c r="CK14" i="34"/>
  <c r="CS22" i="34"/>
  <c r="H15" i="34"/>
  <c r="BQ29" i="34"/>
  <c r="AE18" i="34"/>
  <c r="AV31" i="34"/>
  <c r="AF22" i="34"/>
  <c r="AM18" i="34"/>
  <c r="CM22" i="34"/>
  <c r="CG19" i="34"/>
  <c r="CP13" i="34"/>
  <c r="AG14" i="34"/>
  <c r="CX13" i="34"/>
  <c r="CT16" i="34"/>
  <c r="AM26" i="34"/>
  <c r="CX21" i="34"/>
  <c r="BI17" i="34"/>
  <c r="AQ25" i="34"/>
  <c r="CF27" i="34"/>
  <c r="CR24" i="34"/>
  <c r="E14" i="34"/>
  <c r="CI31" i="34"/>
  <c r="CT30" i="34"/>
  <c r="BX27" i="34"/>
  <c r="BK20" i="34"/>
  <c r="BE14" i="34"/>
  <c r="BV23" i="34"/>
  <c r="CM23" i="34"/>
  <c r="CR31" i="34"/>
  <c r="BV26" i="34"/>
  <c r="AY28" i="34"/>
  <c r="AB25" i="34"/>
  <c r="T14" i="34"/>
  <c r="CH31" i="34"/>
  <c r="BM26" i="34"/>
  <c r="CG16" i="34"/>
  <c r="AR26" i="34"/>
  <c r="CT15" i="34"/>
  <c r="BD23" i="34"/>
  <c r="Y13" i="34"/>
  <c r="W13" i="34"/>
  <c r="BS25" i="34"/>
  <c r="AR22" i="34"/>
  <c r="CS27" i="34"/>
  <c r="BH24" i="34"/>
  <c r="T22" i="34"/>
  <c r="BY31" i="34"/>
  <c r="AC17" i="34"/>
  <c r="CN31" i="34"/>
  <c r="CP20" i="34"/>
  <c r="H16" i="34"/>
  <c r="AX20" i="34"/>
  <c r="AF14" i="34"/>
  <c r="BX13" i="34"/>
  <c r="CH18" i="34"/>
  <c r="AN29" i="34"/>
  <c r="CQ18" i="34"/>
  <c r="CL14" i="34"/>
  <c r="BW29" i="34"/>
  <c r="CB13" i="34"/>
  <c r="CU31" i="34"/>
  <c r="AH12" i="34"/>
  <c r="BZ25" i="34"/>
  <c r="W26" i="34"/>
  <c r="X19" i="34"/>
  <c r="CP26" i="34"/>
  <c r="BE13" i="34"/>
  <c r="AA22" i="34"/>
  <c r="BE30" i="34"/>
  <c r="CR23" i="34"/>
  <c r="AD31" i="34"/>
  <c r="CO20" i="34"/>
  <c r="AR12" i="34"/>
  <c r="AN17" i="34"/>
  <c r="CI25" i="34"/>
  <c r="AE22" i="34"/>
  <c r="CN19" i="34"/>
  <c r="AI24" i="34"/>
  <c r="BA22" i="34"/>
  <c r="CL17" i="34"/>
  <c r="AD29" i="34"/>
  <c r="AN23" i="34"/>
  <c r="W12" i="34"/>
  <c r="BR30" i="34"/>
  <c r="W21" i="34"/>
  <c r="BV24" i="34"/>
  <c r="BE18" i="34"/>
  <c r="AW21" i="34"/>
  <c r="CN23" i="34"/>
  <c r="K12" i="34"/>
  <c r="AG29" i="34"/>
  <c r="BF20" i="34"/>
  <c r="CP28" i="34"/>
  <c r="CC24" i="34"/>
  <c r="BY30" i="34"/>
  <c r="BK28" i="34"/>
  <c r="CC14" i="34"/>
  <c r="CR20" i="34"/>
  <c r="BP18" i="34"/>
  <c r="BH27" i="34"/>
  <c r="CF15" i="34"/>
  <c r="Y26" i="34"/>
  <c r="BU22" i="34"/>
  <c r="AD23" i="34"/>
  <c r="M15" i="34"/>
  <c r="CO26" i="34"/>
  <c r="U12" i="34"/>
  <c r="BX16" i="34"/>
  <c r="BM21" i="34"/>
  <c r="AY13" i="34"/>
  <c r="AO18" i="34"/>
  <c r="CQ28" i="34"/>
  <c r="BW26" i="34"/>
  <c r="CT24" i="34"/>
  <c r="AK15" i="34"/>
  <c r="CJ30" i="34"/>
  <c r="CX12" i="34"/>
  <c r="U24" i="34"/>
  <c r="CT20" i="34"/>
  <c r="V25" i="34"/>
  <c r="AV16" i="34"/>
  <c r="BJ15" i="34"/>
  <c r="BP23" i="34"/>
  <c r="CS19" i="34"/>
  <c r="CB29" i="34"/>
  <c r="BD22" i="34"/>
  <c r="AO13" i="34"/>
  <c r="BB23" i="34"/>
  <c r="BX23" i="34"/>
  <c r="AD30" i="34"/>
  <c r="BS12" i="34"/>
  <c r="AF31" i="34"/>
  <c r="CU20" i="34"/>
  <c r="CI16" i="34"/>
  <c r="AN30" i="34"/>
  <c r="BI28" i="34"/>
  <c r="BW12" i="34"/>
  <c r="AQ12" i="34"/>
  <c r="AU23" i="34"/>
  <c r="BF26" i="34"/>
  <c r="AH21" i="34"/>
  <c r="W24" i="34"/>
  <c r="BF12" i="34"/>
  <c r="AW12" i="34"/>
  <c r="Z19" i="34"/>
  <c r="CW20" i="34"/>
  <c r="CV25" i="34"/>
  <c r="BK13" i="34"/>
  <c r="AK27" i="34"/>
  <c r="AS17" i="34"/>
  <c r="BX12" i="34"/>
  <c r="AT15" i="34"/>
  <c r="AU22" i="34"/>
  <c r="CT23" i="34"/>
  <c r="BN13" i="34"/>
  <c r="CL19" i="34"/>
  <c r="BS28" i="34"/>
  <c r="AP20" i="34"/>
  <c r="BG30" i="34"/>
  <c r="AU17" i="34"/>
  <c r="AM28" i="34"/>
  <c r="BX30" i="34"/>
  <c r="J15" i="34"/>
  <c r="W22" i="34"/>
  <c r="Q19" i="34"/>
  <c r="BN14" i="34"/>
  <c r="AR17" i="34"/>
  <c r="AJ20" i="34"/>
  <c r="BK15" i="34"/>
  <c r="V12" i="34"/>
  <c r="AE21" i="34"/>
  <c r="BA25" i="34"/>
  <c r="CI23" i="34"/>
  <c r="BY20" i="34"/>
  <c r="G16" i="34"/>
  <c r="BY17" i="34"/>
  <c r="AN21" i="34"/>
  <c r="CX30" i="34"/>
  <c r="AH25" i="34"/>
  <c r="AG16" i="34"/>
  <c r="BV12" i="34"/>
  <c r="BV19" i="34"/>
  <c r="CC30" i="34"/>
  <c r="AH13" i="34"/>
  <c r="AJ22" i="34"/>
  <c r="BE20" i="34"/>
  <c r="AW18" i="34"/>
  <c r="AW13" i="34"/>
  <c r="CX18" i="34"/>
  <c r="AA30" i="34"/>
  <c r="D40" i="14"/>
  <c r="G43" i="14"/>
  <c r="K43" i="14" s="1"/>
  <c r="BZ13" i="34"/>
  <c r="CI17" i="34"/>
  <c r="BS17" i="34"/>
  <c r="W15" i="34"/>
  <c r="CN29" i="34"/>
  <c r="AM21" i="34"/>
  <c r="BJ22" i="34"/>
  <c r="S22" i="34"/>
  <c r="Q14" i="34"/>
  <c r="CM28" i="34"/>
  <c r="CJ19" i="34"/>
  <c r="AN26" i="34"/>
  <c r="BB17" i="34"/>
  <c r="BE19" i="34"/>
  <c r="AH19" i="34"/>
  <c r="BX14" i="34"/>
  <c r="AR15" i="34"/>
  <c r="CV28" i="34"/>
  <c r="CC16" i="34"/>
  <c r="AO25" i="34"/>
  <c r="BF30" i="34"/>
  <c r="BJ18" i="34"/>
  <c r="CA27" i="34"/>
  <c r="AI21" i="34"/>
  <c r="BJ13" i="34"/>
  <c r="CL31" i="34"/>
  <c r="AZ24" i="34"/>
  <c r="BL15" i="34"/>
  <c r="CE22" i="34"/>
  <c r="BL14" i="34"/>
  <c r="BD17" i="34"/>
  <c r="AP12" i="34"/>
  <c r="CS13" i="34"/>
  <c r="BP14" i="34"/>
  <c r="CC25" i="34"/>
  <c r="BM18" i="34"/>
  <c r="CV29" i="34"/>
  <c r="AQ23" i="34"/>
  <c r="CM20" i="34"/>
  <c r="CX25" i="34"/>
  <c r="CE30" i="34"/>
  <c r="AS18" i="34"/>
  <c r="BD27" i="34"/>
  <c r="BW14" i="34"/>
  <c r="AB19" i="34"/>
  <c r="AX12" i="34"/>
  <c r="AL25" i="34"/>
  <c r="BB27" i="34"/>
  <c r="AP17" i="34"/>
  <c r="CI15" i="34"/>
  <c r="AJ23" i="35"/>
  <c r="Z13" i="34"/>
  <c r="BM22" i="34"/>
  <c r="R20" i="34"/>
  <c r="CW25" i="34"/>
  <c r="AQ17" i="34"/>
  <c r="T23" i="34"/>
  <c r="BC21" i="34"/>
  <c r="Y19" i="34"/>
  <c r="AM30" i="34"/>
  <c r="CS29" i="34"/>
  <c r="BM20" i="34"/>
  <c r="CI21" i="34"/>
  <c r="CH20" i="34"/>
  <c r="AN25" i="34"/>
  <c r="Z28" i="34"/>
  <c r="CC21" i="34"/>
  <c r="AB26" i="34"/>
  <c r="AG15" i="34"/>
  <c r="BA20" i="34"/>
  <c r="BM25" i="34"/>
  <c r="BC19" i="34"/>
  <c r="BM12" i="34"/>
  <c r="AG13" i="34"/>
  <c r="AL29" i="34"/>
  <c r="BB28" i="34"/>
  <c r="BU15" i="34"/>
  <c r="CW28" i="34"/>
  <c r="BH17" i="34"/>
  <c r="BC27" i="34"/>
  <c r="BR12" i="34"/>
  <c r="CG25" i="34"/>
  <c r="BX21" i="34"/>
  <c r="CV30" i="34"/>
  <c r="CR14" i="34"/>
  <c r="CI27" i="34"/>
  <c r="AF26" i="34"/>
  <c r="BU19" i="34"/>
  <c r="BB12" i="34"/>
  <c r="BS19" i="34"/>
  <c r="AK23" i="34"/>
  <c r="CD28" i="34"/>
  <c r="BW15" i="34"/>
  <c r="BZ22" i="34"/>
  <c r="CW18" i="34"/>
  <c r="AL13" i="34"/>
  <c r="CI13" i="34"/>
  <c r="AK16" i="34"/>
  <c r="AV24" i="34"/>
  <c r="CH13" i="34"/>
  <c r="CJ15" i="34"/>
  <c r="AR20" i="34"/>
  <c r="D13" i="34"/>
  <c r="AO12" i="34"/>
  <c r="BO15" i="34"/>
  <c r="BT23" i="34"/>
  <c r="CA15" i="34"/>
  <c r="AT14" i="34"/>
  <c r="CQ17" i="34"/>
  <c r="X24" i="34"/>
  <c r="BY25" i="34"/>
  <c r="AU26" i="34"/>
  <c r="CT12" i="34"/>
  <c r="BC30" i="34"/>
  <c r="AT30" i="34"/>
  <c r="BG28" i="34"/>
  <c r="BD31" i="34"/>
  <c r="BZ18" i="34"/>
  <c r="CF20" i="34"/>
  <c r="BA30" i="34"/>
  <c r="BK12" i="34"/>
  <c r="BN21" i="34"/>
  <c r="BI15" i="34"/>
  <c r="CP27" i="34"/>
  <c r="CX19" i="34"/>
  <c r="BO31" i="34"/>
  <c r="BA18" i="34"/>
  <c r="BM19" i="34"/>
  <c r="CK18" i="34"/>
  <c r="AS12" i="34"/>
  <c r="BT22" i="34"/>
  <c r="P14" i="34"/>
  <c r="BO24" i="34"/>
  <c r="CX14" i="34"/>
  <c r="AT21" i="34"/>
  <c r="CR27" i="34"/>
  <c r="BM23" i="34"/>
  <c r="AJ25" i="34"/>
  <c r="AS15" i="34"/>
  <c r="AK28" i="34"/>
  <c r="CL20" i="34"/>
  <c r="CO18" i="34"/>
  <c r="AD28" i="34"/>
  <c r="BD24" i="34"/>
  <c r="AC16" i="34"/>
  <c r="BD21" i="34"/>
  <c r="AP31" i="34"/>
  <c r="CC19" i="34"/>
  <c r="CW30" i="34"/>
  <c r="G14" i="34"/>
  <c r="BI12" i="34"/>
  <c r="S14" i="34"/>
  <c r="AG26" i="34"/>
  <c r="CR25" i="34"/>
  <c r="CQ29" i="34"/>
  <c r="BR24" i="34"/>
  <c r="BT29" i="34"/>
  <c r="AE12" i="34"/>
  <c r="Z15" i="34"/>
  <c r="BC25" i="34"/>
  <c r="CO15" i="34"/>
  <c r="CE29" i="34"/>
  <c r="Z14" i="34"/>
  <c r="AX24" i="34"/>
  <c r="AM24" i="34"/>
  <c r="AI15" i="34"/>
  <c r="CW21" i="34"/>
  <c r="BM16" i="34"/>
  <c r="CG13" i="34"/>
  <c r="CB19" i="34"/>
  <c r="BP28" i="34"/>
  <c r="CQ21" i="34"/>
  <c r="AD19" i="34"/>
  <c r="BI14" i="34"/>
  <c r="CF23" i="34"/>
  <c r="CU27" i="34"/>
  <c r="CK31" i="34"/>
  <c r="CO28" i="34"/>
  <c r="BG22" i="34"/>
  <c r="CN18" i="34"/>
  <c r="E13" i="34"/>
  <c r="BU29" i="34"/>
  <c r="N13" i="34"/>
  <c r="CT26" i="34"/>
  <c r="CS31" i="34"/>
  <c r="AM20" i="34"/>
  <c r="BH16" i="34"/>
  <c r="CJ20" i="34"/>
  <c r="BE24" i="34"/>
  <c r="CD24" i="34"/>
  <c r="CQ26" i="34"/>
  <c r="CI19" i="34"/>
  <c r="U20" i="34"/>
  <c r="AP23" i="34"/>
  <c r="AP21" i="34"/>
  <c r="CC23" i="34"/>
  <c r="BH20" i="34"/>
  <c r="Q12" i="34"/>
  <c r="BL28" i="34"/>
  <c r="CG12" i="34"/>
  <c r="BQ15" i="34"/>
  <c r="AY23" i="34"/>
  <c r="H2" i="36"/>
  <c r="AZ28" i="34"/>
  <c r="AX22" i="34"/>
  <c r="CE17" i="33"/>
  <c r="AH14" i="33"/>
  <c r="E41" i="33"/>
  <c r="BI41" i="33" s="1"/>
  <c r="AA17" i="33"/>
  <c r="CK25" i="33"/>
  <c r="AH17" i="33"/>
  <c r="AS31" i="33"/>
  <c r="CM12" i="33"/>
  <c r="Q17" i="33"/>
  <c r="AM23" i="33"/>
  <c r="CW20" i="33"/>
  <c r="CM13" i="33"/>
  <c r="AP28" i="33"/>
  <c r="D40" i="35"/>
  <c r="BX40" i="35" s="1"/>
  <c r="CL21" i="33"/>
  <c r="AP13" i="33"/>
  <c r="CU21" i="33"/>
  <c r="AY28" i="33"/>
  <c r="BR19" i="34"/>
  <c r="BI31" i="34"/>
  <c r="M16" i="34"/>
  <c r="AL15" i="34"/>
  <c r="AM27" i="34"/>
  <c r="CQ27" i="34"/>
  <c r="BX26" i="34"/>
  <c r="CV23" i="34"/>
  <c r="BS24" i="34"/>
  <c r="BU13" i="34"/>
  <c r="AW22" i="34"/>
  <c r="BE28" i="34"/>
  <c r="P12" i="34"/>
  <c r="AD22" i="34"/>
  <c r="BI26" i="34"/>
  <c r="BL16" i="34"/>
  <c r="BV30" i="34"/>
  <c r="BJ31" i="34"/>
  <c r="AU12" i="34"/>
  <c r="CB26" i="34"/>
  <c r="BF21" i="34"/>
  <c r="BD15" i="34"/>
  <c r="BM27" i="34"/>
  <c r="CH12" i="34"/>
  <c r="BV14" i="34"/>
  <c r="CN24" i="34"/>
  <c r="BL22" i="34"/>
  <c r="BI25" i="34"/>
  <c r="AM15" i="34"/>
  <c r="AW25" i="34"/>
  <c r="Y24" i="34"/>
  <c r="CI20" i="34"/>
  <c r="CB30" i="34"/>
  <c r="AL16" i="34"/>
  <c r="BH21" i="34"/>
  <c r="AY26" i="34"/>
  <c r="M14" i="34"/>
  <c r="AO26" i="34"/>
  <c r="AI29" i="34"/>
  <c r="AN12" i="34"/>
  <c r="BS14" i="34"/>
  <c r="CV14" i="34"/>
  <c r="BG20" i="34"/>
  <c r="V16" i="34"/>
  <c r="BP12" i="34"/>
  <c r="BP27" i="34"/>
  <c r="BD13" i="34"/>
  <c r="AM16" i="34"/>
  <c r="CW14" i="34"/>
  <c r="AT26" i="34"/>
  <c r="AT16" i="34"/>
  <c r="AL21" i="34"/>
  <c r="BZ17" i="34"/>
  <c r="AU18" i="34"/>
  <c r="Z29" i="34"/>
  <c r="BN16" i="34"/>
  <c r="W17" i="34"/>
  <c r="V15" i="34"/>
  <c r="BY19" i="34"/>
  <c r="CA26" i="34"/>
  <c r="BW24" i="34"/>
  <c r="CA30" i="34"/>
  <c r="BO12" i="34"/>
  <c r="BK27" i="34"/>
  <c r="AO27" i="34"/>
  <c r="CA25" i="34"/>
  <c r="AJ14" i="34"/>
  <c r="AV28" i="34"/>
  <c r="AJ16" i="34"/>
  <c r="AA12" i="34"/>
  <c r="AS28" i="34"/>
  <c r="Q16" i="34"/>
  <c r="BL18" i="34"/>
  <c r="CM24" i="34"/>
  <c r="CT17" i="34"/>
  <c r="K13" i="34"/>
  <c r="BS13" i="34"/>
  <c r="AN15" i="34"/>
  <c r="BA24" i="34"/>
  <c r="CH16" i="34"/>
  <c r="BC20" i="34"/>
  <c r="BF19" i="34"/>
  <c r="BC17" i="34"/>
  <c r="Q18" i="34"/>
  <c r="CO13" i="34"/>
  <c r="BC23" i="34"/>
  <c r="BF15" i="33"/>
  <c r="AT31" i="33"/>
  <c r="AP22" i="33"/>
  <c r="L13" i="33"/>
  <c r="BV12" i="33"/>
  <c r="T20" i="33"/>
  <c r="O16" i="33"/>
  <c r="CI18" i="33"/>
  <c r="R18" i="33"/>
  <c r="CO24" i="33"/>
  <c r="BJ17" i="33"/>
  <c r="BJ18" i="33"/>
  <c r="AA24" i="33"/>
  <c r="CP31" i="33"/>
  <c r="AT14" i="33"/>
  <c r="AT12" i="33"/>
  <c r="CX26" i="33"/>
  <c r="AF28" i="34"/>
  <c r="BT14" i="34"/>
  <c r="CX24" i="34"/>
  <c r="BY29" i="34"/>
  <c r="AG18" i="34"/>
  <c r="AH24" i="34"/>
  <c r="CJ14" i="34"/>
  <c r="AZ31" i="34"/>
  <c r="BG14" i="34"/>
  <c r="CE15" i="34"/>
  <c r="BE31" i="34"/>
  <c r="CC22" i="34"/>
  <c r="BF16" i="34"/>
  <c r="AS20" i="34"/>
  <c r="AI18" i="34"/>
  <c r="CK19" i="34"/>
  <c r="CO30" i="34"/>
  <c r="CS23" i="34"/>
  <c r="CM26" i="34"/>
  <c r="AI20" i="34"/>
  <c r="AK17" i="34"/>
  <c r="I13" i="34"/>
  <c r="BR25" i="34"/>
  <c r="AO30" i="34"/>
  <c r="CG24" i="34"/>
  <c r="BM13" i="34"/>
  <c r="CJ21" i="34"/>
  <c r="CO23" i="34"/>
  <c r="CS12" i="34"/>
  <c r="BR27" i="34"/>
  <c r="AA28" i="34"/>
  <c r="AA26" i="34"/>
  <c r="CN15" i="34"/>
  <c r="CK27" i="34"/>
  <c r="BS23" i="34"/>
  <c r="BC13" i="34"/>
  <c r="BL29" i="34"/>
  <c r="AK13" i="34"/>
  <c r="BM15" i="34"/>
  <c r="R15" i="34"/>
  <c r="AB14" i="34"/>
  <c r="BF24" i="34"/>
  <c r="AK18" i="34"/>
  <c r="CS25" i="34"/>
  <c r="AG21" i="34"/>
  <c r="AL27" i="34"/>
  <c r="BS16" i="34"/>
  <c r="Y27" i="34"/>
  <c r="AL19" i="34"/>
  <c r="BI27" i="34"/>
  <c r="CI24" i="34"/>
  <c r="CH14" i="34"/>
  <c r="X16" i="34"/>
  <c r="AD21" i="34"/>
  <c r="AQ16" i="34"/>
  <c r="CD23" i="34"/>
  <c r="BW22" i="34"/>
  <c r="CG23" i="34"/>
  <c r="CN14" i="34"/>
  <c r="AE26" i="34"/>
  <c r="AG19" i="34"/>
  <c r="BU18" i="34"/>
  <c r="AR19" i="34"/>
  <c r="BO27" i="34"/>
  <c r="CH19" i="34"/>
  <c r="CJ23" i="34"/>
  <c r="BO23" i="34"/>
  <c r="CR30" i="34"/>
  <c r="CX31" i="34"/>
  <c r="Q13" i="34"/>
  <c r="T20" i="34"/>
  <c r="BS20" i="34"/>
  <c r="CK13" i="34"/>
  <c r="BW13" i="34"/>
  <c r="AP14" i="34"/>
  <c r="BF28" i="34"/>
  <c r="BQ26" i="34"/>
  <c r="CJ25" i="34"/>
  <c r="AX31" i="34"/>
  <c r="AB13" i="34"/>
  <c r="AE13" i="34"/>
  <c r="BD29" i="34"/>
  <c r="AZ17" i="34"/>
  <c r="CD19" i="34"/>
  <c r="AL17" i="34"/>
  <c r="U18" i="34"/>
  <c r="CJ29" i="33"/>
  <c r="CJ22" i="33"/>
  <c r="AV31" i="33"/>
  <c r="CR27" i="33"/>
  <c r="CK15" i="33"/>
  <c r="AZ13" i="33"/>
  <c r="AF29" i="33"/>
  <c r="CU19" i="33"/>
  <c r="BW13" i="33"/>
  <c r="CS17" i="33"/>
  <c r="BJ21" i="33"/>
  <c r="AC19" i="33"/>
  <c r="CU20" i="33"/>
  <c r="AL29" i="33"/>
  <c r="CI21" i="33"/>
  <c r="BM22" i="33"/>
  <c r="Y16" i="33"/>
  <c r="AS12" i="33"/>
  <c r="Y28" i="33"/>
  <c r="M12" i="33"/>
  <c r="AD31" i="33"/>
  <c r="Z19" i="33"/>
  <c r="AB18" i="33"/>
  <c r="BN16" i="33"/>
  <c r="CL17" i="33"/>
  <c r="AD13" i="33"/>
  <c r="AS30" i="33"/>
  <c r="CB21" i="33"/>
  <c r="BW12" i="33"/>
  <c r="BB13" i="33"/>
  <c r="AA29" i="33"/>
  <c r="BW16" i="33"/>
  <c r="AL24" i="33"/>
  <c r="BR30" i="33"/>
  <c r="AG27" i="33"/>
  <c r="BV25" i="33"/>
  <c r="CE28" i="33"/>
  <c r="BI21" i="33"/>
  <c r="AP30" i="33"/>
  <c r="CN16" i="33"/>
  <c r="AT26" i="33"/>
  <c r="V22" i="33"/>
  <c r="Y17" i="33"/>
  <c r="CH16" i="33"/>
  <c r="BQ12" i="33"/>
  <c r="BJ24" i="33"/>
  <c r="AP12" i="33"/>
  <c r="AO20" i="33"/>
  <c r="AJ31" i="33"/>
  <c r="AG16" i="33"/>
  <c r="BL29" i="33"/>
  <c r="CL19" i="33"/>
  <c r="CH15" i="33"/>
  <c r="BV21" i="33"/>
  <c r="AA30" i="33"/>
  <c r="CU18" i="33"/>
  <c r="CQ27" i="33"/>
  <c r="AD14" i="33"/>
  <c r="AM22" i="33"/>
  <c r="BK12" i="33"/>
  <c r="AV22" i="33"/>
  <c r="AG28" i="33"/>
  <c r="AJ23" i="33"/>
  <c r="CV13" i="33"/>
  <c r="AL19" i="33"/>
  <c r="AU27" i="33"/>
  <c r="CM21" i="33"/>
  <c r="AQ26" i="33"/>
  <c r="AE30" i="33"/>
  <c r="AM17" i="33"/>
  <c r="BZ22" i="33"/>
  <c r="CM23" i="33"/>
  <c r="BN27" i="33"/>
  <c r="AZ29" i="33"/>
  <c r="AE19" i="33"/>
  <c r="BE18" i="33"/>
  <c r="AV18" i="33"/>
  <c r="CG28" i="33"/>
  <c r="BW25" i="33"/>
  <c r="BY13" i="33"/>
  <c r="AE16" i="33"/>
  <c r="J15" i="33"/>
  <c r="CA23" i="33"/>
  <c r="BM31" i="33"/>
  <c r="CX12" i="33"/>
  <c r="BD29" i="33"/>
  <c r="BB22" i="33"/>
  <c r="BF31" i="33"/>
  <c r="AH23" i="33"/>
  <c r="AS28" i="33"/>
  <c r="AA26" i="33"/>
  <c r="BB18" i="33"/>
  <c r="BD22" i="33"/>
  <c r="BK25" i="33"/>
  <c r="BU30" i="33"/>
  <c r="BM14" i="33"/>
  <c r="CK14" i="33"/>
  <c r="BH28" i="33"/>
  <c r="AY23" i="33"/>
  <c r="CD19" i="33"/>
  <c r="AX14" i="33"/>
  <c r="AY29" i="33"/>
  <c r="BO22" i="33"/>
  <c r="BM20" i="33"/>
  <c r="BN26" i="33"/>
  <c r="CD22" i="33"/>
  <c r="BG29" i="33"/>
  <c r="AZ22" i="33"/>
  <c r="AF20" i="33"/>
  <c r="CW21" i="33"/>
  <c r="AC23" i="33"/>
  <c r="Y26" i="33"/>
  <c r="BF16" i="33"/>
  <c r="BL26" i="33"/>
  <c r="AW20" i="33"/>
  <c r="CI13" i="33"/>
  <c r="AE29" i="33"/>
  <c r="AZ21" i="33"/>
  <c r="CI27" i="33"/>
  <c r="K16" i="33"/>
  <c r="CD23" i="33"/>
  <c r="Y23" i="33"/>
  <c r="BO24" i="33"/>
  <c r="BS15" i="33"/>
  <c r="AD27" i="33"/>
  <c r="BV30" i="33"/>
  <c r="BR20" i="33"/>
  <c r="AH20" i="33"/>
  <c r="BN22" i="33"/>
  <c r="CD17" i="33"/>
  <c r="CP16" i="33"/>
  <c r="AK13" i="33"/>
  <c r="BG18" i="33"/>
  <c r="S18" i="33"/>
  <c r="CD15" i="33"/>
  <c r="BX21" i="33"/>
  <c r="CE15" i="33"/>
  <c r="AC14" i="33"/>
  <c r="BK27" i="33"/>
  <c r="AM31" i="33"/>
  <c r="AW17" i="33"/>
  <c r="CQ21" i="33"/>
  <c r="CI31" i="33"/>
  <c r="BI20" i="33"/>
  <c r="AP24" i="33"/>
  <c r="CD25" i="33"/>
  <c r="CX25" i="33"/>
  <c r="CU12" i="33"/>
  <c r="CU15" i="33"/>
  <c r="AE13" i="33"/>
  <c r="CO30" i="33"/>
  <c r="X15" i="33"/>
  <c r="Z25" i="33"/>
  <c r="BD15" i="33"/>
  <c r="BZ30" i="33"/>
  <c r="AH22" i="33"/>
  <c r="BN30" i="33"/>
  <c r="AL23" i="33"/>
  <c r="N15" i="33"/>
  <c r="BK18" i="33"/>
  <c r="AV26" i="33"/>
  <c r="BP23" i="33"/>
  <c r="AW13" i="33"/>
  <c r="BF23" i="33"/>
  <c r="AC17" i="33"/>
  <c r="BQ17" i="33"/>
  <c r="CB30" i="33"/>
  <c r="AM15" i="33"/>
  <c r="AO21" i="33"/>
  <c r="CL22" i="33"/>
  <c r="BX24" i="33"/>
  <c r="CO26" i="33"/>
  <c r="BL15" i="33"/>
  <c r="AH18" i="33"/>
  <c r="AG26" i="33"/>
  <c r="AL15" i="33"/>
  <c r="BS13" i="33"/>
  <c r="AQ13" i="33"/>
  <c r="AV12" i="33"/>
  <c r="BI25" i="33"/>
  <c r="BT28" i="33"/>
  <c r="BO23" i="33"/>
  <c r="BN29" i="33"/>
  <c r="BH16" i="33"/>
  <c r="CI22" i="33"/>
  <c r="CQ31" i="33"/>
  <c r="CF18" i="33"/>
  <c r="CA29" i="33"/>
  <c r="AL20" i="33"/>
  <c r="BI19" i="33"/>
  <c r="AY22" i="33"/>
  <c r="BI13" i="33"/>
  <c r="CR12" i="33"/>
  <c r="BJ20" i="33"/>
  <c r="BA24" i="33"/>
  <c r="BA30" i="33"/>
  <c r="CD14" i="33"/>
  <c r="BQ20" i="33"/>
  <c r="CA14" i="33"/>
  <c r="BY29" i="33"/>
  <c r="AR15" i="33"/>
  <c r="W15" i="33"/>
  <c r="CT16" i="33"/>
  <c r="CN21" i="33"/>
  <c r="AI14" i="33"/>
  <c r="AP21" i="33"/>
  <c r="CA21" i="33"/>
  <c r="AG13" i="33"/>
  <c r="CU25" i="33"/>
  <c r="BM12" i="33"/>
  <c r="BV26" i="33"/>
  <c r="BC17" i="33"/>
  <c r="BC30" i="33"/>
  <c r="BS27" i="33"/>
  <c r="CI24" i="33"/>
  <c r="AM19" i="33"/>
  <c r="BQ30" i="33"/>
  <c r="BU12" i="33"/>
  <c r="BJ15" i="33"/>
  <c r="W12" i="33"/>
  <c r="CF26" i="33"/>
  <c r="BQ13" i="33"/>
  <c r="AR31" i="33"/>
  <c r="CQ24" i="33"/>
  <c r="BE21" i="33"/>
  <c r="CF25" i="33"/>
  <c r="CL30" i="33"/>
  <c r="AN18" i="33"/>
  <c r="CN28" i="33"/>
  <c r="CG21" i="33"/>
  <c r="CI19" i="33"/>
  <c r="BR15" i="33"/>
  <c r="S14" i="33"/>
  <c r="AA15" i="33"/>
  <c r="AZ28" i="33"/>
  <c r="BT21" i="33"/>
  <c r="Y27" i="33"/>
  <c r="AF21" i="33"/>
  <c r="R16" i="33"/>
  <c r="AO18" i="33"/>
  <c r="BB21" i="33"/>
  <c r="AA12" i="33"/>
  <c r="BY14" i="33"/>
  <c r="CO16" i="33"/>
  <c r="CV22" i="33"/>
  <c r="BR12" i="33"/>
  <c r="AL28" i="33"/>
  <c r="CA26" i="33"/>
  <c r="CU31" i="33"/>
  <c r="CT23" i="33"/>
  <c r="BB25" i="33"/>
  <c r="BG22" i="33"/>
  <c r="BJ16" i="33"/>
  <c r="CV28" i="33"/>
  <c r="CE18" i="33"/>
  <c r="AB21" i="33"/>
  <c r="CK20" i="33"/>
  <c r="CM22" i="33"/>
  <c r="N14" i="33"/>
  <c r="BO31" i="33"/>
  <c r="BG16" i="33"/>
  <c r="BP29" i="33"/>
  <c r="AO27" i="33"/>
  <c r="BS30" i="33"/>
  <c r="CV12" i="33"/>
  <c r="P16" i="33"/>
  <c r="E12" i="33"/>
  <c r="AH29" i="33"/>
  <c r="BH29" i="33"/>
  <c r="AI15" i="33"/>
  <c r="U20" i="33"/>
  <c r="BM19" i="33"/>
  <c r="CV15" i="33"/>
  <c r="AL14" i="33"/>
  <c r="R15" i="33"/>
  <c r="CG24" i="33"/>
  <c r="S20" i="33"/>
  <c r="BB23" i="33"/>
  <c r="BT12" i="33"/>
  <c r="CQ26" i="33"/>
  <c r="CM24" i="33"/>
  <c r="CR15" i="33"/>
  <c r="CN15" i="33"/>
  <c r="BQ29" i="33"/>
  <c r="BM24" i="33"/>
  <c r="BJ23" i="33"/>
  <c r="CJ26" i="33"/>
  <c r="AR13" i="33"/>
  <c r="AR24" i="33"/>
  <c r="Q20" i="33"/>
  <c r="BB28" i="33"/>
  <c r="BZ25" i="33"/>
  <c r="BM29" i="33"/>
  <c r="BC26" i="33"/>
  <c r="X19" i="33"/>
  <c r="CT15" i="33"/>
  <c r="BT14" i="33"/>
  <c r="BW17" i="33"/>
  <c r="BM23" i="33"/>
  <c r="BU28" i="33"/>
  <c r="BD30" i="33"/>
  <c r="BK16" i="33"/>
  <c r="BU18" i="33"/>
  <c r="W14" i="33"/>
  <c r="CK18" i="33"/>
  <c r="BG20" i="33"/>
  <c r="AA25" i="33"/>
  <c r="CX20" i="33"/>
  <c r="BV19" i="33"/>
  <c r="AX21" i="33"/>
  <c r="BN19" i="33"/>
  <c r="BZ15" i="33"/>
  <c r="CQ20" i="33"/>
  <c r="CM27" i="33"/>
  <c r="CG12" i="33"/>
  <c r="BC15" i="33"/>
  <c r="CU17" i="33"/>
  <c r="CJ20" i="33"/>
  <c r="U18" i="33"/>
  <c r="CN13" i="33"/>
  <c r="AG14" i="33"/>
  <c r="CW31" i="33"/>
  <c r="BH23" i="33"/>
  <c r="BO28" i="33"/>
  <c r="BZ12" i="33"/>
  <c r="AM14" i="33"/>
  <c r="AV17" i="33"/>
  <c r="O13" i="33"/>
  <c r="AN15" i="33"/>
  <c r="AP27" i="33"/>
  <c r="BZ14" i="33"/>
  <c r="BL25" i="33"/>
  <c r="CU13" i="33"/>
  <c r="Z24" i="33"/>
  <c r="CB14" i="33"/>
  <c r="CF20" i="33"/>
  <c r="AR28" i="33"/>
  <c r="CB17" i="33"/>
  <c r="BY22" i="33"/>
  <c r="BC24" i="33"/>
  <c r="AY21" i="33"/>
  <c r="AS16" i="33"/>
  <c r="Y18" i="33"/>
  <c r="CJ28" i="33"/>
  <c r="BL13" i="33"/>
  <c r="BA20" i="33"/>
  <c r="CB28" i="33"/>
  <c r="AY12" i="33"/>
  <c r="H13" i="33"/>
  <c r="BL28" i="33"/>
  <c r="BU16" i="33"/>
  <c r="AE22" i="33"/>
  <c r="AO23" i="33"/>
  <c r="W18" i="33"/>
  <c r="CT29" i="33"/>
  <c r="BY25" i="33"/>
  <c r="BV24" i="33"/>
  <c r="X27" i="33"/>
  <c r="BI18" i="33"/>
  <c r="BJ19" i="33"/>
  <c r="CP23" i="33"/>
  <c r="AN23" i="33"/>
  <c r="BR26" i="33"/>
  <c r="CS29" i="33"/>
  <c r="AX30" i="33"/>
  <c r="AJ26" i="33"/>
  <c r="X16" i="33"/>
  <c r="CW13" i="33"/>
  <c r="AL12" i="33"/>
  <c r="CJ30" i="33"/>
  <c r="CR23" i="33"/>
  <c r="T12" i="33"/>
  <c r="BJ30" i="33"/>
  <c r="BY19" i="33"/>
  <c r="BD21" i="33"/>
  <c r="BI15" i="33"/>
  <c r="BC21" i="33"/>
  <c r="J12" i="33"/>
  <c r="BS17" i="33"/>
  <c r="CR18" i="33"/>
  <c r="AN24" i="33"/>
  <c r="AX26" i="33"/>
  <c r="AE20" i="33"/>
  <c r="BC13" i="33"/>
  <c r="CU16" i="33"/>
  <c r="AP18" i="33"/>
  <c r="AL26" i="33"/>
  <c r="BU17" i="33"/>
  <c r="CH27" i="33"/>
  <c r="AF12" i="33"/>
  <c r="CS19" i="33"/>
  <c r="CX31" i="33"/>
  <c r="BD18" i="33"/>
  <c r="CQ25" i="33"/>
  <c r="BV14" i="33"/>
  <c r="CS30" i="33"/>
  <c r="CI20" i="33"/>
  <c r="BO25" i="33"/>
  <c r="U14" i="33"/>
  <c r="BL17" i="33"/>
  <c r="CN25" i="33"/>
  <c r="AO30" i="33"/>
  <c r="CG19" i="33"/>
  <c r="BD25" i="33"/>
  <c r="AH24" i="33"/>
  <c r="CH12" i="33"/>
  <c r="AG29" i="33"/>
  <c r="CG31" i="33"/>
  <c r="BH12" i="33"/>
  <c r="CD29" i="33"/>
  <c r="AD23" i="33"/>
  <c r="AC13" i="33"/>
  <c r="BR24" i="33"/>
  <c r="CC14" i="33"/>
  <c r="C12" i="33"/>
  <c r="C34" i="33" s="1"/>
  <c r="C20" i="29" s="1"/>
  <c r="AJ29" i="33"/>
  <c r="AP14" i="33"/>
  <c r="CF22" i="33"/>
  <c r="CV29" i="33"/>
  <c r="AC21" i="33"/>
  <c r="AT13" i="33"/>
  <c r="BI30" i="33"/>
  <c r="BZ23" i="33"/>
  <c r="BS31" i="33"/>
  <c r="AX27" i="33"/>
  <c r="CB22" i="33"/>
  <c r="CQ28" i="33"/>
  <c r="AV28" i="33"/>
  <c r="P17" i="33"/>
  <c r="BQ18" i="33"/>
  <c r="X18" i="33"/>
  <c r="BN15" i="33"/>
  <c r="BB24" i="33"/>
  <c r="CX24" i="33"/>
  <c r="AR18" i="33"/>
  <c r="CN20" i="33"/>
  <c r="AZ25" i="33"/>
  <c r="BQ16" i="33"/>
  <c r="BZ31" i="33"/>
  <c r="CR20" i="33"/>
  <c r="BY24" i="33"/>
  <c r="AJ16" i="33"/>
  <c r="AM21" i="33"/>
  <c r="Z28" i="33"/>
  <c r="Z22" i="33"/>
  <c r="CW25" i="33"/>
  <c r="S17" i="33"/>
  <c r="CK17" i="33"/>
  <c r="CA16" i="33"/>
  <c r="BP22" i="33"/>
  <c r="BB29" i="33"/>
  <c r="BU31" i="33"/>
  <c r="AU25" i="33"/>
  <c r="AK28" i="33"/>
  <c r="BS29" i="33"/>
  <c r="AE12" i="33"/>
  <c r="CS28" i="33"/>
  <c r="AK16" i="33"/>
  <c r="BV27" i="33"/>
  <c r="AE26" i="33"/>
  <c r="CX22" i="33"/>
  <c r="L15" i="33"/>
  <c r="CF30" i="33"/>
  <c r="CC15" i="33"/>
  <c r="AD22" i="33"/>
  <c r="CO28" i="33"/>
  <c r="CP25" i="33"/>
  <c r="AW12" i="33"/>
  <c r="BZ26" i="33"/>
  <c r="CS24" i="33"/>
  <c r="CO15" i="33"/>
  <c r="BV18" i="33"/>
  <c r="BH18" i="33"/>
  <c r="BK19" i="33"/>
  <c r="CX17" i="33"/>
  <c r="BI14" i="33"/>
  <c r="BG31" i="33"/>
  <c r="BX15" i="33"/>
  <c r="CI12" i="33"/>
  <c r="CX18" i="33"/>
  <c r="BG19" i="33"/>
  <c r="BT27" i="33"/>
  <c r="AG31" i="33"/>
  <c r="AZ17" i="33"/>
  <c r="CL18" i="33"/>
  <c r="AM28" i="33"/>
  <c r="AP26" i="33"/>
  <c r="CD13" i="33"/>
  <c r="BK22" i="33"/>
  <c r="CJ25" i="33"/>
  <c r="CM26" i="33"/>
  <c r="BE28" i="33"/>
  <c r="AR25" i="33"/>
  <c r="BB30" i="33"/>
  <c r="BW26" i="33"/>
  <c r="AZ24" i="33"/>
  <c r="AX25" i="33"/>
  <c r="AO12" i="33"/>
  <c r="CD18" i="33"/>
  <c r="BU27" i="33"/>
  <c r="CS12" i="33"/>
  <c r="BT23" i="33"/>
  <c r="CF14" i="33"/>
  <c r="AJ21" i="33"/>
  <c r="BA28" i="33"/>
  <c r="BU29" i="33"/>
  <c r="CP18" i="33"/>
  <c r="U12" i="33"/>
  <c r="CW23" i="33"/>
  <c r="CH21" i="33"/>
  <c r="AL16" i="33"/>
  <c r="CA30" i="33"/>
  <c r="AT21" i="33"/>
  <c r="AA14" i="33"/>
  <c r="Z27" i="33"/>
  <c r="CA15" i="33"/>
  <c r="CK30" i="33"/>
  <c r="AT29" i="33"/>
  <c r="AK17" i="33"/>
  <c r="AM18" i="33"/>
  <c r="CV17" i="33"/>
  <c r="AO19" i="33"/>
  <c r="AJ27" i="33"/>
  <c r="AG12" i="33"/>
  <c r="CK22" i="33"/>
  <c r="CW22" i="33"/>
  <c r="CJ15" i="33"/>
  <c r="BL27" i="33"/>
  <c r="BJ29" i="33"/>
  <c r="BF30" i="33"/>
  <c r="AH16" i="33"/>
  <c r="BD27" i="33"/>
  <c r="AK18" i="33"/>
  <c r="CS13" i="33"/>
  <c r="X12" i="33"/>
  <c r="CC12" i="33"/>
  <c r="BI12" i="33"/>
  <c r="BV17" i="33"/>
  <c r="BD24" i="33"/>
  <c r="AG18" i="33"/>
  <c r="CC20" i="33"/>
  <c r="AI24" i="33"/>
  <c r="V24" i="33"/>
  <c r="CL12" i="33"/>
  <c r="CK28" i="33"/>
  <c r="BF26" i="33"/>
  <c r="BN31" i="33"/>
  <c r="CW16" i="33"/>
  <c r="AX18" i="33"/>
  <c r="BH21" i="33"/>
  <c r="CB12" i="33"/>
  <c r="CI17" i="33"/>
  <c r="AR20" i="33"/>
  <c r="AH27" i="33"/>
  <c r="CM31" i="33"/>
  <c r="BU24" i="33"/>
  <c r="CT20" i="33"/>
  <c r="CQ18" i="33"/>
  <c r="CD27" i="33"/>
  <c r="AS17" i="33"/>
  <c r="AC20" i="33"/>
  <c r="AJ12" i="33"/>
  <c r="BC14" i="33"/>
  <c r="AD19" i="33"/>
  <c r="BS20" i="33"/>
  <c r="L12" i="33"/>
  <c r="V12" i="33"/>
  <c r="AS25" i="33"/>
  <c r="BP15" i="33"/>
  <c r="BI31" i="33"/>
  <c r="BB15" i="33"/>
  <c r="AY15" i="33"/>
  <c r="AH25" i="33"/>
  <c r="F15" i="33"/>
  <c r="CQ19" i="33"/>
  <c r="BW19" i="33"/>
  <c r="AK31" i="33"/>
  <c r="CH20" i="33"/>
  <c r="BP21" i="33"/>
  <c r="S22" i="33"/>
  <c r="BR14" i="33"/>
  <c r="AC25" i="33"/>
  <c r="AU23" i="33"/>
  <c r="CL20" i="33"/>
  <c r="AB17" i="33"/>
  <c r="BX20" i="33"/>
  <c r="I15" i="33"/>
  <c r="BY12" i="33"/>
  <c r="AB30" i="33"/>
  <c r="CF13" i="33"/>
  <c r="CL16" i="33"/>
  <c r="CN27" i="33"/>
  <c r="U19" i="33"/>
  <c r="AT18" i="33"/>
  <c r="V19" i="33"/>
  <c r="BQ26" i="33"/>
  <c r="BJ27" i="33"/>
  <c r="BE12" i="33"/>
  <c r="BP24" i="33"/>
  <c r="BK31" i="33"/>
  <c r="T15" i="33"/>
  <c r="BA12" i="33"/>
  <c r="CM17" i="33"/>
  <c r="CO17" i="33"/>
  <c r="BE29" i="33"/>
  <c r="AD15" i="33"/>
  <c r="BX26" i="33"/>
  <c r="BJ22" i="33"/>
  <c r="BO30" i="33"/>
  <c r="AH26" i="33"/>
  <c r="CC21" i="33"/>
  <c r="CT14" i="33"/>
  <c r="AR30" i="33"/>
  <c r="AN30" i="33"/>
  <c r="CE12" i="33"/>
  <c r="BV31" i="33"/>
  <c r="AS18" i="33"/>
  <c r="BS18" i="33"/>
  <c r="BD14" i="33"/>
  <c r="BS21" i="33"/>
  <c r="AW14" i="33"/>
  <c r="AC29" i="33"/>
  <c r="BK15" i="33"/>
  <c r="BV20" i="33"/>
  <c r="CF24" i="33"/>
  <c r="AL25" i="33"/>
  <c r="CM25" i="33"/>
  <c r="AG30" i="33"/>
  <c r="CO14" i="33"/>
  <c r="CU29" i="33"/>
  <c r="BN13" i="33"/>
  <c r="AJ20" i="33"/>
  <c r="BG21" i="33"/>
  <c r="BZ28" i="33"/>
  <c r="U22" i="33"/>
  <c r="BE27" i="33"/>
  <c r="CG15" i="33"/>
  <c r="CQ13" i="33"/>
  <c r="AW19" i="33"/>
  <c r="AT30" i="33"/>
  <c r="BX29" i="33"/>
  <c r="CR30" i="33"/>
  <c r="BL20" i="33"/>
  <c r="AR29" i="33"/>
  <c r="I16" i="33"/>
  <c r="CE31" i="33"/>
  <c r="AR16" i="33"/>
  <c r="BK26" i="33"/>
  <c r="AA18" i="33"/>
  <c r="AW26" i="33"/>
  <c r="CV27" i="33"/>
  <c r="BJ26" i="33"/>
  <c r="CC25" i="33"/>
  <c r="CR13" i="33"/>
  <c r="AU16" i="33"/>
  <c r="CA31" i="33"/>
  <c r="AD26" i="33"/>
  <c r="BH14" i="33"/>
  <c r="AI26" i="33"/>
  <c r="BQ25" i="33"/>
  <c r="BP25" i="33"/>
  <c r="AL27" i="33"/>
  <c r="AB13" i="33"/>
  <c r="BX31" i="33"/>
  <c r="BH24" i="33"/>
  <c r="AU12" i="33"/>
  <c r="AS22" i="33"/>
  <c r="BK14" i="33"/>
  <c r="Z21" i="33"/>
  <c r="AQ17" i="33"/>
  <c r="BP26" i="33"/>
  <c r="AQ31" i="33"/>
  <c r="AQ18" i="33"/>
  <c r="CQ22" i="33"/>
  <c r="V18" i="33"/>
  <c r="X14" i="33"/>
  <c r="P12" i="33"/>
  <c r="AO16" i="33"/>
  <c r="BL21" i="33"/>
  <c r="CS21" i="33"/>
  <c r="AY30" i="33"/>
  <c r="BV28" i="33"/>
  <c r="CT19" i="33"/>
  <c r="CP22" i="33"/>
  <c r="BV13" i="33"/>
  <c r="AV20" i="33"/>
  <c r="Z20" i="33"/>
  <c r="BD20" i="33"/>
  <c r="U23" i="33"/>
  <c r="BU22" i="33"/>
  <c r="CA22" i="33"/>
  <c r="W16" i="33"/>
  <c r="BP20" i="33"/>
  <c r="O15" i="33"/>
  <c r="BH22" i="33"/>
  <c r="CE14" i="33"/>
  <c r="CE26" i="33"/>
  <c r="AE25" i="33"/>
  <c r="BE24" i="33"/>
  <c r="CJ17" i="33"/>
  <c r="BQ22" i="33"/>
  <c r="CE16" i="33"/>
  <c r="BU15" i="33"/>
  <c r="AH30" i="33"/>
  <c r="AM26" i="33"/>
  <c r="AH12" i="33"/>
  <c r="AP15" i="33"/>
  <c r="AU21" i="33"/>
  <c r="J14" i="33"/>
  <c r="AV15" i="33"/>
  <c r="CW29" i="33"/>
  <c r="CL24" i="33"/>
  <c r="BH17" i="33"/>
  <c r="AC31" i="33"/>
  <c r="AY26" i="33"/>
  <c r="CA24" i="33"/>
  <c r="BW23" i="33"/>
  <c r="AF25" i="33"/>
  <c r="BS16" i="33"/>
  <c r="R17" i="33"/>
  <c r="AC26" i="33"/>
  <c r="BY16" i="33"/>
  <c r="AF19" i="33"/>
  <c r="CE27" i="33"/>
  <c r="CA28" i="33"/>
  <c r="T22" i="33"/>
  <c r="CN18" i="33"/>
  <c r="Y12" i="33"/>
  <c r="BP19" i="33"/>
  <c r="AC12" i="33"/>
  <c r="AQ24" i="33"/>
  <c r="AP25" i="33"/>
  <c r="AN19" i="33"/>
  <c r="AO29" i="33"/>
  <c r="I12" i="33"/>
  <c r="AT15" i="33"/>
  <c r="CX23" i="33"/>
  <c r="BZ21" i="33"/>
  <c r="BA23" i="33"/>
  <c r="AU28" i="33"/>
  <c r="BC28" i="33"/>
  <c r="CP30" i="33"/>
  <c r="BT20" i="33"/>
  <c r="BC23" i="33"/>
  <c r="AE18" i="33"/>
  <c r="AX22" i="33"/>
  <c r="AD16" i="33"/>
  <c r="BW21" i="33"/>
  <c r="AT17" i="33"/>
  <c r="BW28" i="33"/>
  <c r="BA18" i="33"/>
  <c r="P18" i="33"/>
  <c r="BF19" i="33"/>
  <c r="AS20" i="33"/>
  <c r="CK24" i="33"/>
  <c r="CL25" i="33"/>
  <c r="BN18" i="33"/>
  <c r="CB27" i="33"/>
  <c r="AK20" i="33"/>
  <c r="BA31" i="33"/>
  <c r="CV30" i="33"/>
  <c r="CF28" i="33"/>
  <c r="N12" i="33"/>
  <c r="BP16" i="33"/>
  <c r="BN12" i="33"/>
  <c r="CP12" i="33"/>
  <c r="AG22" i="33"/>
  <c r="BT24" i="33"/>
  <c r="CX14" i="33"/>
  <c r="CA18" i="33"/>
  <c r="AC22" i="33"/>
  <c r="AQ21" i="33"/>
  <c r="BC12" i="33"/>
  <c r="L14" i="33"/>
  <c r="Q14" i="33"/>
  <c r="BM15" i="33"/>
  <c r="AL13" i="33"/>
  <c r="BQ23" i="33"/>
  <c r="AY16" i="33"/>
  <c r="S21" i="33"/>
  <c r="BR25" i="33"/>
  <c r="Z23" i="33"/>
  <c r="G15" i="33"/>
  <c r="CF17" i="33"/>
  <c r="BV22" i="33"/>
  <c r="P13" i="33"/>
  <c r="CO27" i="33"/>
  <c r="BG13" i="33"/>
  <c r="AN17" i="33"/>
  <c r="BG14" i="33"/>
  <c r="CO19" i="33"/>
  <c r="AE15" i="33"/>
  <c r="BO18" i="33"/>
  <c r="BU23" i="33"/>
  <c r="CS20" i="33"/>
  <c r="W13" i="33"/>
  <c r="Y15" i="33"/>
  <c r="M13" i="33"/>
  <c r="AN25" i="33"/>
  <c r="CG14" i="33"/>
  <c r="AB28" i="33"/>
  <c r="CF16" i="33"/>
  <c r="AS23" i="33"/>
  <c r="W26" i="33"/>
  <c r="CB26" i="33"/>
  <c r="T17" i="33"/>
  <c r="AN14" i="33"/>
  <c r="AO13" i="33"/>
  <c r="AU13" i="33"/>
  <c r="CO18" i="33"/>
  <c r="BB17" i="33"/>
  <c r="O18" i="33"/>
  <c r="BL23" i="33"/>
  <c r="AX31" i="33"/>
  <c r="AF30" i="33"/>
  <c r="CN14" i="33"/>
  <c r="AT16" i="33"/>
  <c r="Y22" i="33"/>
  <c r="CP24" i="33"/>
  <c r="AJ24" i="33"/>
  <c r="CJ13" i="33"/>
  <c r="AL18" i="33"/>
  <c r="CQ17" i="33"/>
  <c r="CV14" i="33"/>
  <c r="BY26" i="33"/>
  <c r="CX16" i="33"/>
  <c r="BB12" i="33"/>
  <c r="BG26" i="33"/>
  <c r="BR21" i="33"/>
  <c r="G16" i="33"/>
  <c r="CU26" i="33"/>
  <c r="CK19" i="33"/>
  <c r="BM17" i="33"/>
  <c r="AA23" i="33"/>
  <c r="AJ25" i="33"/>
  <c r="AC15" i="33"/>
  <c r="CS25" i="33"/>
  <c r="AQ28" i="33"/>
  <c r="CU22" i="33"/>
  <c r="CL14" i="33"/>
  <c r="AB25" i="33"/>
  <c r="BF27" i="33"/>
  <c r="AB16" i="33"/>
  <c r="AI25" i="33"/>
  <c r="AZ26" i="33"/>
  <c r="CF23" i="33"/>
  <c r="AB23" i="33"/>
  <c r="AB15" i="33"/>
  <c r="AQ22" i="33"/>
  <c r="AQ20" i="33"/>
  <c r="AX28" i="33"/>
  <c r="CW17" i="33"/>
  <c r="V21" i="33"/>
  <c r="T18" i="33"/>
  <c r="CI23" i="33"/>
  <c r="CX21" i="33"/>
  <c r="BR29" i="33"/>
  <c r="BF29" i="33"/>
  <c r="T16" i="33"/>
  <c r="W20" i="33"/>
  <c r="BT16" i="33"/>
  <c r="O12" i="33"/>
  <c r="AS29" i="33"/>
  <c r="CW26" i="33"/>
  <c r="BH30" i="33"/>
  <c r="BR27" i="33"/>
  <c r="BV23" i="33"/>
  <c r="AU17" i="33"/>
  <c r="AF24" i="33"/>
  <c r="AK27" i="33"/>
  <c r="AD29" i="33"/>
  <c r="BZ18" i="33"/>
  <c r="BX16" i="33"/>
  <c r="CK12" i="33"/>
  <c r="BD31" i="33"/>
  <c r="H16" i="33"/>
  <c r="AK23" i="33"/>
  <c r="CC13" i="33"/>
  <c r="AI28" i="33"/>
  <c r="AT24" i="33"/>
  <c r="AT20" i="33"/>
  <c r="CD31" i="33"/>
  <c r="CA17" i="33"/>
  <c r="CT24" i="33"/>
  <c r="Y20" i="33"/>
  <c r="AB20" i="33"/>
  <c r="CM16" i="33"/>
  <c r="CC16" i="33"/>
  <c r="AI31" i="33"/>
  <c r="AR21" i="33"/>
  <c r="BG24" i="33"/>
  <c r="BY18" i="33"/>
  <c r="AD24" i="33"/>
  <c r="CJ14" i="33"/>
  <c r="BQ21" i="33"/>
  <c r="CI25" i="33"/>
  <c r="BM25" i="33"/>
  <c r="CQ23" i="33"/>
  <c r="BZ20" i="33"/>
  <c r="BQ14" i="33"/>
  <c r="AJ14" i="33"/>
  <c r="BS19" i="33"/>
  <c r="CV20" i="33"/>
  <c r="BX14" i="33"/>
  <c r="CX19" i="33"/>
  <c r="R20" i="33"/>
  <c r="CT22" i="33"/>
  <c r="X22" i="33"/>
  <c r="BX25" i="33"/>
  <c r="CR14" i="33"/>
  <c r="AV30" i="33"/>
  <c r="AN12" i="33"/>
  <c r="CR28" i="33"/>
  <c r="Q18" i="33"/>
  <c r="CN24" i="33"/>
  <c r="BR19" i="33"/>
  <c r="X26" i="33"/>
  <c r="BU25" i="33"/>
  <c r="AL30" i="33"/>
  <c r="CM28" i="33"/>
  <c r="CW19" i="33"/>
  <c r="Z13" i="33"/>
  <c r="AX15" i="33"/>
  <c r="BG23" i="33"/>
  <c r="CD12" i="33"/>
  <c r="CU23" i="33"/>
  <c r="BA19" i="33"/>
  <c r="CT30" i="33"/>
  <c r="T23" i="33"/>
  <c r="CG17" i="33"/>
  <c r="BA14" i="33"/>
  <c r="BA25" i="33"/>
  <c r="CW24" i="33"/>
  <c r="X20" i="33"/>
  <c r="BV29" i="33"/>
  <c r="K12" i="33"/>
  <c r="CR25" i="33"/>
  <c r="Q13" i="33"/>
  <c r="M16" i="33"/>
  <c r="AQ19" i="33"/>
  <c r="BQ24" i="33"/>
  <c r="BA21" i="33"/>
  <c r="U13" i="33"/>
  <c r="BD19" i="33"/>
  <c r="BM27" i="33"/>
  <c r="CO23" i="33"/>
  <c r="CR17" i="33"/>
  <c r="H12" i="33"/>
  <c r="BW15" i="33"/>
  <c r="Z26" i="33"/>
  <c r="AN20" i="33"/>
  <c r="AI19" i="33"/>
  <c r="N13" i="33"/>
  <c r="CI28" i="33"/>
  <c r="CF21" i="33"/>
  <c r="BU21" i="33"/>
  <c r="BJ25" i="33"/>
  <c r="CO13" i="33"/>
  <c r="CV16" i="33"/>
  <c r="BF17" i="33"/>
  <c r="CC24" i="33"/>
  <c r="BS23" i="33"/>
  <c r="AS14" i="33"/>
  <c r="BS26" i="33"/>
  <c r="AG17" i="33"/>
  <c r="BP30" i="33"/>
  <c r="AF27" i="33"/>
  <c r="AZ23" i="33"/>
  <c r="AW24" i="33"/>
  <c r="Q15" i="33"/>
  <c r="AY18" i="33"/>
  <c r="BL31" i="33"/>
  <c r="BN17" i="33"/>
  <c r="BG25" i="33"/>
  <c r="CB23" i="33"/>
  <c r="BR18" i="33"/>
  <c r="AK22" i="33"/>
  <c r="CH22" i="33"/>
  <c r="BB20" i="33"/>
  <c r="AB12" i="33"/>
  <c r="AW21" i="33"/>
  <c r="S15" i="33"/>
  <c r="CJ12" i="33"/>
  <c r="T19" i="33"/>
  <c r="CK13" i="33"/>
  <c r="BX12" i="33"/>
  <c r="AT28" i="33"/>
  <c r="W17" i="33"/>
  <c r="AW18" i="33"/>
  <c r="BF20" i="33"/>
  <c r="AS15" i="33"/>
  <c r="AF17" i="33"/>
  <c r="BX28" i="33"/>
  <c r="AS21" i="33"/>
  <c r="CD24" i="33"/>
  <c r="CF29" i="33"/>
  <c r="Y13" i="33"/>
  <c r="AI20" i="33"/>
  <c r="AP20" i="33"/>
  <c r="BW29" i="33"/>
  <c r="AK14" i="33"/>
  <c r="BE23" i="33"/>
  <c r="CB18" i="33"/>
  <c r="AE23" i="33"/>
  <c r="AM13" i="33"/>
  <c r="CC28" i="33"/>
  <c r="Y25" i="33"/>
  <c r="CS26" i="33"/>
  <c r="CR22" i="33"/>
  <c r="AQ14" i="33"/>
  <c r="BJ13" i="33"/>
  <c r="BF22" i="33"/>
  <c r="CH24" i="33"/>
  <c r="CJ31" i="33"/>
  <c r="P14" i="33"/>
  <c r="AI30" i="33"/>
  <c r="BN25" i="33"/>
  <c r="AI13" i="33"/>
  <c r="W22" i="33"/>
  <c r="CJ21" i="33"/>
  <c r="AI23" i="33"/>
  <c r="BE14" i="33"/>
  <c r="BG17" i="33"/>
  <c r="AA20" i="33"/>
  <c r="CA20" i="33"/>
  <c r="BK17" i="33"/>
  <c r="CI15" i="33"/>
  <c r="CW27" i="33"/>
  <c r="AK15" i="33"/>
  <c r="S16" i="33"/>
  <c r="CE19" i="33"/>
  <c r="BS22" i="33"/>
  <c r="Z12" i="33"/>
  <c r="AV16" i="33"/>
  <c r="CW14" i="33"/>
  <c r="AF31" i="33"/>
  <c r="I13" i="33"/>
  <c r="AS27" i="33"/>
  <c r="U15" i="33"/>
  <c r="CC23" i="33"/>
  <c r="CU27" i="33"/>
  <c r="BH26" i="33"/>
  <c r="CG23" i="33"/>
  <c r="CK23" i="33"/>
  <c r="BX22" i="33"/>
  <c r="BZ13" i="33"/>
  <c r="AU22" i="33"/>
  <c r="CE20" i="33"/>
  <c r="BX18" i="33"/>
  <c r="BH20" i="33"/>
  <c r="BL18" i="33"/>
  <c r="CI30" i="33"/>
  <c r="BM28" i="33"/>
  <c r="CH23" i="33"/>
  <c r="AY17" i="33"/>
  <c r="AF18" i="33"/>
  <c r="Y21" i="33"/>
  <c r="BW30" i="33"/>
  <c r="CD16" i="33"/>
  <c r="AB24" i="33"/>
  <c r="CB29" i="33"/>
  <c r="CS15" i="33"/>
  <c r="W21" i="33"/>
  <c r="AI27" i="33"/>
  <c r="BV15" i="33"/>
  <c r="AY27" i="33"/>
  <c r="CR31" i="33"/>
  <c r="BT29" i="33"/>
  <c r="BF12" i="33"/>
  <c r="AC28" i="33"/>
  <c r="AQ30" i="33"/>
  <c r="D13" i="33"/>
  <c r="BT17" i="33"/>
  <c r="CR21" i="33"/>
  <c r="BC31" i="33"/>
  <c r="AO14" i="33"/>
  <c r="Z29" i="33"/>
  <c r="CR16" i="33"/>
  <c r="CE22" i="33"/>
  <c r="G13" i="33"/>
  <c r="CJ19" i="33"/>
  <c r="AR26" i="33"/>
  <c r="BJ12" i="33"/>
  <c r="CE21" i="33"/>
  <c r="BR23" i="33"/>
  <c r="CX30" i="33"/>
  <c r="CG29" i="33"/>
  <c r="X23" i="33"/>
  <c r="BK20" i="33"/>
  <c r="CS16" i="33"/>
  <c r="BZ24" i="33"/>
  <c r="CO25" i="33"/>
  <c r="BM18" i="33"/>
  <c r="CC27" i="33"/>
  <c r="AN13" i="33"/>
  <c r="AA21" i="33"/>
  <c r="BC25" i="33"/>
  <c r="AS13" i="33"/>
  <c r="BN28" i="33"/>
  <c r="BQ27" i="33"/>
  <c r="CC31" i="33"/>
  <c r="AG21" i="33"/>
  <c r="M15" i="33"/>
  <c r="AK19" i="33"/>
  <c r="AT19" i="33"/>
  <c r="BW22" i="33"/>
  <c r="BD16" i="33"/>
  <c r="AP23" i="33"/>
  <c r="CT17" i="33"/>
  <c r="CP21" i="33"/>
  <c r="CP19" i="33"/>
  <c r="AX20" i="33"/>
  <c r="BV16" i="33"/>
  <c r="AN16" i="33"/>
  <c r="AE31" i="33"/>
  <c r="BE31" i="33"/>
  <c r="AF23" i="33"/>
  <c r="BH27" i="33"/>
  <c r="BR28" i="33"/>
  <c r="CB20" i="33"/>
  <c r="BS24" i="33"/>
  <c r="AF13" i="33"/>
  <c r="AX17" i="33"/>
  <c r="BA29" i="33"/>
  <c r="AD28" i="33"/>
  <c r="CO31" i="33"/>
  <c r="Q19" i="33"/>
  <c r="W24" i="33"/>
  <c r="CD26" i="33"/>
  <c r="CG18" i="33"/>
  <c r="BF14" i="33"/>
  <c r="AG24" i="33"/>
  <c r="BW31" i="33"/>
  <c r="AB27" i="33"/>
  <c r="Z14" i="33"/>
  <c r="CN22" i="33"/>
  <c r="AC24" i="33"/>
  <c r="K15" i="33"/>
  <c r="BG27" i="33"/>
  <c r="CP17" i="33"/>
  <c r="CP27" i="33"/>
  <c r="BE17" i="33"/>
  <c r="AJ15" i="33"/>
  <c r="AN27" i="33"/>
  <c r="BP31" i="33"/>
  <c r="BY27" i="33"/>
  <c r="AB31" i="33"/>
  <c r="CL13" i="33"/>
  <c r="BN20" i="33"/>
  <c r="AH15" i="33"/>
  <c r="AV13" i="33"/>
  <c r="BK29" i="33"/>
  <c r="AA16" i="33"/>
  <c r="AI12" i="33"/>
  <c r="AU14" i="33"/>
  <c r="CD30" i="33"/>
  <c r="CM15" i="33"/>
  <c r="CC17" i="33"/>
  <c r="CH25" i="33"/>
  <c r="AN28" i="33"/>
  <c r="BT31" i="33"/>
  <c r="AD20" i="33"/>
  <c r="CU24" i="33"/>
  <c r="CQ29" i="33"/>
  <c r="CD20" i="33"/>
  <c r="BM21" i="33"/>
  <c r="BT26" i="33"/>
  <c r="CH26" i="33"/>
  <c r="BB16" i="33"/>
  <c r="L16" i="33"/>
  <c r="BC20" i="33"/>
  <c r="AU15" i="33"/>
  <c r="AU26" i="33"/>
  <c r="BL24" i="33"/>
  <c r="BO14" i="33"/>
  <c r="AU24" i="33"/>
  <c r="AX19" i="33"/>
  <c r="BQ19" i="33"/>
  <c r="CB19" i="33"/>
  <c r="CN29" i="33"/>
  <c r="AQ29" i="33"/>
  <c r="CX28" i="33"/>
  <c r="BF13" i="33"/>
  <c r="AH31" i="33"/>
  <c r="Z16" i="33"/>
  <c r="BD12" i="33"/>
  <c r="BO21" i="33"/>
  <c r="AE17" i="33"/>
  <c r="O14" i="33"/>
  <c r="BP28" i="33"/>
  <c r="AV21" i="33"/>
  <c r="BO20" i="33"/>
  <c r="BT13" i="33"/>
  <c r="G14" i="33"/>
  <c r="CN12" i="33"/>
  <c r="AW25" i="33"/>
  <c r="AR17" i="33"/>
  <c r="CB13" i="33"/>
  <c r="AR19" i="33"/>
  <c r="X17" i="33"/>
  <c r="BH19" i="33"/>
  <c r="W23" i="33"/>
  <c r="AY31" i="33"/>
  <c r="CW18" i="33"/>
  <c r="BI29" i="33"/>
  <c r="BA17" i="33"/>
  <c r="CK27" i="33"/>
  <c r="AR23" i="33"/>
  <c r="CB15" i="33"/>
  <c r="AJ18" i="33"/>
  <c r="BU20" i="33"/>
  <c r="CN31" i="33"/>
  <c r="BP17" i="33"/>
  <c r="AC18" i="33"/>
  <c r="BF18" i="33"/>
  <c r="BT30" i="33"/>
  <c r="BF21" i="33"/>
  <c r="AF14" i="33"/>
  <c r="BB19" i="33"/>
  <c r="CP20" i="33"/>
  <c r="AX29" i="33"/>
  <c r="AO25" i="33"/>
  <c r="BD13" i="33"/>
  <c r="CU14" i="33"/>
  <c r="AK29" i="33"/>
  <c r="BC16" i="33"/>
  <c r="U21" i="33"/>
  <c r="T13" i="33"/>
  <c r="CQ15" i="33"/>
  <c r="CH19" i="33"/>
  <c r="AY20" i="33"/>
  <c r="AK30" i="33"/>
  <c r="BW27" i="33"/>
  <c r="BR16" i="33"/>
  <c r="BA26" i="33"/>
  <c r="F14" i="33"/>
  <c r="CU30" i="33"/>
  <c r="BD17" i="33"/>
  <c r="BE13" i="33"/>
  <c r="R21" i="33"/>
  <c r="CE30" i="33"/>
  <c r="F13" i="33"/>
  <c r="BF28" i="33"/>
  <c r="AM25" i="33"/>
  <c r="AO22" i="33"/>
  <c r="BT22" i="33"/>
  <c r="AF16" i="33"/>
  <c r="E41" i="35"/>
  <c r="CE41" i="35" s="1"/>
  <c r="AD18" i="33"/>
  <c r="AZ20" i="33"/>
  <c r="J16" i="33"/>
  <c r="CN30" i="33"/>
  <c r="CJ27" i="33"/>
  <c r="CV26" i="33"/>
  <c r="CC18" i="33"/>
  <c r="U24" i="33"/>
  <c r="BD28" i="33"/>
  <c r="BO15" i="33"/>
  <c r="CW30" i="33"/>
  <c r="AR14" i="33"/>
  <c r="AX23" i="33"/>
  <c r="AN21" i="33"/>
  <c r="W19" i="33"/>
  <c r="AV25" i="33"/>
  <c r="BY23" i="33"/>
  <c r="X21" i="33"/>
  <c r="BF25" i="33"/>
  <c r="BE20" i="33"/>
  <c r="BG12" i="33"/>
  <c r="BA22" i="33"/>
  <c r="CC22" i="33"/>
  <c r="AU31" i="33"/>
  <c r="Q16" i="33"/>
  <c r="CI29" i="33"/>
  <c r="BB31" i="33"/>
  <c r="BI26" i="33"/>
  <c r="P19" i="33"/>
  <c r="AX16" i="33"/>
  <c r="CA25" i="33"/>
  <c r="H15" i="33"/>
  <c r="AE21" i="33"/>
  <c r="BO29" i="33"/>
  <c r="CF12" i="33"/>
  <c r="R19" i="33"/>
  <c r="S19" i="33"/>
  <c r="AO26" i="33"/>
  <c r="BR17" i="33"/>
  <c r="BE25" i="33"/>
  <c r="AU19" i="33"/>
  <c r="CV21" i="33"/>
  <c r="AE24" i="33"/>
  <c r="AO15" i="33"/>
  <c r="AN29" i="33"/>
  <c r="V25" i="33"/>
  <c r="CH30" i="33"/>
  <c r="BX13" i="33"/>
  <c r="G12" i="33"/>
  <c r="F12" i="33"/>
  <c r="CX13" i="33"/>
  <c r="BK24" i="33"/>
  <c r="AV29" i="33"/>
  <c r="BC22" i="33"/>
  <c r="BO17" i="33"/>
  <c r="AO28" i="33"/>
  <c r="M14" i="33"/>
  <c r="CH28" i="33"/>
  <c r="CI26" i="33"/>
  <c r="BX19" i="33"/>
  <c r="AK24" i="33"/>
  <c r="BW14" i="33"/>
  <c r="BP13" i="33"/>
  <c r="AV19" i="33"/>
  <c r="I14" i="33"/>
  <c r="AY24" i="33"/>
  <c r="CS18" i="33"/>
  <c r="AM20" i="33"/>
  <c r="BE22" i="33"/>
  <c r="BN21" i="33"/>
  <c r="AD30" i="33"/>
  <c r="AL31" i="33"/>
  <c r="BE26" i="33"/>
  <c r="BG28" i="33"/>
  <c r="BM26" i="33"/>
  <c r="AF22" i="33"/>
  <c r="BA16" i="33"/>
  <c r="AU30" i="33"/>
  <c r="CV23" i="33"/>
  <c r="BC18" i="33"/>
  <c r="AB19" i="33"/>
  <c r="CI14" i="33"/>
  <c r="CM18" i="33"/>
  <c r="BI28" i="33"/>
  <c r="V20" i="33"/>
  <c r="BO13" i="33"/>
  <c r="AG15" i="33"/>
  <c r="CR24" i="33"/>
  <c r="CR26" i="33"/>
  <c r="CA12" i="33"/>
  <c r="BH25" i="33"/>
  <c r="BM13" i="33"/>
  <c r="BU26" i="33"/>
  <c r="BO12" i="33"/>
  <c r="X24" i="33"/>
  <c r="AG19" i="33"/>
  <c r="CO22" i="33"/>
  <c r="AO24" i="33"/>
  <c r="AY13" i="33"/>
  <c r="CQ16" i="33"/>
  <c r="BW18" i="33"/>
  <c r="AL22" i="33"/>
  <c r="CG22" i="33"/>
  <c r="AG25" i="33"/>
  <c r="AI16" i="33"/>
  <c r="AQ23" i="33"/>
  <c r="AD17" i="33"/>
  <c r="AH28" i="33"/>
  <c r="BC19" i="33"/>
  <c r="BL22" i="33"/>
  <c r="AJ17" i="33"/>
  <c r="N16" i="33"/>
  <c r="AZ19" i="33"/>
  <c r="CU28" i="33"/>
  <c r="CC19" i="33"/>
  <c r="AT25" i="33"/>
  <c r="AB26" i="33"/>
  <c r="BZ16" i="33"/>
  <c r="BN24" i="33"/>
  <c r="Y19" i="33"/>
  <c r="AM12" i="33"/>
  <c r="BA15" i="33"/>
  <c r="AI29" i="33"/>
  <c r="BY21" i="33"/>
  <c r="CL28" i="33"/>
  <c r="CT26" i="33"/>
  <c r="CM29" i="33"/>
  <c r="CQ12" i="33"/>
  <c r="CN23" i="33"/>
  <c r="AB22" i="33"/>
  <c r="AI22" i="33"/>
  <c r="AV24" i="33"/>
  <c r="AL21" i="33"/>
  <c r="CG26" i="33"/>
  <c r="E14" i="33"/>
  <c r="AG23" i="33"/>
  <c r="CW12" i="33"/>
  <c r="AI21" i="33"/>
  <c r="AJ19" i="33"/>
  <c r="BB26" i="33"/>
  <c r="BC29" i="33"/>
  <c r="AB29" i="33"/>
  <c r="BS12" i="33"/>
  <c r="BH15" i="33"/>
  <c r="V15" i="33"/>
  <c r="AR22" i="33"/>
  <c r="AZ15" i="33"/>
  <c r="AW22" i="33"/>
  <c r="AT23" i="33"/>
  <c r="CO29" i="33"/>
  <c r="CO12" i="33"/>
  <c r="BQ31" i="33"/>
  <c r="CK31" i="33"/>
  <c r="AY25" i="33"/>
  <c r="AM27" i="33"/>
  <c r="BO27" i="33"/>
  <c r="V17" i="33"/>
  <c r="BB27" i="33"/>
  <c r="U16" i="33"/>
  <c r="CX15" i="33"/>
  <c r="CS22" i="33"/>
  <c r="AN31" i="33"/>
  <c r="AH21" i="33"/>
  <c r="CQ30" i="33"/>
  <c r="K14" i="33"/>
  <c r="BL16" i="33"/>
  <c r="CV24" i="33"/>
  <c r="AJ22" i="33"/>
  <c r="AK21" i="33"/>
  <c r="CH18" i="33"/>
  <c r="BY20" i="33"/>
  <c r="CF27" i="33"/>
  <c r="BR31" i="33"/>
  <c r="BI17" i="33"/>
  <c r="AP19" i="33"/>
  <c r="CR29" i="33"/>
  <c r="CT13" i="33"/>
  <c r="BD23" i="33"/>
  <c r="CH31" i="33"/>
  <c r="CK16" i="33"/>
  <c r="AZ27" i="33"/>
  <c r="BL19" i="33"/>
  <c r="BS25" i="33"/>
  <c r="CQ14" i="33"/>
  <c r="BU13" i="33"/>
  <c r="AD21" i="33"/>
  <c r="AU18" i="33"/>
  <c r="BK21" i="33"/>
  <c r="CH29" i="33"/>
  <c r="CB25" i="33"/>
  <c r="X25" i="33"/>
  <c r="AV23" i="33"/>
  <c r="BE19" i="33"/>
  <c r="AZ14" i="33"/>
  <c r="AK25" i="33"/>
  <c r="H14" i="33"/>
  <c r="CJ18" i="33"/>
  <c r="V13" i="33"/>
  <c r="Z18" i="33"/>
  <c r="AO17" i="33"/>
  <c r="V14" i="33"/>
  <c r="AA27" i="33"/>
  <c r="BF24" i="33"/>
  <c r="CT28" i="33"/>
  <c r="CH13" i="33"/>
  <c r="AS26" i="33"/>
  <c r="BI27" i="33"/>
  <c r="AX24" i="33"/>
  <c r="AK12" i="33"/>
  <c r="BX27" i="33"/>
  <c r="AV18" i="34"/>
  <c r="AW14" i="34"/>
  <c r="F42" i="35"/>
  <c r="CE42" i="35" s="1"/>
  <c r="CU31" i="35"/>
  <c r="CQ13" i="35"/>
  <c r="AN16" i="35"/>
  <c r="CM29" i="35"/>
  <c r="CD19" i="35"/>
  <c r="AH13" i="35"/>
  <c r="BC29" i="35"/>
  <c r="AX30" i="35"/>
  <c r="CI20" i="35"/>
  <c r="AR29" i="35"/>
  <c r="AG25" i="35"/>
  <c r="CL25" i="35"/>
  <c r="BE23" i="35"/>
  <c r="CV17" i="35"/>
  <c r="CX26" i="35"/>
  <c r="F12" i="35"/>
  <c r="AX14" i="35"/>
  <c r="BV22" i="35"/>
  <c r="AN23" i="35"/>
  <c r="N16" i="35"/>
  <c r="BY23" i="35"/>
  <c r="CC16" i="35"/>
  <c r="BJ23" i="35"/>
  <c r="CV24" i="35"/>
  <c r="CO17" i="35"/>
  <c r="AX19" i="35"/>
  <c r="BJ29" i="35"/>
  <c r="CD20" i="35"/>
  <c r="Y18" i="35"/>
  <c r="R15" i="35"/>
  <c r="BE24" i="35"/>
  <c r="BW27" i="35"/>
  <c r="AW27" i="35"/>
  <c r="AD28" i="35"/>
  <c r="BP26" i="35"/>
  <c r="BU18" i="35"/>
  <c r="BD12" i="35"/>
  <c r="AP31" i="35"/>
  <c r="AO23" i="35"/>
  <c r="CF21" i="35"/>
  <c r="S17" i="35"/>
  <c r="BY27" i="35"/>
  <c r="BX18" i="35"/>
  <c r="CS17" i="35"/>
  <c r="BL30" i="35"/>
  <c r="Z22" i="35"/>
  <c r="CO29" i="35"/>
  <c r="BN16" i="35"/>
  <c r="N13" i="35"/>
  <c r="W16" i="35"/>
  <c r="AD14" i="35"/>
  <c r="AG17" i="35"/>
  <c r="CG26" i="35"/>
  <c r="CP16" i="35"/>
  <c r="BW21" i="35"/>
  <c r="T13" i="35"/>
  <c r="AP29" i="35"/>
  <c r="BK22" i="35"/>
  <c r="BQ24" i="35"/>
  <c r="Z12" i="35"/>
  <c r="CP14" i="35"/>
  <c r="AZ25" i="35"/>
  <c r="P15" i="35"/>
  <c r="BU12" i="35"/>
  <c r="BQ27" i="35"/>
  <c r="CO21" i="35"/>
  <c r="AI27" i="35"/>
  <c r="AO14" i="35"/>
  <c r="AP27" i="35"/>
  <c r="X13" i="35"/>
  <c r="BZ18" i="35"/>
  <c r="AW17" i="35"/>
  <c r="CN13" i="35"/>
  <c r="AY27" i="35"/>
  <c r="AW22" i="35"/>
  <c r="BF15" i="35"/>
  <c r="X23" i="35"/>
  <c r="BZ27" i="35"/>
  <c r="BE17" i="35"/>
  <c r="AG31" i="35"/>
  <c r="BJ28" i="35"/>
  <c r="AD21" i="35"/>
  <c r="CD23" i="35"/>
  <c r="CB28" i="35"/>
  <c r="BB19" i="35"/>
  <c r="CE18" i="35"/>
  <c r="BK13" i="35"/>
  <c r="BT12" i="35"/>
  <c r="CK18" i="35"/>
  <c r="CF15" i="35"/>
  <c r="Y25" i="35"/>
  <c r="AB23" i="35"/>
  <c r="AH19" i="35"/>
  <c r="AN30" i="35"/>
  <c r="BT29" i="35"/>
  <c r="BR28" i="35"/>
  <c r="BQ31" i="35"/>
  <c r="CW26" i="35"/>
  <c r="BI19" i="35"/>
  <c r="CW15" i="35"/>
  <c r="Y26" i="35"/>
  <c r="CE26" i="35"/>
  <c r="BO31" i="35"/>
  <c r="AD26" i="35"/>
  <c r="BG30" i="35"/>
  <c r="AR24" i="35"/>
  <c r="V17" i="35"/>
  <c r="CC29" i="35"/>
  <c r="BI27" i="35"/>
  <c r="CG30" i="35"/>
  <c r="CL27" i="35"/>
  <c r="BL16" i="35"/>
  <c r="CP19" i="35"/>
  <c r="AO25" i="35"/>
  <c r="AI14" i="35"/>
  <c r="CK25" i="35"/>
  <c r="BP14" i="35"/>
  <c r="BQ25" i="35"/>
  <c r="AA28" i="35"/>
  <c r="AR20" i="35"/>
  <c r="AQ21" i="35"/>
  <c r="BD15" i="35"/>
  <c r="BG12" i="35"/>
  <c r="CS28" i="35"/>
  <c r="CF14" i="35"/>
  <c r="CC23" i="35"/>
  <c r="AN17" i="35"/>
  <c r="AJ12" i="35"/>
  <c r="BE29" i="35"/>
  <c r="AP22" i="35"/>
  <c r="AX22" i="35"/>
  <c r="BH31" i="35"/>
  <c r="AP19" i="35"/>
  <c r="CO12" i="35"/>
  <c r="BG31" i="35"/>
  <c r="AA16" i="35"/>
  <c r="AL12" i="35"/>
  <c r="BI31" i="35"/>
  <c r="BR12" i="35"/>
  <c r="AL23" i="35"/>
  <c r="AO16" i="35"/>
  <c r="BQ22" i="35"/>
  <c r="AZ24" i="35"/>
  <c r="CX31" i="35"/>
  <c r="BJ24" i="35"/>
  <c r="AT22" i="35"/>
  <c r="AT18" i="35"/>
  <c r="BU29" i="35"/>
  <c r="AZ31" i="35"/>
  <c r="CI16" i="35"/>
  <c r="BH25" i="35"/>
  <c r="W25" i="35"/>
  <c r="BS31" i="35"/>
  <c r="CE27" i="35"/>
  <c r="BC27" i="35"/>
  <c r="CC30" i="35"/>
  <c r="BZ12" i="35"/>
  <c r="AD22" i="35"/>
  <c r="W20" i="35"/>
  <c r="AX31" i="35"/>
  <c r="BB17" i="35"/>
  <c r="AA29" i="35"/>
  <c r="BW25" i="35"/>
  <c r="AF25" i="35"/>
  <c r="W14" i="35"/>
  <c r="CO25" i="35"/>
  <c r="BY29" i="35"/>
  <c r="BH12" i="35"/>
  <c r="Z26" i="35"/>
  <c r="AM17" i="35"/>
  <c r="BZ25" i="35"/>
  <c r="BC19" i="35"/>
  <c r="P13" i="35"/>
  <c r="BR29" i="35"/>
  <c r="AH20" i="35"/>
  <c r="CL20" i="35"/>
  <c r="CE13" i="35"/>
  <c r="CV21" i="35"/>
  <c r="Z24" i="35"/>
  <c r="BS18" i="35"/>
  <c r="CB15" i="35"/>
  <c r="AQ20" i="35"/>
  <c r="CL19" i="35"/>
  <c r="BP12" i="35"/>
  <c r="BR31" i="35"/>
  <c r="AC25" i="35"/>
  <c r="AQ30" i="35"/>
  <c r="BA16" i="35"/>
  <c r="AQ24" i="35"/>
  <c r="CU28" i="35"/>
  <c r="W12" i="35"/>
  <c r="AL27" i="35"/>
  <c r="AA25" i="35"/>
  <c r="CS13" i="35"/>
  <c r="BI24" i="35"/>
  <c r="BP30" i="35"/>
  <c r="CU27" i="35"/>
  <c r="W19" i="35"/>
  <c r="D12" i="35"/>
  <c r="AC16" i="35"/>
  <c r="U14" i="35"/>
  <c r="AC18" i="35"/>
  <c r="BZ30" i="35"/>
  <c r="CK27" i="35"/>
  <c r="CV22" i="35"/>
  <c r="BI28" i="35"/>
  <c r="CA16" i="35"/>
  <c r="AP21" i="35"/>
  <c r="BB16" i="35"/>
  <c r="BT24" i="35"/>
  <c r="Z29" i="35"/>
  <c r="BI23" i="35"/>
  <c r="CK23" i="35"/>
  <c r="BI16" i="35"/>
  <c r="CS14" i="35"/>
  <c r="Y24" i="35"/>
  <c r="CD26" i="35"/>
  <c r="BV31" i="35"/>
  <c r="N17" i="35"/>
  <c r="CN14" i="35"/>
  <c r="CQ31" i="35"/>
  <c r="AX18" i="35"/>
  <c r="BP29" i="35"/>
  <c r="BF18" i="35"/>
  <c r="BY28" i="35"/>
  <c r="AB13" i="35"/>
  <c r="CR22" i="35"/>
  <c r="AA23" i="35"/>
  <c r="AL31" i="35"/>
  <c r="AQ23" i="35"/>
  <c r="AM12" i="35"/>
  <c r="BG26" i="35"/>
  <c r="CN12" i="35"/>
  <c r="BJ18" i="35"/>
  <c r="CX28" i="35"/>
  <c r="CH25" i="35"/>
  <c r="CW31" i="35"/>
  <c r="BE22" i="35"/>
  <c r="BO26" i="35"/>
  <c r="CH23" i="35"/>
  <c r="BL29" i="35"/>
  <c r="CI31" i="35"/>
  <c r="CB16" i="35"/>
  <c r="AS23" i="35"/>
  <c r="CU18" i="35"/>
  <c r="P18" i="35"/>
  <c r="CA18" i="35"/>
  <c r="AG18" i="35"/>
  <c r="AF22" i="35"/>
  <c r="BM28" i="35"/>
  <c r="CL31" i="35"/>
  <c r="V13" i="35"/>
  <c r="BE16" i="35"/>
  <c r="X18" i="35"/>
  <c r="S19" i="35"/>
  <c r="BM12" i="35"/>
  <c r="BJ14" i="35"/>
  <c r="CK20" i="35"/>
  <c r="BS28" i="35"/>
  <c r="AI19" i="35"/>
  <c r="AF19" i="35"/>
  <c r="AS21" i="35"/>
  <c r="AI13" i="35"/>
  <c r="AC29" i="35"/>
  <c r="CQ28" i="35"/>
  <c r="CL15" i="35"/>
  <c r="AX17" i="35"/>
  <c r="BW18" i="35"/>
  <c r="BY18" i="35"/>
  <c r="BA29" i="35"/>
  <c r="BE18" i="35"/>
  <c r="BF30" i="35"/>
  <c r="BC15" i="35"/>
  <c r="L14" i="35"/>
  <c r="CF28" i="35"/>
  <c r="AZ30" i="35"/>
  <c r="AW29" i="35"/>
  <c r="CA14" i="35"/>
  <c r="BE27" i="35"/>
  <c r="BW22" i="35"/>
  <c r="AT27" i="35"/>
  <c r="BX28" i="35"/>
  <c r="CT20" i="35"/>
  <c r="AJ13" i="35"/>
  <c r="BP24" i="35"/>
  <c r="AL21" i="35"/>
  <c r="CM18" i="35"/>
  <c r="AS18" i="35"/>
  <c r="CK26" i="35"/>
  <c r="BD25" i="35"/>
  <c r="AS29" i="35"/>
  <c r="AW23" i="35"/>
  <c r="AW13" i="35"/>
  <c r="W26" i="35"/>
  <c r="CQ17" i="35"/>
  <c r="AX24" i="35"/>
  <c r="AN12" i="35"/>
  <c r="BJ15" i="35"/>
  <c r="BF13" i="35"/>
  <c r="BV18" i="35"/>
  <c r="CT26" i="35"/>
  <c r="CP26" i="35"/>
  <c r="AS27" i="35"/>
  <c r="BV19" i="35"/>
  <c r="AA26" i="35"/>
  <c r="AT12" i="35"/>
  <c r="AP17" i="35"/>
  <c r="AQ15" i="35"/>
  <c r="P14" i="35"/>
  <c r="BQ16" i="35"/>
  <c r="CQ29" i="35"/>
  <c r="CO27" i="35"/>
  <c r="Y15" i="35"/>
  <c r="BD30" i="35"/>
  <c r="AP24" i="35"/>
  <c r="BF31" i="35"/>
  <c r="BF14" i="35"/>
  <c r="BN14" i="35"/>
  <c r="CG31" i="35"/>
  <c r="V18" i="35"/>
  <c r="AM27" i="35"/>
  <c r="CM15" i="35"/>
  <c r="AA13" i="35"/>
  <c r="CG22" i="35"/>
  <c r="BM29" i="35"/>
  <c r="CU22" i="35"/>
  <c r="AX12" i="35"/>
  <c r="CR16" i="35"/>
  <c r="BL24" i="35"/>
  <c r="AV21" i="35"/>
  <c r="AH28" i="35"/>
  <c r="CB29" i="35"/>
  <c r="BS27" i="35"/>
  <c r="AT24" i="35"/>
  <c r="BT22" i="35"/>
  <c r="BT30" i="35"/>
  <c r="AZ20" i="35"/>
  <c r="CB21" i="35"/>
  <c r="BX16" i="35"/>
  <c r="BF19" i="35"/>
  <c r="BN30" i="35"/>
  <c r="AB28" i="35"/>
  <c r="BF29" i="35"/>
  <c r="AQ22" i="35"/>
  <c r="BD20" i="35"/>
  <c r="BI29" i="35"/>
  <c r="CU12" i="35"/>
  <c r="CT31" i="35"/>
  <c r="BD26" i="35"/>
  <c r="BJ21" i="35"/>
  <c r="CE22" i="35"/>
  <c r="BU30" i="35"/>
  <c r="BK14" i="35"/>
  <c r="BK19" i="35"/>
  <c r="CJ26" i="35"/>
  <c r="CI13" i="35"/>
  <c r="CJ17" i="35"/>
  <c r="BS24" i="35"/>
  <c r="BZ17" i="35"/>
  <c r="X22" i="35"/>
  <c r="CG14" i="35"/>
  <c r="J12" i="35"/>
  <c r="AV26" i="35"/>
  <c r="AB22" i="35"/>
  <c r="X12" i="35"/>
  <c r="CA21" i="35"/>
  <c r="AA20" i="35"/>
  <c r="CR12" i="35"/>
  <c r="BM31" i="35"/>
  <c r="BT23" i="35"/>
  <c r="CC19" i="35"/>
  <c r="AE16" i="35"/>
  <c r="Y20" i="35"/>
  <c r="C12" i="35"/>
  <c r="C34" i="35" s="1"/>
  <c r="AO27" i="35"/>
  <c r="CD21" i="35"/>
  <c r="CH24" i="35"/>
  <c r="S22" i="35"/>
  <c r="CM20" i="35"/>
  <c r="BU14" i="35"/>
  <c r="BH15" i="35"/>
  <c r="BU21" i="35"/>
  <c r="BA19" i="35"/>
  <c r="AQ26" i="35"/>
  <c r="CT29" i="35"/>
  <c r="CQ19" i="35"/>
  <c r="CP29" i="35"/>
  <c r="X19" i="35"/>
  <c r="BW20" i="35"/>
  <c r="BQ30" i="35"/>
  <c r="AE19" i="35"/>
  <c r="CG13" i="35"/>
  <c r="BC13" i="35"/>
  <c r="CD18" i="35"/>
  <c r="AH26" i="35"/>
  <c r="AF27" i="35"/>
  <c r="BJ26" i="35"/>
  <c r="BE19" i="35"/>
  <c r="BK21" i="35"/>
  <c r="BK30" i="35"/>
  <c r="Z17" i="35"/>
  <c r="X17" i="35"/>
  <c r="CG15" i="35"/>
  <c r="BH13" i="35"/>
  <c r="BC21" i="35"/>
  <c r="Q13" i="35"/>
  <c r="CB26" i="35"/>
  <c r="AS22" i="35"/>
  <c r="BO21" i="35"/>
  <c r="CT28" i="35"/>
  <c r="AL24" i="35"/>
  <c r="AT14" i="35"/>
  <c r="AE31" i="35"/>
  <c r="AF31" i="35"/>
  <c r="AG19" i="35"/>
  <c r="BP16" i="35"/>
  <c r="CE16" i="35"/>
  <c r="CL12" i="35"/>
  <c r="Y21" i="35"/>
  <c r="BI18" i="35"/>
  <c r="BJ13" i="35"/>
  <c r="AU18" i="35"/>
  <c r="AU28" i="35"/>
  <c r="CL13" i="35"/>
  <c r="M16" i="35"/>
  <c r="BL19" i="35"/>
  <c r="AB18" i="35"/>
  <c r="AP30" i="35"/>
  <c r="AU21" i="35"/>
  <c r="AJ30" i="35"/>
  <c r="CW25" i="35"/>
  <c r="AN28" i="35"/>
  <c r="CJ16" i="35"/>
  <c r="CI30" i="35"/>
  <c r="CR14" i="35"/>
  <c r="Y28" i="35"/>
  <c r="BK18" i="35"/>
  <c r="AR16" i="35"/>
  <c r="CU20" i="35"/>
  <c r="BU25" i="35"/>
  <c r="BQ21" i="35"/>
  <c r="BO13" i="35"/>
  <c r="CT22" i="35"/>
  <c r="AC19" i="35"/>
  <c r="AM31" i="35"/>
  <c r="CT13" i="35"/>
  <c r="CN31" i="35"/>
  <c r="CR15" i="35"/>
  <c r="CT24" i="35"/>
  <c r="CC31" i="35"/>
  <c r="BX19" i="35"/>
  <c r="N14" i="35"/>
  <c r="BC14" i="35"/>
  <c r="BE12" i="35"/>
  <c r="AQ28" i="35"/>
  <c r="AC22" i="35"/>
  <c r="BZ22" i="35"/>
  <c r="CA30" i="35"/>
  <c r="CB14" i="35"/>
  <c r="X15" i="35"/>
  <c r="AG28" i="35"/>
  <c r="AK27" i="35"/>
  <c r="BZ29" i="35"/>
  <c r="CH30" i="35"/>
  <c r="CC25" i="35"/>
  <c r="BH26" i="35"/>
  <c r="CE31" i="35"/>
  <c r="CN24" i="35"/>
  <c r="BN23" i="35"/>
  <c r="CB25" i="35"/>
  <c r="BT15" i="35"/>
  <c r="BM30" i="35"/>
  <c r="CS25" i="35"/>
  <c r="CN20" i="35"/>
  <c r="AA18" i="35"/>
  <c r="BC16" i="35"/>
  <c r="CT16" i="35"/>
  <c r="CI25" i="35"/>
  <c r="CB17" i="35"/>
  <c r="BG27" i="35"/>
  <c r="BE14" i="35"/>
  <c r="CT27" i="35"/>
  <c r="AV12" i="35"/>
  <c r="BW12" i="35"/>
  <c r="CB24" i="35"/>
  <c r="BR25" i="35"/>
  <c r="AZ16" i="35"/>
  <c r="BP28" i="35"/>
  <c r="BK23" i="35"/>
  <c r="CC12" i="35"/>
  <c r="CO18" i="35"/>
  <c r="AC31" i="35"/>
  <c r="CU19" i="35"/>
  <c r="BO29" i="35"/>
  <c r="BN17" i="35"/>
  <c r="CU25" i="35"/>
  <c r="AR21" i="35"/>
  <c r="BB31" i="35"/>
  <c r="CW30" i="35"/>
  <c r="AU31" i="35"/>
  <c r="CW21" i="35"/>
  <c r="BP22" i="35"/>
  <c r="M12" i="35"/>
  <c r="CU24" i="35"/>
  <c r="CE19" i="35"/>
  <c r="AA19" i="35"/>
  <c r="CR28" i="35"/>
  <c r="AV17" i="35"/>
  <c r="CX19" i="35"/>
  <c r="BS29" i="35"/>
  <c r="BU26" i="35"/>
  <c r="CK16" i="35"/>
  <c r="AK15" i="35"/>
  <c r="BO25" i="35"/>
  <c r="V23" i="35"/>
  <c r="BR19" i="35"/>
  <c r="BL22" i="35"/>
  <c r="CJ22" i="35"/>
  <c r="AY15" i="35"/>
  <c r="BU20" i="35"/>
  <c r="AE17" i="35"/>
  <c r="BR30" i="35"/>
  <c r="CJ25" i="35"/>
  <c r="BB24" i="35"/>
  <c r="BR21" i="35"/>
  <c r="CU13" i="35"/>
  <c r="AR30" i="35"/>
  <c r="BT25" i="35"/>
  <c r="AK20" i="35"/>
  <c r="K13" i="35"/>
  <c r="AZ29" i="35"/>
  <c r="BF21" i="35"/>
  <c r="AK13" i="35"/>
  <c r="BO17" i="35"/>
  <c r="AS17" i="35"/>
  <c r="BU19" i="35"/>
  <c r="BG29" i="35"/>
  <c r="CV20" i="35"/>
  <c r="AZ15" i="35"/>
  <c r="BL27" i="35"/>
  <c r="AC24" i="35"/>
  <c r="AO29" i="35"/>
  <c r="CA26" i="35"/>
  <c r="CX14" i="35"/>
  <c r="CK22" i="35"/>
  <c r="BD24" i="35"/>
  <c r="AC28" i="35"/>
  <c r="D13" i="35"/>
  <c r="AD19" i="35"/>
  <c r="BG14" i="35"/>
  <c r="AE24" i="35"/>
  <c r="CP20" i="35"/>
  <c r="AP15" i="35"/>
  <c r="CK24" i="35"/>
  <c r="AB12" i="35"/>
  <c r="CI19" i="35"/>
  <c r="CI14" i="35"/>
  <c r="CC27" i="35"/>
  <c r="Q18" i="35"/>
  <c r="BQ19" i="35"/>
  <c r="BQ26" i="35"/>
  <c r="U12" i="35"/>
  <c r="CW16" i="35"/>
  <c r="AG27" i="35"/>
  <c r="AV28" i="35"/>
  <c r="T18" i="35"/>
  <c r="CS27" i="35"/>
  <c r="CA13" i="35"/>
  <c r="BD14" i="35"/>
  <c r="AB17" i="35"/>
  <c r="CO22" i="35"/>
  <c r="AX25" i="35"/>
  <c r="AQ27" i="35"/>
  <c r="Z16" i="35"/>
  <c r="AC27" i="35"/>
  <c r="BT20" i="35"/>
  <c r="R12" i="35"/>
  <c r="BH28" i="35"/>
  <c r="CQ27" i="35"/>
  <c r="AL17" i="35"/>
  <c r="CG20" i="35"/>
  <c r="BY21" i="35"/>
  <c r="AG22" i="35"/>
  <c r="AT30" i="35"/>
  <c r="AI17" i="35"/>
  <c r="BK27" i="35"/>
  <c r="AT16" i="35"/>
  <c r="AM16" i="35"/>
  <c r="BM20" i="35"/>
  <c r="BC23" i="35"/>
  <c r="BS19" i="35"/>
  <c r="BR16" i="35"/>
  <c r="L12" i="35"/>
  <c r="CV28" i="35"/>
  <c r="AP28" i="35"/>
  <c r="BM21" i="35"/>
  <c r="CV19" i="35"/>
  <c r="CP27" i="35"/>
  <c r="BY22" i="35"/>
  <c r="BT31" i="35"/>
  <c r="BD29" i="35"/>
  <c r="AW24" i="35"/>
  <c r="X25" i="35"/>
  <c r="AV29" i="35"/>
  <c r="CX30" i="35"/>
  <c r="BE15" i="35"/>
  <c r="CI21" i="35"/>
  <c r="BR14" i="35"/>
  <c r="AM24" i="35"/>
  <c r="CA22" i="35"/>
  <c r="BY12" i="35"/>
  <c r="H14" i="35"/>
  <c r="CA15" i="35"/>
  <c r="AJ31" i="35"/>
  <c r="BC12" i="35"/>
  <c r="BR18" i="35"/>
  <c r="CD25" i="35"/>
  <c r="AL22" i="35"/>
  <c r="AT13" i="35"/>
  <c r="AF21" i="35"/>
  <c r="CU14" i="35"/>
  <c r="CK29" i="35"/>
  <c r="BT14" i="35"/>
  <c r="Q14" i="35"/>
  <c r="BO14" i="35"/>
  <c r="BE13" i="35"/>
  <c r="AM25" i="35"/>
  <c r="N15" i="35"/>
  <c r="U13" i="35"/>
  <c r="CH19" i="35"/>
  <c r="AR14" i="35"/>
  <c r="AD18" i="35"/>
  <c r="BH14" i="35"/>
  <c r="CB22" i="35"/>
  <c r="BZ15" i="35"/>
  <c r="CS22" i="35"/>
  <c r="BJ12" i="35"/>
  <c r="AQ13" i="35"/>
  <c r="AM22" i="35"/>
  <c r="AP13" i="35"/>
  <c r="T19" i="35"/>
  <c r="BT21" i="35"/>
  <c r="CE24" i="35"/>
  <c r="AO19" i="35"/>
  <c r="BA25" i="35"/>
  <c r="BW23" i="35"/>
  <c r="AJ14" i="35"/>
  <c r="CK13" i="35"/>
  <c r="CQ18" i="35"/>
  <c r="AJ20" i="35"/>
  <c r="O12" i="35"/>
  <c r="Z14" i="35"/>
  <c r="AU25" i="35"/>
  <c r="V19" i="35"/>
  <c r="E13" i="35"/>
  <c r="BK25" i="35"/>
  <c r="BB23" i="35"/>
  <c r="BZ23" i="35"/>
  <c r="CK28" i="35"/>
  <c r="R19" i="35"/>
  <c r="BB15" i="35"/>
  <c r="CG19" i="35"/>
  <c r="AK23" i="35"/>
  <c r="G13" i="35"/>
  <c r="AI15" i="35"/>
  <c r="CN17" i="35"/>
  <c r="BS21" i="35"/>
  <c r="BD13" i="35"/>
  <c r="BK31" i="35"/>
  <c r="CA31" i="35"/>
  <c r="BB12" i="35"/>
  <c r="V22" i="35"/>
  <c r="CW22" i="35"/>
  <c r="BQ13" i="35"/>
  <c r="BU31" i="35"/>
  <c r="CC21" i="35"/>
  <c r="P19" i="35"/>
  <c r="BG19" i="35"/>
  <c r="CT21" i="35"/>
  <c r="AZ12" i="35"/>
  <c r="BS17" i="35"/>
  <c r="CC26" i="35"/>
  <c r="CE30" i="35"/>
  <c r="CN27" i="35"/>
  <c r="CM12" i="35"/>
  <c r="CQ12" i="35"/>
  <c r="AG21" i="35"/>
  <c r="AN26" i="35"/>
  <c r="AK31" i="35"/>
  <c r="AS24" i="35"/>
  <c r="AJ19" i="35"/>
  <c r="BV20" i="35"/>
  <c r="W18" i="35"/>
  <c r="AA22" i="35"/>
  <c r="CC18" i="35"/>
  <c r="BS15" i="35"/>
  <c r="CP31" i="35"/>
  <c r="CE20" i="35"/>
  <c r="CT19" i="35"/>
  <c r="CO19" i="35"/>
  <c r="AX13" i="35"/>
  <c r="AM20" i="35"/>
  <c r="CP22" i="35"/>
  <c r="S14" i="35"/>
  <c r="CG21" i="35"/>
  <c r="BN26" i="35"/>
  <c r="CE17" i="35"/>
  <c r="CI29" i="35"/>
  <c r="T20" i="35"/>
  <c r="O16" i="35"/>
  <c r="CV12" i="35"/>
  <c r="BR26" i="35"/>
  <c r="CD30" i="35"/>
  <c r="BV23" i="35"/>
  <c r="CF19" i="35"/>
  <c r="BO22" i="35"/>
  <c r="CL30" i="35"/>
  <c r="BL13" i="35"/>
  <c r="CR29" i="35"/>
  <c r="CP25" i="35"/>
  <c r="BN13" i="35"/>
  <c r="BC26" i="35"/>
  <c r="BM23" i="35"/>
  <c r="AS28" i="35"/>
  <c r="BO24" i="35"/>
  <c r="M13" i="35"/>
  <c r="CW14" i="35"/>
  <c r="R14" i="35"/>
  <c r="AO13" i="35"/>
  <c r="AK25" i="35"/>
  <c r="V20" i="35"/>
  <c r="CW28" i="35"/>
  <c r="CF30" i="35"/>
  <c r="V25" i="35"/>
  <c r="BO18" i="35"/>
  <c r="BM17" i="35"/>
  <c r="BW16" i="35"/>
  <c r="BP31" i="35"/>
  <c r="AE15" i="35"/>
  <c r="CF16" i="35"/>
  <c r="BZ26" i="35"/>
  <c r="AI26" i="35"/>
  <c r="AP26" i="35"/>
  <c r="CG12" i="35"/>
  <c r="CI12" i="35"/>
  <c r="CL29" i="35"/>
  <c r="AB21" i="35"/>
  <c r="CR24" i="35"/>
  <c r="AU23" i="35"/>
  <c r="BF28" i="35"/>
  <c r="CS18" i="35"/>
  <c r="AE29" i="35"/>
  <c r="BW14" i="35"/>
  <c r="L13" i="35"/>
  <c r="CX18" i="35"/>
  <c r="CF23" i="35"/>
  <c r="CM13" i="35"/>
  <c r="CG28" i="35"/>
  <c r="BV26" i="35"/>
  <c r="AE13" i="35"/>
  <c r="CQ25" i="35"/>
  <c r="CO23" i="35"/>
  <c r="CU17" i="35"/>
  <c r="CH17" i="35"/>
  <c r="AT23" i="35"/>
  <c r="AN31" i="35"/>
  <c r="AC17" i="35"/>
  <c r="BL18" i="35"/>
  <c r="AU12" i="35"/>
  <c r="BF17" i="35"/>
  <c r="BJ31" i="35"/>
  <c r="BE28" i="35"/>
  <c r="CI18" i="35"/>
  <c r="CB19" i="35"/>
  <c r="AK12" i="35"/>
  <c r="BM13" i="35"/>
  <c r="AF17" i="35"/>
  <c r="E14" i="35"/>
  <c r="AN24" i="35"/>
  <c r="BO23" i="35"/>
  <c r="CW24" i="35"/>
  <c r="CC20" i="35"/>
  <c r="U18" i="35"/>
  <c r="CQ16" i="35"/>
  <c r="BX20" i="35"/>
  <c r="AT25" i="35"/>
  <c r="CT18" i="35"/>
  <c r="AS16" i="35"/>
  <c r="AF30" i="35"/>
  <c r="CT15" i="35"/>
  <c r="AN25" i="35"/>
  <c r="CN16" i="35"/>
  <c r="P16" i="35"/>
  <c r="CL16" i="35"/>
  <c r="BI22" i="35"/>
  <c r="BW24" i="35"/>
  <c r="AW21" i="35"/>
  <c r="CD24" i="35"/>
  <c r="Y23" i="35"/>
  <c r="BE30" i="35"/>
  <c r="P12" i="35"/>
  <c r="BA15" i="35"/>
  <c r="AU13" i="35"/>
  <c r="CO31" i="35"/>
  <c r="BE31" i="35"/>
  <c r="BW15" i="35"/>
  <c r="AU14" i="35"/>
  <c r="BA26" i="35"/>
  <c r="AW14" i="35"/>
  <c r="AD25" i="35"/>
  <c r="R20" i="35"/>
  <c r="BY31" i="35"/>
  <c r="AW19" i="35"/>
  <c r="CU21" i="35"/>
  <c r="AC26" i="35"/>
  <c r="BX14" i="35"/>
  <c r="CC14" i="35"/>
  <c r="CC22" i="35"/>
  <c r="AY17" i="35"/>
  <c r="BR15" i="35"/>
  <c r="AQ31" i="35"/>
  <c r="BK28" i="35"/>
  <c r="CA12" i="35"/>
  <c r="AR15" i="35"/>
  <c r="AB14" i="35"/>
  <c r="AO24" i="35"/>
  <c r="BX12" i="35"/>
  <c r="CP28" i="35"/>
  <c r="CH28" i="35"/>
  <c r="BD22" i="35"/>
  <c r="CM14" i="35"/>
  <c r="K12" i="35"/>
  <c r="CM27" i="35"/>
  <c r="BV30" i="35"/>
  <c r="AH27" i="35"/>
  <c r="BU16" i="35"/>
  <c r="AH12" i="35"/>
  <c r="BJ17" i="35"/>
  <c r="BQ28" i="35"/>
  <c r="CJ28" i="35"/>
  <c r="R13" i="35"/>
  <c r="BU15" i="35"/>
  <c r="CV15" i="35"/>
  <c r="AN22" i="35"/>
  <c r="CR19" i="35"/>
  <c r="Q20" i="35"/>
  <c r="BB18" i="35"/>
  <c r="BN12" i="35"/>
  <c r="CJ21" i="35"/>
  <c r="BX15" i="35"/>
  <c r="S15" i="35"/>
  <c r="AA30" i="35"/>
  <c r="Y19" i="35"/>
  <c r="AL16" i="35"/>
  <c r="BZ31" i="35"/>
  <c r="AW15" i="35"/>
  <c r="BH24" i="35"/>
  <c r="CQ15" i="35"/>
  <c r="CJ23" i="35"/>
  <c r="AN14" i="35"/>
  <c r="AP16" i="35"/>
  <c r="BT16" i="35"/>
  <c r="BT27" i="35"/>
  <c r="AV20" i="35"/>
  <c r="AR23" i="35"/>
  <c r="CJ27" i="35"/>
  <c r="CF24" i="35"/>
  <c r="AK16" i="35"/>
  <c r="CO28" i="35"/>
  <c r="BI13" i="35"/>
  <c r="AC20" i="35"/>
  <c r="CW20" i="35"/>
  <c r="BS26" i="35"/>
  <c r="BZ16" i="35"/>
  <c r="AO22" i="35"/>
  <c r="AY13" i="35"/>
  <c r="AI12" i="35"/>
  <c r="T21" i="35"/>
  <c r="BS12" i="35"/>
  <c r="AJ22" i="35"/>
  <c r="CJ24" i="35"/>
  <c r="J14" i="35"/>
  <c r="Q12" i="35"/>
  <c r="CF17" i="35"/>
  <c r="H13" i="35"/>
  <c r="BP25" i="35"/>
  <c r="BY30" i="35"/>
  <c r="U22" i="35"/>
  <c r="CA20" i="35"/>
  <c r="BJ19" i="35"/>
  <c r="CM24" i="35"/>
  <c r="BU27" i="35"/>
  <c r="BD17" i="35"/>
  <c r="AW16" i="35"/>
  <c r="AN20" i="35"/>
  <c r="CN18" i="35"/>
  <c r="AO12" i="35"/>
  <c r="V24" i="35"/>
  <c r="BA14" i="35"/>
  <c r="CR27" i="35"/>
  <c r="AH15" i="35"/>
  <c r="AH29" i="35"/>
  <c r="AG29" i="35"/>
  <c r="AR25" i="35"/>
  <c r="CE23" i="35"/>
  <c r="M15" i="35"/>
  <c r="CW18" i="35"/>
  <c r="BQ15" i="35"/>
  <c r="AT31" i="35"/>
  <c r="BF22" i="35"/>
  <c r="AN15" i="35"/>
  <c r="S18" i="35"/>
  <c r="BL12" i="35"/>
  <c r="AY16" i="35"/>
  <c r="CA28" i="35"/>
  <c r="CA23" i="35"/>
  <c r="BV24" i="35"/>
  <c r="BO30" i="35"/>
  <c r="AZ28" i="35"/>
  <c r="CJ20" i="35"/>
  <c r="CH13" i="35"/>
  <c r="CQ20" i="35"/>
  <c r="AV25" i="35"/>
  <c r="BV28" i="35"/>
  <c r="CI24" i="35"/>
  <c r="BB22" i="35"/>
  <c r="AW25" i="35"/>
  <c r="U17" i="35"/>
  <c r="AH18" i="35"/>
  <c r="CR25" i="35"/>
  <c r="AZ21" i="35"/>
  <c r="AB27" i="35"/>
  <c r="CM21" i="35"/>
  <c r="AU17" i="35"/>
  <c r="U21" i="35"/>
  <c r="AY30" i="35"/>
  <c r="AU24" i="35"/>
  <c r="CC13" i="35"/>
  <c r="BF24" i="35"/>
  <c r="CM23" i="35"/>
  <c r="BV15" i="35"/>
  <c r="AY26" i="35"/>
  <c r="AD17" i="35"/>
  <c r="AE25" i="35"/>
  <c r="BD27" i="35"/>
  <c r="AS20" i="35"/>
  <c r="BA21" i="35"/>
  <c r="CD16" i="35"/>
  <c r="AY20" i="35"/>
  <c r="CR21" i="35"/>
  <c r="AU27" i="35"/>
  <c r="BJ16" i="35"/>
  <c r="W22" i="35"/>
  <c r="R18" i="35"/>
  <c r="BY17" i="35"/>
  <c r="BM18" i="35"/>
  <c r="AA14" i="35"/>
  <c r="BW31" i="35"/>
  <c r="CG24" i="35"/>
  <c r="AQ25" i="35"/>
  <c r="CO15" i="35"/>
  <c r="AZ18" i="35"/>
  <c r="BL20" i="35"/>
  <c r="CG17" i="35"/>
  <c r="BY24" i="35"/>
  <c r="BC24" i="35"/>
  <c r="AF26" i="35"/>
  <c r="BP20" i="35"/>
  <c r="AJ15" i="35"/>
  <c r="AR26" i="35"/>
  <c r="CN30" i="35"/>
  <c r="Z13" i="35"/>
  <c r="CS21" i="35"/>
  <c r="BS30" i="35"/>
  <c r="BA17" i="35"/>
  <c r="CS24" i="35"/>
  <c r="AM30" i="35"/>
  <c r="AM18" i="35"/>
  <c r="AY31" i="35"/>
  <c r="BG16" i="35"/>
  <c r="BG18" i="35"/>
  <c r="AF24" i="35"/>
  <c r="BV29" i="35"/>
  <c r="AR17" i="35"/>
  <c r="CX13" i="35"/>
  <c r="AG30" i="35"/>
  <c r="BR23" i="35"/>
  <c r="R21" i="35"/>
  <c r="AM29" i="35"/>
  <c r="AZ22" i="35"/>
  <c r="BN29" i="35"/>
  <c r="AX15" i="35"/>
  <c r="AK22" i="35"/>
  <c r="BB30" i="35"/>
  <c r="BV12" i="35"/>
  <c r="AF29" i="35"/>
  <c r="AM13" i="35"/>
  <c r="O14" i="35"/>
  <c r="AV23" i="35"/>
  <c r="BP18" i="35"/>
  <c r="AM26" i="35"/>
  <c r="AY14" i="35"/>
  <c r="BX17" i="35"/>
  <c r="CU23" i="35"/>
  <c r="AZ27" i="35"/>
  <c r="CN23" i="35"/>
  <c r="BU22" i="35"/>
  <c r="BV13" i="35"/>
  <c r="V12" i="35"/>
  <c r="O17" i="35"/>
  <c r="AX29" i="35"/>
  <c r="BF23" i="35"/>
  <c r="BI15" i="35"/>
  <c r="CA27" i="35"/>
  <c r="S21" i="35"/>
  <c r="P17" i="35"/>
  <c r="CI26" i="35"/>
  <c r="AC12" i="35"/>
  <c r="CL22" i="35"/>
  <c r="BH20" i="35"/>
  <c r="CB20" i="35"/>
  <c r="AU16" i="35"/>
  <c r="BO12" i="35"/>
  <c r="AM21" i="35"/>
  <c r="AS30" i="35"/>
  <c r="BA30" i="35"/>
  <c r="BC22" i="35"/>
  <c r="AI16" i="35"/>
  <c r="BA23" i="35"/>
  <c r="S13" i="35"/>
  <c r="CW12" i="35"/>
  <c r="BW19" i="35"/>
  <c r="AN18" i="35"/>
  <c r="AA15" i="35"/>
  <c r="BP13" i="35"/>
  <c r="CI28" i="35"/>
  <c r="BR24" i="35"/>
  <c r="BY14" i="35"/>
  <c r="AV24" i="35"/>
  <c r="AE14" i="35"/>
  <c r="BX24" i="35"/>
  <c r="BG20" i="35"/>
  <c r="AB24" i="35"/>
  <c r="AK17" i="35"/>
  <c r="BP23" i="35"/>
  <c r="X16" i="35"/>
  <c r="BP15" i="35"/>
  <c r="BM26" i="35"/>
  <c r="AI23" i="35"/>
  <c r="BV14" i="35"/>
  <c r="AF23" i="35"/>
  <c r="CE12" i="35"/>
  <c r="AC13" i="35"/>
  <c r="AB31" i="35"/>
  <c r="CJ31" i="35"/>
  <c r="Y16" i="35"/>
  <c r="CX15" i="35"/>
  <c r="AZ13" i="35"/>
  <c r="CI22" i="35"/>
  <c r="CD22" i="35"/>
  <c r="BA12" i="35"/>
  <c r="AU29" i="35"/>
  <c r="CM30" i="35"/>
  <c r="AW30" i="35"/>
  <c r="BO20" i="35"/>
  <c r="BR13" i="35"/>
  <c r="CO16" i="35"/>
  <c r="BY26" i="35"/>
  <c r="BH22" i="35"/>
  <c r="CW27" i="35"/>
  <c r="BC18" i="35"/>
  <c r="AO30" i="35"/>
  <c r="T23" i="35"/>
  <c r="AX27" i="35"/>
  <c r="CX23" i="35"/>
  <c r="CR26" i="35"/>
  <c r="BL28" i="35"/>
  <c r="BG15" i="35"/>
  <c r="CL18" i="35"/>
  <c r="BR22" i="35"/>
  <c r="CP30" i="35"/>
  <c r="BZ21" i="35"/>
  <c r="CL17" i="35"/>
  <c r="BX29" i="35"/>
  <c r="BK15" i="35"/>
  <c r="CN19" i="35"/>
  <c r="CF12" i="35"/>
  <c r="AV18" i="35"/>
  <c r="CW19" i="35"/>
  <c r="CC24" i="35"/>
  <c r="CS26" i="35"/>
  <c r="AG12" i="35"/>
  <c r="Y14" i="35"/>
  <c r="CE28" i="35"/>
  <c r="AP12" i="35"/>
  <c r="CM19" i="35"/>
  <c r="AO31" i="35"/>
  <c r="AK14" i="35"/>
  <c r="AD27" i="35"/>
  <c r="CF29" i="35"/>
  <c r="AU26" i="35"/>
  <c r="BP19" i="35"/>
  <c r="AE22" i="35"/>
  <c r="V21" i="35"/>
  <c r="CH21" i="35"/>
  <c r="AW26" i="35"/>
  <c r="O15" i="35"/>
  <c r="AG15" i="35"/>
  <c r="AQ29" i="35"/>
  <c r="AI24" i="35"/>
  <c r="AI21" i="35"/>
  <c r="CK19" i="35"/>
  <c r="BI14" i="35"/>
  <c r="BF27" i="35"/>
  <c r="AK24" i="35"/>
  <c r="Z15" i="35"/>
  <c r="AX23" i="35"/>
  <c r="AU30" i="35"/>
  <c r="BK26" i="35"/>
  <c r="AK18" i="35"/>
  <c r="BI21" i="35"/>
  <c r="AN27" i="35"/>
  <c r="BW29" i="35"/>
  <c r="CO13" i="35"/>
  <c r="AJ27" i="35"/>
  <c r="R17" i="35"/>
  <c r="CT14" i="35"/>
  <c r="BX21" i="35"/>
  <c r="CX24" i="35"/>
  <c r="AR27" i="35"/>
  <c r="BD23" i="35"/>
  <c r="CT12" i="35"/>
  <c r="BM19" i="35"/>
  <c r="AO28" i="35"/>
  <c r="BP21" i="35"/>
  <c r="BK20" i="35"/>
  <c r="BJ30" i="35"/>
  <c r="CL14" i="35"/>
  <c r="F13" i="35"/>
  <c r="CK31" i="35"/>
  <c r="BS22" i="35"/>
  <c r="CV14" i="35"/>
  <c r="CA17" i="35"/>
  <c r="N12" i="35"/>
  <c r="CU29" i="35"/>
  <c r="AR18" i="35"/>
  <c r="AW18" i="35"/>
  <c r="AZ17" i="35"/>
  <c r="AE27" i="35"/>
  <c r="Z23" i="35"/>
  <c r="CD31" i="35"/>
  <c r="CG29" i="35"/>
  <c r="BW28" i="35"/>
  <c r="AG20" i="35"/>
  <c r="I13" i="35"/>
  <c r="CD17" i="35"/>
  <c r="BB27" i="35"/>
  <c r="CR17" i="35"/>
  <c r="X26" i="35"/>
  <c r="BH19" i="35"/>
  <c r="AE30" i="35"/>
  <c r="AG24" i="35"/>
  <c r="BE21" i="35"/>
  <c r="AR31" i="35"/>
  <c r="AY12" i="35"/>
  <c r="CF13" i="35"/>
  <c r="CI27" i="35"/>
  <c r="BA27" i="35"/>
  <c r="Z20" i="35"/>
  <c r="AV16" i="35"/>
  <c r="CP21" i="35"/>
  <c r="CJ14" i="35"/>
  <c r="AM15" i="35"/>
  <c r="AF13" i="35"/>
  <c r="CP24" i="35"/>
  <c r="CE14" i="35"/>
  <c r="CV25" i="35"/>
  <c r="CF26" i="35"/>
  <c r="CN21" i="35"/>
  <c r="CH20" i="35"/>
  <c r="CX25" i="35"/>
  <c r="CS20" i="35"/>
  <c r="AY25" i="35"/>
  <c r="CR18" i="35"/>
  <c r="AS14" i="35"/>
  <c r="AD29" i="35"/>
  <c r="AY29" i="35"/>
  <c r="S20" i="35"/>
  <c r="AT15" i="35"/>
  <c r="BQ12" i="35"/>
  <c r="AI30" i="35"/>
  <c r="CO20" i="35"/>
  <c r="BF20" i="35"/>
  <c r="CD15" i="35"/>
  <c r="Z28" i="35"/>
  <c r="BD16" i="35"/>
  <c r="BB13" i="35"/>
  <c r="BD31" i="35"/>
  <c r="AF16" i="35"/>
  <c r="M14" i="35"/>
  <c r="AL29" i="35"/>
  <c r="BS14" i="35"/>
  <c r="CH18" i="35"/>
  <c r="BC20" i="35"/>
  <c r="CC28" i="35"/>
  <c r="BY25" i="35"/>
  <c r="AK30" i="35"/>
  <c r="CU16" i="35"/>
  <c r="AA21" i="35"/>
  <c r="BH18" i="35"/>
  <c r="AF28" i="35"/>
  <c r="BK29" i="35"/>
  <c r="CJ12" i="35"/>
  <c r="BX22" i="35"/>
  <c r="G12" i="35"/>
  <c r="CO14" i="35"/>
  <c r="CT25" i="35"/>
  <c r="AP23" i="35"/>
  <c r="CN26" i="35"/>
  <c r="CM16" i="35"/>
  <c r="BZ14" i="35"/>
  <c r="BX13" i="35"/>
  <c r="CV16" i="35"/>
  <c r="BZ20" i="35"/>
  <c r="CB30" i="35"/>
  <c r="BL26" i="35"/>
  <c r="CF22" i="35"/>
  <c r="BU28" i="35"/>
  <c r="CS23" i="35"/>
  <c r="AV27" i="35"/>
  <c r="AF20" i="35"/>
  <c r="AR13" i="35"/>
  <c r="AQ16" i="35"/>
  <c r="CL28" i="35"/>
  <c r="Z21" i="35"/>
  <c r="Y13" i="35"/>
  <c r="Z25" i="35"/>
  <c r="CJ18" i="35"/>
  <c r="Y22" i="35"/>
  <c r="K14" i="35"/>
  <c r="W13" i="35"/>
  <c r="AW28" i="35"/>
  <c r="CG16" i="35"/>
  <c r="BN28" i="35"/>
  <c r="AD15" i="35"/>
  <c r="BW17" i="35"/>
  <c r="BC17" i="35"/>
  <c r="U16" i="35"/>
  <c r="Q16" i="35"/>
  <c r="O13" i="35"/>
  <c r="CA25" i="35"/>
  <c r="CW13" i="35"/>
  <c r="AQ14" i="35"/>
  <c r="BA28" i="35"/>
  <c r="BZ13" i="35"/>
  <c r="AC30" i="35"/>
  <c r="BG17" i="35"/>
  <c r="CI15" i="35"/>
  <c r="AG14" i="35"/>
  <c r="AB19" i="35"/>
  <c r="AQ19" i="35"/>
  <c r="BB29" i="35"/>
  <c r="AJ28" i="35"/>
  <c r="CS30" i="35"/>
  <c r="CM26" i="35"/>
  <c r="BA31" i="35"/>
  <c r="AX28" i="35"/>
  <c r="AY21" i="35"/>
  <c r="BL31" i="35"/>
  <c r="AR19" i="35"/>
  <c r="G14" i="35"/>
  <c r="AG13" i="35"/>
  <c r="CS31" i="35"/>
  <c r="BI20" i="35"/>
  <c r="CD29" i="35"/>
  <c r="BC25" i="35"/>
  <c r="AS19" i="35"/>
  <c r="CC17" i="35"/>
  <c r="CL26" i="35"/>
  <c r="BO19" i="35"/>
  <c r="CO30" i="35"/>
  <c r="CS15" i="35"/>
  <c r="BG23" i="35"/>
  <c r="CH31" i="35"/>
  <c r="BN25" i="35"/>
  <c r="BR27" i="35"/>
  <c r="BD28" i="35"/>
  <c r="BV27" i="35"/>
  <c r="CQ26" i="35"/>
  <c r="T12" i="35"/>
  <c r="AU20" i="35"/>
  <c r="AS31" i="35"/>
  <c r="CD27" i="35"/>
  <c r="AJ26" i="35"/>
  <c r="CH26" i="35"/>
  <c r="CJ30" i="35"/>
  <c r="AH30" i="35"/>
  <c r="BH30" i="35"/>
  <c r="AV14" i="35"/>
  <c r="BV17" i="35"/>
  <c r="AS25" i="35"/>
  <c r="CN28" i="35"/>
  <c r="AH31" i="35"/>
  <c r="BO27" i="35"/>
  <c r="BQ18" i="35"/>
  <c r="BG24" i="35"/>
  <c r="CN15" i="35"/>
  <c r="BB20" i="35"/>
  <c r="AC15" i="35"/>
  <c r="BC31" i="35"/>
  <c r="U24" i="35"/>
  <c r="CV30" i="35"/>
  <c r="W23" i="35"/>
  <c r="AO20" i="35"/>
  <c r="W15" i="35"/>
  <c r="CT17" i="35"/>
  <c r="BH27" i="35"/>
  <c r="AX20" i="35"/>
  <c r="BI30" i="35"/>
  <c r="BS13" i="35"/>
  <c r="CH16" i="35"/>
  <c r="BY15" i="35"/>
  <c r="BM27" i="35"/>
  <c r="CK14" i="35"/>
  <c r="CK21" i="35"/>
  <c r="CR23" i="35"/>
  <c r="AE28" i="35"/>
  <c r="CL24" i="35"/>
  <c r="BQ23" i="35"/>
  <c r="CV18" i="35"/>
  <c r="CD28" i="35"/>
  <c r="AO18" i="35"/>
  <c r="BB28" i="35"/>
  <c r="AV13" i="35"/>
  <c r="X21" i="35"/>
  <c r="AL28" i="35"/>
  <c r="CV31" i="35"/>
  <c r="BT13" i="35"/>
  <c r="CB31" i="35"/>
  <c r="AJ16" i="35"/>
  <c r="AC21" i="35"/>
  <c r="BT28" i="35"/>
  <c r="AM28" i="35"/>
  <c r="G43" i="33"/>
  <c r="AP43" i="33" s="1"/>
  <c r="AF18" i="35"/>
  <c r="CF31" i="35"/>
  <c r="AS26" i="35"/>
  <c r="BN19" i="35"/>
  <c r="CO26" i="35"/>
  <c r="CQ14" i="35"/>
  <c r="CT23" i="35"/>
  <c r="CV27" i="35"/>
  <c r="AT28" i="35"/>
  <c r="AY18" i="35"/>
  <c r="Z19" i="35"/>
  <c r="CS29" i="35"/>
  <c r="BE26" i="35"/>
  <c r="H12" i="35"/>
  <c r="AE20" i="35"/>
  <c r="AR12" i="35"/>
  <c r="CL21" i="35"/>
  <c r="CG23" i="35"/>
  <c r="BP17" i="35"/>
  <c r="BT18" i="35"/>
  <c r="CW23" i="35"/>
  <c r="BY20" i="35"/>
  <c r="AO15" i="35"/>
  <c r="AI29" i="35"/>
  <c r="T16" i="35"/>
  <c r="Y17" i="35"/>
  <c r="CU30" i="35"/>
  <c r="BO16" i="35"/>
  <c r="CM22" i="35"/>
  <c r="AY19" i="35"/>
  <c r="AV30" i="35"/>
  <c r="BD21" i="35"/>
  <c r="CH15" i="35"/>
  <c r="CW17" i="35"/>
  <c r="AV19" i="35"/>
  <c r="CX16" i="35"/>
  <c r="AM23" i="35"/>
  <c r="BH21" i="35"/>
  <c r="CU26" i="35"/>
  <c r="BV25" i="35"/>
  <c r="BM24" i="35"/>
  <c r="AG23" i="35"/>
  <c r="CR31" i="35"/>
  <c r="V16" i="35"/>
  <c r="CD12" i="35"/>
  <c r="CE21" i="35"/>
  <c r="CI17" i="35"/>
  <c r="CX29" i="35"/>
  <c r="AV15" i="35"/>
  <c r="CW29" i="35"/>
  <c r="CX22" i="35"/>
  <c r="AO21" i="35"/>
  <c r="BD19" i="35"/>
  <c r="AL13" i="35"/>
  <c r="BJ25" i="35"/>
  <c r="AD20" i="35"/>
  <c r="AO17" i="35"/>
  <c r="AP25" i="35"/>
  <c r="BS20" i="35"/>
  <c r="BL15" i="35"/>
  <c r="T15" i="35"/>
  <c r="AS15" i="35"/>
  <c r="AJ29" i="35"/>
  <c r="BN24" i="35"/>
  <c r="BE25" i="35"/>
  <c r="CX20" i="35"/>
  <c r="T17" i="35"/>
  <c r="AL30" i="35"/>
  <c r="BW26" i="35"/>
  <c r="BP27" i="35"/>
  <c r="BI26" i="35"/>
  <c r="BN31" i="35"/>
  <c r="CR20" i="35"/>
  <c r="CM28" i="35"/>
  <c r="AH24" i="35"/>
  <c r="BX27" i="35"/>
  <c r="BU23" i="35"/>
  <c r="BN20" i="35"/>
  <c r="AV22" i="35"/>
  <c r="X14" i="35"/>
  <c r="AB20" i="35"/>
  <c r="AW20" i="35"/>
  <c r="CR30" i="35"/>
  <c r="AA27" i="35"/>
  <c r="AF15" i="35"/>
  <c r="BN27" i="35"/>
  <c r="CM25" i="35"/>
  <c r="CH12" i="35"/>
  <c r="CF20" i="35"/>
  <c r="AT21" i="35"/>
  <c r="BB25" i="35"/>
  <c r="BI25" i="35"/>
  <c r="BC28" i="35"/>
  <c r="CN29" i="35"/>
  <c r="AH23" i="35"/>
  <c r="CA29" i="35"/>
  <c r="CN25" i="35"/>
  <c r="CI23" i="35"/>
  <c r="AJ25" i="35"/>
  <c r="CM17" i="35"/>
  <c r="CX12" i="35"/>
  <c r="CH27" i="35"/>
  <c r="AD30" i="35"/>
  <c r="CP12" i="35"/>
  <c r="AD12" i="35"/>
  <c r="CX27" i="35"/>
  <c r="BL23" i="35"/>
  <c r="AE23" i="35"/>
  <c r="W17" i="35"/>
  <c r="CX21" i="35"/>
  <c r="AR28" i="35"/>
  <c r="BS25" i="35"/>
  <c r="AB26" i="35"/>
  <c r="BK24" i="35"/>
  <c r="L15" i="35"/>
  <c r="AK19" i="35"/>
  <c r="AJ17" i="35"/>
  <c r="CD14" i="35"/>
  <c r="AO26" i="35"/>
  <c r="AT29" i="35"/>
  <c r="BS23" i="35"/>
  <c r="AW31" i="35"/>
  <c r="AX21" i="35"/>
  <c r="AL19" i="35"/>
  <c r="AU15" i="35"/>
  <c r="CP13" i="35"/>
  <c r="BA18" i="35"/>
  <c r="CK12" i="35"/>
  <c r="CA27" i="33"/>
  <c r="AL17" i="33"/>
  <c r="AC16" i="33"/>
  <c r="Q12" i="33"/>
  <c r="CX29" i="33"/>
  <c r="AW16" i="33"/>
  <c r="BJ31" i="33"/>
  <c r="CE25" i="33"/>
  <c r="AQ27" i="33"/>
  <c r="BX30" i="33"/>
  <c r="CG27" i="33"/>
  <c r="T21" i="33"/>
  <c r="BW24" i="33"/>
  <c r="CB24" i="33"/>
  <c r="CP26" i="33"/>
  <c r="AC30" i="33"/>
  <c r="AY14" i="33"/>
  <c r="AM16" i="33"/>
  <c r="CL23" i="33"/>
  <c r="T14" i="33"/>
  <c r="BY15" i="33"/>
  <c r="CJ16" i="33"/>
  <c r="AF28" i="33"/>
  <c r="CV18" i="33"/>
  <c r="AJ28" i="33"/>
  <c r="AD12" i="33"/>
  <c r="AE14" i="33"/>
  <c r="CX27" i="33"/>
  <c r="CA13" i="33"/>
  <c r="R13" i="33"/>
  <c r="CS14" i="33"/>
  <c r="AZ18" i="33"/>
  <c r="BK13" i="33"/>
  <c r="X13" i="33"/>
  <c r="BX17" i="33"/>
  <c r="BZ27" i="33"/>
  <c r="BT25" i="33"/>
  <c r="AN22" i="33"/>
  <c r="Y24" i="33"/>
  <c r="AZ31" i="33"/>
  <c r="BY28" i="33"/>
  <c r="CO20" i="33"/>
  <c r="BP14" i="33"/>
  <c r="AP29" i="33"/>
  <c r="BN23" i="33"/>
  <c r="BD26" i="33"/>
  <c r="BS14" i="33"/>
  <c r="CE24" i="33"/>
  <c r="CV31" i="33"/>
  <c r="CG13" i="33"/>
  <c r="BM16" i="33"/>
  <c r="BH13" i="33"/>
  <c r="D12" i="33"/>
  <c r="BL12" i="33"/>
  <c r="AR27" i="33"/>
  <c r="BL30" i="33"/>
  <c r="BN14" i="33"/>
  <c r="BW20" i="33"/>
  <c r="AW30" i="33"/>
  <c r="CW15" i="33"/>
  <c r="N17" i="33"/>
  <c r="CG20" i="33"/>
  <c r="BI16" i="33"/>
  <c r="AE28" i="33"/>
  <c r="BS28" i="33"/>
  <c r="AI18" i="33"/>
  <c r="CL26" i="33"/>
  <c r="CL15" i="33"/>
  <c r="AZ16" i="33"/>
  <c r="AO31" i="33"/>
  <c r="CJ23" i="33"/>
  <c r="AI17" i="33"/>
  <c r="BP18" i="33"/>
  <c r="CM19" i="33"/>
  <c r="R14" i="33"/>
  <c r="CB31" i="33"/>
  <c r="BA13" i="33"/>
  <c r="AC27" i="33"/>
  <c r="BP27" i="33"/>
  <c r="BP12" i="33"/>
  <c r="AU29" i="33"/>
  <c r="CL31" i="33"/>
  <c r="AN26" i="33"/>
  <c r="BY30" i="33"/>
  <c r="AR12" i="33"/>
  <c r="CC26" i="33"/>
  <c r="CF31" i="33"/>
  <c r="U17" i="33"/>
  <c r="BG30" i="33"/>
  <c r="BI22" i="33"/>
  <c r="CE13" i="33"/>
  <c r="AH19" i="33"/>
  <c r="BY31" i="33"/>
  <c r="BZ17" i="33"/>
  <c r="AP17" i="33"/>
  <c r="BO26" i="33"/>
  <c r="AZ30" i="33"/>
  <c r="BI24" i="33"/>
  <c r="CM30" i="33"/>
  <c r="CO21" i="33"/>
  <c r="AP16" i="33"/>
  <c r="BK30" i="33"/>
  <c r="BZ29" i="33"/>
  <c r="CG25" i="33"/>
  <c r="AV27" i="33"/>
  <c r="R12" i="33"/>
  <c r="AQ15" i="33"/>
  <c r="AB14" i="33"/>
  <c r="BJ28" i="33"/>
  <c r="AW29" i="33"/>
  <c r="CM14" i="33"/>
  <c r="AU20" i="33"/>
  <c r="CT31" i="33"/>
  <c r="K13" i="33"/>
  <c r="BL14" i="33"/>
  <c r="BY17" i="33"/>
  <c r="AX13" i="33"/>
  <c r="CJ24" i="33"/>
  <c r="CS23" i="33"/>
  <c r="AS19" i="33"/>
  <c r="AT22" i="33"/>
  <c r="BX23" i="33"/>
  <c r="AJ13" i="33"/>
  <c r="CD28" i="33"/>
  <c r="CK21" i="33"/>
  <c r="CP29" i="33"/>
  <c r="AQ16" i="33"/>
  <c r="CM20" i="33"/>
  <c r="CA19" i="33"/>
  <c r="CT21" i="33"/>
  <c r="BM30" i="33"/>
  <c r="CK26" i="33"/>
  <c r="AW28" i="33"/>
  <c r="S13" i="33"/>
  <c r="CG30" i="33"/>
  <c r="AT27" i="33"/>
  <c r="Z17" i="33"/>
  <c r="BO16" i="33"/>
  <c r="BT18" i="33"/>
  <c r="CN26" i="33"/>
  <c r="BQ15" i="33"/>
  <c r="BT19" i="33"/>
  <c r="CF15" i="33"/>
  <c r="AV14" i="33"/>
  <c r="BR13" i="33"/>
  <c r="CP13" i="33"/>
  <c r="CC29" i="33"/>
  <c r="BE30" i="33"/>
  <c r="AH13" i="33"/>
  <c r="J13" i="33"/>
  <c r="BE16" i="33"/>
  <c r="CC30" i="33"/>
  <c r="AG20" i="33"/>
  <c r="CE29" i="33"/>
  <c r="AS24" i="33"/>
  <c r="AW27" i="33"/>
  <c r="CF19" i="33"/>
  <c r="AA19" i="33"/>
  <c r="AW23" i="33"/>
  <c r="CE23" i="33"/>
  <c r="AW31" i="33"/>
  <c r="CK29" i="33"/>
  <c r="BC27" i="33"/>
  <c r="CT27" i="33"/>
  <c r="AM29" i="33"/>
  <c r="CN19" i="33"/>
  <c r="BZ19" i="33"/>
  <c r="CS27" i="33"/>
  <c r="CG16" i="33"/>
  <c r="CP15" i="33"/>
  <c r="AQ25" i="33"/>
  <c r="AQ12" i="33"/>
  <c r="O17" i="33"/>
  <c r="CP14" i="33"/>
  <c r="AY19" i="33"/>
  <c r="BU14" i="33"/>
  <c r="AD25" i="33"/>
  <c r="CH17" i="33"/>
  <c r="V16" i="33"/>
  <c r="CT12" i="33"/>
  <c r="AA28" i="33"/>
  <c r="CI16" i="33"/>
  <c r="AF26" i="33"/>
  <c r="BK23" i="33"/>
  <c r="CB16" i="33"/>
  <c r="CT25" i="33"/>
  <c r="BH31" i="33"/>
  <c r="W25" i="33"/>
  <c r="CW28" i="33"/>
  <c r="BB14" i="33"/>
  <c r="AM30" i="33"/>
  <c r="Y14" i="33"/>
  <c r="AF15" i="33"/>
  <c r="BR22" i="33"/>
  <c r="AK26" i="33"/>
  <c r="BK28" i="33"/>
  <c r="BT15" i="33"/>
  <c r="AM24" i="33"/>
  <c r="CH14" i="33"/>
  <c r="CV19" i="33"/>
  <c r="BQ28" i="33"/>
  <c r="V23" i="33"/>
  <c r="AE27" i="33"/>
  <c r="S12" i="33"/>
  <c r="Z15" i="33"/>
  <c r="E13" i="33"/>
  <c r="BU19" i="33"/>
  <c r="AA13" i="33"/>
  <c r="CT18" i="33"/>
  <c r="AW15" i="33"/>
  <c r="CV25" i="33"/>
  <c r="CL27" i="33"/>
  <c r="AJ30" i="33"/>
  <c r="BJ14" i="33"/>
  <c r="P15" i="33"/>
  <c r="BO19" i="33"/>
  <c r="CD21" i="33"/>
  <c r="CN17" i="33"/>
  <c r="CP28" i="33"/>
  <c r="CS31" i="33"/>
  <c r="BG15" i="33"/>
  <c r="CR19" i="33"/>
  <c r="AP31" i="33"/>
  <c r="AA22" i="33"/>
  <c r="AZ12" i="33"/>
  <c r="BI23" i="33"/>
  <c r="BA27" i="33"/>
  <c r="CL29" i="33"/>
  <c r="AX12" i="33"/>
  <c r="BQ29" i="35"/>
  <c r="CV23" i="35"/>
  <c r="BG21" i="35"/>
  <c r="Q19" i="35"/>
  <c r="AK29" i="35"/>
  <c r="BU17" i="35"/>
  <c r="BB14" i="35"/>
  <c r="BC30" i="35"/>
  <c r="AE26" i="35"/>
  <c r="AM19" i="35"/>
  <c r="I12" i="35"/>
  <c r="CV26" i="35"/>
  <c r="R16" i="35"/>
  <c r="U20" i="35"/>
  <c r="AJ24" i="35"/>
  <c r="BI17" i="35"/>
  <c r="AD13" i="35"/>
  <c r="CS16" i="35"/>
  <c r="BI12" i="35"/>
  <c r="CM31" i="35"/>
  <c r="CQ24" i="35"/>
  <c r="BY19" i="35"/>
  <c r="CG18" i="35"/>
  <c r="AZ14" i="35"/>
  <c r="AM14" i="35"/>
  <c r="AD31" i="35"/>
  <c r="CL23" i="35"/>
  <c r="U19" i="35"/>
  <c r="S16" i="35"/>
  <c r="CH14" i="35"/>
  <c r="AG26" i="35"/>
  <c r="AE18" i="35"/>
  <c r="AD23" i="35"/>
  <c r="BZ28" i="35"/>
  <c r="AW12" i="35"/>
  <c r="CH29" i="35"/>
  <c r="AB15" i="35"/>
  <c r="BK17" i="35"/>
  <c r="AI20" i="35"/>
  <c r="AG16" i="35"/>
  <c r="CJ15" i="35"/>
  <c r="AK28" i="35"/>
  <c r="CR13" i="35"/>
  <c r="BM14" i="35"/>
  <c r="AH22" i="35"/>
  <c r="BA13" i="35"/>
  <c r="T14" i="35"/>
  <c r="V15" i="35"/>
  <c r="CU15" i="35"/>
  <c r="AD24" i="35"/>
  <c r="BG22" i="35"/>
  <c r="AE21" i="35"/>
  <c r="BO28" i="35"/>
  <c r="BW13" i="35"/>
  <c r="BK12" i="35"/>
  <c r="CT30" i="35"/>
  <c r="U23" i="35"/>
  <c r="BB26" i="35"/>
  <c r="CH22" i="35"/>
  <c r="CJ19" i="35"/>
  <c r="AQ18" i="35"/>
  <c r="AE12" i="35"/>
  <c r="BU13" i="35"/>
  <c r="AB25" i="35"/>
  <c r="AH21" i="35"/>
  <c r="BJ22" i="35"/>
  <c r="AJ21" i="35"/>
  <c r="BL14" i="35"/>
  <c r="J13" i="35"/>
  <c r="BT17" i="35"/>
  <c r="BD18" i="35"/>
  <c r="CQ23" i="35"/>
  <c r="BB21" i="35"/>
  <c r="CJ29" i="35"/>
  <c r="CE29" i="35"/>
  <c r="CK17" i="35"/>
  <c r="Z18" i="35"/>
  <c r="AK26" i="35"/>
  <c r="CE25" i="35"/>
  <c r="BL21" i="35"/>
  <c r="Q17" i="35"/>
  <c r="AN29" i="35"/>
  <c r="BQ17" i="35"/>
  <c r="BX26" i="35"/>
  <c r="AN21" i="35"/>
  <c r="AT26" i="35"/>
  <c r="X27" i="35"/>
  <c r="BG28" i="35"/>
  <c r="AT19" i="35"/>
  <c r="BJ27" i="35"/>
  <c r="AJ18" i="35"/>
  <c r="CD13" i="35"/>
  <c r="AZ23" i="35"/>
  <c r="AS13" i="35"/>
  <c r="CE15" i="35"/>
  <c r="AL14" i="35"/>
  <c r="AT17" i="35"/>
  <c r="AA24" i="35"/>
  <c r="BY13" i="35"/>
  <c r="I14" i="35"/>
  <c r="Y27" i="35"/>
  <c r="CP17" i="35"/>
  <c r="AQ17" i="35"/>
  <c r="BH17" i="35"/>
  <c r="AK21" i="35"/>
  <c r="AV31" i="35"/>
  <c r="BX25" i="35"/>
  <c r="AT20" i="35"/>
  <c r="BT19" i="35"/>
  <c r="BA24" i="35"/>
  <c r="AF12" i="35"/>
  <c r="AH17" i="35"/>
  <c r="X24" i="35"/>
  <c r="BS16" i="35"/>
  <c r="AY28" i="35"/>
  <c r="CQ30" i="35"/>
  <c r="BN15" i="35"/>
  <c r="AH14" i="35"/>
  <c r="BF12" i="35"/>
  <c r="CB12" i="35"/>
  <c r="CF25" i="35"/>
  <c r="CB13" i="35"/>
  <c r="BX31" i="35"/>
  <c r="BW30" i="35"/>
  <c r="AH25" i="35"/>
  <c r="S12" i="35"/>
  <c r="BF25" i="35"/>
  <c r="AU19" i="35"/>
  <c r="AI25" i="35"/>
  <c r="BH29" i="35"/>
  <c r="CC15" i="35"/>
  <c r="AY24" i="35"/>
  <c r="AL25" i="35"/>
  <c r="CA19" i="35"/>
  <c r="BN22" i="35"/>
  <c r="CK30" i="35"/>
  <c r="AL15" i="35"/>
  <c r="BK16" i="35"/>
  <c r="CV13" i="35"/>
  <c r="AS12" i="35"/>
  <c r="Y12" i="35"/>
  <c r="BM15" i="35"/>
  <c r="AN19" i="35"/>
  <c r="BA22" i="35"/>
  <c r="CK15" i="35"/>
  <c r="BM25" i="35"/>
  <c r="BH23" i="35"/>
  <c r="BX23" i="35"/>
  <c r="AL18" i="35"/>
  <c r="BN21" i="35"/>
  <c r="F14" i="35"/>
  <c r="BF26" i="35"/>
  <c r="BU24" i="35"/>
  <c r="CX17" i="35"/>
  <c r="CJ13" i="35"/>
  <c r="AB16" i="35"/>
  <c r="AL20" i="35"/>
  <c r="CN22" i="35"/>
  <c r="BX30" i="35"/>
  <c r="AZ19" i="35"/>
  <c r="AD16" i="35"/>
  <c r="BG13" i="35"/>
  <c r="CV29" i="35"/>
  <c r="BA20" i="35"/>
  <c r="BR17" i="35"/>
  <c r="AH16" i="35"/>
  <c r="AY22" i="35"/>
  <c r="BV16" i="35"/>
  <c r="AQ12" i="35"/>
  <c r="BG25" i="35"/>
  <c r="CS12" i="35"/>
  <c r="H6" i="35"/>
  <c r="J114" i="12"/>
  <c r="I76" i="12"/>
  <c r="G6" i="33"/>
  <c r="G6" i="35"/>
  <c r="I114" i="12"/>
  <c r="H6" i="33"/>
  <c r="J76" i="12"/>
  <c r="I18" i="18"/>
  <c r="K204" i="12"/>
  <c r="Q7" i="36"/>
  <c r="R8" i="36"/>
  <c r="J15" i="35"/>
  <c r="I15" i="35"/>
  <c r="F15" i="35"/>
  <c r="D178" i="12"/>
  <c r="R29" i="39"/>
  <c r="AG179" i="12"/>
  <c r="AG140" i="12"/>
  <c r="D139" i="12"/>
  <c r="R29" i="38"/>
  <c r="H5" i="35"/>
  <c r="B16" i="35"/>
  <c r="D101" i="12"/>
  <c r="AG102" i="12"/>
  <c r="R29" i="37"/>
  <c r="G15" i="35"/>
  <c r="H15" i="35"/>
  <c r="E18" i="18"/>
  <c r="G204" i="12"/>
  <c r="H26" i="32"/>
  <c r="E26" i="32" s="1"/>
  <c r="E16" i="32"/>
  <c r="K26" i="32"/>
  <c r="K15" i="35"/>
  <c r="C8" i="36"/>
  <c r="H4" i="23"/>
  <c r="G1" i="23"/>
  <c r="K5" i="14"/>
  <c r="B19" i="14"/>
  <c r="R9" i="38"/>
  <c r="Q8" i="38"/>
  <c r="J2" i="38" s="1"/>
  <c r="Q10" i="39"/>
  <c r="R11" i="39"/>
  <c r="AE39" i="14"/>
  <c r="AC39" i="35"/>
  <c r="BJ39" i="35"/>
  <c r="AH39" i="14"/>
  <c r="R39" i="14"/>
  <c r="AB39" i="14"/>
  <c r="CG39" i="14"/>
  <c r="Q39" i="35"/>
  <c r="AJ39" i="14"/>
  <c r="CO39" i="14"/>
  <c r="BT39" i="35"/>
  <c r="AI39" i="35"/>
  <c r="CR39" i="14"/>
  <c r="Z39" i="14"/>
  <c r="BV39" i="35"/>
  <c r="BL39" i="14"/>
  <c r="BQ39" i="14"/>
  <c r="CM39" i="14"/>
  <c r="AV39" i="14"/>
  <c r="V39" i="14"/>
  <c r="BX39" i="14"/>
  <c r="CS39" i="14"/>
  <c r="CJ39" i="14"/>
  <c r="BF39" i="14"/>
  <c r="BT39" i="14"/>
  <c r="CC39" i="14"/>
  <c r="CI39" i="14"/>
  <c r="Q39" i="14"/>
  <c r="E39" i="14"/>
  <c r="D39" i="14"/>
  <c r="L39" i="14"/>
  <c r="U39" i="14"/>
  <c r="CW39" i="14"/>
  <c r="AD39" i="14"/>
  <c r="AK39" i="14"/>
  <c r="AI39" i="14"/>
  <c r="AN39" i="14"/>
  <c r="BC39" i="14"/>
  <c r="AA39" i="14"/>
  <c r="BS39" i="14"/>
  <c r="CX39" i="14"/>
  <c r="CV39" i="14"/>
  <c r="AW39" i="14"/>
  <c r="CN39" i="14"/>
  <c r="AZ39" i="14"/>
  <c r="H39" i="14"/>
  <c r="AY39" i="14"/>
  <c r="CA39" i="14"/>
  <c r="BH39" i="14"/>
  <c r="BM39" i="14"/>
  <c r="AU39" i="14"/>
  <c r="CH39" i="14"/>
  <c r="BZ39" i="14"/>
  <c r="Y39" i="14"/>
  <c r="P39" i="14"/>
  <c r="G39" i="14"/>
  <c r="N39" i="35"/>
  <c r="AJ39" i="35"/>
  <c r="AP39" i="35"/>
  <c r="D34" i="14"/>
  <c r="D20" i="18" s="1"/>
  <c r="CY13" i="14"/>
  <c r="AG39" i="35"/>
  <c r="T39" i="35"/>
  <c r="CI39" i="35"/>
  <c r="CY14" i="14"/>
  <c r="BO39" i="14"/>
  <c r="BA39" i="14"/>
  <c r="CL39" i="14"/>
  <c r="AX39" i="14"/>
  <c r="AO39" i="14"/>
  <c r="BE39" i="14"/>
  <c r="AR39" i="14"/>
  <c r="BK39" i="14"/>
  <c r="CT39" i="14"/>
  <c r="BV39" i="14"/>
  <c r="BB39" i="14"/>
  <c r="AC39" i="14"/>
  <c r="BP39" i="14"/>
  <c r="BR39" i="14"/>
  <c r="BU39" i="14"/>
  <c r="AG39" i="14"/>
  <c r="BI39" i="14"/>
  <c r="CP39" i="14"/>
  <c r="BY39" i="14"/>
  <c r="X39" i="14"/>
  <c r="T39" i="14"/>
  <c r="S39" i="14"/>
  <c r="J39" i="14"/>
  <c r="I39" i="14"/>
  <c r="C60" i="14"/>
  <c r="C11" i="18" s="1"/>
  <c r="BH39" i="35"/>
  <c r="AX39" i="35"/>
  <c r="CN39" i="35"/>
  <c r="P39" i="35"/>
  <c r="CJ39" i="35"/>
  <c r="AB39" i="35"/>
  <c r="CY17" i="14"/>
  <c r="CY16" i="14"/>
  <c r="E34" i="14"/>
  <c r="E20" i="18" s="1"/>
  <c r="CF39" i="14"/>
  <c r="CB39" i="14"/>
  <c r="BG39" i="14"/>
  <c r="AL39" i="14"/>
  <c r="AS39" i="14"/>
  <c r="BJ39" i="14"/>
  <c r="BW39" i="14"/>
  <c r="BN39" i="14"/>
  <c r="CE39" i="14"/>
  <c r="CU39" i="14"/>
  <c r="CK39" i="14"/>
  <c r="AF39" i="14"/>
  <c r="AP39" i="14"/>
  <c r="AT39" i="14"/>
  <c r="AM39" i="14"/>
  <c r="BD39" i="14"/>
  <c r="AQ39" i="14"/>
  <c r="CD39" i="14"/>
  <c r="CQ39" i="14"/>
  <c r="W39" i="14"/>
  <c r="N39" i="14"/>
  <c r="O39" i="14"/>
  <c r="M39" i="14"/>
  <c r="F39" i="14"/>
  <c r="CK39" i="35"/>
  <c r="M39" i="35"/>
  <c r="AY39" i="35"/>
  <c r="CC39" i="35"/>
  <c r="D39" i="35"/>
  <c r="CD39" i="35"/>
  <c r="H34" i="14"/>
  <c r="H20" i="18" s="1"/>
  <c r="CY12" i="14"/>
  <c r="CY15" i="14"/>
  <c r="AS39" i="35"/>
  <c r="BM39" i="35"/>
  <c r="AR39" i="35"/>
  <c r="AQ39" i="35"/>
  <c r="BU39" i="35"/>
  <c r="AL39" i="35"/>
  <c r="BC39" i="35"/>
  <c r="U39" i="35"/>
  <c r="AV39" i="35"/>
  <c r="CG39" i="35"/>
  <c r="BL39" i="35"/>
  <c r="BS39" i="35"/>
  <c r="CE39" i="35"/>
  <c r="J39" i="35"/>
  <c r="CV39" i="35"/>
  <c r="CM39" i="35"/>
  <c r="CW39" i="35"/>
  <c r="BD39" i="35"/>
  <c r="AT39" i="35"/>
  <c r="BE39" i="35"/>
  <c r="C60" i="35"/>
  <c r="CR39" i="35"/>
  <c r="AO39" i="35"/>
  <c r="AW39" i="35"/>
  <c r="W39" i="35"/>
  <c r="K39" i="35"/>
  <c r="BQ39" i="35"/>
  <c r="CX39" i="35"/>
  <c r="AU39" i="35"/>
  <c r="CF39" i="35"/>
  <c r="BZ39" i="35"/>
  <c r="BN39" i="35"/>
  <c r="S39" i="35"/>
  <c r="G39" i="35"/>
  <c r="O39" i="35"/>
  <c r="V39" i="35"/>
  <c r="CO39" i="35"/>
  <c r="CS39" i="35"/>
  <c r="E39" i="35"/>
  <c r="BG39" i="35"/>
  <c r="CB39" i="35"/>
  <c r="CT39" i="35"/>
  <c r="BY39" i="35"/>
  <c r="BI39" i="35"/>
  <c r="BO39" i="35"/>
  <c r="AE39" i="35"/>
  <c r="H39" i="35"/>
  <c r="AZ39" i="35"/>
  <c r="BK39" i="35"/>
  <c r="I39" i="35"/>
  <c r="L39" i="35"/>
  <c r="AA39" i="35"/>
  <c r="BR39" i="35"/>
  <c r="CL39" i="35"/>
  <c r="BF39" i="35"/>
  <c r="AH39" i="35"/>
  <c r="Y39" i="35"/>
  <c r="AM39" i="35"/>
  <c r="AN39" i="35"/>
  <c r="CQ39" i="35"/>
  <c r="F39" i="35"/>
  <c r="AF39" i="35"/>
  <c r="Z39" i="35"/>
  <c r="BB39" i="35"/>
  <c r="BA39" i="35"/>
  <c r="BP39" i="35"/>
  <c r="CA39" i="35"/>
  <c r="CP39" i="35"/>
  <c r="CU39" i="35"/>
  <c r="BX39" i="35"/>
  <c r="CH39" i="35"/>
  <c r="X39" i="35"/>
  <c r="AD39" i="35"/>
  <c r="AK39" i="35"/>
  <c r="BW39" i="35"/>
  <c r="F34" i="14"/>
  <c r="F20" i="18" s="1"/>
  <c r="G34" i="14"/>
  <c r="G20" i="18" s="1"/>
  <c r="C10" i="18"/>
  <c r="C19" i="18" s="1"/>
  <c r="C20" i="18"/>
  <c r="CU39" i="34"/>
  <c r="X39" i="34"/>
  <c r="AC39" i="34"/>
  <c r="CT39" i="34"/>
  <c r="BX39" i="34"/>
  <c r="BS39" i="34"/>
  <c r="BN39" i="34"/>
  <c r="CQ39" i="34"/>
  <c r="CX39" i="34"/>
  <c r="BH39" i="34"/>
  <c r="BA39" i="34"/>
  <c r="BO39" i="34"/>
  <c r="S39" i="34"/>
  <c r="AK39" i="34"/>
  <c r="BB39" i="34"/>
  <c r="BJ39" i="34"/>
  <c r="L39" i="34"/>
  <c r="AS39" i="34"/>
  <c r="BY39" i="34"/>
  <c r="BC39" i="34"/>
  <c r="AZ39" i="34"/>
  <c r="Y39" i="34"/>
  <c r="BV39" i="34"/>
  <c r="P39" i="34"/>
  <c r="BT39" i="34"/>
  <c r="CW39" i="34"/>
  <c r="BQ39" i="34"/>
  <c r="AU39" i="34"/>
  <c r="BP39" i="34"/>
  <c r="AF39" i="34"/>
  <c r="R39" i="34"/>
  <c r="AQ39" i="34"/>
  <c r="AE39" i="34"/>
  <c r="AG39" i="34"/>
  <c r="CP39" i="34"/>
  <c r="CN39" i="34"/>
  <c r="CF39" i="34"/>
  <c r="BF39" i="34"/>
  <c r="G39" i="34"/>
  <c r="AP39" i="34"/>
  <c r="AW39" i="34"/>
  <c r="H39" i="34"/>
  <c r="BM39" i="34"/>
  <c r="T39" i="34"/>
  <c r="CC39" i="34"/>
  <c r="CB39" i="34"/>
  <c r="N39" i="34"/>
  <c r="V39" i="34"/>
  <c r="CV39" i="34"/>
  <c r="CH39" i="34"/>
  <c r="BR39" i="34"/>
  <c r="BG39" i="34"/>
  <c r="K39" i="34"/>
  <c r="F39" i="34"/>
  <c r="O39" i="34"/>
  <c r="AM39" i="34"/>
  <c r="W39" i="34"/>
  <c r="BD39" i="34"/>
  <c r="CO39" i="34"/>
  <c r="AV39" i="34"/>
  <c r="CK39" i="34"/>
  <c r="CD39" i="34"/>
  <c r="AR39" i="34"/>
  <c r="BE39" i="34"/>
  <c r="CI39" i="34"/>
  <c r="BL39" i="34"/>
  <c r="CA39" i="34"/>
  <c r="AL39" i="34"/>
  <c r="BI39" i="34"/>
  <c r="Q39" i="34"/>
  <c r="J39" i="34"/>
  <c r="AO39" i="34"/>
  <c r="AB39" i="34"/>
  <c r="BZ39" i="34"/>
  <c r="BK39" i="34"/>
  <c r="Z39" i="34"/>
  <c r="CR39" i="34"/>
  <c r="CM39" i="34"/>
  <c r="CJ39" i="34"/>
  <c r="CS39" i="34"/>
  <c r="CL39" i="34"/>
  <c r="D39" i="34"/>
  <c r="D60" i="34" s="1"/>
  <c r="CE39" i="34"/>
  <c r="C60" i="34"/>
  <c r="AH39" i="34"/>
  <c r="U39" i="34"/>
  <c r="AY39" i="34"/>
  <c r="CG39" i="34"/>
  <c r="AA39" i="34"/>
  <c r="AT39" i="34"/>
  <c r="AJ39" i="34"/>
  <c r="AI39" i="34"/>
  <c r="I39" i="34"/>
  <c r="BW39" i="34"/>
  <c r="E39" i="34"/>
  <c r="AN39" i="34"/>
  <c r="BU39" i="34"/>
  <c r="AX39" i="34"/>
  <c r="M39" i="34"/>
  <c r="AD39" i="34"/>
  <c r="CF42" i="33"/>
  <c r="BY42" i="33"/>
  <c r="AB42" i="33"/>
  <c r="Y42" i="33"/>
  <c r="BK42" i="33"/>
  <c r="BE42" i="33"/>
  <c r="BN42" i="33"/>
  <c r="R42" i="33"/>
  <c r="X42" i="33"/>
  <c r="S42" i="33"/>
  <c r="CI42" i="33"/>
  <c r="I42" i="33"/>
  <c r="AU42" i="33"/>
  <c r="AG42" i="33"/>
  <c r="AL42" i="33"/>
  <c r="CQ42" i="33"/>
  <c r="CP42" i="33"/>
  <c r="BV42" i="33"/>
  <c r="AY42" i="33"/>
  <c r="BH42" i="33"/>
  <c r="J42" i="33"/>
  <c r="CO42" i="33"/>
  <c r="Z42" i="33"/>
  <c r="V42" i="33"/>
  <c r="T42" i="33"/>
  <c r="AZ42" i="33"/>
  <c r="AO42" i="33"/>
  <c r="AK42" i="33"/>
  <c r="AE42" i="33"/>
  <c r="CS42" i="33"/>
  <c r="Q42" i="33"/>
  <c r="BC42" i="33"/>
  <c r="CN42" i="33"/>
  <c r="AM42" i="33"/>
  <c r="AN42" i="33"/>
  <c r="CU42" i="33"/>
  <c r="N42" i="33"/>
  <c r="CH42" i="33"/>
  <c r="AJ42" i="33"/>
  <c r="BQ42" i="33"/>
  <c r="BB42" i="33"/>
  <c r="P42" i="33"/>
  <c r="CJ42" i="33"/>
  <c r="AF42" i="33"/>
  <c r="M42" i="33"/>
  <c r="AA42" i="33"/>
  <c r="BL42" i="33"/>
  <c r="U42" i="33"/>
  <c r="CJ42" i="34"/>
  <c r="BK42" i="34"/>
  <c r="AA42" i="34"/>
  <c r="CK42" i="34"/>
  <c r="J42" i="34"/>
  <c r="R42" i="34"/>
  <c r="V42" i="34"/>
  <c r="Z42" i="34"/>
  <c r="AE42" i="34"/>
  <c r="AJ42" i="34"/>
  <c r="AS42" i="34"/>
  <c r="AW42" i="34"/>
  <c r="BC42" i="34"/>
  <c r="BG42" i="34"/>
  <c r="BL42" i="34"/>
  <c r="BP42" i="34"/>
  <c r="BT42" i="34"/>
  <c r="BY42" i="34"/>
  <c r="CD42" i="34"/>
  <c r="CP42" i="34"/>
  <c r="CU42" i="34"/>
  <c r="CC42" i="34"/>
  <c r="CN42" i="34"/>
  <c r="K42" i="34"/>
  <c r="S42" i="34"/>
  <c r="W42" i="34"/>
  <c r="AB42" i="34"/>
  <c r="AG42" i="34"/>
  <c r="AL42" i="34"/>
  <c r="AT42" i="34"/>
  <c r="AX42" i="34"/>
  <c r="BD42" i="34"/>
  <c r="BH42" i="34"/>
  <c r="BM42" i="34"/>
  <c r="BQ42" i="34"/>
  <c r="BU42" i="34"/>
  <c r="BZ42" i="34"/>
  <c r="CH42" i="34"/>
  <c r="CQ42" i="34"/>
  <c r="CW42" i="34"/>
  <c r="I42" i="34"/>
  <c r="L42" i="34"/>
  <c r="CG42" i="34"/>
  <c r="AY42" i="34"/>
  <c r="CV42" i="34"/>
  <c r="H42" i="34"/>
  <c r="N42" i="34"/>
  <c r="T42" i="34"/>
  <c r="X42" i="34"/>
  <c r="AC42" i="34"/>
  <c r="AH42" i="34"/>
  <c r="AN42" i="34"/>
  <c r="AU42" i="34"/>
  <c r="BA42" i="34"/>
  <c r="BE42" i="34"/>
  <c r="BI42" i="34"/>
  <c r="BN42" i="34"/>
  <c r="BR42" i="34"/>
  <c r="BV42" i="34"/>
  <c r="CA42" i="34"/>
  <c r="CI42" i="34"/>
  <c r="CS42" i="34"/>
  <c r="CX42" i="34"/>
  <c r="AZ42" i="34"/>
  <c r="Q42" i="34"/>
  <c r="AI42" i="34"/>
  <c r="BF42" i="34"/>
  <c r="BW42" i="34"/>
  <c r="AR42" i="34"/>
  <c r="BJ42" i="34"/>
  <c r="CB42" i="34"/>
  <c r="AD42" i="34"/>
  <c r="CT42" i="34"/>
  <c r="U42" i="34"/>
  <c r="O42" i="34"/>
  <c r="BB42" i="34"/>
  <c r="AK42" i="34"/>
  <c r="Y42" i="34"/>
  <c r="AV42" i="34"/>
  <c r="BO42" i="34"/>
  <c r="CM42" i="34"/>
  <c r="G42" i="34"/>
  <c r="BS42" i="34"/>
  <c r="AM42" i="34"/>
  <c r="AP42" i="34"/>
  <c r="AF42" i="34"/>
  <c r="M42" i="34"/>
  <c r="AQ42" i="34"/>
  <c r="CL42" i="34"/>
  <c r="P42" i="34"/>
  <c r="CO42" i="34"/>
  <c r="BX42" i="34"/>
  <c r="CR42" i="34"/>
  <c r="CF42" i="34"/>
  <c r="CE42" i="34"/>
  <c r="AO42" i="34"/>
  <c r="BU43" i="34"/>
  <c r="AX43" i="34"/>
  <c r="CW43" i="34"/>
  <c r="CP39" i="33"/>
  <c r="CL39" i="33"/>
  <c r="AN39" i="33"/>
  <c r="AQ39" i="33"/>
  <c r="BF39" i="33"/>
  <c r="AI39" i="33"/>
  <c r="BN39" i="33"/>
  <c r="AV39" i="33"/>
  <c r="F39" i="33"/>
  <c r="AE39" i="33"/>
  <c r="S39" i="33"/>
  <c r="AP39" i="33"/>
  <c r="BV39" i="33"/>
  <c r="AS39" i="33"/>
  <c r="AU39" i="33"/>
  <c r="BZ39" i="33"/>
  <c r="Z39" i="33"/>
  <c r="R39" i="33"/>
  <c r="AZ39" i="33"/>
  <c r="T39" i="33"/>
  <c r="AW39" i="33"/>
  <c r="CW39" i="33"/>
  <c r="AB39" i="33"/>
  <c r="CD39" i="33"/>
  <c r="BI39" i="33"/>
  <c r="AM39" i="33"/>
  <c r="CT39" i="33"/>
  <c r="CH39" i="33"/>
  <c r="C60" i="33"/>
  <c r="AR39" i="33"/>
  <c r="BR39" i="33"/>
  <c r="BM39" i="33"/>
  <c r="CI39" i="33"/>
  <c r="CR39" i="33"/>
  <c r="AH39" i="33"/>
  <c r="CA39" i="33"/>
  <c r="CX39" i="33"/>
  <c r="BU39" i="33"/>
  <c r="BJ39" i="33"/>
  <c r="Q39" i="33"/>
  <c r="Y39" i="33"/>
  <c r="BW39" i="33"/>
  <c r="CK39" i="33"/>
  <c r="CS39" i="33"/>
  <c r="X39" i="33"/>
  <c r="CC39" i="33"/>
  <c r="AA39" i="33"/>
  <c r="CN39" i="33"/>
  <c r="V39" i="33"/>
  <c r="E39" i="33"/>
  <c r="BH39" i="33"/>
  <c r="CG39" i="33"/>
  <c r="CV39" i="33"/>
  <c r="AC39" i="33"/>
  <c r="G39" i="33"/>
  <c r="CE39" i="33"/>
  <c r="BG39" i="33"/>
  <c r="BB39" i="33"/>
  <c r="L39" i="33"/>
  <c r="BD39" i="33"/>
  <c r="CU39" i="33"/>
  <c r="BK39" i="33"/>
  <c r="D39" i="33"/>
  <c r="U39" i="33"/>
  <c r="BT39" i="33"/>
  <c r="AK39" i="33"/>
  <c r="BP39" i="33"/>
  <c r="AL39" i="33"/>
  <c r="K39" i="33"/>
  <c r="P39" i="33"/>
  <c r="AT39" i="33"/>
  <c r="BQ39" i="33"/>
  <c r="J39" i="33"/>
  <c r="CB39" i="33"/>
  <c r="AO39" i="33"/>
  <c r="BA39" i="33"/>
  <c r="BO39" i="33"/>
  <c r="AD39" i="33"/>
  <c r="AF39" i="33"/>
  <c r="CQ39" i="33"/>
  <c r="M39" i="33"/>
  <c r="CJ39" i="33"/>
  <c r="AY39" i="33"/>
  <c r="O39" i="33"/>
  <c r="BE39" i="33"/>
  <c r="BL39" i="33"/>
  <c r="BX39" i="33"/>
  <c r="BC39" i="33"/>
  <c r="CO39" i="33"/>
  <c r="AG39" i="33"/>
  <c r="AJ39" i="33"/>
  <c r="CM39" i="33"/>
  <c r="AX39" i="33"/>
  <c r="N39" i="33"/>
  <c r="CF39" i="33"/>
  <c r="W39" i="33"/>
  <c r="BY39" i="33"/>
  <c r="H39" i="33"/>
  <c r="BS39" i="33"/>
  <c r="I39" i="33"/>
  <c r="AT40" i="34"/>
  <c r="CN40" i="34"/>
  <c r="BM40" i="34"/>
  <c r="BT40" i="34"/>
  <c r="CJ40" i="34"/>
  <c r="CT40" i="34"/>
  <c r="AQ40" i="34"/>
  <c r="CR40" i="34"/>
  <c r="I40" i="34"/>
  <c r="BR40" i="34"/>
  <c r="AX40" i="34"/>
  <c r="CE40" i="34"/>
  <c r="BN40" i="34"/>
  <c r="AV40" i="34"/>
  <c r="CG40" i="34"/>
  <c r="CU40" i="34"/>
  <c r="AD40" i="34"/>
  <c r="AY40" i="34"/>
  <c r="BC40" i="34"/>
  <c r="L40" i="34"/>
  <c r="J40" i="34"/>
  <c r="AS40" i="34"/>
  <c r="S40" i="34"/>
  <c r="G40" i="34"/>
  <c r="AH40" i="34"/>
  <c r="BP40" i="34"/>
  <c r="CP40" i="34"/>
  <c r="K40" i="34"/>
  <c r="Z40" i="34"/>
  <c r="AJ40" i="34"/>
  <c r="AM40" i="34"/>
  <c r="CK40" i="34"/>
  <c r="CD40" i="34"/>
  <c r="AZ40" i="34"/>
  <c r="W40" i="34"/>
  <c r="H40" i="34"/>
  <c r="Y40" i="34"/>
  <c r="CW40" i="34"/>
  <c r="BZ40" i="34"/>
  <c r="AA40" i="34"/>
  <c r="AB40" i="34"/>
  <c r="BQ40" i="34"/>
  <c r="O40" i="34"/>
  <c r="E40" i="34"/>
  <c r="BD40" i="34"/>
  <c r="CO40" i="34"/>
  <c r="CV40" i="34"/>
  <c r="F40" i="34"/>
  <c r="AI40" i="34"/>
  <c r="BX40" i="34"/>
  <c r="CS40" i="34"/>
  <c r="BW40" i="34"/>
  <c r="BU40" i="34"/>
  <c r="AP40" i="34"/>
  <c r="BF40" i="34"/>
  <c r="CC40" i="34"/>
  <c r="BS40" i="34"/>
  <c r="X40" i="34"/>
  <c r="CQ40" i="34"/>
  <c r="BA40" i="34"/>
  <c r="T40" i="34"/>
  <c r="BL40" i="34"/>
  <c r="CI40" i="34"/>
  <c r="R40" i="34"/>
  <c r="BG40" i="34"/>
  <c r="BJ40" i="34"/>
  <c r="M40" i="34"/>
  <c r="CH40" i="34"/>
  <c r="U40" i="34"/>
  <c r="BY40" i="34"/>
  <c r="AC40" i="34"/>
  <c r="P40" i="34"/>
  <c r="AK40" i="34"/>
  <c r="CF40" i="34"/>
  <c r="CX40" i="34"/>
  <c r="N40" i="34"/>
  <c r="AF40" i="34"/>
  <c r="BH40" i="34"/>
  <c r="AL40" i="34"/>
  <c r="AU40" i="34"/>
  <c r="AE40" i="34"/>
  <c r="CA40" i="34"/>
  <c r="CB40" i="34"/>
  <c r="BI40" i="34"/>
  <c r="BO40" i="34"/>
  <c r="BB40" i="34"/>
  <c r="AG40" i="34"/>
  <c r="AR40" i="34"/>
  <c r="BK40" i="34"/>
  <c r="BE40" i="34"/>
  <c r="CL40" i="34"/>
  <c r="Q40" i="34"/>
  <c r="AW40" i="34"/>
  <c r="AN40" i="34"/>
  <c r="V40" i="34"/>
  <c r="AO40" i="34"/>
  <c r="CM40" i="34"/>
  <c r="BV40" i="34"/>
  <c r="BL41" i="34"/>
  <c r="AJ41" i="34"/>
  <c r="CX41" i="34"/>
  <c r="BQ41" i="34"/>
  <c r="CD41" i="34"/>
  <c r="CP41" i="34"/>
  <c r="BD41" i="34"/>
  <c r="BP41" i="34"/>
  <c r="Z41" i="34"/>
  <c r="CJ41" i="34"/>
  <c r="CV41" i="34"/>
  <c r="AQ41" i="34"/>
  <c r="H41" i="34"/>
  <c r="L41" i="34"/>
  <c r="X41" i="34"/>
  <c r="AR41" i="34"/>
  <c r="F41" i="34"/>
  <c r="S41" i="34"/>
  <c r="CE41" i="34"/>
  <c r="BJ41" i="34"/>
  <c r="T41" i="34"/>
  <c r="AF41" i="34"/>
  <c r="Y41" i="34"/>
  <c r="CQ41" i="34"/>
  <c r="U41" i="34"/>
  <c r="BO41" i="34"/>
  <c r="I41" i="34"/>
  <c r="BH41" i="34"/>
  <c r="AT41" i="34"/>
  <c r="BG41" i="34"/>
  <c r="BU41" i="34"/>
  <c r="CH41" i="34"/>
  <c r="AA41" i="34"/>
  <c r="CW41" i="34"/>
  <c r="BV41" i="34"/>
  <c r="K41" i="34"/>
  <c r="BA41" i="34"/>
  <c r="AU41" i="34"/>
  <c r="AO41" i="34"/>
  <c r="CO41" i="34"/>
  <c r="CT41" i="34"/>
  <c r="BE41" i="34"/>
  <c r="CL41" i="34"/>
  <c r="AX41" i="34"/>
  <c r="AD41" i="34"/>
  <c r="AP41" i="34"/>
  <c r="BS41" i="34"/>
  <c r="AB41" i="34"/>
  <c r="AW41" i="34"/>
  <c r="AG41" i="34"/>
  <c r="R41" i="34"/>
  <c r="AH41" i="34"/>
  <c r="Q41" i="34"/>
  <c r="CS41" i="34"/>
  <c r="O41" i="34"/>
  <c r="G41" i="34"/>
  <c r="AC41" i="34"/>
  <c r="CU41" i="34"/>
  <c r="AY41" i="34"/>
  <c r="J41" i="34"/>
  <c r="P41" i="34"/>
  <c r="AI41" i="34"/>
  <c r="N41" i="34"/>
  <c r="BF41" i="34"/>
  <c r="BR41" i="34"/>
  <c r="CM41" i="34"/>
  <c r="CI41" i="34"/>
  <c r="CC41" i="34"/>
  <c r="CG41" i="34"/>
  <c r="BN41" i="34"/>
  <c r="BZ41" i="34"/>
  <c r="AE41" i="34"/>
  <c r="AV41" i="34"/>
  <c r="M41" i="34"/>
  <c r="CF41" i="34"/>
  <c r="BI41" i="34"/>
  <c r="CN41" i="34"/>
  <c r="BM41" i="34"/>
  <c r="BX41" i="34"/>
  <c r="BK41" i="34"/>
  <c r="AS41" i="34"/>
  <c r="BW41" i="34"/>
  <c r="AM41" i="34"/>
  <c r="BC41" i="34"/>
  <c r="AN41" i="34"/>
  <c r="BT41" i="34"/>
  <c r="CA41" i="34"/>
  <c r="AL41" i="34"/>
  <c r="CR41" i="34"/>
  <c r="CB41" i="34"/>
  <c r="BB41" i="34"/>
  <c r="AK41" i="34"/>
  <c r="V41" i="34"/>
  <c r="AZ41" i="34"/>
  <c r="W41" i="34"/>
  <c r="CK41" i="34"/>
  <c r="BY41" i="34"/>
  <c r="AA40" i="33"/>
  <c r="BI40" i="33"/>
  <c r="M40" i="33"/>
  <c r="AM40" i="33"/>
  <c r="E6" i="38"/>
  <c r="E7" i="38" s="1"/>
  <c r="E8" i="38" s="1"/>
  <c r="E9" i="38" s="1"/>
  <c r="E10" i="38" s="1"/>
  <c r="E11" i="38" s="1"/>
  <c r="E12" i="38" s="1"/>
  <c r="E13" i="38" s="1"/>
  <c r="E14" i="38" s="1"/>
  <c r="E5" i="38"/>
  <c r="C8" i="38"/>
  <c r="W20" i="36"/>
  <c r="R10" i="37"/>
  <c r="Q9" i="37"/>
  <c r="K2" i="37" s="1"/>
  <c r="C12" i="39"/>
  <c r="V20" i="39"/>
  <c r="C7" i="37"/>
  <c r="A7" i="38"/>
  <c r="J150" i="12"/>
  <c r="K112" i="12"/>
  <c r="A6" i="37"/>
  <c r="A9" i="39"/>
  <c r="K150" i="12"/>
  <c r="K74" i="12"/>
  <c r="A4" i="36"/>
  <c r="G27" i="12"/>
  <c r="B6" i="37"/>
  <c r="A6" i="36"/>
  <c r="CO40" i="33" l="1"/>
  <c r="R43" i="34"/>
  <c r="BL40" i="33"/>
  <c r="AS40" i="33"/>
  <c r="S43" i="34"/>
  <c r="CA43" i="34"/>
  <c r="BS40" i="33"/>
  <c r="BY40" i="33"/>
  <c r="BF43" i="34"/>
  <c r="AD43" i="34"/>
  <c r="BB40" i="33"/>
  <c r="AY40" i="33"/>
  <c r="F40" i="33"/>
  <c r="Q40" i="33"/>
  <c r="D60" i="33"/>
  <c r="CU43" i="34"/>
  <c r="CX43" i="34"/>
  <c r="CK43" i="34"/>
  <c r="AT43" i="34"/>
  <c r="CD43" i="34"/>
  <c r="I40" i="33"/>
  <c r="CH40" i="33"/>
  <c r="AU40" i="33"/>
  <c r="CI40" i="33"/>
  <c r="BT40" i="33"/>
  <c r="AH43" i="34"/>
  <c r="V43" i="34"/>
  <c r="CH43" i="34"/>
  <c r="BV43" i="34"/>
  <c r="AP43" i="34"/>
  <c r="CT40" i="33"/>
  <c r="AL40" i="33"/>
  <c r="R40" i="33"/>
  <c r="CS40" i="33"/>
  <c r="CN40" i="33"/>
  <c r="V40" i="33"/>
  <c r="BN40" i="33"/>
  <c r="Z40" i="33"/>
  <c r="BA40" i="33"/>
  <c r="CQ40" i="33"/>
  <c r="CJ43" i="34"/>
  <c r="AS43" i="34"/>
  <c r="AN43" i="34"/>
  <c r="AE43" i="34"/>
  <c r="AM43" i="34"/>
  <c r="Z43" i="34"/>
  <c r="AW43" i="34"/>
  <c r="AL43" i="34"/>
  <c r="AR43" i="34"/>
  <c r="AT40" i="33"/>
  <c r="BZ40" i="33"/>
  <c r="CV40" i="33"/>
  <c r="BJ40" i="33"/>
  <c r="CX40" i="33"/>
  <c r="CP40" i="33"/>
  <c r="AX40" i="33"/>
  <c r="S40" i="33"/>
  <c r="CL40" i="33"/>
  <c r="X43" i="34"/>
  <c r="CB43" i="34"/>
  <c r="BS43" i="34"/>
  <c r="BL43" i="34"/>
  <c r="BZ43" i="34"/>
  <c r="CI43" i="34"/>
  <c r="Q43" i="34"/>
  <c r="AA43" i="34"/>
  <c r="AV43" i="34"/>
  <c r="O40" i="33"/>
  <c r="G40" i="33"/>
  <c r="CK40" i="33"/>
  <c r="BV40" i="33"/>
  <c r="AI40" i="33"/>
  <c r="AF40" i="33"/>
  <c r="BE40" i="33"/>
  <c r="BK40" i="33"/>
  <c r="BM40" i="33"/>
  <c r="CW40" i="33"/>
  <c r="BP40" i="33"/>
  <c r="AG43" i="34"/>
  <c r="CT43" i="34"/>
  <c r="AQ43" i="34"/>
  <c r="BY43" i="34"/>
  <c r="BX43" i="34"/>
  <c r="W43" i="34"/>
  <c r="T43" i="34"/>
  <c r="BQ43" i="34"/>
  <c r="CQ43" i="34"/>
  <c r="BB43" i="34"/>
  <c r="CP43" i="34"/>
  <c r="AB40" i="33"/>
  <c r="AJ40" i="33"/>
  <c r="CA40" i="33"/>
  <c r="AG40" i="33"/>
  <c r="CG40" i="33"/>
  <c r="U40" i="33"/>
  <c r="AK40" i="33"/>
  <c r="J40" i="33"/>
  <c r="BO40" i="33"/>
  <c r="AH40" i="33"/>
  <c r="W40" i="33"/>
  <c r="CR40" i="33"/>
  <c r="BD40" i="33"/>
  <c r="BH40" i="33"/>
  <c r="CE40" i="33"/>
  <c r="AV40" i="33"/>
  <c r="AW40" i="33"/>
  <c r="Y40" i="33"/>
  <c r="T40" i="33"/>
  <c r="BJ43" i="34"/>
  <c r="AF43" i="34"/>
  <c r="BO43" i="34"/>
  <c r="CM43" i="34"/>
  <c r="N43" i="34"/>
  <c r="CN43" i="34"/>
  <c r="CV43" i="34"/>
  <c r="AC43" i="34"/>
  <c r="AY43" i="34"/>
  <c r="I43" i="34"/>
  <c r="BM43" i="34"/>
  <c r="BH43" i="34"/>
  <c r="BA43" i="34"/>
  <c r="CF43" i="34"/>
  <c r="BP43" i="34"/>
  <c r="U43" i="34"/>
  <c r="AU43" i="34"/>
  <c r="CL43" i="34"/>
  <c r="CJ40" i="33"/>
  <c r="CD40" i="33"/>
  <c r="AE40" i="33"/>
  <c r="CB40" i="33"/>
  <c r="BQ40" i="33"/>
  <c r="CC40" i="33"/>
  <c r="N40" i="33"/>
  <c r="CG43" i="34"/>
  <c r="BT43" i="34"/>
  <c r="BW43" i="34"/>
  <c r="AK43" i="34"/>
  <c r="L43" i="34"/>
  <c r="O43" i="34"/>
  <c r="CC43" i="34"/>
  <c r="BA41" i="14"/>
  <c r="Q41" i="14"/>
  <c r="AC40" i="33"/>
  <c r="AQ40" i="33"/>
  <c r="H40" i="33"/>
  <c r="CU40" i="33"/>
  <c r="AO40" i="33"/>
  <c r="CM40" i="33"/>
  <c r="BG40" i="33"/>
  <c r="K40" i="33"/>
  <c r="BU40" i="33"/>
  <c r="AD40" i="33"/>
  <c r="AN40" i="33"/>
  <c r="P40" i="33"/>
  <c r="AP40" i="33"/>
  <c r="BR40" i="33"/>
  <c r="AZ40" i="33"/>
  <c r="BW40" i="33"/>
  <c r="BC40" i="33"/>
  <c r="BF40" i="33"/>
  <c r="X40" i="33"/>
  <c r="CF40" i="33"/>
  <c r="L40" i="33"/>
  <c r="E40" i="33"/>
  <c r="E60" i="33" s="1"/>
  <c r="AR40" i="33"/>
  <c r="BI43" i="34"/>
  <c r="BC43" i="34"/>
  <c r="BN43" i="34"/>
  <c r="CR43" i="34"/>
  <c r="CS43" i="34"/>
  <c r="Y43" i="34"/>
  <c r="H43" i="34"/>
  <c r="CE43" i="34"/>
  <c r="BE43" i="34"/>
  <c r="P43" i="34"/>
  <c r="BK43" i="34"/>
  <c r="BG43" i="34"/>
  <c r="AZ43" i="34"/>
  <c r="CO43" i="34"/>
  <c r="AI43" i="34"/>
  <c r="AJ43" i="34"/>
  <c r="AO43" i="34"/>
  <c r="J43" i="34"/>
  <c r="K43" i="34"/>
  <c r="BR43" i="34"/>
  <c r="BD43" i="34"/>
  <c r="AB43" i="34"/>
  <c r="AU42" i="14"/>
  <c r="CB43" i="14"/>
  <c r="BU43" i="14"/>
  <c r="B17" i="34"/>
  <c r="I5" i="34"/>
  <c r="CC42" i="33"/>
  <c r="CD42" i="33"/>
  <c r="CV42" i="33"/>
  <c r="AI42" i="33"/>
  <c r="CW42" i="33"/>
  <c r="BG42" i="33"/>
  <c r="O42" i="33"/>
  <c r="AD42" i="33"/>
  <c r="BT42" i="33"/>
  <c r="BA42" i="33"/>
  <c r="H42" i="33"/>
  <c r="BW42" i="33"/>
  <c r="AX42" i="33"/>
  <c r="BU42" i="33"/>
  <c r="AS42" i="33"/>
  <c r="K42" i="33"/>
  <c r="BS42" i="33"/>
  <c r="CT42" i="33"/>
  <c r="AH42" i="33"/>
  <c r="AC42" i="33"/>
  <c r="AP42" i="33"/>
  <c r="BP42" i="33"/>
  <c r="CR42" i="33"/>
  <c r="CM42" i="33"/>
  <c r="BD42" i="33"/>
  <c r="W42" i="33"/>
  <c r="AR42" i="33"/>
  <c r="BI42" i="33"/>
  <c r="CE42" i="33"/>
  <c r="CG42" i="33"/>
  <c r="AQ42" i="33"/>
  <c r="CK42" i="33"/>
  <c r="BJ42" i="33"/>
  <c r="BX42" i="33"/>
  <c r="CX42" i="33"/>
  <c r="BO42" i="33"/>
  <c r="BF42" i="33"/>
  <c r="L42" i="33"/>
  <c r="BM42" i="33"/>
  <c r="AT42" i="33"/>
  <c r="CA42" i="33"/>
  <c r="BZ42" i="33"/>
  <c r="CL42" i="33"/>
  <c r="AV42" i="33"/>
  <c r="G42" i="33"/>
  <c r="AW42" i="33"/>
  <c r="CB42" i="33"/>
  <c r="CY18" i="14"/>
  <c r="I5" i="33"/>
  <c r="B17" i="33"/>
  <c r="BZ42" i="14"/>
  <c r="AR42" i="14"/>
  <c r="CR42" i="14"/>
  <c r="J42" i="14"/>
  <c r="BD42" i="14"/>
  <c r="BD44" i="14"/>
  <c r="I2" i="36"/>
  <c r="AX41" i="33"/>
  <c r="E6" i="14"/>
  <c r="G188" i="12"/>
  <c r="G29" i="12"/>
  <c r="I26" i="12"/>
  <c r="R27" i="36"/>
  <c r="D52" i="12"/>
  <c r="AG53" i="12"/>
  <c r="F190" i="12"/>
  <c r="G25" i="32"/>
  <c r="BS45" i="14"/>
  <c r="BO45" i="14"/>
  <c r="Y45" i="14"/>
  <c r="AD41" i="14"/>
  <c r="CW41" i="14"/>
  <c r="BW41" i="14"/>
  <c r="CI41" i="14"/>
  <c r="BJ41" i="14"/>
  <c r="CM41" i="14"/>
  <c r="AF41" i="14"/>
  <c r="N41" i="14"/>
  <c r="BT41" i="14"/>
  <c r="AS41" i="14"/>
  <c r="F41" i="14"/>
  <c r="BL41" i="14"/>
  <c r="BK41" i="14"/>
  <c r="CO41" i="14"/>
  <c r="CX41" i="14"/>
  <c r="CR41" i="14"/>
  <c r="AU44" i="14"/>
  <c r="CL41" i="14"/>
  <c r="CH41" i="14"/>
  <c r="BD41" i="14"/>
  <c r="CQ41" i="14"/>
  <c r="AN41" i="14"/>
  <c r="AI41" i="14"/>
  <c r="AH45" i="14"/>
  <c r="BT45" i="14"/>
  <c r="CS43" i="14"/>
  <c r="L41" i="14"/>
  <c r="AA41" i="14"/>
  <c r="CN41" i="14"/>
  <c r="CB41" i="14"/>
  <c r="BV41" i="14"/>
  <c r="AW41" i="14"/>
  <c r="BF41" i="14"/>
  <c r="BN41" i="14"/>
  <c r="X41" i="14"/>
  <c r="AT41" i="14"/>
  <c r="BH41" i="14"/>
  <c r="CC41" i="14"/>
  <c r="Q45" i="14"/>
  <c r="BD45" i="14"/>
  <c r="AV45" i="14"/>
  <c r="AM45" i="14"/>
  <c r="CF41" i="14"/>
  <c r="AJ41" i="14"/>
  <c r="AR41" i="14"/>
  <c r="BU41" i="14"/>
  <c r="CV41" i="14"/>
  <c r="I41" i="14"/>
  <c r="BX41" i="14"/>
  <c r="AP41" i="14"/>
  <c r="T41" i="14"/>
  <c r="AL41" i="14"/>
  <c r="CU41" i="14"/>
  <c r="P41" i="14"/>
  <c r="BJ45" i="14"/>
  <c r="CA45" i="14"/>
  <c r="AR45" i="14"/>
  <c r="BE45" i="14"/>
  <c r="AZ45" i="14"/>
  <c r="BZ45" i="14"/>
  <c r="S45" i="14"/>
  <c r="CU45" i="14"/>
  <c r="CH45" i="14"/>
  <c r="CE43" i="14"/>
  <c r="BS43" i="14"/>
  <c r="CO43" i="14"/>
  <c r="H41" i="14"/>
  <c r="CD41" i="14"/>
  <c r="AC41" i="14"/>
  <c r="AZ41" i="14"/>
  <c r="CG41" i="14"/>
  <c r="CK41" i="14"/>
  <c r="BP41" i="14"/>
  <c r="AH41" i="14"/>
  <c r="AQ41" i="14"/>
  <c r="BC41" i="14"/>
  <c r="BI41" i="14"/>
  <c r="O41" i="14"/>
  <c r="BB41" i="14"/>
  <c r="BQ41" i="14"/>
  <c r="CJ41" i="14"/>
  <c r="BZ41" i="14"/>
  <c r="BY41" i="14"/>
  <c r="V41" i="14"/>
  <c r="G41" i="14"/>
  <c r="AX41" i="14"/>
  <c r="AY41" i="14"/>
  <c r="BS41" i="14"/>
  <c r="CT41" i="14"/>
  <c r="S41" i="14"/>
  <c r="W45" i="14"/>
  <c r="CO45" i="14"/>
  <c r="CP45" i="14"/>
  <c r="CL45" i="14"/>
  <c r="AT45" i="14"/>
  <c r="BL45" i="14"/>
  <c r="CB45" i="14"/>
  <c r="AG45" i="14"/>
  <c r="AY45" i="14"/>
  <c r="CT45" i="14"/>
  <c r="AX45" i="14"/>
  <c r="AP45" i="14"/>
  <c r="BY43" i="14"/>
  <c r="BN45" i="14"/>
  <c r="CR45" i="14"/>
  <c r="AD45" i="14"/>
  <c r="R45" i="14"/>
  <c r="CG45" i="14"/>
  <c r="I43" i="14"/>
  <c r="J41" i="14"/>
  <c r="BO41" i="14"/>
  <c r="BM41" i="14"/>
  <c r="U41" i="14"/>
  <c r="AO41" i="14"/>
  <c r="BR41" i="14"/>
  <c r="R41" i="14"/>
  <c r="AG41" i="14"/>
  <c r="AB41" i="14"/>
  <c r="AV41" i="14"/>
  <c r="AK41" i="14"/>
  <c r="Y41" i="14"/>
  <c r="AE41" i="14"/>
  <c r="CA41" i="14"/>
  <c r="CS41" i="14"/>
  <c r="AU41" i="14"/>
  <c r="CP41" i="14"/>
  <c r="W41" i="14"/>
  <c r="M41" i="14"/>
  <c r="BG41" i="14"/>
  <c r="AM41" i="14"/>
  <c r="CE41" i="14"/>
  <c r="BE41" i="14"/>
  <c r="Z41" i="14"/>
  <c r="AF45" i="14"/>
  <c r="BI45" i="14"/>
  <c r="AC45" i="14"/>
  <c r="CN45" i="14"/>
  <c r="AL45" i="14"/>
  <c r="P45" i="14"/>
  <c r="BU45" i="14"/>
  <c r="CM45" i="14"/>
  <c r="K45" i="14"/>
  <c r="CJ45" i="14"/>
  <c r="BR45" i="14"/>
  <c r="AP42" i="14"/>
  <c r="BO42" i="14"/>
  <c r="BT44" i="14"/>
  <c r="S44" i="14"/>
  <c r="N42" i="14"/>
  <c r="AF42" i="14"/>
  <c r="BG42" i="14"/>
  <c r="M42" i="14"/>
  <c r="BX42" i="14"/>
  <c r="BN42" i="14"/>
  <c r="BH42" i="14"/>
  <c r="AY42" i="14"/>
  <c r="BC42" i="14"/>
  <c r="BY42" i="14"/>
  <c r="BW42" i="14"/>
  <c r="BG44" i="14"/>
  <c r="AY44" i="14"/>
  <c r="AC42" i="14"/>
  <c r="AJ42" i="14"/>
  <c r="CU42" i="14"/>
  <c r="CQ42" i="14"/>
  <c r="CO42" i="14"/>
  <c r="CV44" i="14"/>
  <c r="AI44" i="14"/>
  <c r="BZ44" i="14"/>
  <c r="BU44" i="14"/>
  <c r="AB44" i="14"/>
  <c r="AP44" i="14"/>
  <c r="BC44" i="14"/>
  <c r="AW44" i="14"/>
  <c r="V44" i="14"/>
  <c r="BN44" i="14"/>
  <c r="AR44" i="14"/>
  <c r="J44" i="14"/>
  <c r="I44" i="14"/>
  <c r="AZ44" i="14"/>
  <c r="AC44" i="14"/>
  <c r="AN44" i="14"/>
  <c r="BF44" i="14"/>
  <c r="BO44" i="14"/>
  <c r="M44" i="14"/>
  <c r="O44" i="14"/>
  <c r="CC44" i="14"/>
  <c r="AE44" i="14"/>
  <c r="CQ44" i="14"/>
  <c r="AH44" i="14"/>
  <c r="BH44" i="14"/>
  <c r="CF44" i="14"/>
  <c r="BR44" i="14"/>
  <c r="P44" i="14"/>
  <c r="CU44" i="14"/>
  <c r="BK44" i="14"/>
  <c r="AO44" i="14"/>
  <c r="L45" i="14"/>
  <c r="AJ45" i="14"/>
  <c r="BW45" i="14"/>
  <c r="X45" i="14"/>
  <c r="AN45" i="14"/>
  <c r="AE45" i="14"/>
  <c r="CI45" i="14"/>
  <c r="CK45" i="14"/>
  <c r="AW45" i="14"/>
  <c r="CQ45" i="14"/>
  <c r="AQ45" i="14"/>
  <c r="AA45" i="14"/>
  <c r="N45" i="14"/>
  <c r="BF45" i="14"/>
  <c r="BP45" i="14"/>
  <c r="CS45" i="14"/>
  <c r="CC45" i="14"/>
  <c r="BK45" i="14"/>
  <c r="CW45" i="14"/>
  <c r="BY45" i="14"/>
  <c r="CE45" i="14"/>
  <c r="BQ45" i="14"/>
  <c r="AO45" i="14"/>
  <c r="O45" i="14"/>
  <c r="CI44" i="14"/>
  <c r="BX44" i="14"/>
  <c r="AA44" i="14"/>
  <c r="BV44" i="14"/>
  <c r="AG44" i="14"/>
  <c r="CR44" i="14"/>
  <c r="CA44" i="14"/>
  <c r="BE44" i="14"/>
  <c r="CO44" i="14"/>
  <c r="CG44" i="14"/>
  <c r="X44" i="14"/>
  <c r="Q44" i="14"/>
  <c r="BQ44" i="14"/>
  <c r="CE44" i="14"/>
  <c r="CT44" i="14"/>
  <c r="CN44" i="14"/>
  <c r="AT44" i="14"/>
  <c r="N44" i="14"/>
  <c r="CD44" i="14"/>
  <c r="AQ44" i="14"/>
  <c r="AJ44" i="14"/>
  <c r="BM44" i="14"/>
  <c r="U44" i="14"/>
  <c r="R43" i="14"/>
  <c r="BM43" i="14"/>
  <c r="Z43" i="14"/>
  <c r="BN43" i="14"/>
  <c r="L43" i="14"/>
  <c r="AM43" i="14"/>
  <c r="CC43" i="14"/>
  <c r="AF44" i="14"/>
  <c r="BJ44" i="14"/>
  <c r="AK44" i="14"/>
  <c r="CH44" i="14"/>
  <c r="BB44" i="14"/>
  <c r="T44" i="14"/>
  <c r="CB44" i="14"/>
  <c r="CK44" i="14"/>
  <c r="CW44" i="14"/>
  <c r="AV44" i="14"/>
  <c r="J45" i="14"/>
  <c r="AK45" i="14"/>
  <c r="BA45" i="14"/>
  <c r="V45" i="14"/>
  <c r="BH45" i="14"/>
  <c r="AI45" i="14"/>
  <c r="T45" i="14"/>
  <c r="CD45" i="14"/>
  <c r="BC45" i="14"/>
  <c r="CF45" i="14"/>
  <c r="AS45" i="14"/>
  <c r="Z45" i="14"/>
  <c r="M45" i="14"/>
  <c r="BX45" i="14"/>
  <c r="AB45" i="14"/>
  <c r="CX45" i="14"/>
  <c r="CV45" i="14"/>
  <c r="U45" i="14"/>
  <c r="BB45" i="14"/>
  <c r="AU45" i="14"/>
  <c r="BG45" i="14"/>
  <c r="BV45" i="14"/>
  <c r="K44" i="14"/>
  <c r="BP44" i="14"/>
  <c r="BA44" i="14"/>
  <c r="CM44" i="14"/>
  <c r="CL44" i="14"/>
  <c r="AM44" i="14"/>
  <c r="Y44" i="14"/>
  <c r="BS44" i="14"/>
  <c r="CP44" i="14"/>
  <c r="BL44" i="14"/>
  <c r="CS44" i="14"/>
  <c r="W44" i="14"/>
  <c r="L44" i="14"/>
  <c r="BI44" i="14"/>
  <c r="AS44" i="14"/>
  <c r="BY44" i="14"/>
  <c r="CJ44" i="14"/>
  <c r="Z44" i="14"/>
  <c r="AX44" i="14"/>
  <c r="AD44" i="14"/>
  <c r="AL44" i="14"/>
  <c r="CX44" i="14"/>
  <c r="BW44" i="14"/>
  <c r="CN43" i="14"/>
  <c r="CT43" i="14"/>
  <c r="BT43" i="14"/>
  <c r="CD43" i="14"/>
  <c r="AU43" i="14"/>
  <c r="CU43" i="14"/>
  <c r="AQ43" i="14"/>
  <c r="R42" i="14"/>
  <c r="AE42" i="14"/>
  <c r="AA42" i="14"/>
  <c r="BK42" i="14"/>
  <c r="CV40" i="35"/>
  <c r="X42" i="14"/>
  <c r="BR42" i="14"/>
  <c r="CG42" i="14"/>
  <c r="CW42" i="14"/>
  <c r="CK42" i="14"/>
  <c r="CL42" i="14"/>
  <c r="CM42" i="14"/>
  <c r="AL42" i="14"/>
  <c r="Z42" i="14"/>
  <c r="BL42" i="14"/>
  <c r="AT42" i="14"/>
  <c r="K42" i="14"/>
  <c r="AW42" i="14"/>
  <c r="Y42" i="14"/>
  <c r="CJ42" i="14"/>
  <c r="W42" i="14"/>
  <c r="O42" i="14"/>
  <c r="CA42" i="14"/>
  <c r="G42" i="14"/>
  <c r="P42" i="14"/>
  <c r="AZ42" i="14"/>
  <c r="BE42" i="14"/>
  <c r="BM42" i="14"/>
  <c r="BV42" i="14"/>
  <c r="AS42" i="14"/>
  <c r="I42" i="14"/>
  <c r="U42" i="14"/>
  <c r="AN42" i="14"/>
  <c r="AG42" i="14"/>
  <c r="CC42" i="14"/>
  <c r="CB42" i="14"/>
  <c r="BJ40" i="35"/>
  <c r="AQ42" i="14"/>
  <c r="BP42" i="14"/>
  <c r="L42" i="14"/>
  <c r="AK42" i="14"/>
  <c r="AO42" i="14"/>
  <c r="CE42" i="14"/>
  <c r="BQ42" i="14"/>
  <c r="AH42" i="14"/>
  <c r="BS42" i="14"/>
  <c r="AB42" i="14"/>
  <c r="CD42" i="14"/>
  <c r="H41" i="33"/>
  <c r="S42" i="14"/>
  <c r="BU42" i="14"/>
  <c r="AX42" i="14"/>
  <c r="CT42" i="14"/>
  <c r="BI42" i="14"/>
  <c r="BB42" i="14"/>
  <c r="CF42" i="14"/>
  <c r="AM42" i="14"/>
  <c r="CN42" i="14"/>
  <c r="AD42" i="14"/>
  <c r="V42" i="14"/>
  <c r="AV42" i="14"/>
  <c r="H42" i="14"/>
  <c r="CX42" i="14"/>
  <c r="CP42" i="14"/>
  <c r="CH42" i="14"/>
  <c r="AI42" i="14"/>
  <c r="CV42" i="14"/>
  <c r="BF42" i="14"/>
  <c r="CS42" i="14"/>
  <c r="Q42" i="14"/>
  <c r="BT42" i="14"/>
  <c r="BJ42" i="14"/>
  <c r="CI42" i="14"/>
  <c r="BA42" i="14"/>
  <c r="D60" i="14"/>
  <c r="D11" i="18" s="1"/>
  <c r="O43" i="14"/>
  <c r="BD43" i="14"/>
  <c r="BR43" i="14"/>
  <c r="BJ43" i="14"/>
  <c r="CJ43" i="14"/>
  <c r="CX43" i="14"/>
  <c r="J43" i="14"/>
  <c r="CI43" i="14"/>
  <c r="CR43" i="14"/>
  <c r="BH43" i="14"/>
  <c r="BB43" i="14"/>
  <c r="AP43" i="14"/>
  <c r="U43" i="14"/>
  <c r="CG43" i="14"/>
  <c r="CM43" i="14"/>
  <c r="M43" i="14"/>
  <c r="BC43" i="14"/>
  <c r="AX43" i="14"/>
  <c r="AR43" i="14"/>
  <c r="H43" i="14"/>
  <c r="AW43" i="14"/>
  <c r="Q43" i="14"/>
  <c r="BZ43" i="14"/>
  <c r="CP43" i="14"/>
  <c r="X43" i="14"/>
  <c r="F34" i="34"/>
  <c r="F20" i="31" s="1"/>
  <c r="G34" i="34"/>
  <c r="G20" i="31" s="1"/>
  <c r="AJ43" i="14"/>
  <c r="P43" i="14"/>
  <c r="AA43" i="14"/>
  <c r="AH43" i="14"/>
  <c r="CV43" i="14"/>
  <c r="AK43" i="14"/>
  <c r="BW43" i="14"/>
  <c r="AL43" i="14"/>
  <c r="Y43" i="14"/>
  <c r="BE43" i="14"/>
  <c r="V43" i="14"/>
  <c r="BI43" i="14"/>
  <c r="CQ43" i="14"/>
  <c r="AV43" i="14"/>
  <c r="AT43" i="14"/>
  <c r="AS43" i="14"/>
  <c r="CH43" i="14"/>
  <c r="AI43" i="14"/>
  <c r="W43" i="14"/>
  <c r="BF43" i="14"/>
  <c r="AY43" i="14"/>
  <c r="CF43" i="14"/>
  <c r="BK43" i="14"/>
  <c r="BX43" i="14"/>
  <c r="AZ43" i="14"/>
  <c r="N43" i="14"/>
  <c r="BV43" i="14"/>
  <c r="AN43" i="14"/>
  <c r="AC43" i="14"/>
  <c r="BL43" i="14"/>
  <c r="T43" i="14"/>
  <c r="BQ43" i="14"/>
  <c r="BG43" i="14"/>
  <c r="CK43" i="14"/>
  <c r="BP43" i="14"/>
  <c r="AB43" i="14"/>
  <c r="AD43" i="14"/>
  <c r="AG43" i="14"/>
  <c r="CW43" i="14"/>
  <c r="AF43" i="14"/>
  <c r="BO43" i="14"/>
  <c r="CA43" i="14"/>
  <c r="S43" i="14"/>
  <c r="CL43" i="14"/>
  <c r="BA43" i="14"/>
  <c r="AO43" i="14"/>
  <c r="AE43" i="14"/>
  <c r="BY41" i="33"/>
  <c r="C10" i="29"/>
  <c r="C19" i="29" s="1"/>
  <c r="C21" i="29" s="1"/>
  <c r="C60" i="29" s="1"/>
  <c r="AK40" i="35"/>
  <c r="T40" i="35"/>
  <c r="AU40" i="35"/>
  <c r="BW40" i="35"/>
  <c r="AC40" i="35"/>
  <c r="CQ40" i="35"/>
  <c r="CO40" i="35"/>
  <c r="AG40" i="35"/>
  <c r="AX40" i="35"/>
  <c r="CL40" i="35"/>
  <c r="D34" i="34"/>
  <c r="D20" i="31" s="1"/>
  <c r="E34" i="34"/>
  <c r="E20" i="31" s="1"/>
  <c r="K40" i="14"/>
  <c r="R40" i="14"/>
  <c r="U40" i="14"/>
  <c r="L40" i="14"/>
  <c r="T40" i="14"/>
  <c r="CO40" i="14"/>
  <c r="CG40" i="14"/>
  <c r="AI40" i="14"/>
  <c r="CL40" i="14"/>
  <c r="AU40" i="14"/>
  <c r="AH40" i="14"/>
  <c r="CQ40" i="14"/>
  <c r="BY40" i="14"/>
  <c r="AX40" i="14"/>
  <c r="BB40" i="14"/>
  <c r="CS40" i="14"/>
  <c r="BD40" i="14"/>
  <c r="CP40" i="14"/>
  <c r="CX40" i="14"/>
  <c r="CT40" i="14"/>
  <c r="CH40" i="14"/>
  <c r="AY40" i="14"/>
  <c r="AS40" i="14"/>
  <c r="BT40" i="14"/>
  <c r="S40" i="14"/>
  <c r="W40" i="14"/>
  <c r="BI40" i="14"/>
  <c r="AO40" i="14"/>
  <c r="BH40" i="14"/>
  <c r="BA40" i="14"/>
  <c r="AV40" i="14"/>
  <c r="BG40" i="14"/>
  <c r="CU40" i="14"/>
  <c r="AD40" i="14"/>
  <c r="G40" i="14"/>
  <c r="N40" i="14"/>
  <c r="P40" i="14"/>
  <c r="H40" i="14"/>
  <c r="X40" i="14"/>
  <c r="O40" i="14"/>
  <c r="BE40" i="14"/>
  <c r="AJ40" i="14"/>
  <c r="AW40" i="14"/>
  <c r="BQ40" i="14"/>
  <c r="AT40" i="14"/>
  <c r="AZ40" i="14"/>
  <c r="AL40" i="14"/>
  <c r="AP40" i="14"/>
  <c r="AF40" i="14"/>
  <c r="AC40" i="14"/>
  <c r="BM40" i="14"/>
  <c r="BU40" i="14"/>
  <c r="AN40" i="14"/>
  <c r="BW40" i="14"/>
  <c r="CV40" i="14"/>
  <c r="CE40" i="14"/>
  <c r="BN40" i="14"/>
  <c r="CI40" i="14"/>
  <c r="AQ40" i="14"/>
  <c r="I40" i="14"/>
  <c r="J40" i="14"/>
  <c r="Q40" i="14"/>
  <c r="F40" i="14"/>
  <c r="F60" i="14" s="1"/>
  <c r="Z40" i="14"/>
  <c r="CW40" i="14"/>
  <c r="BV40" i="14"/>
  <c r="CN40" i="14"/>
  <c r="CJ40" i="14"/>
  <c r="BP40" i="14"/>
  <c r="AR40" i="14"/>
  <c r="CR40" i="14"/>
  <c r="CA40" i="14"/>
  <c r="CF40" i="14"/>
  <c r="BJ40" i="14"/>
  <c r="CD40" i="14"/>
  <c r="BS40" i="14"/>
  <c r="BR40" i="14"/>
  <c r="CK40" i="14"/>
  <c r="AG40" i="14"/>
  <c r="BZ40" i="14"/>
  <c r="AM40" i="14"/>
  <c r="AB40" i="14"/>
  <c r="BO40" i="14"/>
  <c r="E40" i="14"/>
  <c r="M40" i="14"/>
  <c r="Y40" i="14"/>
  <c r="V40" i="14"/>
  <c r="CM40" i="14"/>
  <c r="CB40" i="14"/>
  <c r="BL40" i="14"/>
  <c r="CC40" i="14"/>
  <c r="BC40" i="14"/>
  <c r="BX40" i="14"/>
  <c r="AK40" i="14"/>
  <c r="AA40" i="14"/>
  <c r="BK40" i="14"/>
  <c r="AE40" i="14"/>
  <c r="BF40" i="14"/>
  <c r="AP41" i="33"/>
  <c r="R41" i="33"/>
  <c r="K40" i="35"/>
  <c r="G41" i="33"/>
  <c r="AM43" i="33"/>
  <c r="CN43" i="33"/>
  <c r="AX43" i="33"/>
  <c r="CF43" i="33"/>
  <c r="BU43" i="33"/>
  <c r="AQ43" i="33"/>
  <c r="W43" i="33"/>
  <c r="BE43" i="33"/>
  <c r="AR43" i="33"/>
  <c r="Z43" i="33"/>
  <c r="AK41" i="33"/>
  <c r="BH41" i="33"/>
  <c r="CH41" i="33"/>
  <c r="AD40" i="35"/>
  <c r="AA40" i="35"/>
  <c r="P41" i="33"/>
  <c r="BN41" i="33"/>
  <c r="AE41" i="33"/>
  <c r="AE40" i="35"/>
  <c r="CB41" i="33"/>
  <c r="BZ41" i="33"/>
  <c r="BV41" i="33"/>
  <c r="T41" i="33"/>
  <c r="BS41" i="33"/>
  <c r="CE41" i="33"/>
  <c r="BI40" i="35"/>
  <c r="F40" i="35"/>
  <c r="AJ40" i="35"/>
  <c r="I40" i="35"/>
  <c r="BF40" i="35"/>
  <c r="AC41" i="33"/>
  <c r="U41" i="33"/>
  <c r="AM41" i="33"/>
  <c r="BG41" i="33"/>
  <c r="CJ41" i="33"/>
  <c r="AT41" i="33"/>
  <c r="BM40" i="35"/>
  <c r="CN40" i="35"/>
  <c r="CS40" i="35"/>
  <c r="CC40" i="35"/>
  <c r="CJ40" i="35"/>
  <c r="CW42" i="35"/>
  <c r="M41" i="33"/>
  <c r="BP41" i="33"/>
  <c r="BX41" i="33"/>
  <c r="N41" i="33"/>
  <c r="BB41" i="33"/>
  <c r="AG41" i="33"/>
  <c r="BR41" i="33"/>
  <c r="CI41" i="33"/>
  <c r="W41" i="33"/>
  <c r="BO41" i="33"/>
  <c r="AV41" i="33"/>
  <c r="X41" i="33"/>
  <c r="Q40" i="35"/>
  <c r="BQ40" i="35"/>
  <c r="CW40" i="35"/>
  <c r="CA40" i="35"/>
  <c r="AQ40" i="35"/>
  <c r="BE40" i="35"/>
  <c r="CT40" i="35"/>
  <c r="E40" i="35"/>
  <c r="E60" i="35" s="1"/>
  <c r="BL40" i="35"/>
  <c r="BB40" i="35"/>
  <c r="R40" i="35"/>
  <c r="BS40" i="35"/>
  <c r="AL40" i="35"/>
  <c r="AH40" i="35"/>
  <c r="BN40" i="35"/>
  <c r="BG40" i="35"/>
  <c r="BD40" i="35"/>
  <c r="U40" i="35"/>
  <c r="CM40" i="35"/>
  <c r="CP40" i="35"/>
  <c r="BU40" i="35"/>
  <c r="AY40" i="35"/>
  <c r="P40" i="35"/>
  <c r="BO40" i="35"/>
  <c r="CD40" i="35"/>
  <c r="AN40" i="35"/>
  <c r="BP40" i="35"/>
  <c r="AM40" i="35"/>
  <c r="AI40" i="35"/>
  <c r="CB40" i="35"/>
  <c r="CE40" i="35"/>
  <c r="AB40" i="35"/>
  <c r="CG40" i="35"/>
  <c r="N40" i="35"/>
  <c r="J40" i="35"/>
  <c r="AF40" i="35"/>
  <c r="S40" i="35"/>
  <c r="CK40" i="35"/>
  <c r="BH40" i="35"/>
  <c r="H40" i="35"/>
  <c r="M40" i="35"/>
  <c r="CF40" i="35"/>
  <c r="CX40" i="35"/>
  <c r="CR40" i="35"/>
  <c r="CH40" i="35"/>
  <c r="O40" i="35"/>
  <c r="G40" i="35"/>
  <c r="BV40" i="35"/>
  <c r="AZ40" i="35"/>
  <c r="CU40" i="35"/>
  <c r="AR40" i="35"/>
  <c r="BR40" i="35"/>
  <c r="W40" i="35"/>
  <c r="BK40" i="35"/>
  <c r="BC40" i="35"/>
  <c r="CI40" i="35"/>
  <c r="BZ40" i="35"/>
  <c r="AO40" i="35"/>
  <c r="BT40" i="35"/>
  <c r="AS41" i="33"/>
  <c r="AB41" i="33"/>
  <c r="AA41" i="33"/>
  <c r="AQ41" i="33"/>
  <c r="CL41" i="33"/>
  <c r="AL41" i="33"/>
  <c r="CO41" i="33"/>
  <c r="Z41" i="33"/>
  <c r="L41" i="33"/>
  <c r="CT41" i="33"/>
  <c r="V41" i="33"/>
  <c r="CC41" i="33"/>
  <c r="CF41" i="33"/>
  <c r="AN41" i="33"/>
  <c r="CD41" i="33"/>
  <c r="BD41" i="33"/>
  <c r="AW41" i="33"/>
  <c r="BQ41" i="33"/>
  <c r="BA41" i="33"/>
  <c r="AU41" i="33"/>
  <c r="CK41" i="33"/>
  <c r="J41" i="33"/>
  <c r="AZ41" i="33"/>
  <c r="CP41" i="33"/>
  <c r="Q41" i="33"/>
  <c r="AI41" i="33"/>
  <c r="BF41" i="33"/>
  <c r="CV41" i="33"/>
  <c r="AR41" i="33"/>
  <c r="AH41" i="33"/>
  <c r="AF41" i="33"/>
  <c r="AD41" i="33"/>
  <c r="AJ41" i="33"/>
  <c r="BW41" i="33"/>
  <c r="BM41" i="33"/>
  <c r="F41" i="33"/>
  <c r="S41" i="33"/>
  <c r="CM41" i="33"/>
  <c r="Y41" i="33"/>
  <c r="CU41" i="33"/>
  <c r="AO41" i="33"/>
  <c r="BL41" i="33"/>
  <c r="K41" i="33"/>
  <c r="CX41" i="33"/>
  <c r="CR41" i="33"/>
  <c r="CG41" i="33"/>
  <c r="CQ41" i="33"/>
  <c r="CS41" i="33"/>
  <c r="BE41" i="33"/>
  <c r="BT41" i="33"/>
  <c r="BC41" i="33"/>
  <c r="AY41" i="33"/>
  <c r="BU41" i="33"/>
  <c r="CW41" i="33"/>
  <c r="I41" i="33"/>
  <c r="CA41" i="33"/>
  <c r="BK41" i="33"/>
  <c r="O41" i="33"/>
  <c r="CN41" i="33"/>
  <c r="BJ41" i="33"/>
  <c r="V40" i="35"/>
  <c r="AV40" i="35"/>
  <c r="BA40" i="35"/>
  <c r="Z40" i="35"/>
  <c r="L40" i="35"/>
  <c r="Y40" i="35"/>
  <c r="AT40" i="35"/>
  <c r="AW40" i="35"/>
  <c r="X40" i="35"/>
  <c r="AP40" i="35"/>
  <c r="AS40" i="35"/>
  <c r="BY40" i="35"/>
  <c r="D60" i="35"/>
  <c r="L2" i="39"/>
  <c r="AX42" i="35"/>
  <c r="AC42" i="35"/>
  <c r="AL42" i="35"/>
  <c r="CY13" i="34"/>
  <c r="AR42" i="35"/>
  <c r="BL43" i="33"/>
  <c r="BR43" i="33"/>
  <c r="X43" i="33"/>
  <c r="BA43" i="33"/>
  <c r="AV43" i="33"/>
  <c r="CX43" i="33"/>
  <c r="BW43" i="33"/>
  <c r="AB43" i="33"/>
  <c r="AT43" i="33"/>
  <c r="N43" i="33"/>
  <c r="BY43" i="33"/>
  <c r="U43" i="33"/>
  <c r="AJ43" i="33"/>
  <c r="BZ43" i="33"/>
  <c r="CD43" i="33"/>
  <c r="CC43" i="33"/>
  <c r="BD43" i="33"/>
  <c r="CE43" i="33"/>
  <c r="AY43" i="33"/>
  <c r="BF43" i="33"/>
  <c r="CY15" i="34"/>
  <c r="AD43" i="33"/>
  <c r="BC43" i="33"/>
  <c r="CT43" i="33"/>
  <c r="AW43" i="33"/>
  <c r="Q43" i="33"/>
  <c r="BS43" i="33"/>
  <c r="BM43" i="33"/>
  <c r="AH43" i="33"/>
  <c r="T43" i="33"/>
  <c r="CY16" i="34"/>
  <c r="CB42" i="35"/>
  <c r="Q41" i="35"/>
  <c r="D34" i="33"/>
  <c r="D20" i="29" s="1"/>
  <c r="CY14" i="34"/>
  <c r="CY12" i="34"/>
  <c r="CX41" i="35"/>
  <c r="E34" i="33"/>
  <c r="E20" i="29" s="1"/>
  <c r="CY15" i="33"/>
  <c r="F34" i="33"/>
  <c r="F20" i="29" s="1"/>
  <c r="AK42" i="35"/>
  <c r="AG42" i="35"/>
  <c r="CT42" i="35"/>
  <c r="CX42" i="35"/>
  <c r="CN41" i="35"/>
  <c r="CQ41" i="35"/>
  <c r="CH41" i="35"/>
  <c r="BN42" i="35"/>
  <c r="CU42" i="35"/>
  <c r="BS42" i="35"/>
  <c r="CD42" i="35"/>
  <c r="W41" i="35"/>
  <c r="BO41" i="35"/>
  <c r="BI41" i="35"/>
  <c r="AI42" i="35"/>
  <c r="CS41" i="35"/>
  <c r="CL42" i="35"/>
  <c r="BM42" i="35"/>
  <c r="AE42" i="35"/>
  <c r="BP42" i="35"/>
  <c r="BU41" i="35"/>
  <c r="BI42" i="35"/>
  <c r="BW42" i="35"/>
  <c r="BU42" i="35"/>
  <c r="BB42" i="35"/>
  <c r="CJ42" i="35"/>
  <c r="I42" i="35"/>
  <c r="BV42" i="35"/>
  <c r="L42" i="35"/>
  <c r="CG42" i="35"/>
  <c r="W42" i="35"/>
  <c r="H42" i="35"/>
  <c r="BJ42" i="35"/>
  <c r="BT42" i="35"/>
  <c r="G42" i="35"/>
  <c r="M42" i="35"/>
  <c r="CP42" i="35"/>
  <c r="U42" i="35"/>
  <c r="BZ42" i="35"/>
  <c r="AZ42" i="35"/>
  <c r="O42" i="35"/>
  <c r="AJ42" i="35"/>
  <c r="AP42" i="35"/>
  <c r="BO42" i="35"/>
  <c r="AH42" i="35"/>
  <c r="AN42" i="35"/>
  <c r="AY42" i="35"/>
  <c r="CF42" i="35"/>
  <c r="CO42" i="35"/>
  <c r="CR42" i="35"/>
  <c r="AA42" i="35"/>
  <c r="CI42" i="35"/>
  <c r="AB42" i="35"/>
  <c r="AV42" i="35"/>
  <c r="AF42" i="35"/>
  <c r="AQ42" i="35"/>
  <c r="AS42" i="35"/>
  <c r="AT42" i="35"/>
  <c r="BA42" i="35"/>
  <c r="X42" i="35"/>
  <c r="AW42" i="35"/>
  <c r="CA42" i="35"/>
  <c r="K42" i="35"/>
  <c r="CH42" i="35"/>
  <c r="R42" i="35"/>
  <c r="CS42" i="35"/>
  <c r="BH42" i="35"/>
  <c r="BE42" i="35"/>
  <c r="Z42" i="35"/>
  <c r="Q42" i="35"/>
  <c r="CN42" i="35"/>
  <c r="V42" i="35"/>
  <c r="BD42" i="35"/>
  <c r="S42" i="35"/>
  <c r="AD42" i="35"/>
  <c r="T42" i="35"/>
  <c r="BG42" i="35"/>
  <c r="CV41" i="35"/>
  <c r="Y41" i="35"/>
  <c r="AV41" i="35"/>
  <c r="S41" i="35"/>
  <c r="U41" i="35"/>
  <c r="AW41" i="35"/>
  <c r="BN41" i="35"/>
  <c r="BT41" i="35"/>
  <c r="M41" i="35"/>
  <c r="BK41" i="35"/>
  <c r="N41" i="35"/>
  <c r="BP41" i="35"/>
  <c r="CO41" i="35"/>
  <c r="AH41" i="35"/>
  <c r="AC41" i="35"/>
  <c r="BH41" i="35"/>
  <c r="CR41" i="35"/>
  <c r="J41" i="35"/>
  <c r="AM41" i="35"/>
  <c r="AP41" i="35"/>
  <c r="BA41" i="35"/>
  <c r="Z41" i="35"/>
  <c r="R41" i="35"/>
  <c r="CB41" i="35"/>
  <c r="AA41" i="35"/>
  <c r="BL41" i="35"/>
  <c r="AT41" i="35"/>
  <c r="AB41" i="35"/>
  <c r="CI41" i="35"/>
  <c r="BF41" i="35"/>
  <c r="H41" i="35"/>
  <c r="G41" i="35"/>
  <c r="BB41" i="35"/>
  <c r="AR41" i="35"/>
  <c r="BG41" i="35"/>
  <c r="L41" i="35"/>
  <c r="CU41" i="35"/>
  <c r="BR41" i="35"/>
  <c r="P41" i="35"/>
  <c r="AN41" i="35"/>
  <c r="AS41" i="35"/>
  <c r="BD41" i="35"/>
  <c r="AX41" i="35"/>
  <c r="BM41" i="35"/>
  <c r="AJ41" i="35"/>
  <c r="AG41" i="35"/>
  <c r="AZ41" i="35"/>
  <c r="BQ41" i="35"/>
  <c r="I41" i="35"/>
  <c r="BY41" i="35"/>
  <c r="BV41" i="35"/>
  <c r="BS41" i="35"/>
  <c r="BE41" i="35"/>
  <c r="CF41" i="35"/>
  <c r="BJ41" i="35"/>
  <c r="CC41" i="35"/>
  <c r="AQ41" i="35"/>
  <c r="CJ41" i="35"/>
  <c r="F41" i="35"/>
  <c r="AL41" i="35"/>
  <c r="AF41" i="35"/>
  <c r="O41" i="35"/>
  <c r="AU41" i="35"/>
  <c r="CD41" i="35"/>
  <c r="AD41" i="35"/>
  <c r="AK41" i="35"/>
  <c r="AI41" i="35"/>
  <c r="V41" i="35"/>
  <c r="CG41" i="35"/>
  <c r="CP41" i="35"/>
  <c r="CL41" i="35"/>
  <c r="AO41" i="35"/>
  <c r="AE41" i="35"/>
  <c r="CW41" i="35"/>
  <c r="BX42" i="35"/>
  <c r="BQ42" i="35"/>
  <c r="CK42" i="35"/>
  <c r="Y42" i="35"/>
  <c r="BL42" i="35"/>
  <c r="BK42" i="35"/>
  <c r="CC42" i="35"/>
  <c r="BC42" i="35"/>
  <c r="J42" i="35"/>
  <c r="CK41" i="35"/>
  <c r="BX41" i="35"/>
  <c r="X41" i="35"/>
  <c r="BR42" i="35"/>
  <c r="BW41" i="35"/>
  <c r="BZ41" i="35"/>
  <c r="G34" i="33"/>
  <c r="G20" i="29" s="1"/>
  <c r="CQ42" i="35"/>
  <c r="AU42" i="35"/>
  <c r="CM42" i="35"/>
  <c r="AM42" i="35"/>
  <c r="AO42" i="35"/>
  <c r="P42" i="35"/>
  <c r="BF42" i="35"/>
  <c r="N42" i="35"/>
  <c r="CA41" i="35"/>
  <c r="CT41" i="35"/>
  <c r="CM41" i="35"/>
  <c r="CV42" i="35"/>
  <c r="BY42" i="35"/>
  <c r="AY41" i="35"/>
  <c r="K41" i="35"/>
  <c r="T41" i="35"/>
  <c r="BC41" i="35"/>
  <c r="C11" i="29"/>
  <c r="BN43" i="33"/>
  <c r="AS43" i="33"/>
  <c r="AN43" i="33"/>
  <c r="P43" i="33"/>
  <c r="BQ43" i="33"/>
  <c r="AE43" i="33"/>
  <c r="CQ43" i="33"/>
  <c r="BX43" i="33"/>
  <c r="BO43" i="33"/>
  <c r="CS43" i="33"/>
  <c r="AA43" i="33"/>
  <c r="V43" i="33"/>
  <c r="AI43" i="33"/>
  <c r="BJ43" i="33"/>
  <c r="AO43" i="33"/>
  <c r="BI43" i="33"/>
  <c r="CO43" i="33"/>
  <c r="CH43" i="33"/>
  <c r="S43" i="33"/>
  <c r="CY16" i="33"/>
  <c r="BT43" i="33"/>
  <c r="CW43" i="33"/>
  <c r="CU43" i="33"/>
  <c r="AC43" i="33"/>
  <c r="BB43" i="33"/>
  <c r="CI43" i="33"/>
  <c r="CB43" i="33"/>
  <c r="I43" i="33"/>
  <c r="K43" i="33"/>
  <c r="CL43" i="33"/>
  <c r="CR43" i="33"/>
  <c r="AG43" i="33"/>
  <c r="AF43" i="33"/>
  <c r="CK43" i="33"/>
  <c r="L43" i="33"/>
  <c r="CP43" i="33"/>
  <c r="C10" i="30"/>
  <c r="C19" i="30" s="1"/>
  <c r="C20" i="30"/>
  <c r="AL43" i="33"/>
  <c r="CJ43" i="33"/>
  <c r="CV43" i="33"/>
  <c r="BP43" i="33"/>
  <c r="J43" i="33"/>
  <c r="CA43" i="33"/>
  <c r="BV43" i="33"/>
  <c r="BH43" i="33"/>
  <c r="AU43" i="33"/>
  <c r="M43" i="33"/>
  <c r="BG43" i="33"/>
  <c r="BK43" i="33"/>
  <c r="CG43" i="33"/>
  <c r="CM43" i="33"/>
  <c r="R43" i="33"/>
  <c r="H43" i="33"/>
  <c r="AK43" i="33"/>
  <c r="AZ43" i="33"/>
  <c r="O43" i="33"/>
  <c r="Y43" i="33"/>
  <c r="C11" i="30"/>
  <c r="E34" i="35"/>
  <c r="E20" i="30" s="1"/>
  <c r="D34" i="35"/>
  <c r="D20" i="30" s="1"/>
  <c r="F34" i="35"/>
  <c r="F20" i="30" s="1"/>
  <c r="CY14" i="33"/>
  <c r="CY12" i="33"/>
  <c r="CY13" i="33"/>
  <c r="CY12" i="35"/>
  <c r="CY13" i="35"/>
  <c r="CY15" i="35"/>
  <c r="CY14" i="35"/>
  <c r="J152" i="12"/>
  <c r="H6" i="34"/>
  <c r="K114" i="12"/>
  <c r="I6" i="35"/>
  <c r="I6" i="34"/>
  <c r="K152" i="12"/>
  <c r="K76" i="12"/>
  <c r="I6" i="33"/>
  <c r="B43" i="35"/>
  <c r="G43" i="35" s="1"/>
  <c r="G16" i="35"/>
  <c r="H16" i="35"/>
  <c r="J16" i="35"/>
  <c r="I16" i="35"/>
  <c r="K16" i="35"/>
  <c r="L16" i="35"/>
  <c r="D179" i="12"/>
  <c r="AG180" i="12"/>
  <c r="R30" i="39"/>
  <c r="B46" i="14"/>
  <c r="J46" i="14" s="1"/>
  <c r="M19" i="14"/>
  <c r="O19" i="14"/>
  <c r="N19" i="14"/>
  <c r="L19" i="14"/>
  <c r="K19" i="14"/>
  <c r="J19" i="14"/>
  <c r="I4" i="23"/>
  <c r="H1" i="23"/>
  <c r="I5" i="35"/>
  <c r="B17" i="35"/>
  <c r="R30" i="38"/>
  <c r="D140" i="12"/>
  <c r="AG141" i="12"/>
  <c r="R9" i="36"/>
  <c r="Q8" i="36"/>
  <c r="L5" i="14"/>
  <c r="B20" i="14"/>
  <c r="C9" i="36"/>
  <c r="AG103" i="12"/>
  <c r="D102" i="12"/>
  <c r="R30" i="37"/>
  <c r="R10" i="38"/>
  <c r="Q9" i="38"/>
  <c r="K2" i="38" s="1"/>
  <c r="Q11" i="39"/>
  <c r="R12" i="39"/>
  <c r="Q12" i="39" s="1"/>
  <c r="C11" i="31"/>
  <c r="C21" i="18"/>
  <c r="C60" i="18" s="1"/>
  <c r="C10" i="31"/>
  <c r="C20" i="31"/>
  <c r="CY39" i="14"/>
  <c r="CY39" i="35"/>
  <c r="CY40" i="34"/>
  <c r="CY42" i="34"/>
  <c r="D10" i="18"/>
  <c r="CY41" i="34"/>
  <c r="G60" i="34"/>
  <c r="CY39" i="34"/>
  <c r="F60" i="34"/>
  <c r="E60" i="34"/>
  <c r="CY39" i="33"/>
  <c r="E6" i="37"/>
  <c r="E7" i="37" s="1"/>
  <c r="E8" i="37" s="1"/>
  <c r="E9" i="37" s="1"/>
  <c r="E10" i="37" s="1"/>
  <c r="E11" i="37" s="1"/>
  <c r="E12" i="37" s="1"/>
  <c r="E13" i="37" s="1"/>
  <c r="E14" i="37" s="1"/>
  <c r="E5" i="37"/>
  <c r="W20" i="39"/>
  <c r="C13" i="39"/>
  <c r="R11" i="37"/>
  <c r="Q10" i="37"/>
  <c r="L2" i="37" s="1"/>
  <c r="C9" i="38"/>
  <c r="C8" i="37"/>
  <c r="X20" i="36"/>
  <c r="Y20" i="36" s="1"/>
  <c r="Z20" i="36" s="1"/>
  <c r="AA20" i="36" s="1"/>
  <c r="AB20" i="36" s="1"/>
  <c r="AC20" i="36" s="1"/>
  <c r="A6" i="39"/>
  <c r="B8" i="39"/>
  <c r="A7" i="37"/>
  <c r="A4" i="39"/>
  <c r="B8" i="38"/>
  <c r="A10" i="39"/>
  <c r="A8" i="38"/>
  <c r="B10" i="39"/>
  <c r="H27" i="12"/>
  <c r="A7" i="36"/>
  <c r="L74" i="12"/>
  <c r="J2" i="36" l="1"/>
  <c r="G60" i="33"/>
  <c r="CY40" i="33"/>
  <c r="CY43" i="34"/>
  <c r="CY42" i="33"/>
  <c r="J5" i="34"/>
  <c r="B18" i="34"/>
  <c r="B44" i="34"/>
  <c r="H44" i="34" s="1"/>
  <c r="J17" i="34"/>
  <c r="H17" i="34"/>
  <c r="L17" i="34"/>
  <c r="I17" i="34"/>
  <c r="M17" i="34"/>
  <c r="K17" i="34"/>
  <c r="F60" i="35"/>
  <c r="B44" i="33"/>
  <c r="H44" i="33" s="1"/>
  <c r="H60" i="33" s="1"/>
  <c r="M17" i="33"/>
  <c r="I17" i="33"/>
  <c r="J17" i="33"/>
  <c r="L17" i="33"/>
  <c r="H17" i="33"/>
  <c r="K17" i="33"/>
  <c r="J5" i="33"/>
  <c r="B18" i="33"/>
  <c r="H29" i="12"/>
  <c r="F6" i="14"/>
  <c r="H188" i="12"/>
  <c r="D53" i="12"/>
  <c r="AG54" i="12"/>
  <c r="R28" i="36"/>
  <c r="H25" i="32"/>
  <c r="G190" i="12"/>
  <c r="J26" i="12"/>
  <c r="I60" i="14"/>
  <c r="CY41" i="14"/>
  <c r="CY45" i="14"/>
  <c r="CY44" i="14"/>
  <c r="CY42" i="14"/>
  <c r="G60" i="14"/>
  <c r="J60" i="14"/>
  <c r="CY43" i="14"/>
  <c r="H60" i="14"/>
  <c r="D11" i="31"/>
  <c r="E11" i="31" s="1"/>
  <c r="F11" i="31" s="1"/>
  <c r="G11" i="31" s="1"/>
  <c r="CY40" i="14"/>
  <c r="E60" i="14"/>
  <c r="E11" i="18" s="1"/>
  <c r="F11" i="18" s="1"/>
  <c r="CY41" i="33"/>
  <c r="F60" i="33"/>
  <c r="CY40" i="35"/>
  <c r="D11" i="29"/>
  <c r="E11" i="29" s="1"/>
  <c r="M2" i="39"/>
  <c r="N2" i="39" s="1"/>
  <c r="D10" i="29"/>
  <c r="D19" i="29" s="1"/>
  <c r="D21" i="29" s="1"/>
  <c r="D60" i="29" s="1"/>
  <c r="C21" i="30"/>
  <c r="C60" i="30" s="1"/>
  <c r="CY41" i="35"/>
  <c r="D11" i="30"/>
  <c r="E11" i="30" s="1"/>
  <c r="CY42" i="35"/>
  <c r="CY43" i="33"/>
  <c r="D10" i="30"/>
  <c r="E10" i="30" s="1"/>
  <c r="E19" i="30" s="1"/>
  <c r="E21" i="30" s="1"/>
  <c r="E60" i="30" s="1"/>
  <c r="L76" i="12"/>
  <c r="J6" i="33"/>
  <c r="AW43" i="35"/>
  <c r="CA43" i="35"/>
  <c r="AB43" i="35"/>
  <c r="M43" i="35"/>
  <c r="AT43" i="35"/>
  <c r="CS43" i="35"/>
  <c r="BS43" i="35"/>
  <c r="X43" i="35"/>
  <c r="BX43" i="35"/>
  <c r="CK43" i="35"/>
  <c r="AR43" i="35"/>
  <c r="CI43" i="35"/>
  <c r="BO43" i="35"/>
  <c r="AK43" i="35"/>
  <c r="AE43" i="35"/>
  <c r="P43" i="35"/>
  <c r="BD43" i="35"/>
  <c r="CV43" i="35"/>
  <c r="CQ43" i="35"/>
  <c r="CF43" i="35"/>
  <c r="CH43" i="35"/>
  <c r="J43" i="35"/>
  <c r="BB43" i="35"/>
  <c r="CW43" i="35"/>
  <c r="Q43" i="35"/>
  <c r="CB43" i="35"/>
  <c r="BV43" i="35"/>
  <c r="BI43" i="35"/>
  <c r="BW43" i="35"/>
  <c r="BA43" i="35"/>
  <c r="AM43" i="35"/>
  <c r="BG43" i="35"/>
  <c r="I43" i="35"/>
  <c r="AF43" i="35"/>
  <c r="K43" i="35"/>
  <c r="CO43" i="35"/>
  <c r="CC43" i="35"/>
  <c r="H43" i="35"/>
  <c r="CD43" i="35"/>
  <c r="CR43" i="35"/>
  <c r="BH43" i="35"/>
  <c r="AL43" i="35"/>
  <c r="AX43" i="35"/>
  <c r="AI43" i="35"/>
  <c r="CJ43" i="35"/>
  <c r="BL43" i="35"/>
  <c r="AS43" i="35"/>
  <c r="AA43" i="35"/>
  <c r="O43" i="35"/>
  <c r="Y43" i="35"/>
  <c r="U43" i="35"/>
  <c r="Z43" i="35"/>
  <c r="BC43" i="35"/>
  <c r="CG43" i="35"/>
  <c r="AD43" i="35"/>
  <c r="BF43" i="35"/>
  <c r="CX43" i="35"/>
  <c r="BT43" i="35"/>
  <c r="BM43" i="35"/>
  <c r="AO43" i="35"/>
  <c r="BE43" i="35"/>
  <c r="BZ43" i="35"/>
  <c r="CT43" i="35"/>
  <c r="W43" i="35"/>
  <c r="BY43" i="35"/>
  <c r="AY43" i="35"/>
  <c r="CN43" i="35"/>
  <c r="AN43" i="35"/>
  <c r="BU43" i="35"/>
  <c r="AG43" i="35"/>
  <c r="T43" i="35"/>
  <c r="AV43" i="35"/>
  <c r="BR43" i="35"/>
  <c r="AC43" i="35"/>
  <c r="CU43" i="35"/>
  <c r="BN43" i="35"/>
  <c r="BQ43" i="35"/>
  <c r="AQ43" i="35"/>
  <c r="CP43" i="35"/>
  <c r="AU43" i="35"/>
  <c r="L43" i="35"/>
  <c r="N43" i="35"/>
  <c r="BP43" i="35"/>
  <c r="AP43" i="35"/>
  <c r="BJ43" i="35"/>
  <c r="CE43" i="35"/>
  <c r="AH43" i="35"/>
  <c r="V43" i="35"/>
  <c r="AZ43" i="35"/>
  <c r="BK43" i="35"/>
  <c r="CL43" i="35"/>
  <c r="AJ43" i="35"/>
  <c r="R43" i="35"/>
  <c r="CM43" i="35"/>
  <c r="S43" i="35"/>
  <c r="G60" i="35"/>
  <c r="J5" i="35"/>
  <c r="B18" i="35"/>
  <c r="B44" i="35"/>
  <c r="H44" i="35" s="1"/>
  <c r="I17" i="35"/>
  <c r="M17" i="35"/>
  <c r="L17" i="35"/>
  <c r="J17" i="35"/>
  <c r="K17" i="35"/>
  <c r="H17" i="35"/>
  <c r="H34" i="35" s="1"/>
  <c r="H20" i="30" s="1"/>
  <c r="CY19" i="14"/>
  <c r="J34" i="14"/>
  <c r="J20" i="18" s="1"/>
  <c r="D103" i="12"/>
  <c r="AG104" i="12"/>
  <c r="R31" i="37"/>
  <c r="B47" i="14"/>
  <c r="K47" i="14" s="1"/>
  <c r="N20" i="14"/>
  <c r="K20" i="14"/>
  <c r="O20" i="14"/>
  <c r="M20" i="14"/>
  <c r="L20" i="14"/>
  <c r="P20" i="14"/>
  <c r="Q9" i="36"/>
  <c r="K2" i="36" s="1"/>
  <c r="R10" i="36"/>
  <c r="BY46" i="14"/>
  <c r="O46" i="14"/>
  <c r="CX46" i="14"/>
  <c r="BT46" i="14"/>
  <c r="CI46" i="14"/>
  <c r="AK46" i="14"/>
  <c r="CT46" i="14"/>
  <c r="AL46" i="14"/>
  <c r="X46" i="14"/>
  <c r="CV46" i="14"/>
  <c r="BW46" i="14"/>
  <c r="AI46" i="14"/>
  <c r="AB46" i="14"/>
  <c r="CS46" i="14"/>
  <c r="BE46" i="14"/>
  <c r="CC46" i="14"/>
  <c r="V46" i="14"/>
  <c r="U46" i="14"/>
  <c r="AQ46" i="14"/>
  <c r="K46" i="14"/>
  <c r="BM46" i="14"/>
  <c r="BA46" i="14"/>
  <c r="BU46" i="14"/>
  <c r="AT46" i="14"/>
  <c r="CB46" i="14"/>
  <c r="P46" i="14"/>
  <c r="BC46" i="14"/>
  <c r="CF46" i="14"/>
  <c r="BQ46" i="14"/>
  <c r="S46" i="14"/>
  <c r="AV46" i="14"/>
  <c r="CP46" i="14"/>
  <c r="BL46" i="14"/>
  <c r="AE46" i="14"/>
  <c r="CN46" i="14"/>
  <c r="BG46" i="14"/>
  <c r="CU46" i="14"/>
  <c r="AO46" i="14"/>
  <c r="BO46" i="14"/>
  <c r="BN46" i="14"/>
  <c r="AY46" i="14"/>
  <c r="R46" i="14"/>
  <c r="CA46" i="14"/>
  <c r="BV46" i="14"/>
  <c r="CH46" i="14"/>
  <c r="BK46" i="14"/>
  <c r="AP46" i="14"/>
  <c r="BF46" i="14"/>
  <c r="T46" i="14"/>
  <c r="AS46" i="14"/>
  <c r="AF46" i="14"/>
  <c r="CK46" i="14"/>
  <c r="AJ46" i="14"/>
  <c r="BX46" i="14"/>
  <c r="Z46" i="14"/>
  <c r="CD46" i="14"/>
  <c r="CL46" i="14"/>
  <c r="L46" i="14"/>
  <c r="CM46" i="14"/>
  <c r="CO46" i="14"/>
  <c r="BP46" i="14"/>
  <c r="CE46" i="14"/>
  <c r="M46" i="14"/>
  <c r="AR46" i="14"/>
  <c r="AW46" i="14"/>
  <c r="BD46" i="14"/>
  <c r="CG46" i="14"/>
  <c r="AC46" i="14"/>
  <c r="N46" i="14"/>
  <c r="BH46" i="14"/>
  <c r="CW46" i="14"/>
  <c r="BZ46" i="14"/>
  <c r="AZ46" i="14"/>
  <c r="AG46" i="14"/>
  <c r="BS46" i="14"/>
  <c r="AH46" i="14"/>
  <c r="CR46" i="14"/>
  <c r="AM46" i="14"/>
  <c r="BB46" i="14"/>
  <c r="BJ46" i="14"/>
  <c r="AD46" i="14"/>
  <c r="CJ46" i="14"/>
  <c r="AU46" i="14"/>
  <c r="Q46" i="14"/>
  <c r="AA46" i="14"/>
  <c r="BR46" i="14"/>
  <c r="Y46" i="14"/>
  <c r="W46" i="14"/>
  <c r="BI46" i="14"/>
  <c r="CQ46" i="14"/>
  <c r="AN46" i="14"/>
  <c r="AX46" i="14"/>
  <c r="AG142" i="12"/>
  <c r="R31" i="38"/>
  <c r="D141" i="12"/>
  <c r="R31" i="39"/>
  <c r="AG181" i="12"/>
  <c r="D180" i="12"/>
  <c r="C10" i="36"/>
  <c r="M5" i="14"/>
  <c r="B21" i="14"/>
  <c r="J4" i="23"/>
  <c r="I1" i="23"/>
  <c r="CY16" i="35"/>
  <c r="G34" i="35"/>
  <c r="G20" i="30" s="1"/>
  <c r="Q10" i="38"/>
  <c r="L2" i="38" s="1"/>
  <c r="R11" i="38"/>
  <c r="C19" i="31"/>
  <c r="C21" i="31" s="1"/>
  <c r="C60" i="31" s="1"/>
  <c r="D10" i="31"/>
  <c r="D19" i="18"/>
  <c r="D21" i="18" s="1"/>
  <c r="D60" i="18" s="1"/>
  <c r="E10" i="18"/>
  <c r="E19" i="18" s="1"/>
  <c r="E21" i="18" s="1"/>
  <c r="F7" i="38"/>
  <c r="G10" i="39"/>
  <c r="G11" i="39" s="1"/>
  <c r="G12" i="39" s="1"/>
  <c r="G13" i="39" s="1"/>
  <c r="G14" i="39" s="1"/>
  <c r="G9" i="39"/>
  <c r="C14" i="39"/>
  <c r="X20" i="39"/>
  <c r="C10" i="38"/>
  <c r="R12" i="37"/>
  <c r="Q12" i="37" s="1"/>
  <c r="Q11" i="37"/>
  <c r="M2" i="37" s="1"/>
  <c r="C9" i="37"/>
  <c r="L112" i="12"/>
  <c r="B6" i="36"/>
  <c r="B8" i="37"/>
  <c r="M112" i="12"/>
  <c r="A11" i="39"/>
  <c r="A9" i="38"/>
  <c r="A8" i="37"/>
  <c r="L150" i="12"/>
  <c r="B4" i="36"/>
  <c r="I27" i="12"/>
  <c r="F11" i="30" l="1"/>
  <c r="G11" i="30" s="1"/>
  <c r="J18" i="34"/>
  <c r="I18" i="34"/>
  <c r="M18" i="34"/>
  <c r="L18" i="34"/>
  <c r="B45" i="34"/>
  <c r="I45" i="34" s="1"/>
  <c r="N18" i="34"/>
  <c r="K18" i="34"/>
  <c r="AT44" i="34"/>
  <c r="CO44" i="34"/>
  <c r="AE44" i="34"/>
  <c r="AN44" i="34"/>
  <c r="Z44" i="34"/>
  <c r="CD44" i="34"/>
  <c r="AB44" i="34"/>
  <c r="U44" i="34"/>
  <c r="S44" i="34"/>
  <c r="CR44" i="34"/>
  <c r="CE44" i="34"/>
  <c r="BU44" i="34"/>
  <c r="CH44" i="34"/>
  <c r="L44" i="34"/>
  <c r="T44" i="34"/>
  <c r="BB44" i="34"/>
  <c r="BM44" i="34"/>
  <c r="BS44" i="34"/>
  <c r="BA44" i="34"/>
  <c r="K44" i="34"/>
  <c r="BX44" i="34"/>
  <c r="BC44" i="34"/>
  <c r="CN44" i="34"/>
  <c r="I44" i="34"/>
  <c r="AR44" i="34"/>
  <c r="Y44" i="34"/>
  <c r="AV44" i="34"/>
  <c r="BV44" i="34"/>
  <c r="BN44" i="34"/>
  <c r="BW44" i="34"/>
  <c r="CQ44" i="34"/>
  <c r="CC44" i="34"/>
  <c r="CV44" i="34"/>
  <c r="BE44" i="34"/>
  <c r="Q44" i="34"/>
  <c r="AO44" i="34"/>
  <c r="BF44" i="34"/>
  <c r="CF44" i="34"/>
  <c r="BZ44" i="34"/>
  <c r="CG44" i="34"/>
  <c r="AM44" i="34"/>
  <c r="AL44" i="34"/>
  <c r="CU44" i="34"/>
  <c r="BQ44" i="34"/>
  <c r="BL44" i="34"/>
  <c r="AH44" i="34"/>
  <c r="M44" i="34"/>
  <c r="AZ44" i="34"/>
  <c r="N44" i="34"/>
  <c r="AW44" i="34"/>
  <c r="R44" i="34"/>
  <c r="AD44" i="34"/>
  <c r="J44" i="34"/>
  <c r="CM44" i="34"/>
  <c r="AJ44" i="34"/>
  <c r="AX44" i="34"/>
  <c r="CK44" i="34"/>
  <c r="CI44" i="34"/>
  <c r="AA44" i="34"/>
  <c r="CJ44" i="34"/>
  <c r="BJ44" i="34"/>
  <c r="BK44" i="34"/>
  <c r="AG44" i="34"/>
  <c r="AI44" i="34"/>
  <c r="AP44" i="34"/>
  <c r="CS44" i="34"/>
  <c r="BP44" i="34"/>
  <c r="AQ44" i="34"/>
  <c r="BI44" i="34"/>
  <c r="BH44" i="34"/>
  <c r="AU44" i="34"/>
  <c r="CA44" i="34"/>
  <c r="X44" i="34"/>
  <c r="BR44" i="34"/>
  <c r="BG44" i="34"/>
  <c r="AS44" i="34"/>
  <c r="BO44" i="34"/>
  <c r="AC44" i="34"/>
  <c r="P44" i="34"/>
  <c r="W44" i="34"/>
  <c r="BD44" i="34"/>
  <c r="CB44" i="34"/>
  <c r="BY44" i="34"/>
  <c r="AY44" i="34"/>
  <c r="AK44" i="34"/>
  <c r="BT44" i="34"/>
  <c r="AF44" i="34"/>
  <c r="V44" i="34"/>
  <c r="CT44" i="34"/>
  <c r="CP44" i="34"/>
  <c r="CL44" i="34"/>
  <c r="O44" i="34"/>
  <c r="CX44" i="34"/>
  <c r="CW44" i="34"/>
  <c r="H60" i="34"/>
  <c r="CY17" i="34"/>
  <c r="H34" i="34"/>
  <c r="H20" i="31" s="1"/>
  <c r="K5" i="34"/>
  <c r="B19" i="34"/>
  <c r="H34" i="33"/>
  <c r="H20" i="29" s="1"/>
  <c r="CY17" i="33"/>
  <c r="K5" i="33"/>
  <c r="B19" i="33"/>
  <c r="B45" i="33"/>
  <c r="I45" i="33" s="1"/>
  <c r="J18" i="33"/>
  <c r="L18" i="33"/>
  <c r="N18" i="33"/>
  <c r="M18" i="33"/>
  <c r="I18" i="33"/>
  <c r="I34" i="33" s="1"/>
  <c r="I20" i="29" s="1"/>
  <c r="K18" i="33"/>
  <c r="S44" i="33"/>
  <c r="BF44" i="33"/>
  <c r="CX44" i="33"/>
  <c r="BA44" i="33"/>
  <c r="BY44" i="33"/>
  <c r="AZ44" i="33"/>
  <c r="BX44" i="33"/>
  <c r="CF44" i="33"/>
  <c r="CQ44" i="33"/>
  <c r="CJ44" i="33"/>
  <c r="AM44" i="33"/>
  <c r="CK44" i="33"/>
  <c r="CE44" i="33"/>
  <c r="AJ44" i="33"/>
  <c r="AO44" i="33"/>
  <c r="R44" i="33"/>
  <c r="BJ44" i="33"/>
  <c r="X44" i="33"/>
  <c r="BP44" i="33"/>
  <c r="M44" i="33"/>
  <c r="BW44" i="33"/>
  <c r="AF44" i="33"/>
  <c r="AX44" i="33"/>
  <c r="AK44" i="33"/>
  <c r="BG44" i="33"/>
  <c r="AA44" i="33"/>
  <c r="J44" i="33"/>
  <c r="CO44" i="33"/>
  <c r="BR44" i="33"/>
  <c r="Z44" i="33"/>
  <c r="AD44" i="33"/>
  <c r="CL44" i="33"/>
  <c r="CM44" i="33"/>
  <c r="CC44" i="33"/>
  <c r="CI44" i="33"/>
  <c r="CG44" i="33"/>
  <c r="L44" i="33"/>
  <c r="BU44" i="33"/>
  <c r="CV44" i="33"/>
  <c r="AU44" i="33"/>
  <c r="BT44" i="33"/>
  <c r="BK44" i="33"/>
  <c r="AI44" i="33"/>
  <c r="U44" i="33"/>
  <c r="N44" i="33"/>
  <c r="BO44" i="33"/>
  <c r="CT44" i="33"/>
  <c r="CW44" i="33"/>
  <c r="AC44" i="33"/>
  <c r="CA44" i="33"/>
  <c r="AH44" i="33"/>
  <c r="CD44" i="33"/>
  <c r="T44" i="33"/>
  <c r="BN44" i="33"/>
  <c r="AR44" i="33"/>
  <c r="BI44" i="33"/>
  <c r="BS44" i="33"/>
  <c r="I44" i="33"/>
  <c r="BV44" i="33"/>
  <c r="AQ44" i="33"/>
  <c r="BD44" i="33"/>
  <c r="BC44" i="33"/>
  <c r="Y44" i="33"/>
  <c r="BE44" i="33"/>
  <c r="V44" i="33"/>
  <c r="AP44" i="33"/>
  <c r="AB44" i="33"/>
  <c r="CH44" i="33"/>
  <c r="O44" i="33"/>
  <c r="CN44" i="33"/>
  <c r="BQ44" i="33"/>
  <c r="BL44" i="33"/>
  <c r="K44" i="33"/>
  <c r="AT44" i="33"/>
  <c r="BH44" i="33"/>
  <c r="Q44" i="33"/>
  <c r="AS44" i="33"/>
  <c r="AL44" i="33"/>
  <c r="W44" i="33"/>
  <c r="AE44" i="33"/>
  <c r="AW44" i="33"/>
  <c r="AG44" i="33"/>
  <c r="CS44" i="33"/>
  <c r="BZ44" i="33"/>
  <c r="CB44" i="33"/>
  <c r="AY44" i="33"/>
  <c r="AV44" i="33"/>
  <c r="BB44" i="33"/>
  <c r="P44" i="33"/>
  <c r="CR44" i="33"/>
  <c r="AN44" i="33"/>
  <c r="CU44" i="33"/>
  <c r="BM44" i="33"/>
  <c r="CP44" i="33"/>
  <c r="G6" i="14"/>
  <c r="I188" i="12"/>
  <c r="I29" i="12"/>
  <c r="K26" i="12"/>
  <c r="AG55" i="12"/>
  <c r="R29" i="36"/>
  <c r="D54" i="12"/>
  <c r="H190" i="12"/>
  <c r="I25" i="32"/>
  <c r="G11" i="18"/>
  <c r="H11" i="18" s="1"/>
  <c r="I11" i="18" s="1"/>
  <c r="J11" i="18" s="1"/>
  <c r="F11" i="29"/>
  <c r="G11" i="29" s="1"/>
  <c r="F10" i="30"/>
  <c r="G10" i="30" s="1"/>
  <c r="E10" i="29"/>
  <c r="E19" i="29" s="1"/>
  <c r="E21" i="29" s="1"/>
  <c r="E60" i="29" s="1"/>
  <c r="D19" i="30"/>
  <c r="D21" i="30" s="1"/>
  <c r="D60" i="30" s="1"/>
  <c r="CY43" i="35"/>
  <c r="K6" i="35"/>
  <c r="M114" i="12"/>
  <c r="J6" i="34"/>
  <c r="L152" i="12"/>
  <c r="L114" i="12"/>
  <c r="J6" i="35"/>
  <c r="B48" i="14"/>
  <c r="L48" i="14" s="1"/>
  <c r="Q21" i="14"/>
  <c r="N21" i="14"/>
  <c r="M21" i="14"/>
  <c r="O21" i="14"/>
  <c r="L21" i="14"/>
  <c r="P21" i="14"/>
  <c r="C11" i="36"/>
  <c r="CY17" i="35"/>
  <c r="B45" i="35"/>
  <c r="I45" i="35" s="1"/>
  <c r="M18" i="35"/>
  <c r="J18" i="35"/>
  <c r="I18" i="35"/>
  <c r="N18" i="35"/>
  <c r="K18" i="35"/>
  <c r="L18" i="35"/>
  <c r="AG182" i="12"/>
  <c r="D181" i="12"/>
  <c r="R32" i="39"/>
  <c r="CY20" i="14"/>
  <c r="N5" i="14"/>
  <c r="B22" i="14"/>
  <c r="R11" i="36"/>
  <c r="Q10" i="36"/>
  <c r="L2" i="36" s="1"/>
  <c r="CG47" i="14"/>
  <c r="P47" i="14"/>
  <c r="AI47" i="14"/>
  <c r="N47" i="14"/>
  <c r="BN47" i="14"/>
  <c r="AH47" i="14"/>
  <c r="BD47" i="14"/>
  <c r="CV47" i="14"/>
  <c r="CT47" i="14"/>
  <c r="AD47" i="14"/>
  <c r="AF47" i="14"/>
  <c r="X47" i="14"/>
  <c r="AS47" i="14"/>
  <c r="AM47" i="14"/>
  <c r="CA47" i="14"/>
  <c r="CI47" i="14"/>
  <c r="BH47" i="14"/>
  <c r="O47" i="14"/>
  <c r="BA47" i="14"/>
  <c r="CS47" i="14"/>
  <c r="BT47" i="14"/>
  <c r="BI47" i="14"/>
  <c r="Q47" i="14"/>
  <c r="S47" i="14"/>
  <c r="CR47" i="14"/>
  <c r="AU47" i="14"/>
  <c r="CJ47" i="14"/>
  <c r="CD47" i="14"/>
  <c r="AB47" i="14"/>
  <c r="AL47" i="14"/>
  <c r="AN47" i="14"/>
  <c r="CN47" i="14"/>
  <c r="R47" i="14"/>
  <c r="AG47" i="14"/>
  <c r="AZ47" i="14"/>
  <c r="AA47" i="14"/>
  <c r="L47" i="14"/>
  <c r="BX47" i="14"/>
  <c r="AY47" i="14"/>
  <c r="BL47" i="14"/>
  <c r="BU47" i="14"/>
  <c r="BE47" i="14"/>
  <c r="CC47" i="14"/>
  <c r="AW47" i="14"/>
  <c r="AQ47" i="14"/>
  <c r="BP47" i="14"/>
  <c r="W47" i="14"/>
  <c r="BS47" i="14"/>
  <c r="CF47" i="14"/>
  <c r="BV47" i="14"/>
  <c r="AX47" i="14"/>
  <c r="BF47" i="14"/>
  <c r="T47" i="14"/>
  <c r="CO47" i="14"/>
  <c r="Y47" i="14"/>
  <c r="BC47" i="14"/>
  <c r="U47" i="14"/>
  <c r="CU47" i="14"/>
  <c r="AP47" i="14"/>
  <c r="CB47" i="14"/>
  <c r="AE47" i="14"/>
  <c r="V47" i="14"/>
  <c r="AV47" i="14"/>
  <c r="BG47" i="14"/>
  <c r="BO47" i="14"/>
  <c r="CQ47" i="14"/>
  <c r="CW47" i="14"/>
  <c r="BM47" i="14"/>
  <c r="CK47" i="14"/>
  <c r="AT47" i="14"/>
  <c r="BQ47" i="14"/>
  <c r="AK47" i="14"/>
  <c r="CE47" i="14"/>
  <c r="AC47" i="14"/>
  <c r="M47" i="14"/>
  <c r="AJ47" i="14"/>
  <c r="AR47" i="14"/>
  <c r="BK47" i="14"/>
  <c r="BJ47" i="14"/>
  <c r="CL47" i="14"/>
  <c r="BW47" i="14"/>
  <c r="AO47" i="14"/>
  <c r="Z47" i="14"/>
  <c r="CH47" i="14"/>
  <c r="BY47" i="14"/>
  <c r="CX47" i="14"/>
  <c r="CP47" i="14"/>
  <c r="BR47" i="14"/>
  <c r="BB47" i="14"/>
  <c r="CM47" i="14"/>
  <c r="BZ47" i="14"/>
  <c r="K5" i="35"/>
  <c r="B19" i="35"/>
  <c r="H60" i="35"/>
  <c r="D104" i="12"/>
  <c r="R32" i="37"/>
  <c r="AG105" i="12"/>
  <c r="K4" i="23"/>
  <c r="J1" i="23"/>
  <c r="R32" i="38"/>
  <c r="AG143" i="12"/>
  <c r="D142" i="12"/>
  <c r="CY46" i="14"/>
  <c r="K60" i="14"/>
  <c r="Y44" i="35"/>
  <c r="CI44" i="35"/>
  <c r="J44" i="35"/>
  <c r="BY44" i="35"/>
  <c r="BA44" i="35"/>
  <c r="CM44" i="35"/>
  <c r="AV44" i="35"/>
  <c r="AE44" i="35"/>
  <c r="P44" i="35"/>
  <c r="AD44" i="35"/>
  <c r="BO44" i="35"/>
  <c r="CS44" i="35"/>
  <c r="CX44" i="35"/>
  <c r="L44" i="35"/>
  <c r="AP44" i="35"/>
  <c r="AM44" i="35"/>
  <c r="CW44" i="35"/>
  <c r="AX44" i="35"/>
  <c r="U44" i="35"/>
  <c r="CF44" i="35"/>
  <c r="BJ44" i="35"/>
  <c r="BN44" i="35"/>
  <c r="CB44" i="35"/>
  <c r="AF44" i="35"/>
  <c r="AB44" i="35"/>
  <c r="BW44" i="35"/>
  <c r="M44" i="35"/>
  <c r="BG44" i="35"/>
  <c r="AQ44" i="35"/>
  <c r="CO44" i="35"/>
  <c r="AN44" i="35"/>
  <c r="CC44" i="35"/>
  <c r="BX44" i="35"/>
  <c r="BV44" i="35"/>
  <c r="CE44" i="35"/>
  <c r="BE44" i="35"/>
  <c r="BC44" i="35"/>
  <c r="W44" i="35"/>
  <c r="N44" i="35"/>
  <c r="CT44" i="35"/>
  <c r="AK44" i="35"/>
  <c r="O44" i="35"/>
  <c r="CG44" i="35"/>
  <c r="R44" i="35"/>
  <c r="CH44" i="35"/>
  <c r="AA44" i="35"/>
  <c r="CJ44" i="35"/>
  <c r="BF44" i="35"/>
  <c r="AW44" i="35"/>
  <c r="AT44" i="35"/>
  <c r="BT44" i="35"/>
  <c r="AG44" i="35"/>
  <c r="S44" i="35"/>
  <c r="AH44" i="35"/>
  <c r="BP44" i="35"/>
  <c r="CV44" i="35"/>
  <c r="BU44" i="35"/>
  <c r="AR44" i="35"/>
  <c r="BR44" i="35"/>
  <c r="Z44" i="35"/>
  <c r="AY44" i="35"/>
  <c r="BK44" i="35"/>
  <c r="CA44" i="35"/>
  <c r="I44" i="35"/>
  <c r="CU44" i="35"/>
  <c r="K44" i="35"/>
  <c r="BD44" i="35"/>
  <c r="CK44" i="35"/>
  <c r="Q44" i="35"/>
  <c r="CR44" i="35"/>
  <c r="AU44" i="35"/>
  <c r="BH44" i="35"/>
  <c r="BS44" i="35"/>
  <c r="BZ44" i="35"/>
  <c r="AS44" i="35"/>
  <c r="BI44" i="35"/>
  <c r="X44" i="35"/>
  <c r="CQ44" i="35"/>
  <c r="AI44" i="35"/>
  <c r="BQ44" i="35"/>
  <c r="CP44" i="35"/>
  <c r="AO44" i="35"/>
  <c r="AC44" i="35"/>
  <c r="AZ44" i="35"/>
  <c r="CN44" i="35"/>
  <c r="CD44" i="35"/>
  <c r="V44" i="35"/>
  <c r="CL44" i="35"/>
  <c r="BM44" i="35"/>
  <c r="BL44" i="35"/>
  <c r="AJ44" i="35"/>
  <c r="T44" i="35"/>
  <c r="AL44" i="35"/>
  <c r="BB44" i="35"/>
  <c r="K34" i="14"/>
  <c r="K20" i="18" s="1"/>
  <c r="Q11" i="38"/>
  <c r="M2" i="38" s="1"/>
  <c r="R12" i="38"/>
  <c r="Q12" i="38" s="1"/>
  <c r="N2" i="37"/>
  <c r="F10" i="18"/>
  <c r="G10" i="18" s="1"/>
  <c r="D19" i="31"/>
  <c r="D21" i="31" s="1"/>
  <c r="D60" i="31" s="1"/>
  <c r="E10" i="31"/>
  <c r="F7" i="37"/>
  <c r="E5" i="36"/>
  <c r="E6" i="36"/>
  <c r="E7" i="36" s="1"/>
  <c r="E8" i="36" s="1"/>
  <c r="E9" i="36" s="1"/>
  <c r="E10" i="36" s="1"/>
  <c r="E11" i="36" s="1"/>
  <c r="E12" i="36" s="1"/>
  <c r="E13" i="36" s="1"/>
  <c r="E14" i="36" s="1"/>
  <c r="C11" i="38"/>
  <c r="C10" i="37"/>
  <c r="E60" i="18"/>
  <c r="Y20" i="39"/>
  <c r="Z20" i="39" s="1"/>
  <c r="AA20" i="39" s="1"/>
  <c r="AB20" i="39" s="1"/>
  <c r="AC20" i="39" s="1"/>
  <c r="Z112" i="12"/>
  <c r="N74" i="12"/>
  <c r="V74" i="12"/>
  <c r="M150" i="12"/>
  <c r="M74" i="12"/>
  <c r="U74" i="12"/>
  <c r="AC74" i="12"/>
  <c r="X74" i="12"/>
  <c r="O74" i="12"/>
  <c r="O112" i="12"/>
  <c r="B4" i="39"/>
  <c r="P74" i="12"/>
  <c r="O150" i="12"/>
  <c r="AA74" i="12"/>
  <c r="A9" i="37"/>
  <c r="A10" i="38"/>
  <c r="J27" i="12"/>
  <c r="A8" i="36"/>
  <c r="B8" i="36"/>
  <c r="W112" i="12"/>
  <c r="A9" i="36"/>
  <c r="B6" i="39"/>
  <c r="A12" i="39"/>
  <c r="R74" i="12"/>
  <c r="AA150" i="12"/>
  <c r="Y74" i="12"/>
  <c r="S74" i="12"/>
  <c r="T74" i="12"/>
  <c r="B10" i="38"/>
  <c r="H11" i="29" l="1"/>
  <c r="CY44" i="34"/>
  <c r="H11" i="31"/>
  <c r="L19" i="34"/>
  <c r="M19" i="34"/>
  <c r="N19" i="34"/>
  <c r="K19" i="34"/>
  <c r="O19" i="34"/>
  <c r="B46" i="34"/>
  <c r="J46" i="34" s="1"/>
  <c r="J19" i="34"/>
  <c r="B20" i="34"/>
  <c r="L5" i="34"/>
  <c r="CY18" i="34"/>
  <c r="I60" i="34"/>
  <c r="CH45" i="34"/>
  <c r="BW45" i="34"/>
  <c r="W45" i="34"/>
  <c r="P45" i="34"/>
  <c r="AP45" i="34"/>
  <c r="BR45" i="34"/>
  <c r="AT45" i="34"/>
  <c r="CV45" i="34"/>
  <c r="BQ45" i="34"/>
  <c r="X45" i="34"/>
  <c r="CN45" i="34"/>
  <c r="S45" i="34"/>
  <c r="BT45" i="34"/>
  <c r="AJ45" i="34"/>
  <c r="Y45" i="34"/>
  <c r="R45" i="34"/>
  <c r="CM45" i="34"/>
  <c r="AU45" i="34"/>
  <c r="CR45" i="34"/>
  <c r="CL45" i="34"/>
  <c r="BM45" i="34"/>
  <c r="BB45" i="34"/>
  <c r="AR45" i="34"/>
  <c r="BN45" i="34"/>
  <c r="N45" i="34"/>
  <c r="CJ45" i="34"/>
  <c r="U45" i="34"/>
  <c r="BA45" i="34"/>
  <c r="BP45" i="34"/>
  <c r="Q45" i="34"/>
  <c r="CE45" i="34"/>
  <c r="AS45" i="34"/>
  <c r="CU45" i="34"/>
  <c r="BF45" i="34"/>
  <c r="AA45" i="34"/>
  <c r="BY45" i="34"/>
  <c r="CK45" i="34"/>
  <c r="AZ45" i="34"/>
  <c r="AH45" i="34"/>
  <c r="AD45" i="34"/>
  <c r="AI45" i="34"/>
  <c r="CD45" i="34"/>
  <c r="J45" i="34"/>
  <c r="AX45" i="34"/>
  <c r="T45" i="34"/>
  <c r="AN45" i="34"/>
  <c r="AL45" i="34"/>
  <c r="BH45" i="34"/>
  <c r="AB45" i="34"/>
  <c r="CO45" i="34"/>
  <c r="AF45" i="34"/>
  <c r="CG45" i="34"/>
  <c r="BE45" i="34"/>
  <c r="V45" i="34"/>
  <c r="CS45" i="34"/>
  <c r="BG45" i="34"/>
  <c r="M45" i="34"/>
  <c r="BK45" i="34"/>
  <c r="CP45" i="34"/>
  <c r="AV45" i="34"/>
  <c r="CA45" i="34"/>
  <c r="BJ45" i="34"/>
  <c r="AQ45" i="34"/>
  <c r="K45" i="34"/>
  <c r="BI45" i="34"/>
  <c r="BX45" i="34"/>
  <c r="AE45" i="34"/>
  <c r="AY45" i="34"/>
  <c r="CW45" i="34"/>
  <c r="AC45" i="34"/>
  <c r="AK45" i="34"/>
  <c r="L45" i="34"/>
  <c r="BS45" i="34"/>
  <c r="CF45" i="34"/>
  <c r="CC45" i="34"/>
  <c r="AO45" i="34"/>
  <c r="Z45" i="34"/>
  <c r="CX45" i="34"/>
  <c r="AG45" i="34"/>
  <c r="CT45" i="34"/>
  <c r="BV45" i="34"/>
  <c r="O45" i="34"/>
  <c r="CI45" i="34"/>
  <c r="BC45" i="34"/>
  <c r="CB45" i="34"/>
  <c r="AM45" i="34"/>
  <c r="BL45" i="34"/>
  <c r="BO45" i="34"/>
  <c r="BU45" i="34"/>
  <c r="CQ45" i="34"/>
  <c r="AW45" i="34"/>
  <c r="BZ45" i="34"/>
  <c r="BD45" i="34"/>
  <c r="I34" i="34"/>
  <c r="I20" i="31" s="1"/>
  <c r="CY44" i="33"/>
  <c r="I60" i="33"/>
  <c r="CY18" i="33"/>
  <c r="L5" i="33"/>
  <c r="B20" i="33"/>
  <c r="AW45" i="33"/>
  <c r="AJ45" i="33"/>
  <c r="BD45" i="33"/>
  <c r="BI45" i="33"/>
  <c r="BY45" i="33"/>
  <c r="BS45" i="33"/>
  <c r="AG45" i="33"/>
  <c r="AB45" i="33"/>
  <c r="L45" i="33"/>
  <c r="BX45" i="33"/>
  <c r="BT45" i="33"/>
  <c r="M45" i="33"/>
  <c r="AI45" i="33"/>
  <c r="AO45" i="33"/>
  <c r="AY45" i="33"/>
  <c r="V45" i="33"/>
  <c r="CV45" i="33"/>
  <c r="BH45" i="33"/>
  <c r="CO45" i="33"/>
  <c r="CC45" i="33"/>
  <c r="BE45" i="33"/>
  <c r="AC45" i="33"/>
  <c r="BP45" i="33"/>
  <c r="X45" i="33"/>
  <c r="BG45" i="33"/>
  <c r="BA45" i="33"/>
  <c r="AF45" i="33"/>
  <c r="AR45" i="33"/>
  <c r="BL45" i="33"/>
  <c r="Y45" i="33"/>
  <c r="AS45" i="33"/>
  <c r="BV45" i="33"/>
  <c r="T45" i="33"/>
  <c r="BB45" i="33"/>
  <c r="CU45" i="33"/>
  <c r="J45" i="33"/>
  <c r="CJ45" i="33"/>
  <c r="CW45" i="33"/>
  <c r="Q45" i="33"/>
  <c r="R45" i="33"/>
  <c r="CK45" i="33"/>
  <c r="BQ45" i="33"/>
  <c r="BO45" i="33"/>
  <c r="AZ45" i="33"/>
  <c r="Z45" i="33"/>
  <c r="AK45" i="33"/>
  <c r="BC45" i="33"/>
  <c r="BZ45" i="33"/>
  <c r="AV45" i="33"/>
  <c r="AN45" i="33"/>
  <c r="BM45" i="33"/>
  <c r="CD45" i="33"/>
  <c r="CQ45" i="33"/>
  <c r="CP45" i="33"/>
  <c r="K45" i="33"/>
  <c r="BN45" i="33"/>
  <c r="W45" i="33"/>
  <c r="AT45" i="33"/>
  <c r="AA45" i="33"/>
  <c r="N45" i="33"/>
  <c r="AL45" i="33"/>
  <c r="AE45" i="33"/>
  <c r="AH45" i="33"/>
  <c r="S45" i="33"/>
  <c r="CS45" i="33"/>
  <c r="BW45" i="33"/>
  <c r="AM45" i="33"/>
  <c r="O45" i="33"/>
  <c r="CH45" i="33"/>
  <c r="AX45" i="33"/>
  <c r="AD45" i="33"/>
  <c r="CB45" i="33"/>
  <c r="CF45" i="33"/>
  <c r="CL45" i="33"/>
  <c r="CM45" i="33"/>
  <c r="BU45" i="33"/>
  <c r="AQ45" i="33"/>
  <c r="CT45" i="33"/>
  <c r="CG45" i="33"/>
  <c r="BR45" i="33"/>
  <c r="CN45" i="33"/>
  <c r="CX45" i="33"/>
  <c r="BK45" i="33"/>
  <c r="P45" i="33"/>
  <c r="CE45" i="33"/>
  <c r="CI45" i="33"/>
  <c r="BJ45" i="33"/>
  <c r="CA45" i="33"/>
  <c r="CR45" i="33"/>
  <c r="AU45" i="33"/>
  <c r="AP45" i="33"/>
  <c r="BF45" i="33"/>
  <c r="U45" i="33"/>
  <c r="B46" i="33"/>
  <c r="J46" i="33" s="1"/>
  <c r="N19" i="33"/>
  <c r="K19" i="33"/>
  <c r="M19" i="33"/>
  <c r="O19" i="33"/>
  <c r="L19" i="33"/>
  <c r="J19" i="33"/>
  <c r="J34" i="33" s="1"/>
  <c r="J20" i="29" s="1"/>
  <c r="F19" i="30"/>
  <c r="F21" i="30" s="1"/>
  <c r="F60" i="30" s="1"/>
  <c r="J188" i="12"/>
  <c r="J29" i="12"/>
  <c r="J190" i="12" s="1"/>
  <c r="H6" i="14"/>
  <c r="F7" i="36"/>
  <c r="J25" i="32"/>
  <c r="E25" i="32" s="1"/>
  <c r="I190" i="12"/>
  <c r="AG56" i="12"/>
  <c r="R30" i="36"/>
  <c r="D55" i="12"/>
  <c r="L26" i="12"/>
  <c r="F8" i="38"/>
  <c r="F9" i="38" s="1"/>
  <c r="F10" i="38" s="1"/>
  <c r="F11" i="38" s="1"/>
  <c r="F12" i="38" s="1"/>
  <c r="F13" i="38" s="1"/>
  <c r="F14" i="38" s="1"/>
  <c r="N2" i="38"/>
  <c r="F10" i="29"/>
  <c r="G10" i="29" s="1"/>
  <c r="I60" i="35"/>
  <c r="K11" i="18"/>
  <c r="CY44" i="35"/>
  <c r="L60" i="14"/>
  <c r="AA152" i="12"/>
  <c r="H11" i="39"/>
  <c r="H12" i="39" s="1"/>
  <c r="H13" i="39" s="1"/>
  <c r="H14" i="39" s="1"/>
  <c r="AC76" i="12"/>
  <c r="O114" i="12"/>
  <c r="M6" i="35"/>
  <c r="U76" i="12"/>
  <c r="V76" i="12"/>
  <c r="M6" i="34"/>
  <c r="O152" i="12"/>
  <c r="Z114" i="12"/>
  <c r="AA76" i="12"/>
  <c r="Y76" i="12"/>
  <c r="L6" i="33"/>
  <c r="N76" i="12"/>
  <c r="S76" i="12"/>
  <c r="N6" i="33"/>
  <c r="P76" i="12"/>
  <c r="R76" i="12"/>
  <c r="M6" i="33"/>
  <c r="O76" i="12"/>
  <c r="K6" i="34"/>
  <c r="M152" i="12"/>
  <c r="W114" i="12"/>
  <c r="X76" i="12"/>
  <c r="T76" i="12"/>
  <c r="K6" i="33"/>
  <c r="M76" i="12"/>
  <c r="D143" i="12"/>
  <c r="R33" i="38"/>
  <c r="K1" i="23"/>
  <c r="L4" i="23"/>
  <c r="B46" i="35"/>
  <c r="J46" i="35" s="1"/>
  <c r="K19" i="35"/>
  <c r="J19" i="35"/>
  <c r="O19" i="35"/>
  <c r="L19" i="35"/>
  <c r="M19" i="35"/>
  <c r="N19" i="35"/>
  <c r="R12" i="36"/>
  <c r="Q11" i="36"/>
  <c r="M2" i="36" s="1"/>
  <c r="Q45" i="35"/>
  <c r="BT45" i="35"/>
  <c r="BO45" i="35"/>
  <c r="AQ45" i="35"/>
  <c r="CT45" i="35"/>
  <c r="V45" i="35"/>
  <c r="AD45" i="35"/>
  <c r="BC45" i="35"/>
  <c r="AA45" i="35"/>
  <c r="CF45" i="35"/>
  <c r="BL45" i="35"/>
  <c r="BS45" i="35"/>
  <c r="BQ45" i="35"/>
  <c r="CX45" i="35"/>
  <c r="CA45" i="35"/>
  <c r="S45" i="35"/>
  <c r="L45" i="35"/>
  <c r="BR45" i="35"/>
  <c r="BB45" i="35"/>
  <c r="AO45" i="35"/>
  <c r="U45" i="35"/>
  <c r="BA45" i="35"/>
  <c r="AR45" i="35"/>
  <c r="CC45" i="35"/>
  <c r="BU45" i="35"/>
  <c r="BE45" i="35"/>
  <c r="CG45" i="35"/>
  <c r="CR45" i="35"/>
  <c r="P45" i="35"/>
  <c r="AZ45" i="35"/>
  <c r="T45" i="35"/>
  <c r="BP45" i="35"/>
  <c r="AL45" i="35"/>
  <c r="CV45" i="35"/>
  <c r="CB45" i="35"/>
  <c r="AH45" i="35"/>
  <c r="AS45" i="35"/>
  <c r="CH45" i="35"/>
  <c r="Z45" i="35"/>
  <c r="CI45" i="35"/>
  <c r="BZ45" i="35"/>
  <c r="CE45" i="35"/>
  <c r="AE45" i="35"/>
  <c r="CK45" i="35"/>
  <c r="AK45" i="35"/>
  <c r="AU45" i="35"/>
  <c r="AG45" i="35"/>
  <c r="M45" i="35"/>
  <c r="BH45" i="35"/>
  <c r="BW45" i="35"/>
  <c r="BV45" i="35"/>
  <c r="CS45" i="35"/>
  <c r="CJ45" i="35"/>
  <c r="BF45" i="35"/>
  <c r="BN45" i="35"/>
  <c r="BM45" i="35"/>
  <c r="AI45" i="35"/>
  <c r="BX45" i="35"/>
  <c r="AC45" i="35"/>
  <c r="BY45" i="35"/>
  <c r="Y45" i="35"/>
  <c r="AP45" i="35"/>
  <c r="X45" i="35"/>
  <c r="J45" i="35"/>
  <c r="CP45" i="35"/>
  <c r="AJ45" i="35"/>
  <c r="O45" i="35"/>
  <c r="CN45" i="35"/>
  <c r="AW45" i="35"/>
  <c r="CO45" i="35"/>
  <c r="CQ45" i="35"/>
  <c r="N45" i="35"/>
  <c r="BI45" i="35"/>
  <c r="CL45" i="35"/>
  <c r="CW45" i="35"/>
  <c r="BG45" i="35"/>
  <c r="AV45" i="35"/>
  <c r="AF45" i="35"/>
  <c r="AY45" i="35"/>
  <c r="BJ45" i="35"/>
  <c r="CD45" i="35"/>
  <c r="AB45" i="35"/>
  <c r="AM45" i="35"/>
  <c r="W45" i="35"/>
  <c r="BK45" i="35"/>
  <c r="CU45" i="35"/>
  <c r="R45" i="35"/>
  <c r="AT45" i="35"/>
  <c r="AX45" i="35"/>
  <c r="CM45" i="35"/>
  <c r="K45" i="35"/>
  <c r="BD45" i="35"/>
  <c r="AN45" i="35"/>
  <c r="D182" i="12"/>
  <c r="R33" i="39"/>
  <c r="R33" i="37"/>
  <c r="D105" i="12"/>
  <c r="L5" i="35"/>
  <c r="B20" i="35"/>
  <c r="B49" i="14"/>
  <c r="M49" i="14" s="1"/>
  <c r="O22" i="14"/>
  <c r="M22" i="14"/>
  <c r="Q22" i="14"/>
  <c r="P22" i="14"/>
  <c r="N22" i="14"/>
  <c r="R22" i="14"/>
  <c r="CY18" i="35"/>
  <c r="I34" i="35"/>
  <c r="I20" i="30" s="1"/>
  <c r="C12" i="36"/>
  <c r="CY21" i="14"/>
  <c r="L34" i="14"/>
  <c r="L20" i="18" s="1"/>
  <c r="CY47" i="14"/>
  <c r="O5" i="14"/>
  <c r="B23" i="14"/>
  <c r="T48" i="14"/>
  <c r="AU48" i="14"/>
  <c r="AK48" i="14"/>
  <c r="BF48" i="14"/>
  <c r="AD48" i="14"/>
  <c r="CU48" i="14"/>
  <c r="Y48" i="14"/>
  <c r="CX48" i="14"/>
  <c r="AI48" i="14"/>
  <c r="CQ48" i="14"/>
  <c r="BQ48" i="14"/>
  <c r="U48" i="14"/>
  <c r="CJ48" i="14"/>
  <c r="BB48" i="14"/>
  <c r="CG48" i="14"/>
  <c r="AZ48" i="14"/>
  <c r="Z48" i="14"/>
  <c r="CT48" i="14"/>
  <c r="AW48" i="14"/>
  <c r="AN48" i="14"/>
  <c r="BP48" i="14"/>
  <c r="N48" i="14"/>
  <c r="P48" i="14"/>
  <c r="V48" i="14"/>
  <c r="CA48" i="14"/>
  <c r="AS48" i="14"/>
  <c r="CE48" i="14"/>
  <c r="BA48" i="14"/>
  <c r="CC48" i="14"/>
  <c r="BT48" i="14"/>
  <c r="CI48" i="14"/>
  <c r="BL48" i="14"/>
  <c r="BM48" i="14"/>
  <c r="AY48" i="14"/>
  <c r="BO48" i="14"/>
  <c r="AF48" i="14"/>
  <c r="BN48" i="14"/>
  <c r="CW48" i="14"/>
  <c r="AC48" i="14"/>
  <c r="AO48" i="14"/>
  <c r="CV48" i="14"/>
  <c r="CM48" i="14"/>
  <c r="AB48" i="14"/>
  <c r="CD48" i="14"/>
  <c r="R48" i="14"/>
  <c r="X48" i="14"/>
  <c r="AG48" i="14"/>
  <c r="AP48" i="14"/>
  <c r="BS48" i="14"/>
  <c r="CO48" i="14"/>
  <c r="AA48" i="14"/>
  <c r="BU48" i="14"/>
  <c r="BD48" i="14"/>
  <c r="AV48" i="14"/>
  <c r="CL48" i="14"/>
  <c r="BC48" i="14"/>
  <c r="CR48" i="14"/>
  <c r="CK48" i="14"/>
  <c r="CS48" i="14"/>
  <c r="BR48" i="14"/>
  <c r="CP48" i="14"/>
  <c r="AL48" i="14"/>
  <c r="BX48" i="14"/>
  <c r="CH48" i="14"/>
  <c r="BZ48" i="14"/>
  <c r="BY48" i="14"/>
  <c r="S48" i="14"/>
  <c r="BK48" i="14"/>
  <c r="AH48" i="14"/>
  <c r="AM48" i="14"/>
  <c r="AE48" i="14"/>
  <c r="BG48" i="14"/>
  <c r="Q48" i="14"/>
  <c r="AJ48" i="14"/>
  <c r="BV48" i="14"/>
  <c r="CF48" i="14"/>
  <c r="BW48" i="14"/>
  <c r="BI48" i="14"/>
  <c r="AQ48" i="14"/>
  <c r="BE48" i="14"/>
  <c r="AX48" i="14"/>
  <c r="W48" i="14"/>
  <c r="BH48" i="14"/>
  <c r="CN48" i="14"/>
  <c r="BJ48" i="14"/>
  <c r="AT48" i="14"/>
  <c r="AR48" i="14"/>
  <c r="O48" i="14"/>
  <c r="CB48" i="14"/>
  <c r="M48" i="14"/>
  <c r="F19" i="18"/>
  <c r="F21" i="18" s="1"/>
  <c r="F60" i="18" s="1"/>
  <c r="F10" i="31"/>
  <c r="E19" i="31"/>
  <c r="E21" i="31" s="1"/>
  <c r="E60" i="31" s="1"/>
  <c r="G19" i="30"/>
  <c r="G21" i="30" s="1"/>
  <c r="G60" i="30" s="1"/>
  <c r="H10" i="30"/>
  <c r="F7" i="39"/>
  <c r="F8" i="39" s="1"/>
  <c r="F9" i="39" s="1"/>
  <c r="F10" i="39" s="1"/>
  <c r="F11" i="39" s="1"/>
  <c r="F12" i="39" s="1"/>
  <c r="F13" i="39" s="1"/>
  <c r="F14" i="39" s="1"/>
  <c r="E6" i="39"/>
  <c r="E7" i="39" s="1"/>
  <c r="E8" i="39" s="1"/>
  <c r="E9" i="39" s="1"/>
  <c r="E10" i="39" s="1"/>
  <c r="E11" i="39" s="1"/>
  <c r="E12" i="39" s="1"/>
  <c r="E13" i="39" s="1"/>
  <c r="E14" i="39" s="1"/>
  <c r="E5" i="39"/>
  <c r="F8" i="37"/>
  <c r="F9" i="37" s="1"/>
  <c r="F10" i="37" s="1"/>
  <c r="F11" i="37" s="1"/>
  <c r="F12" i="37" s="1"/>
  <c r="F13" i="37" s="1"/>
  <c r="F14" i="37" s="1"/>
  <c r="G10" i="38"/>
  <c r="G11" i="38" s="1"/>
  <c r="G12" i="38" s="1"/>
  <c r="G13" i="38" s="1"/>
  <c r="G14" i="38" s="1"/>
  <c r="G9" i="38"/>
  <c r="H11" i="30"/>
  <c r="G19" i="18"/>
  <c r="G21" i="18" s="1"/>
  <c r="H10" i="18"/>
  <c r="C11" i="37"/>
  <c r="C12" i="38"/>
  <c r="B10" i="37"/>
  <c r="A11" i="38"/>
  <c r="A10" i="37"/>
  <c r="V150" i="12"/>
  <c r="P150" i="12"/>
  <c r="X150" i="12"/>
  <c r="W74" i="12"/>
  <c r="S150" i="12"/>
  <c r="AB112" i="12"/>
  <c r="V112" i="12"/>
  <c r="W150" i="12"/>
  <c r="Z150" i="12"/>
  <c r="AC150" i="12"/>
  <c r="AB150" i="12"/>
  <c r="Y150" i="12"/>
  <c r="X112" i="12"/>
  <c r="Z74" i="12"/>
  <c r="Q112" i="12"/>
  <c r="N150" i="12"/>
  <c r="A3" i="38"/>
  <c r="Y112" i="12"/>
  <c r="U112" i="12"/>
  <c r="AC112" i="12"/>
  <c r="T112" i="12"/>
  <c r="U150" i="12"/>
  <c r="S112" i="12"/>
  <c r="Q74" i="12"/>
  <c r="T150" i="12"/>
  <c r="N112" i="12"/>
  <c r="R112" i="12"/>
  <c r="A3" i="37"/>
  <c r="AB74" i="12"/>
  <c r="P112" i="12"/>
  <c r="K27" i="12"/>
  <c r="B12" i="39"/>
  <c r="AA112" i="12"/>
  <c r="A3" i="39"/>
  <c r="Q150" i="12"/>
  <c r="R150" i="12"/>
  <c r="I11" i="29" l="1"/>
  <c r="B47" i="34"/>
  <c r="K47" i="34" s="1"/>
  <c r="N20" i="34"/>
  <c r="P20" i="34"/>
  <c r="K20" i="34"/>
  <c r="O20" i="34"/>
  <c r="L20" i="34"/>
  <c r="M20" i="34"/>
  <c r="I11" i="31"/>
  <c r="J34" i="34"/>
  <c r="J20" i="31" s="1"/>
  <c r="CY19" i="34"/>
  <c r="J60" i="33"/>
  <c r="J11" i="29" s="1"/>
  <c r="CY45" i="34"/>
  <c r="J60" i="34"/>
  <c r="CH46" i="34"/>
  <c r="AM46" i="34"/>
  <c r="CV46" i="34"/>
  <c r="AB46" i="34"/>
  <c r="CD46" i="34"/>
  <c r="T46" i="34"/>
  <c r="AC46" i="34"/>
  <c r="CO46" i="34"/>
  <c r="AY46" i="34"/>
  <c r="W46" i="34"/>
  <c r="O46" i="34"/>
  <c r="AD46" i="34"/>
  <c r="AT46" i="34"/>
  <c r="BP46" i="34"/>
  <c r="U46" i="34"/>
  <c r="CQ46" i="34"/>
  <c r="AN46" i="34"/>
  <c r="AZ46" i="34"/>
  <c r="BI46" i="34"/>
  <c r="AA46" i="34"/>
  <c r="CB46" i="34"/>
  <c r="BF46" i="34"/>
  <c r="AJ46" i="34"/>
  <c r="AW46" i="34"/>
  <c r="BR46" i="34"/>
  <c r="BC46" i="34"/>
  <c r="CF46" i="34"/>
  <c r="AV46" i="34"/>
  <c r="CC46" i="34"/>
  <c r="CS46" i="34"/>
  <c r="BE46" i="34"/>
  <c r="AQ46" i="34"/>
  <c r="BH46" i="34"/>
  <c r="AO46" i="34"/>
  <c r="CI46" i="34"/>
  <c r="CL46" i="34"/>
  <c r="BV46" i="34"/>
  <c r="AE46" i="34"/>
  <c r="BX46" i="34"/>
  <c r="AF46" i="34"/>
  <c r="CJ46" i="34"/>
  <c r="AK46" i="34"/>
  <c r="BW46" i="34"/>
  <c r="AP46" i="34"/>
  <c r="BY46" i="34"/>
  <c r="BZ46" i="34"/>
  <c r="BL46" i="34"/>
  <c r="AG46" i="34"/>
  <c r="CE46" i="34"/>
  <c r="AU46" i="34"/>
  <c r="K46" i="34"/>
  <c r="CW46" i="34"/>
  <c r="BO46" i="34"/>
  <c r="BD46" i="34"/>
  <c r="CM46" i="34"/>
  <c r="AL46" i="34"/>
  <c r="V46" i="34"/>
  <c r="Y46" i="34"/>
  <c r="CX46" i="34"/>
  <c r="BJ46" i="34"/>
  <c r="AX46" i="34"/>
  <c r="M46" i="34"/>
  <c r="CK46" i="34"/>
  <c r="BN46" i="34"/>
  <c r="AH46" i="34"/>
  <c r="CN46" i="34"/>
  <c r="CR46" i="34"/>
  <c r="L46" i="34"/>
  <c r="BS46" i="34"/>
  <c r="Z46" i="34"/>
  <c r="BG46" i="34"/>
  <c r="N46" i="34"/>
  <c r="AI46" i="34"/>
  <c r="BM46" i="34"/>
  <c r="BB46" i="34"/>
  <c r="BK46" i="34"/>
  <c r="AR46" i="34"/>
  <c r="BU46" i="34"/>
  <c r="BQ46" i="34"/>
  <c r="P46" i="34"/>
  <c r="BA46" i="34"/>
  <c r="R46" i="34"/>
  <c r="CT46" i="34"/>
  <c r="X46" i="34"/>
  <c r="BT46" i="34"/>
  <c r="Q46" i="34"/>
  <c r="AS46" i="34"/>
  <c r="CA46" i="34"/>
  <c r="CU46" i="34"/>
  <c r="S46" i="34"/>
  <c r="CP46" i="34"/>
  <c r="CG46" i="34"/>
  <c r="M5" i="34"/>
  <c r="B21" i="34"/>
  <c r="BE46" i="33"/>
  <c r="X46" i="33"/>
  <c r="AH46" i="33"/>
  <c r="CN46" i="33"/>
  <c r="BL46" i="33"/>
  <c r="Q46" i="33"/>
  <c r="AF46" i="33"/>
  <c r="BK46" i="33"/>
  <c r="CG46" i="33"/>
  <c r="AG46" i="33"/>
  <c r="CW46" i="33"/>
  <c r="AX46" i="33"/>
  <c r="CT46" i="33"/>
  <c r="CF46" i="33"/>
  <c r="L46" i="33"/>
  <c r="BQ46" i="33"/>
  <c r="BI46" i="33"/>
  <c r="AD46" i="33"/>
  <c r="AE46" i="33"/>
  <c r="AP46" i="33"/>
  <c r="AL46" i="33"/>
  <c r="AU46" i="33"/>
  <c r="BX46" i="33"/>
  <c r="AM46" i="33"/>
  <c r="AO46" i="33"/>
  <c r="AV46" i="33"/>
  <c r="BW46" i="33"/>
  <c r="AB46" i="33"/>
  <c r="BJ46" i="33"/>
  <c r="BP46" i="33"/>
  <c r="R46" i="33"/>
  <c r="AK46" i="33"/>
  <c r="P46" i="33"/>
  <c r="CD46" i="33"/>
  <c r="BB46" i="33"/>
  <c r="CQ46" i="33"/>
  <c r="CL46" i="33"/>
  <c r="CS46" i="33"/>
  <c r="CB46" i="33"/>
  <c r="AQ46" i="33"/>
  <c r="AI46" i="33"/>
  <c r="T46" i="33"/>
  <c r="BZ46" i="33"/>
  <c r="CV46" i="33"/>
  <c r="AW46" i="33"/>
  <c r="BC46" i="33"/>
  <c r="AR46" i="33"/>
  <c r="S46" i="33"/>
  <c r="M46" i="33"/>
  <c r="CI46" i="33"/>
  <c r="BG46" i="33"/>
  <c r="CP46" i="33"/>
  <c r="AJ46" i="33"/>
  <c r="BR46" i="33"/>
  <c r="CJ46" i="33"/>
  <c r="BU46" i="33"/>
  <c r="CC46" i="33"/>
  <c r="CK46" i="33"/>
  <c r="K46" i="33"/>
  <c r="BD46" i="33"/>
  <c r="BH46" i="33"/>
  <c r="CX46" i="33"/>
  <c r="BO46" i="33"/>
  <c r="V46" i="33"/>
  <c r="CU46" i="33"/>
  <c r="Z46" i="33"/>
  <c r="N46" i="33"/>
  <c r="BV46" i="33"/>
  <c r="Y46" i="33"/>
  <c r="CR46" i="33"/>
  <c r="BT46" i="33"/>
  <c r="AT46" i="33"/>
  <c r="U46" i="33"/>
  <c r="CA46" i="33"/>
  <c r="AZ46" i="33"/>
  <c r="CE46" i="33"/>
  <c r="CO46" i="33"/>
  <c r="O46" i="33"/>
  <c r="AC46" i="33"/>
  <c r="BS46" i="33"/>
  <c r="AN46" i="33"/>
  <c r="CM46" i="33"/>
  <c r="BN46" i="33"/>
  <c r="CH46" i="33"/>
  <c r="AS46" i="33"/>
  <c r="BF46" i="33"/>
  <c r="AA46" i="33"/>
  <c r="BY46" i="33"/>
  <c r="BM46" i="33"/>
  <c r="AY46" i="33"/>
  <c r="W46" i="33"/>
  <c r="BA46" i="33"/>
  <c r="M5" i="33"/>
  <c r="B21" i="33"/>
  <c r="CY19" i="33"/>
  <c r="CY45" i="33"/>
  <c r="B47" i="33"/>
  <c r="K47" i="33" s="1"/>
  <c r="M20" i="33"/>
  <c r="L20" i="33"/>
  <c r="N20" i="33"/>
  <c r="O20" i="33"/>
  <c r="K20" i="33"/>
  <c r="K34" i="33" s="1"/>
  <c r="K20" i="29" s="1"/>
  <c r="P20" i="33"/>
  <c r="F19" i="29"/>
  <c r="F21" i="29" s="1"/>
  <c r="F60" i="29" s="1"/>
  <c r="K188" i="12"/>
  <c r="K29" i="12"/>
  <c r="K190" i="12" s="1"/>
  <c r="I6" i="14"/>
  <c r="R31" i="36"/>
  <c r="AG57" i="12"/>
  <c r="D56" i="12"/>
  <c r="M26" i="12"/>
  <c r="M60" i="14"/>
  <c r="L11" i="18"/>
  <c r="CY19" i="35"/>
  <c r="J60" i="35"/>
  <c r="R114" i="12"/>
  <c r="V152" i="12"/>
  <c r="T114" i="12"/>
  <c r="AC152" i="12"/>
  <c r="X152" i="12"/>
  <c r="X114" i="12"/>
  <c r="I14" i="39"/>
  <c r="I13" i="39"/>
  <c r="L6" i="34"/>
  <c r="N152" i="12"/>
  <c r="P114" i="12"/>
  <c r="N6" i="35"/>
  <c r="O6" i="35"/>
  <c r="Q114" i="12"/>
  <c r="D3" i="38"/>
  <c r="O3" i="38" s="1"/>
  <c r="AC114" i="12"/>
  <c r="W76" i="12"/>
  <c r="N6" i="34"/>
  <c r="P152" i="12"/>
  <c r="AB76" i="12"/>
  <c r="D3" i="37"/>
  <c r="O3" i="37" s="1"/>
  <c r="U152" i="12"/>
  <c r="Y152" i="12"/>
  <c r="S152" i="12"/>
  <c r="U114" i="12"/>
  <c r="S114" i="12"/>
  <c r="D3" i="39"/>
  <c r="O3" i="39" s="1"/>
  <c r="O6" i="33"/>
  <c r="Q76" i="12"/>
  <c r="F14" i="32" s="1"/>
  <c r="AB152" i="12"/>
  <c r="R152" i="12"/>
  <c r="AB114" i="12"/>
  <c r="W152" i="12"/>
  <c r="Z76" i="12"/>
  <c r="O6" i="34"/>
  <c r="Q152" i="12"/>
  <c r="V114" i="12"/>
  <c r="T152" i="12"/>
  <c r="Z152" i="12"/>
  <c r="AA114" i="12"/>
  <c r="N114" i="12"/>
  <c r="L6" i="35"/>
  <c r="Y114" i="12"/>
  <c r="CY48" i="14"/>
  <c r="P5" i="14"/>
  <c r="B24" i="14"/>
  <c r="CY22" i="14"/>
  <c r="Q12" i="36"/>
  <c r="N2" i="36" s="1"/>
  <c r="F8" i="36"/>
  <c r="F9" i="36" s="1"/>
  <c r="F10" i="36" s="1"/>
  <c r="F11" i="36" s="1"/>
  <c r="F12" i="36" s="1"/>
  <c r="F13" i="36" s="1"/>
  <c r="F14" i="36" s="1"/>
  <c r="F15" i="36" s="1"/>
  <c r="F16" i="36" s="1"/>
  <c r="F17" i="36" s="1"/>
  <c r="F18" i="36" s="1"/>
  <c r="L1" i="23"/>
  <c r="M4" i="23"/>
  <c r="B50" i="14"/>
  <c r="N50" i="14" s="1"/>
  <c r="O23" i="14"/>
  <c r="N23" i="14"/>
  <c r="N34" i="14" s="1"/>
  <c r="N20" i="18" s="1"/>
  <c r="S23" i="14"/>
  <c r="P23" i="14"/>
  <c r="Q23" i="14"/>
  <c r="R23" i="14"/>
  <c r="J34" i="35"/>
  <c r="J20" i="30" s="1"/>
  <c r="B47" i="35"/>
  <c r="K47" i="35" s="1"/>
  <c r="P20" i="35"/>
  <c r="L20" i="35"/>
  <c r="N20" i="35"/>
  <c r="O20" i="35"/>
  <c r="M20" i="35"/>
  <c r="K20" i="35"/>
  <c r="BV46" i="35"/>
  <c r="AD46" i="35"/>
  <c r="T46" i="35"/>
  <c r="AI46" i="35"/>
  <c r="BB46" i="35"/>
  <c r="BE46" i="35"/>
  <c r="CX46" i="35"/>
  <c r="AT46" i="35"/>
  <c r="AE46" i="35"/>
  <c r="BO46" i="35"/>
  <c r="BQ46" i="35"/>
  <c r="CM46" i="35"/>
  <c r="CB46" i="35"/>
  <c r="BP46" i="35"/>
  <c r="K46" i="35"/>
  <c r="CC46" i="35"/>
  <c r="CE46" i="35"/>
  <c r="BI46" i="35"/>
  <c r="CQ46" i="35"/>
  <c r="CL46" i="35"/>
  <c r="CR46" i="35"/>
  <c r="BJ46" i="35"/>
  <c r="CO46" i="35"/>
  <c r="AA46" i="35"/>
  <c r="BZ46" i="35"/>
  <c r="Q46" i="35"/>
  <c r="AL46" i="35"/>
  <c r="AP46" i="35"/>
  <c r="BR46" i="35"/>
  <c r="AK46" i="35"/>
  <c r="AB46" i="35"/>
  <c r="AN46" i="35"/>
  <c r="AV46" i="35"/>
  <c r="AC46" i="35"/>
  <c r="AH46" i="35"/>
  <c r="CK46" i="35"/>
  <c r="CJ46" i="35"/>
  <c r="AO46" i="35"/>
  <c r="CS46" i="35"/>
  <c r="L46" i="35"/>
  <c r="AZ46" i="35"/>
  <c r="BM46" i="35"/>
  <c r="Z46" i="35"/>
  <c r="W46" i="35"/>
  <c r="V46" i="35"/>
  <c r="AU46" i="35"/>
  <c r="BG46" i="35"/>
  <c r="U46" i="35"/>
  <c r="M46" i="35"/>
  <c r="CD46" i="35"/>
  <c r="AY46" i="35"/>
  <c r="AG46" i="35"/>
  <c r="CW46" i="35"/>
  <c r="O46" i="35"/>
  <c r="BD46" i="35"/>
  <c r="CV46" i="35"/>
  <c r="BW46" i="35"/>
  <c r="AX46" i="35"/>
  <c r="AJ46" i="35"/>
  <c r="N46" i="35"/>
  <c r="AW46" i="35"/>
  <c r="P46" i="35"/>
  <c r="BN46" i="35"/>
  <c r="AF46" i="35"/>
  <c r="BS46" i="35"/>
  <c r="AM46" i="35"/>
  <c r="AQ46" i="35"/>
  <c r="BX46" i="35"/>
  <c r="BU46" i="35"/>
  <c r="BL46" i="35"/>
  <c r="CI46" i="35"/>
  <c r="R46" i="35"/>
  <c r="CN46" i="35"/>
  <c r="BK46" i="35"/>
  <c r="CP46" i="35"/>
  <c r="BH46" i="35"/>
  <c r="CU46" i="35"/>
  <c r="BA46" i="35"/>
  <c r="BY46" i="35"/>
  <c r="BC46" i="35"/>
  <c r="CH46" i="35"/>
  <c r="CT46" i="35"/>
  <c r="AS46" i="35"/>
  <c r="S46" i="35"/>
  <c r="BT46" i="35"/>
  <c r="CA46" i="35"/>
  <c r="CF46" i="35"/>
  <c r="BF46" i="35"/>
  <c r="AR46" i="35"/>
  <c r="CG46" i="35"/>
  <c r="X46" i="35"/>
  <c r="Y46" i="35"/>
  <c r="C13" i="36"/>
  <c r="BN49" i="14"/>
  <c r="BM49" i="14"/>
  <c r="AB49" i="14"/>
  <c r="BQ49" i="14"/>
  <c r="CM49" i="14"/>
  <c r="V49" i="14"/>
  <c r="AD49" i="14"/>
  <c r="CT49" i="14"/>
  <c r="BV49" i="14"/>
  <c r="AC49" i="14"/>
  <c r="CW49" i="14"/>
  <c r="Y49" i="14"/>
  <c r="CP49" i="14"/>
  <c r="BW49" i="14"/>
  <c r="BO49" i="14"/>
  <c r="AY49" i="14"/>
  <c r="P49" i="14"/>
  <c r="CV49" i="14"/>
  <c r="BY49" i="14"/>
  <c r="AQ49" i="14"/>
  <c r="AT49" i="14"/>
  <c r="AO49" i="14"/>
  <c r="AR49" i="14"/>
  <c r="BC49" i="14"/>
  <c r="AH49" i="14"/>
  <c r="BA49" i="14"/>
  <c r="AU49" i="14"/>
  <c r="W49" i="14"/>
  <c r="BR49" i="14"/>
  <c r="CI49" i="14"/>
  <c r="AL49" i="14"/>
  <c r="CL49" i="14"/>
  <c r="CO49" i="14"/>
  <c r="CQ49" i="14"/>
  <c r="CJ49" i="14"/>
  <c r="BG49" i="14"/>
  <c r="AJ49" i="14"/>
  <c r="CE49" i="14"/>
  <c r="BZ49" i="14"/>
  <c r="N49" i="14"/>
  <c r="AS49" i="14"/>
  <c r="CR49" i="14"/>
  <c r="BX49" i="14"/>
  <c r="CX49" i="14"/>
  <c r="Z49" i="14"/>
  <c r="CU49" i="14"/>
  <c r="AK49" i="14"/>
  <c r="BT49" i="14"/>
  <c r="BS49" i="14"/>
  <c r="Q49" i="14"/>
  <c r="X49" i="14"/>
  <c r="CC49" i="14"/>
  <c r="BF49" i="14"/>
  <c r="CF49" i="14"/>
  <c r="CS49" i="14"/>
  <c r="O49" i="14"/>
  <c r="CH49" i="14"/>
  <c r="AP49" i="14"/>
  <c r="AW49" i="14"/>
  <c r="CN49" i="14"/>
  <c r="BB49" i="14"/>
  <c r="AA49" i="14"/>
  <c r="CG49" i="14"/>
  <c r="AE49" i="14"/>
  <c r="AV49" i="14"/>
  <c r="BH49" i="14"/>
  <c r="AM49" i="14"/>
  <c r="AX49" i="14"/>
  <c r="CD49" i="14"/>
  <c r="BL49" i="14"/>
  <c r="CK49" i="14"/>
  <c r="S49" i="14"/>
  <c r="BD49" i="14"/>
  <c r="CB49" i="14"/>
  <c r="R49" i="14"/>
  <c r="BE49" i="14"/>
  <c r="AG49" i="14"/>
  <c r="BU49" i="14"/>
  <c r="T49" i="14"/>
  <c r="CA49" i="14"/>
  <c r="AZ49" i="14"/>
  <c r="BK49" i="14"/>
  <c r="BI49" i="14"/>
  <c r="BJ49" i="14"/>
  <c r="AI49" i="14"/>
  <c r="AF49" i="14"/>
  <c r="U49" i="14"/>
  <c r="BP49" i="14"/>
  <c r="AN49" i="14"/>
  <c r="M5" i="35"/>
  <c r="B21" i="35"/>
  <c r="CY45" i="35"/>
  <c r="M34" i="14"/>
  <c r="M20" i="18" s="1"/>
  <c r="G10" i="31"/>
  <c r="F19" i="31"/>
  <c r="F21" i="31" s="1"/>
  <c r="G19" i="29"/>
  <c r="G21" i="29" s="1"/>
  <c r="G60" i="29" s="1"/>
  <c r="H10" i="29"/>
  <c r="I10" i="30"/>
  <c r="H19" i="30"/>
  <c r="H21" i="30" s="1"/>
  <c r="H60" i="30" s="1"/>
  <c r="G10" i="37"/>
  <c r="G11" i="37" s="1"/>
  <c r="G12" i="37" s="1"/>
  <c r="G13" i="37" s="1"/>
  <c r="G14" i="37" s="1"/>
  <c r="G9" i="37"/>
  <c r="C13" i="38"/>
  <c r="H19" i="18"/>
  <c r="H21" i="18" s="1"/>
  <c r="I10" i="18"/>
  <c r="I11" i="30"/>
  <c r="C12" i="37"/>
  <c r="G60" i="18"/>
  <c r="A11" i="36"/>
  <c r="L27" i="12"/>
  <c r="A10" i="36"/>
  <c r="A11" i="37"/>
  <c r="A12" i="38"/>
  <c r="B12" i="38"/>
  <c r="B10" i="36"/>
  <c r="J11" i="31" l="1"/>
  <c r="N5" i="34"/>
  <c r="B22" i="34"/>
  <c r="B48" i="34"/>
  <c r="L48" i="34" s="1"/>
  <c r="M21" i="34"/>
  <c r="N21" i="34"/>
  <c r="L21" i="34"/>
  <c r="O21" i="34"/>
  <c r="P21" i="34"/>
  <c r="Q21" i="34"/>
  <c r="AR47" i="34"/>
  <c r="CC47" i="34"/>
  <c r="Q47" i="34"/>
  <c r="BQ47" i="34"/>
  <c r="AO47" i="34"/>
  <c r="CH47" i="34"/>
  <c r="BP47" i="34"/>
  <c r="AJ47" i="34"/>
  <c r="BU47" i="34"/>
  <c r="CP47" i="34"/>
  <c r="U47" i="34"/>
  <c r="BM47" i="34"/>
  <c r="CT47" i="34"/>
  <c r="CW47" i="34"/>
  <c r="AD47" i="34"/>
  <c r="CX47" i="34"/>
  <c r="BK47" i="34"/>
  <c r="BS47" i="34"/>
  <c r="AE47" i="34"/>
  <c r="BY47" i="34"/>
  <c r="BD47" i="34"/>
  <c r="BZ47" i="34"/>
  <c r="AQ47" i="34"/>
  <c r="BN47" i="34"/>
  <c r="AZ47" i="34"/>
  <c r="AV47" i="34"/>
  <c r="BO47" i="34"/>
  <c r="AB47" i="34"/>
  <c r="AH47" i="34"/>
  <c r="W47" i="34"/>
  <c r="AI47" i="34"/>
  <c r="CF47" i="34"/>
  <c r="Z47" i="34"/>
  <c r="BJ47" i="34"/>
  <c r="CK47" i="34"/>
  <c r="CL47" i="34"/>
  <c r="BF47" i="34"/>
  <c r="CJ47" i="34"/>
  <c r="BR47" i="34"/>
  <c r="AK47" i="34"/>
  <c r="CG47" i="34"/>
  <c r="CD47" i="34"/>
  <c r="Y47" i="34"/>
  <c r="AY47" i="34"/>
  <c r="R47" i="34"/>
  <c r="BI47" i="34"/>
  <c r="AP47" i="34"/>
  <c r="M47" i="34"/>
  <c r="V47" i="34"/>
  <c r="AS47" i="34"/>
  <c r="CM47" i="34"/>
  <c r="AC47" i="34"/>
  <c r="L47" i="34"/>
  <c r="CV47" i="34"/>
  <c r="CI47" i="34"/>
  <c r="CA47" i="34"/>
  <c r="AW47" i="34"/>
  <c r="BL47" i="34"/>
  <c r="X47" i="34"/>
  <c r="AN47" i="34"/>
  <c r="AM47" i="34"/>
  <c r="AX47" i="34"/>
  <c r="BE47" i="34"/>
  <c r="CR47" i="34"/>
  <c r="AT47" i="34"/>
  <c r="BG47" i="34"/>
  <c r="S47" i="34"/>
  <c r="CS47" i="34"/>
  <c r="AF47" i="34"/>
  <c r="AL47" i="34"/>
  <c r="CO47" i="34"/>
  <c r="BB47" i="34"/>
  <c r="BT47" i="34"/>
  <c r="BV47" i="34"/>
  <c r="BA47" i="34"/>
  <c r="BC47" i="34"/>
  <c r="AU47" i="34"/>
  <c r="CN47" i="34"/>
  <c r="CQ47" i="34"/>
  <c r="AG47" i="34"/>
  <c r="CB47" i="34"/>
  <c r="CU47" i="34"/>
  <c r="N47" i="34"/>
  <c r="AA47" i="34"/>
  <c r="BX47" i="34"/>
  <c r="BW47" i="34"/>
  <c r="P47" i="34"/>
  <c r="CE47" i="34"/>
  <c r="T47" i="34"/>
  <c r="O47" i="34"/>
  <c r="BH47" i="34"/>
  <c r="K60" i="34"/>
  <c r="CY46" i="34"/>
  <c r="CY20" i="34"/>
  <c r="K34" i="34"/>
  <c r="K20" i="31" s="1"/>
  <c r="K60" i="33"/>
  <c r="CY20" i="33"/>
  <c r="CX47" i="33"/>
  <c r="BB47" i="33"/>
  <c r="AC47" i="33"/>
  <c r="BE47" i="33"/>
  <c r="AI47" i="33"/>
  <c r="AT47" i="33"/>
  <c r="Y47" i="33"/>
  <c r="BC47" i="33"/>
  <c r="CT47" i="33"/>
  <c r="AO47" i="33"/>
  <c r="M47" i="33"/>
  <c r="AJ47" i="33"/>
  <c r="AR47" i="33"/>
  <c r="AN47" i="33"/>
  <c r="AF47" i="33"/>
  <c r="CH47" i="33"/>
  <c r="BY47" i="33"/>
  <c r="CW47" i="33"/>
  <c r="T47" i="33"/>
  <c r="V47" i="33"/>
  <c r="Q47" i="33"/>
  <c r="AM47" i="33"/>
  <c r="BU47" i="33"/>
  <c r="BZ47" i="33"/>
  <c r="CR47" i="33"/>
  <c r="L47" i="33"/>
  <c r="BA47" i="33"/>
  <c r="BN47" i="33"/>
  <c r="S47" i="33"/>
  <c r="CD47" i="33"/>
  <c r="AG47" i="33"/>
  <c r="CL47" i="33"/>
  <c r="BL47" i="33"/>
  <c r="AD47" i="33"/>
  <c r="R47" i="33"/>
  <c r="CE47" i="33"/>
  <c r="U47" i="33"/>
  <c r="AW47" i="33"/>
  <c r="CQ47" i="33"/>
  <c r="AP47" i="33"/>
  <c r="BH47" i="33"/>
  <c r="AU47" i="33"/>
  <c r="W47" i="33"/>
  <c r="CK47" i="33"/>
  <c r="AH47" i="33"/>
  <c r="AK47" i="33"/>
  <c r="CM47" i="33"/>
  <c r="AV47" i="33"/>
  <c r="CA47" i="33"/>
  <c r="CU47" i="33"/>
  <c r="CO47" i="33"/>
  <c r="BP47" i="33"/>
  <c r="BX47" i="33"/>
  <c r="AE47" i="33"/>
  <c r="O47" i="33"/>
  <c r="CS47" i="33"/>
  <c r="BM47" i="33"/>
  <c r="CN47" i="33"/>
  <c r="AB47" i="33"/>
  <c r="BT47" i="33"/>
  <c r="P47" i="33"/>
  <c r="BK47" i="33"/>
  <c r="AX47" i="33"/>
  <c r="BW47" i="33"/>
  <c r="CV47" i="33"/>
  <c r="BD47" i="33"/>
  <c r="CG47" i="33"/>
  <c r="Z47" i="33"/>
  <c r="AA47" i="33"/>
  <c r="AY47" i="33"/>
  <c r="BG47" i="33"/>
  <c r="CC47" i="33"/>
  <c r="N47" i="33"/>
  <c r="BR47" i="33"/>
  <c r="CF47" i="33"/>
  <c r="AZ47" i="33"/>
  <c r="BQ47" i="33"/>
  <c r="CI47" i="33"/>
  <c r="BS47" i="33"/>
  <c r="BF47" i="33"/>
  <c r="BO47" i="33"/>
  <c r="AS47" i="33"/>
  <c r="BJ47" i="33"/>
  <c r="BV47" i="33"/>
  <c r="CB47" i="33"/>
  <c r="CJ47" i="33"/>
  <c r="X47" i="33"/>
  <c r="BI47" i="33"/>
  <c r="AL47" i="33"/>
  <c r="CP47" i="33"/>
  <c r="AQ47" i="33"/>
  <c r="B48" i="33"/>
  <c r="L48" i="33" s="1"/>
  <c r="M21" i="33"/>
  <c r="O21" i="33"/>
  <c r="L21" i="33"/>
  <c r="Q21" i="33"/>
  <c r="N21" i="33"/>
  <c r="P21" i="33"/>
  <c r="K11" i="29"/>
  <c r="N5" i="33"/>
  <c r="B22" i="33"/>
  <c r="CY46" i="33"/>
  <c r="G10" i="36"/>
  <c r="G11" i="36" s="1"/>
  <c r="G12" i="36" s="1"/>
  <c r="G13" i="36" s="1"/>
  <c r="G14" i="36" s="1"/>
  <c r="G15" i="36" s="1"/>
  <c r="G16" i="36" s="1"/>
  <c r="G17" i="36" s="1"/>
  <c r="G18" i="36" s="1"/>
  <c r="G9" i="36"/>
  <c r="L29" i="12"/>
  <c r="L190" i="12" s="1"/>
  <c r="L188" i="12"/>
  <c r="J6" i="14"/>
  <c r="AG58" i="12"/>
  <c r="D57" i="12"/>
  <c r="R32" i="36"/>
  <c r="N26" i="12"/>
  <c r="D4" i="37"/>
  <c r="D5" i="37" s="1"/>
  <c r="N60" i="14"/>
  <c r="CY46" i="35"/>
  <c r="K60" i="35"/>
  <c r="D4" i="38"/>
  <c r="N5" i="35"/>
  <c r="B22" i="35"/>
  <c r="M1" i="23"/>
  <c r="N4" i="23"/>
  <c r="CY49" i="14"/>
  <c r="CY20" i="35"/>
  <c r="K34" i="35"/>
  <c r="K20" i="30" s="1"/>
  <c r="S50" i="14"/>
  <c r="AX50" i="14"/>
  <c r="CI50" i="14"/>
  <c r="AJ50" i="14"/>
  <c r="BL50" i="14"/>
  <c r="AA50" i="14"/>
  <c r="BG50" i="14"/>
  <c r="AQ50" i="14"/>
  <c r="BW50" i="14"/>
  <c r="BD50" i="14"/>
  <c r="CG50" i="14"/>
  <c r="V50" i="14"/>
  <c r="CR50" i="14"/>
  <c r="CD50" i="14"/>
  <c r="CN50" i="14"/>
  <c r="AV50" i="14"/>
  <c r="BY50" i="14"/>
  <c r="AU50" i="14"/>
  <c r="CO50" i="14"/>
  <c r="AZ50" i="14"/>
  <c r="CP50" i="14"/>
  <c r="AE50" i="14"/>
  <c r="U50" i="14"/>
  <c r="BJ50" i="14"/>
  <c r="AL50" i="14"/>
  <c r="CS50" i="14"/>
  <c r="AP50" i="14"/>
  <c r="CQ50" i="14"/>
  <c r="BH50" i="14"/>
  <c r="AH50" i="14"/>
  <c r="CE50" i="14"/>
  <c r="CC50" i="14"/>
  <c r="BN50" i="14"/>
  <c r="W50" i="14"/>
  <c r="BA50" i="14"/>
  <c r="CK50" i="14"/>
  <c r="CB50" i="14"/>
  <c r="AR50" i="14"/>
  <c r="AC50" i="14"/>
  <c r="BQ50" i="14"/>
  <c r="O50" i="14"/>
  <c r="AF50" i="14"/>
  <c r="CX50" i="14"/>
  <c r="BO50" i="14"/>
  <c r="AS50" i="14"/>
  <c r="AI50" i="14"/>
  <c r="BT50" i="14"/>
  <c r="BP50" i="14"/>
  <c r="AG50" i="14"/>
  <c r="Z50" i="14"/>
  <c r="BX50" i="14"/>
  <c r="BU50" i="14"/>
  <c r="CL50" i="14"/>
  <c r="BS50" i="14"/>
  <c r="Q50" i="14"/>
  <c r="X50" i="14"/>
  <c r="CM50" i="14"/>
  <c r="CW50" i="14"/>
  <c r="BC50" i="14"/>
  <c r="CV50" i="14"/>
  <c r="AK50" i="14"/>
  <c r="AW50" i="14"/>
  <c r="R50" i="14"/>
  <c r="BZ50" i="14"/>
  <c r="AB50" i="14"/>
  <c r="CA50" i="14"/>
  <c r="P50" i="14"/>
  <c r="AT50" i="14"/>
  <c r="CT50" i="14"/>
  <c r="AY50" i="14"/>
  <c r="BK50" i="14"/>
  <c r="BF50" i="14"/>
  <c r="CJ50" i="14"/>
  <c r="CH50" i="14"/>
  <c r="BB50" i="14"/>
  <c r="BE50" i="14"/>
  <c r="AM50" i="14"/>
  <c r="AO50" i="14"/>
  <c r="AN50" i="14"/>
  <c r="BM50" i="14"/>
  <c r="CF50" i="14"/>
  <c r="BI50" i="14"/>
  <c r="BV50" i="14"/>
  <c r="CU50" i="14"/>
  <c r="AD50" i="14"/>
  <c r="BR50" i="14"/>
  <c r="T50" i="14"/>
  <c r="Y50" i="14"/>
  <c r="G14" i="32"/>
  <c r="C14" i="36"/>
  <c r="M11" i="18"/>
  <c r="B51" i="14"/>
  <c r="O51" i="14" s="1"/>
  <c r="R24" i="14"/>
  <c r="P24" i="14"/>
  <c r="Q24" i="14"/>
  <c r="T24" i="14"/>
  <c r="O24" i="14"/>
  <c r="S24" i="14"/>
  <c r="H14" i="32"/>
  <c r="B48" i="35"/>
  <c r="L48" i="35" s="1"/>
  <c r="P21" i="35"/>
  <c r="Q21" i="35"/>
  <c r="L21" i="35"/>
  <c r="O21" i="35"/>
  <c r="N21" i="35"/>
  <c r="M21" i="35"/>
  <c r="Q47" i="35"/>
  <c r="AX47" i="35"/>
  <c r="Y47" i="35"/>
  <c r="P47" i="35"/>
  <c r="AS47" i="35"/>
  <c r="W47" i="35"/>
  <c r="CE47" i="35"/>
  <c r="S47" i="35"/>
  <c r="CC47" i="35"/>
  <c r="AA47" i="35"/>
  <c r="CH47" i="35"/>
  <c r="CV47" i="35"/>
  <c r="BO47" i="35"/>
  <c r="AC47" i="35"/>
  <c r="AN47" i="35"/>
  <c r="CT47" i="35"/>
  <c r="CS47" i="35"/>
  <c r="CJ47" i="35"/>
  <c r="CD47" i="35"/>
  <c r="U47" i="35"/>
  <c r="BL47" i="35"/>
  <c r="BE47" i="35"/>
  <c r="AV47" i="35"/>
  <c r="AH47" i="35"/>
  <c r="BN47" i="35"/>
  <c r="CN47" i="35"/>
  <c r="AZ47" i="35"/>
  <c r="AB47" i="35"/>
  <c r="BS47" i="35"/>
  <c r="AI47" i="35"/>
  <c r="Z47" i="35"/>
  <c r="R47" i="35"/>
  <c r="AU47" i="35"/>
  <c r="AR47" i="35"/>
  <c r="AK47" i="35"/>
  <c r="CF47" i="35"/>
  <c r="BJ47" i="35"/>
  <c r="M47" i="35"/>
  <c r="BF47" i="35"/>
  <c r="CU47" i="35"/>
  <c r="N47" i="35"/>
  <c r="CQ47" i="35"/>
  <c r="BC47" i="35"/>
  <c r="CL47" i="35"/>
  <c r="BK47" i="35"/>
  <c r="BB47" i="35"/>
  <c r="AE47" i="35"/>
  <c r="BZ47" i="35"/>
  <c r="BX47" i="35"/>
  <c r="AF47" i="35"/>
  <c r="BD47" i="35"/>
  <c r="AY47" i="35"/>
  <c r="BW47" i="35"/>
  <c r="AP47" i="35"/>
  <c r="BT47" i="35"/>
  <c r="AL47" i="35"/>
  <c r="AJ47" i="35"/>
  <c r="BY47" i="35"/>
  <c r="X47" i="35"/>
  <c r="BU47" i="35"/>
  <c r="BM47" i="35"/>
  <c r="CW47" i="35"/>
  <c r="BR47" i="35"/>
  <c r="CG47" i="35"/>
  <c r="AM47" i="35"/>
  <c r="BI47" i="35"/>
  <c r="AD47" i="35"/>
  <c r="BA47" i="35"/>
  <c r="CM47" i="35"/>
  <c r="CX47" i="35"/>
  <c r="T47" i="35"/>
  <c r="BV47" i="35"/>
  <c r="CR47" i="35"/>
  <c r="BG47" i="35"/>
  <c r="BP47" i="35"/>
  <c r="V47" i="35"/>
  <c r="AG47" i="35"/>
  <c r="BH47" i="35"/>
  <c r="CI47" i="35"/>
  <c r="CP47" i="35"/>
  <c r="CA47" i="35"/>
  <c r="AQ47" i="35"/>
  <c r="AO47" i="35"/>
  <c r="CK47" i="35"/>
  <c r="AT47" i="35"/>
  <c r="L47" i="35"/>
  <c r="BQ47" i="35"/>
  <c r="O47" i="35"/>
  <c r="CO47" i="35"/>
  <c r="AW47" i="35"/>
  <c r="CB47" i="35"/>
  <c r="CY23" i="14"/>
  <c r="Q5" i="14"/>
  <c r="B25" i="14"/>
  <c r="D4" i="39"/>
  <c r="F60" i="31"/>
  <c r="G19" i="31"/>
  <c r="G21" i="31" s="1"/>
  <c r="H10" i="31"/>
  <c r="I10" i="29"/>
  <c r="H19" i="29"/>
  <c r="H21" i="29" s="1"/>
  <c r="I19" i="30"/>
  <c r="I21" i="30" s="1"/>
  <c r="I60" i="30" s="1"/>
  <c r="J10" i="30"/>
  <c r="H11" i="38"/>
  <c r="H12" i="38" s="1"/>
  <c r="H13" i="38" s="1"/>
  <c r="H14" i="38" s="1"/>
  <c r="I14" i="38"/>
  <c r="C13" i="37"/>
  <c r="H60" i="18"/>
  <c r="J11" i="30"/>
  <c r="I19" i="18"/>
  <c r="I21" i="18" s="1"/>
  <c r="J10" i="18"/>
  <c r="I13" i="38"/>
  <c r="C14" i="38"/>
  <c r="B12" i="37"/>
  <c r="A12" i="37"/>
  <c r="M27" i="12"/>
  <c r="L60" i="33" l="1"/>
  <c r="L60" i="34"/>
  <c r="CY21" i="34"/>
  <c r="K11" i="31"/>
  <c r="CY47" i="34"/>
  <c r="O5" i="34"/>
  <c r="B23" i="34"/>
  <c r="O22" i="34"/>
  <c r="Q22" i="34"/>
  <c r="M22" i="34"/>
  <c r="B49" i="34"/>
  <c r="M49" i="34" s="1"/>
  <c r="P22" i="34"/>
  <c r="R22" i="34"/>
  <c r="N22" i="34"/>
  <c r="AU48" i="34"/>
  <c r="AB48" i="34"/>
  <c r="CF48" i="34"/>
  <c r="AY48" i="34"/>
  <c r="AG48" i="34"/>
  <c r="BA48" i="34"/>
  <c r="BD48" i="34"/>
  <c r="AN48" i="34"/>
  <c r="BR48" i="34"/>
  <c r="CH48" i="34"/>
  <c r="N48" i="34"/>
  <c r="AC48" i="34"/>
  <c r="BM48" i="34"/>
  <c r="CW48" i="34"/>
  <c r="AH48" i="34"/>
  <c r="U48" i="34"/>
  <c r="BV48" i="34"/>
  <c r="Q48" i="34"/>
  <c r="Y48" i="34"/>
  <c r="P48" i="34"/>
  <c r="AI48" i="34"/>
  <c r="R48" i="34"/>
  <c r="AR48" i="34"/>
  <c r="CA48" i="34"/>
  <c r="AS48" i="34"/>
  <c r="AO48" i="34"/>
  <c r="BQ48" i="34"/>
  <c r="AK48" i="34"/>
  <c r="BF48" i="34"/>
  <c r="CG48" i="34"/>
  <c r="BB48" i="34"/>
  <c r="CC48" i="34"/>
  <c r="AJ48" i="34"/>
  <c r="BH48" i="34"/>
  <c r="CX48" i="34"/>
  <c r="BL48" i="34"/>
  <c r="AZ48" i="34"/>
  <c r="CT48" i="34"/>
  <c r="BX48" i="34"/>
  <c r="CN48" i="34"/>
  <c r="W48" i="34"/>
  <c r="Z48" i="34"/>
  <c r="AX48" i="34"/>
  <c r="BY48" i="34"/>
  <c r="M48" i="34"/>
  <c r="O48" i="34"/>
  <c r="BN48" i="34"/>
  <c r="AA48" i="34"/>
  <c r="BE48" i="34"/>
  <c r="AV48" i="34"/>
  <c r="AL48" i="34"/>
  <c r="CU48" i="34"/>
  <c r="CQ48" i="34"/>
  <c r="CE48" i="34"/>
  <c r="BZ48" i="34"/>
  <c r="BS48" i="34"/>
  <c r="AW48" i="34"/>
  <c r="BI48" i="34"/>
  <c r="AT48" i="34"/>
  <c r="BU48" i="34"/>
  <c r="BO48" i="34"/>
  <c r="BK48" i="34"/>
  <c r="X48" i="34"/>
  <c r="BP48" i="34"/>
  <c r="CP48" i="34"/>
  <c r="BJ48" i="34"/>
  <c r="BT48" i="34"/>
  <c r="BG48" i="34"/>
  <c r="AF48" i="34"/>
  <c r="V48" i="34"/>
  <c r="CM48" i="34"/>
  <c r="CJ48" i="34"/>
  <c r="CS48" i="34"/>
  <c r="AQ48" i="34"/>
  <c r="CB48" i="34"/>
  <c r="CK48" i="34"/>
  <c r="AM48" i="34"/>
  <c r="AE48" i="34"/>
  <c r="AD48" i="34"/>
  <c r="T48" i="34"/>
  <c r="CV48" i="34"/>
  <c r="BW48" i="34"/>
  <c r="CI48" i="34"/>
  <c r="CR48" i="34"/>
  <c r="CD48" i="34"/>
  <c r="CL48" i="34"/>
  <c r="S48" i="34"/>
  <c r="BC48" i="34"/>
  <c r="CO48" i="34"/>
  <c r="AP48" i="34"/>
  <c r="L34" i="34"/>
  <c r="L20" i="31" s="1"/>
  <c r="CY47" i="33"/>
  <c r="CV48" i="33"/>
  <c r="BA48" i="33"/>
  <c r="CP48" i="33"/>
  <c r="CA48" i="33"/>
  <c r="Q48" i="33"/>
  <c r="CE48" i="33"/>
  <c r="CH48" i="33"/>
  <c r="AW48" i="33"/>
  <c r="AI48" i="33"/>
  <c r="CI48" i="33"/>
  <c r="BQ48" i="33"/>
  <c r="CB48" i="33"/>
  <c r="BV48" i="33"/>
  <c r="BO48" i="33"/>
  <c r="N48" i="33"/>
  <c r="CQ48" i="33"/>
  <c r="BR48" i="33"/>
  <c r="BK48" i="33"/>
  <c r="BF48" i="33"/>
  <c r="AB48" i="33"/>
  <c r="V48" i="33"/>
  <c r="CC48" i="33"/>
  <c r="CF48" i="33"/>
  <c r="R48" i="33"/>
  <c r="AO48" i="33"/>
  <c r="P48" i="33"/>
  <c r="S48" i="33"/>
  <c r="CK48" i="33"/>
  <c r="BS48" i="33"/>
  <c r="BT48" i="33"/>
  <c r="AN48" i="33"/>
  <c r="AK48" i="33"/>
  <c r="AF48" i="33"/>
  <c r="BZ48" i="33"/>
  <c r="BH48" i="33"/>
  <c r="AE48" i="33"/>
  <c r="BE48" i="33"/>
  <c r="T48" i="33"/>
  <c r="BD48" i="33"/>
  <c r="AS48" i="33"/>
  <c r="M48" i="33"/>
  <c r="CN48" i="33"/>
  <c r="AM48" i="33"/>
  <c r="AZ48" i="33"/>
  <c r="AU48" i="33"/>
  <c r="CW48" i="33"/>
  <c r="BX48" i="33"/>
  <c r="BY48" i="33"/>
  <c r="CJ48" i="33"/>
  <c r="BC48" i="33"/>
  <c r="CL48" i="33"/>
  <c r="AA48" i="33"/>
  <c r="AX48" i="33"/>
  <c r="CU48" i="33"/>
  <c r="CR48" i="33"/>
  <c r="U48" i="33"/>
  <c r="AY48" i="33"/>
  <c r="BW48" i="33"/>
  <c r="BL48" i="33"/>
  <c r="AD48" i="33"/>
  <c r="AP48" i="33"/>
  <c r="CT48" i="33"/>
  <c r="W48" i="33"/>
  <c r="CO48" i="33"/>
  <c r="X48" i="33"/>
  <c r="BB48" i="33"/>
  <c r="AH48" i="33"/>
  <c r="CS48" i="33"/>
  <c r="BP48" i="33"/>
  <c r="AG48" i="33"/>
  <c r="AC48" i="33"/>
  <c r="AT48" i="33"/>
  <c r="O48" i="33"/>
  <c r="BI48" i="33"/>
  <c r="BJ48" i="33"/>
  <c r="CX48" i="33"/>
  <c r="Y48" i="33"/>
  <c r="AQ48" i="33"/>
  <c r="AR48" i="33"/>
  <c r="CG48" i="33"/>
  <c r="BU48" i="33"/>
  <c r="AV48" i="33"/>
  <c r="Z48" i="33"/>
  <c r="BM48" i="33"/>
  <c r="CD48" i="33"/>
  <c r="BG48" i="33"/>
  <c r="BN48" i="33"/>
  <c r="AJ48" i="33"/>
  <c r="CM48" i="33"/>
  <c r="AL48" i="33"/>
  <c r="O5" i="33"/>
  <c r="B23" i="33"/>
  <c r="B49" i="33"/>
  <c r="M49" i="33" s="1"/>
  <c r="P22" i="33"/>
  <c r="Q22" i="33"/>
  <c r="O22" i="33"/>
  <c r="R22" i="33"/>
  <c r="N22" i="33"/>
  <c r="M22" i="33"/>
  <c r="CY21" i="33"/>
  <c r="L34" i="33"/>
  <c r="L20" i="29" s="1"/>
  <c r="O4" i="37"/>
  <c r="M29" i="12"/>
  <c r="M190" i="12" s="1"/>
  <c r="K6" i="14"/>
  <c r="M188" i="12"/>
  <c r="D58" i="12"/>
  <c r="AG59" i="12"/>
  <c r="R33" i="36"/>
  <c r="O26" i="12"/>
  <c r="N11" i="18"/>
  <c r="CY50" i="14"/>
  <c r="CY24" i="14"/>
  <c r="O4" i="38"/>
  <c r="D5" i="38"/>
  <c r="CY47" i="35"/>
  <c r="R5" i="14"/>
  <c r="S5" i="14" s="1"/>
  <c r="T5" i="14" s="1"/>
  <c r="U5" i="14" s="1"/>
  <c r="V5" i="14" s="1"/>
  <c r="W5" i="14" s="1"/>
  <c r="X5" i="14" s="1"/>
  <c r="Y5" i="14" s="1"/>
  <c r="Z5" i="14" s="1"/>
  <c r="AA5" i="14" s="1"/>
  <c r="AB5" i="14" s="1"/>
  <c r="AC5" i="14" s="1"/>
  <c r="AD5" i="14" s="1"/>
  <c r="AE5" i="14" s="1"/>
  <c r="AF5" i="14" s="1"/>
  <c r="AG5" i="14" s="1"/>
  <c r="AH5" i="14" s="1"/>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BG5" i="14" s="1"/>
  <c r="BH5" i="14" s="1"/>
  <c r="BI5" i="14" s="1"/>
  <c r="BJ5" i="14" s="1"/>
  <c r="BK5" i="14" s="1"/>
  <c r="BL5" i="14" s="1"/>
  <c r="BM5" i="14" s="1"/>
  <c r="BN5" i="14" s="1"/>
  <c r="BO5" i="14" s="1"/>
  <c r="BP5" i="14" s="1"/>
  <c r="BQ5" i="14" s="1"/>
  <c r="BR5" i="14" s="1"/>
  <c r="BS5" i="14" s="1"/>
  <c r="BT5" i="14" s="1"/>
  <c r="BU5" i="14" s="1"/>
  <c r="BV5" i="14" s="1"/>
  <c r="BW5" i="14" s="1"/>
  <c r="BX5" i="14" s="1"/>
  <c r="BY5" i="14" s="1"/>
  <c r="BZ5" i="14" s="1"/>
  <c r="CA5" i="14" s="1"/>
  <c r="CB5" i="14" s="1"/>
  <c r="CC5" i="14" s="1"/>
  <c r="CD5" i="14" s="1"/>
  <c r="CE5" i="14" s="1"/>
  <c r="CF5" i="14" s="1"/>
  <c r="CG5" i="14" s="1"/>
  <c r="CH5" i="14" s="1"/>
  <c r="CI5" i="14" s="1"/>
  <c r="CJ5" i="14" s="1"/>
  <c r="CK5" i="14" s="1"/>
  <c r="CL5" i="14" s="1"/>
  <c r="CM5" i="14" s="1"/>
  <c r="CN5" i="14" s="1"/>
  <c r="CO5" i="14" s="1"/>
  <c r="CP5" i="14" s="1"/>
  <c r="CQ5" i="14" s="1"/>
  <c r="CR5" i="14" s="1"/>
  <c r="CS5" i="14" s="1"/>
  <c r="CT5" i="14" s="1"/>
  <c r="CU5" i="14" s="1"/>
  <c r="CV5" i="14" s="1"/>
  <c r="CW5" i="14" s="1"/>
  <c r="CX5" i="14" s="1"/>
  <c r="O34" i="14"/>
  <c r="O20" i="18" s="1"/>
  <c r="D5" i="39"/>
  <c r="O4" i="39"/>
  <c r="AP48" i="35"/>
  <c r="AT48" i="35"/>
  <c r="BG48" i="35"/>
  <c r="CD48" i="35"/>
  <c r="BS48" i="35"/>
  <c r="CQ48" i="35"/>
  <c r="AC48" i="35"/>
  <c r="BK48" i="35"/>
  <c r="BZ48" i="35"/>
  <c r="BN48" i="35"/>
  <c r="CI48" i="35"/>
  <c r="CW48" i="35"/>
  <c r="BV48" i="35"/>
  <c r="BH48" i="35"/>
  <c r="AW48" i="35"/>
  <c r="BJ48" i="35"/>
  <c r="BO48" i="35"/>
  <c r="AL48" i="35"/>
  <c r="AI48" i="35"/>
  <c r="BP48" i="35"/>
  <c r="BI48" i="35"/>
  <c r="AQ48" i="35"/>
  <c r="R48" i="35"/>
  <c r="AM48" i="35"/>
  <c r="AU48" i="35"/>
  <c r="AG48" i="35"/>
  <c r="CN48" i="35"/>
  <c r="CB48" i="35"/>
  <c r="CP48" i="35"/>
  <c r="BB48" i="35"/>
  <c r="AS48" i="35"/>
  <c r="M48" i="35"/>
  <c r="O48" i="35"/>
  <c r="CF48" i="35"/>
  <c r="W48" i="35"/>
  <c r="AX48" i="35"/>
  <c r="AD48" i="35"/>
  <c r="AN48" i="35"/>
  <c r="AO48" i="35"/>
  <c r="CS48" i="35"/>
  <c r="CC48" i="35"/>
  <c r="AA48" i="35"/>
  <c r="BX48" i="35"/>
  <c r="CO48" i="35"/>
  <c r="Q48" i="35"/>
  <c r="AF48" i="35"/>
  <c r="CM48" i="35"/>
  <c r="AR48" i="35"/>
  <c r="X48" i="35"/>
  <c r="BT48" i="35"/>
  <c r="AV48" i="35"/>
  <c r="S48" i="35"/>
  <c r="CV48" i="35"/>
  <c r="AE48" i="35"/>
  <c r="BA48" i="35"/>
  <c r="AY48" i="35"/>
  <c r="BU48" i="35"/>
  <c r="BW48" i="35"/>
  <c r="BE48" i="35"/>
  <c r="AJ48" i="35"/>
  <c r="U48" i="35"/>
  <c r="BY48" i="35"/>
  <c r="Y48" i="35"/>
  <c r="CL48" i="35"/>
  <c r="AB48" i="35"/>
  <c r="CK48" i="35"/>
  <c r="V48" i="35"/>
  <c r="BM48" i="35"/>
  <c r="BL48" i="35"/>
  <c r="CE48" i="35"/>
  <c r="BQ48" i="35"/>
  <c r="P48" i="35"/>
  <c r="BC48" i="35"/>
  <c r="CH48" i="35"/>
  <c r="CA48" i="35"/>
  <c r="CX48" i="35"/>
  <c r="T48" i="35"/>
  <c r="Z48" i="35"/>
  <c r="AK48" i="35"/>
  <c r="CU48" i="35"/>
  <c r="CG48" i="35"/>
  <c r="AZ48" i="35"/>
  <c r="BR48" i="35"/>
  <c r="CR48" i="35"/>
  <c r="BF48" i="35"/>
  <c r="CJ48" i="35"/>
  <c r="BD48" i="35"/>
  <c r="AH48" i="35"/>
  <c r="CT48" i="35"/>
  <c r="N48" i="35"/>
  <c r="L60" i="35"/>
  <c r="AI51" i="14"/>
  <c r="AW51" i="14"/>
  <c r="BA51" i="14"/>
  <c r="CF51" i="14"/>
  <c r="CP51" i="14"/>
  <c r="U51" i="14"/>
  <c r="AV51" i="14"/>
  <c r="AL51" i="14"/>
  <c r="CW51" i="14"/>
  <c r="CN51" i="14"/>
  <c r="Z51" i="14"/>
  <c r="CA51" i="14"/>
  <c r="CS51" i="14"/>
  <c r="CU51" i="14"/>
  <c r="CG51" i="14"/>
  <c r="Q51" i="14"/>
  <c r="BY51" i="14"/>
  <c r="CR51" i="14"/>
  <c r="BO51" i="14"/>
  <c r="T51" i="14"/>
  <c r="BD51" i="14"/>
  <c r="R51" i="14"/>
  <c r="CI51" i="14"/>
  <c r="CH51" i="14"/>
  <c r="CJ51" i="14"/>
  <c r="BC51" i="14"/>
  <c r="CK51" i="14"/>
  <c r="CB51" i="14"/>
  <c r="AC51" i="14"/>
  <c r="BQ51" i="14"/>
  <c r="CQ51" i="14"/>
  <c r="BH51" i="14"/>
  <c r="BX51" i="14"/>
  <c r="BE51" i="14"/>
  <c r="BV51" i="14"/>
  <c r="BR51" i="14"/>
  <c r="BG51" i="14"/>
  <c r="W51" i="14"/>
  <c r="AD51" i="14"/>
  <c r="AB51" i="14"/>
  <c r="CT51" i="14"/>
  <c r="V51" i="14"/>
  <c r="CV51" i="14"/>
  <c r="CD51" i="14"/>
  <c r="BS51" i="14"/>
  <c r="AO51" i="14"/>
  <c r="AK51" i="14"/>
  <c r="BZ51" i="14"/>
  <c r="AX51" i="14"/>
  <c r="AN51" i="14"/>
  <c r="AE51" i="14"/>
  <c r="CC51" i="14"/>
  <c r="AZ51" i="14"/>
  <c r="BU51" i="14"/>
  <c r="BJ51" i="14"/>
  <c r="P51" i="14"/>
  <c r="AH51" i="14"/>
  <c r="BL51" i="14"/>
  <c r="AR51" i="14"/>
  <c r="BP51" i="14"/>
  <c r="BW51" i="14"/>
  <c r="AQ51" i="14"/>
  <c r="AM51" i="14"/>
  <c r="AY51" i="14"/>
  <c r="CM51" i="14"/>
  <c r="Y51" i="14"/>
  <c r="AF51" i="14"/>
  <c r="AT51" i="14"/>
  <c r="AP51" i="14"/>
  <c r="CO51" i="14"/>
  <c r="X51" i="14"/>
  <c r="BB51" i="14"/>
  <c r="S51" i="14"/>
  <c r="CX51" i="14"/>
  <c r="BT51" i="14"/>
  <c r="BK51" i="14"/>
  <c r="BF51" i="14"/>
  <c r="AS51" i="14"/>
  <c r="BM51" i="14"/>
  <c r="AA51" i="14"/>
  <c r="CE51" i="14"/>
  <c r="BI51" i="14"/>
  <c r="CL51" i="14"/>
  <c r="AU51" i="14"/>
  <c r="AJ51" i="14"/>
  <c r="BN51" i="14"/>
  <c r="AG51" i="14"/>
  <c r="O60" i="14"/>
  <c r="C15" i="36"/>
  <c r="B49" i="35"/>
  <c r="M49" i="35" s="1"/>
  <c r="P22" i="35"/>
  <c r="N22" i="35"/>
  <c r="Q22" i="35"/>
  <c r="M22" i="35"/>
  <c r="R22" i="35"/>
  <c r="O22" i="35"/>
  <c r="CY21" i="35"/>
  <c r="L34" i="35"/>
  <c r="L20" i="30" s="1"/>
  <c r="N1" i="23"/>
  <c r="O4" i="23"/>
  <c r="O5" i="35"/>
  <c r="B23" i="35"/>
  <c r="O5" i="37"/>
  <c r="D6" i="37"/>
  <c r="B52" i="14"/>
  <c r="P52" i="14" s="1"/>
  <c r="T25" i="14"/>
  <c r="P25" i="14"/>
  <c r="R25" i="14"/>
  <c r="U25" i="14"/>
  <c r="Q25" i="14"/>
  <c r="S25" i="14"/>
  <c r="H19" i="31"/>
  <c r="H21" i="31" s="1"/>
  <c r="H60" i="31" s="1"/>
  <c r="I10" i="31"/>
  <c r="H60" i="29"/>
  <c r="G60" i="31"/>
  <c r="I19" i="29"/>
  <c r="I21" i="29" s="1"/>
  <c r="J10" i="29"/>
  <c r="J19" i="30"/>
  <c r="J21" i="30" s="1"/>
  <c r="J60" i="30" s="1"/>
  <c r="K10" i="30"/>
  <c r="I14" i="37"/>
  <c r="H11" i="37"/>
  <c r="H12" i="37" s="1"/>
  <c r="H13" i="37" s="1"/>
  <c r="H14" i="37" s="1"/>
  <c r="I60" i="18"/>
  <c r="K11" i="30"/>
  <c r="J19" i="18"/>
  <c r="J21" i="18" s="1"/>
  <c r="K10" i="18"/>
  <c r="C14" i="37"/>
  <c r="I13" i="37"/>
  <c r="A13" i="36"/>
  <c r="B12" i="36"/>
  <c r="A12" i="36"/>
  <c r="N27" i="12"/>
  <c r="A3" i="36"/>
  <c r="M60" i="34" l="1"/>
  <c r="CY48" i="34"/>
  <c r="M34" i="34"/>
  <c r="M20" i="31" s="1"/>
  <c r="CY22" i="34"/>
  <c r="P5" i="34"/>
  <c r="B24" i="34"/>
  <c r="CL49" i="34"/>
  <c r="BJ49" i="34"/>
  <c r="CI49" i="34"/>
  <c r="BY49" i="34"/>
  <c r="AY49" i="34"/>
  <c r="Z49" i="34"/>
  <c r="AG49" i="34"/>
  <c r="AA49" i="34"/>
  <c r="BD49" i="34"/>
  <c r="AO49" i="34"/>
  <c r="BM49" i="34"/>
  <c r="BA49" i="34"/>
  <c r="CN49" i="34"/>
  <c r="CH49" i="34"/>
  <c r="BC49" i="34"/>
  <c r="N49" i="34"/>
  <c r="BB49" i="34"/>
  <c r="CB49" i="34"/>
  <c r="CS49" i="34"/>
  <c r="CW49" i="34"/>
  <c r="BQ49" i="34"/>
  <c r="AN49" i="34"/>
  <c r="R49" i="34"/>
  <c r="BW49" i="34"/>
  <c r="V49" i="34"/>
  <c r="CC49" i="34"/>
  <c r="AZ49" i="34"/>
  <c r="CM49" i="34"/>
  <c r="P49" i="34"/>
  <c r="W49" i="34"/>
  <c r="AS49" i="34"/>
  <c r="AH49" i="34"/>
  <c r="BH49" i="34"/>
  <c r="CD49" i="34"/>
  <c r="AB49" i="34"/>
  <c r="BI49" i="34"/>
  <c r="AD49" i="34"/>
  <c r="T49" i="34"/>
  <c r="BV49" i="34"/>
  <c r="CO49" i="34"/>
  <c r="BP49" i="34"/>
  <c r="BR49" i="34"/>
  <c r="BK49" i="34"/>
  <c r="AP49" i="34"/>
  <c r="AR49" i="34"/>
  <c r="BG49" i="34"/>
  <c r="BS49" i="34"/>
  <c r="AX49" i="34"/>
  <c r="U49" i="34"/>
  <c r="AI49" i="34"/>
  <c r="AL49" i="34"/>
  <c r="CJ49" i="34"/>
  <c r="BO49" i="34"/>
  <c r="CA49" i="34"/>
  <c r="AW49" i="34"/>
  <c r="CV49" i="34"/>
  <c r="AE49" i="34"/>
  <c r="CT49" i="34"/>
  <c r="CG49" i="34"/>
  <c r="BL49" i="34"/>
  <c r="CQ49" i="34"/>
  <c r="AV49" i="34"/>
  <c r="AF49" i="34"/>
  <c r="BU49" i="34"/>
  <c r="CF49" i="34"/>
  <c r="BX49" i="34"/>
  <c r="O49" i="34"/>
  <c r="AJ49" i="34"/>
  <c r="Y49" i="34"/>
  <c r="AU49" i="34"/>
  <c r="BN49" i="34"/>
  <c r="CK49" i="34"/>
  <c r="BF49" i="34"/>
  <c r="AM49" i="34"/>
  <c r="BZ49" i="34"/>
  <c r="CE49" i="34"/>
  <c r="AQ49" i="34"/>
  <c r="X49" i="34"/>
  <c r="BE49" i="34"/>
  <c r="S49" i="34"/>
  <c r="CR49" i="34"/>
  <c r="BT49" i="34"/>
  <c r="CU49" i="34"/>
  <c r="CP49" i="34"/>
  <c r="AT49" i="34"/>
  <c r="AK49" i="34"/>
  <c r="AC49" i="34"/>
  <c r="Q49" i="34"/>
  <c r="CX49" i="34"/>
  <c r="B50" i="34"/>
  <c r="N50" i="34" s="1"/>
  <c r="O23" i="34"/>
  <c r="P23" i="34"/>
  <c r="R23" i="34"/>
  <c r="Q23" i="34"/>
  <c r="N23" i="34"/>
  <c r="S23" i="34"/>
  <c r="L11" i="31"/>
  <c r="CY48" i="33"/>
  <c r="BK49" i="33"/>
  <c r="AZ49" i="33"/>
  <c r="AD49" i="33"/>
  <c r="T49" i="33"/>
  <c r="N49" i="33"/>
  <c r="U49" i="33"/>
  <c r="BE49" i="33"/>
  <c r="AY49" i="33"/>
  <c r="BQ49" i="33"/>
  <c r="CR49" i="33"/>
  <c r="AJ49" i="33"/>
  <c r="AW49" i="33"/>
  <c r="BT49" i="33"/>
  <c r="BW49" i="33"/>
  <c r="AR49" i="33"/>
  <c r="AH49" i="33"/>
  <c r="BI49" i="33"/>
  <c r="BJ49" i="33"/>
  <c r="AI49" i="33"/>
  <c r="CN49" i="33"/>
  <c r="BD49" i="33"/>
  <c r="AN49" i="33"/>
  <c r="R49" i="33"/>
  <c r="BF49" i="33"/>
  <c r="BU49" i="33"/>
  <c r="AT49" i="33"/>
  <c r="CP49" i="33"/>
  <c r="AL49" i="33"/>
  <c r="BC49" i="33"/>
  <c r="CF49" i="33"/>
  <c r="BZ49" i="33"/>
  <c r="CW49" i="33"/>
  <c r="O49" i="33"/>
  <c r="AO49" i="33"/>
  <c r="Z49" i="33"/>
  <c r="AB49" i="33"/>
  <c r="CS49" i="33"/>
  <c r="CM49" i="33"/>
  <c r="CB49" i="33"/>
  <c r="BS49" i="33"/>
  <c r="AX49" i="33"/>
  <c r="AE49" i="33"/>
  <c r="CG49" i="33"/>
  <c r="AM49" i="33"/>
  <c r="BR49" i="33"/>
  <c r="BX49" i="33"/>
  <c r="Q49" i="33"/>
  <c r="CH49" i="33"/>
  <c r="P49" i="33"/>
  <c r="AG49" i="33"/>
  <c r="CK49" i="33"/>
  <c r="BV49" i="33"/>
  <c r="CX49" i="33"/>
  <c r="AS49" i="33"/>
  <c r="AQ49" i="33"/>
  <c r="CT49" i="33"/>
  <c r="CI49" i="33"/>
  <c r="AC49" i="33"/>
  <c r="Y49" i="33"/>
  <c r="AK49" i="33"/>
  <c r="CO49" i="33"/>
  <c r="CD49" i="33"/>
  <c r="CU49" i="33"/>
  <c r="CQ49" i="33"/>
  <c r="CJ49" i="33"/>
  <c r="BH49" i="33"/>
  <c r="BP49" i="33"/>
  <c r="S49" i="33"/>
  <c r="X49" i="33"/>
  <c r="AU49" i="33"/>
  <c r="CL49" i="33"/>
  <c r="CA49" i="33"/>
  <c r="CC49" i="33"/>
  <c r="CE49" i="33"/>
  <c r="BG49" i="33"/>
  <c r="AA49" i="33"/>
  <c r="BO49" i="33"/>
  <c r="BL49" i="33"/>
  <c r="BN49" i="33"/>
  <c r="BM49" i="33"/>
  <c r="CV49" i="33"/>
  <c r="AF49" i="33"/>
  <c r="V49" i="33"/>
  <c r="AP49" i="33"/>
  <c r="AV49" i="33"/>
  <c r="W49" i="33"/>
  <c r="BB49" i="33"/>
  <c r="BA49" i="33"/>
  <c r="BY49" i="33"/>
  <c r="M60" i="33"/>
  <c r="CY22" i="33"/>
  <c r="M34" i="33"/>
  <c r="M20" i="29" s="1"/>
  <c r="B50" i="33"/>
  <c r="N50" i="33" s="1"/>
  <c r="R23" i="33"/>
  <c r="S23" i="33"/>
  <c r="P23" i="33"/>
  <c r="O23" i="33"/>
  <c r="Q23" i="33"/>
  <c r="N23" i="33"/>
  <c r="P5" i="33"/>
  <c r="B24" i="33"/>
  <c r="L11" i="29"/>
  <c r="D3" i="36"/>
  <c r="O3" i="36" s="1"/>
  <c r="L6" i="14"/>
  <c r="N29" i="12"/>
  <c r="N190" i="12" s="1"/>
  <c r="N188" i="12"/>
  <c r="H11" i="36"/>
  <c r="H12" i="36" s="1"/>
  <c r="H13" i="36" s="1"/>
  <c r="H14" i="36" s="1"/>
  <c r="H15" i="36" s="1"/>
  <c r="H16" i="36" s="1"/>
  <c r="H17" i="36" s="1"/>
  <c r="H18" i="36" s="1"/>
  <c r="H19" i="36" s="1"/>
  <c r="H20" i="36" s="1"/>
  <c r="H21" i="36" s="1"/>
  <c r="H22" i="36" s="1"/>
  <c r="D59" i="12"/>
  <c r="AG60" i="12"/>
  <c r="R34" i="36"/>
  <c r="P26" i="12"/>
  <c r="CY48" i="35"/>
  <c r="CY51" i="14"/>
  <c r="D6" i="38"/>
  <c r="O5" i="38"/>
  <c r="CY25" i="14"/>
  <c r="CY22" i="35"/>
  <c r="M34" i="35"/>
  <c r="M20" i="30" s="1"/>
  <c r="BD49" i="35"/>
  <c r="CI49" i="35"/>
  <c r="CC49" i="35"/>
  <c r="BG49" i="35"/>
  <c r="CK49" i="35"/>
  <c r="BA49" i="35"/>
  <c r="CW49" i="35"/>
  <c r="AW49" i="35"/>
  <c r="U49" i="35"/>
  <c r="CU49" i="35"/>
  <c r="S49" i="35"/>
  <c r="CG49" i="35"/>
  <c r="V49" i="35"/>
  <c r="Z49" i="35"/>
  <c r="AV49" i="35"/>
  <c r="AY49" i="35"/>
  <c r="BN49" i="35"/>
  <c r="BE49" i="35"/>
  <c r="BV49" i="35"/>
  <c r="CQ49" i="35"/>
  <c r="O49" i="35"/>
  <c r="AD49" i="35"/>
  <c r="AF49" i="35"/>
  <c r="BR49" i="35"/>
  <c r="CP49" i="35"/>
  <c r="AM49" i="35"/>
  <c r="CF49" i="35"/>
  <c r="BJ49" i="35"/>
  <c r="AA49" i="35"/>
  <c r="BB49" i="35"/>
  <c r="R49" i="35"/>
  <c r="CM49" i="35"/>
  <c r="CH49" i="35"/>
  <c r="BC49" i="35"/>
  <c r="CD49" i="35"/>
  <c r="CL49" i="35"/>
  <c r="BX49" i="35"/>
  <c r="BH49" i="35"/>
  <c r="T49" i="35"/>
  <c r="AB49" i="35"/>
  <c r="BW49" i="35"/>
  <c r="BS49" i="35"/>
  <c r="Y49" i="35"/>
  <c r="CX49" i="35"/>
  <c r="BP49" i="35"/>
  <c r="AN49" i="35"/>
  <c r="AU49" i="35"/>
  <c r="AX49" i="35"/>
  <c r="AT49" i="35"/>
  <c r="BO49" i="35"/>
  <c r="AZ49" i="35"/>
  <c r="AQ49" i="35"/>
  <c r="AJ49" i="35"/>
  <c r="CO49" i="35"/>
  <c r="AH49" i="35"/>
  <c r="AL49" i="35"/>
  <c r="AI49" i="35"/>
  <c r="X49" i="35"/>
  <c r="AK49" i="35"/>
  <c r="BL49" i="35"/>
  <c r="CJ49" i="35"/>
  <c r="AS49" i="35"/>
  <c r="CT49" i="35"/>
  <c r="CS49" i="35"/>
  <c r="BF49" i="35"/>
  <c r="BZ49" i="35"/>
  <c r="CA49" i="35"/>
  <c r="CE49" i="35"/>
  <c r="CV49" i="35"/>
  <c r="CB49" i="35"/>
  <c r="BY49" i="35"/>
  <c r="BM49" i="35"/>
  <c r="AC49" i="35"/>
  <c r="BT49" i="35"/>
  <c r="BK49" i="35"/>
  <c r="CR49" i="35"/>
  <c r="AO49" i="35"/>
  <c r="BI49" i="35"/>
  <c r="AR49" i="35"/>
  <c r="W49" i="35"/>
  <c r="AE49" i="35"/>
  <c r="BQ49" i="35"/>
  <c r="N49" i="35"/>
  <c r="AP49" i="35"/>
  <c r="AG49" i="35"/>
  <c r="CN49" i="35"/>
  <c r="P49" i="35"/>
  <c r="Q49" i="35"/>
  <c r="BU49" i="35"/>
  <c r="O11" i="18"/>
  <c r="P34" i="14"/>
  <c r="P20" i="18" s="1"/>
  <c r="M60" i="35"/>
  <c r="Q52" i="14"/>
  <c r="X52" i="14"/>
  <c r="AS52" i="14"/>
  <c r="BP52" i="14"/>
  <c r="AA52" i="14"/>
  <c r="CM52" i="14"/>
  <c r="R52" i="14"/>
  <c r="AF52" i="14"/>
  <c r="AW52" i="14"/>
  <c r="AD52" i="14"/>
  <c r="AZ52" i="14"/>
  <c r="BL52" i="14"/>
  <c r="CH52" i="14"/>
  <c r="CK52" i="14"/>
  <c r="BV52" i="14"/>
  <c r="CX52" i="14"/>
  <c r="AE52" i="14"/>
  <c r="CE52" i="14"/>
  <c r="AK52" i="14"/>
  <c r="CN52" i="14"/>
  <c r="CC52" i="14"/>
  <c r="AY52" i="14"/>
  <c r="T52" i="14"/>
  <c r="BD52" i="14"/>
  <c r="AV52" i="14"/>
  <c r="CG52" i="14"/>
  <c r="BW52" i="14"/>
  <c r="CF52" i="14"/>
  <c r="Y52" i="14"/>
  <c r="CB52" i="14"/>
  <c r="CV52" i="14"/>
  <c r="BQ52" i="14"/>
  <c r="BO52" i="14"/>
  <c r="S52" i="14"/>
  <c r="AQ52" i="14"/>
  <c r="BI52" i="14"/>
  <c r="CI52" i="14"/>
  <c r="BR52" i="14"/>
  <c r="CT52" i="14"/>
  <c r="BA52" i="14"/>
  <c r="BE52" i="14"/>
  <c r="BB52" i="14"/>
  <c r="BN52" i="14"/>
  <c r="AR52" i="14"/>
  <c r="V52" i="14"/>
  <c r="BM52" i="14"/>
  <c r="BJ52" i="14"/>
  <c r="AT52" i="14"/>
  <c r="CD52" i="14"/>
  <c r="CU52" i="14"/>
  <c r="BX52" i="14"/>
  <c r="BG52" i="14"/>
  <c r="BU52" i="14"/>
  <c r="AU52" i="14"/>
  <c r="AH52" i="14"/>
  <c r="W52" i="14"/>
  <c r="AX52" i="14"/>
  <c r="CA52" i="14"/>
  <c r="AG52" i="14"/>
  <c r="AO52" i="14"/>
  <c r="BK52" i="14"/>
  <c r="AC52" i="14"/>
  <c r="AN52" i="14"/>
  <c r="BC52" i="14"/>
  <c r="Z52" i="14"/>
  <c r="AB52" i="14"/>
  <c r="BY52" i="14"/>
  <c r="CP52" i="14"/>
  <c r="U52" i="14"/>
  <c r="CQ52" i="14"/>
  <c r="CL52" i="14"/>
  <c r="CW52" i="14"/>
  <c r="AP52" i="14"/>
  <c r="BT52" i="14"/>
  <c r="BZ52" i="14"/>
  <c r="CO52" i="14"/>
  <c r="AL52" i="14"/>
  <c r="CS52" i="14"/>
  <c r="CR52" i="14"/>
  <c r="AM52" i="14"/>
  <c r="AI52" i="14"/>
  <c r="BH52" i="14"/>
  <c r="CJ52" i="14"/>
  <c r="BF52" i="14"/>
  <c r="BS52" i="14"/>
  <c r="AJ52" i="14"/>
  <c r="P60" i="14"/>
  <c r="B50" i="35"/>
  <c r="N50" i="35" s="1"/>
  <c r="Q23" i="35"/>
  <c r="P23" i="35"/>
  <c r="N23" i="35"/>
  <c r="O23" i="35"/>
  <c r="S23" i="35"/>
  <c r="R23" i="35"/>
  <c r="C16" i="36"/>
  <c r="O6" i="37"/>
  <c r="D7" i="37"/>
  <c r="P5" i="35"/>
  <c r="B24" i="35"/>
  <c r="P4" i="23"/>
  <c r="O1" i="23"/>
  <c r="D6" i="39"/>
  <c r="O5" i="39"/>
  <c r="K10" i="29"/>
  <c r="J19" i="29"/>
  <c r="J21" i="29" s="1"/>
  <c r="J60" i="29" s="1"/>
  <c r="I60" i="29"/>
  <c r="J10" i="31"/>
  <c r="I19" i="31"/>
  <c r="I21" i="31" s="1"/>
  <c r="I60" i="31" s="1"/>
  <c r="K19" i="30"/>
  <c r="K21" i="30" s="1"/>
  <c r="K60" i="30" s="1"/>
  <c r="L10" i="30"/>
  <c r="K19" i="18"/>
  <c r="K21" i="18" s="1"/>
  <c r="L10" i="18"/>
  <c r="L11" i="30"/>
  <c r="J60" i="18"/>
  <c r="O27" i="12"/>
  <c r="M11" i="29" l="1"/>
  <c r="N60" i="34"/>
  <c r="B51" i="34"/>
  <c r="O51" i="34" s="1"/>
  <c r="P24" i="34"/>
  <c r="O24" i="34"/>
  <c r="R24" i="34"/>
  <c r="T24" i="34"/>
  <c r="Q24" i="34"/>
  <c r="S24" i="34"/>
  <c r="N34" i="34"/>
  <c r="N20" i="31" s="1"/>
  <c r="CY23" i="34"/>
  <c r="B25" i="34"/>
  <c r="Q5" i="34"/>
  <c r="M11" i="31"/>
  <c r="D4" i="36"/>
  <c r="O4" i="36" s="1"/>
  <c r="CM50" i="34"/>
  <c r="AC50" i="34"/>
  <c r="CH50" i="34"/>
  <c r="X50" i="34"/>
  <c r="AQ50" i="34"/>
  <c r="Q50" i="34"/>
  <c r="BR50" i="34"/>
  <c r="BC50" i="34"/>
  <c r="CP50" i="34"/>
  <c r="AM50" i="34"/>
  <c r="S50" i="34"/>
  <c r="BY50" i="34"/>
  <c r="BA50" i="34"/>
  <c r="AU50" i="34"/>
  <c r="CL50" i="34"/>
  <c r="BF50" i="34"/>
  <c r="CI50" i="34"/>
  <c r="Y50" i="34"/>
  <c r="BS50" i="34"/>
  <c r="BN50" i="34"/>
  <c r="AX50" i="34"/>
  <c r="BM50" i="34"/>
  <c r="BJ50" i="34"/>
  <c r="BE50" i="34"/>
  <c r="CQ50" i="34"/>
  <c r="AI50" i="34"/>
  <c r="AT50" i="34"/>
  <c r="BT50" i="34"/>
  <c r="AO50" i="34"/>
  <c r="CK50" i="34"/>
  <c r="CD50" i="34"/>
  <c r="AK50" i="34"/>
  <c r="BX50" i="34"/>
  <c r="BL50" i="34"/>
  <c r="AL50" i="34"/>
  <c r="T50" i="34"/>
  <c r="AD50" i="34"/>
  <c r="CS50" i="34"/>
  <c r="AZ50" i="34"/>
  <c r="AA50" i="34"/>
  <c r="AS50" i="34"/>
  <c r="CU50" i="34"/>
  <c r="AW50" i="34"/>
  <c r="BW50" i="34"/>
  <c r="AB50" i="34"/>
  <c r="O50" i="34"/>
  <c r="AY50" i="34"/>
  <c r="CR50" i="34"/>
  <c r="AE50" i="34"/>
  <c r="Z50" i="34"/>
  <c r="CT50" i="34"/>
  <c r="AR50" i="34"/>
  <c r="AV50" i="34"/>
  <c r="BG50" i="34"/>
  <c r="CX50" i="34"/>
  <c r="CC50" i="34"/>
  <c r="BV50" i="34"/>
  <c r="AN50" i="34"/>
  <c r="AH50" i="34"/>
  <c r="AP50" i="34"/>
  <c r="BH50" i="34"/>
  <c r="U50" i="34"/>
  <c r="BO50" i="34"/>
  <c r="CJ50" i="34"/>
  <c r="CB50" i="34"/>
  <c r="CE50" i="34"/>
  <c r="CN50" i="34"/>
  <c r="CO50" i="34"/>
  <c r="CA50" i="34"/>
  <c r="BQ50" i="34"/>
  <c r="P50" i="34"/>
  <c r="AJ50" i="34"/>
  <c r="BB50" i="34"/>
  <c r="BD50" i="34"/>
  <c r="BU50" i="34"/>
  <c r="AF50" i="34"/>
  <c r="BK50" i="34"/>
  <c r="W50" i="34"/>
  <c r="CV50" i="34"/>
  <c r="AG50" i="34"/>
  <c r="BI50" i="34"/>
  <c r="CG50" i="34"/>
  <c r="BZ50" i="34"/>
  <c r="CW50" i="34"/>
  <c r="R50" i="34"/>
  <c r="V50" i="34"/>
  <c r="BP50" i="34"/>
  <c r="CF50" i="34"/>
  <c r="CY49" i="34"/>
  <c r="CY23" i="33"/>
  <c r="CY49" i="33"/>
  <c r="Q5" i="33"/>
  <c r="B25" i="33"/>
  <c r="B51" i="33"/>
  <c r="O51" i="33" s="1"/>
  <c r="R24" i="33"/>
  <c r="S24" i="33"/>
  <c r="T24" i="33"/>
  <c r="Q24" i="33"/>
  <c r="O24" i="33"/>
  <c r="P24" i="33"/>
  <c r="CD50" i="33"/>
  <c r="CN50" i="33"/>
  <c r="BQ50" i="33"/>
  <c r="AF50" i="33"/>
  <c r="Y50" i="33"/>
  <c r="O50" i="33"/>
  <c r="AI50" i="33"/>
  <c r="BP50" i="33"/>
  <c r="BE50" i="33"/>
  <c r="CI50" i="33"/>
  <c r="AJ50" i="33"/>
  <c r="T50" i="33"/>
  <c r="CM50" i="33"/>
  <c r="CL50" i="33"/>
  <c r="AK50" i="33"/>
  <c r="Z50" i="33"/>
  <c r="CJ50" i="33"/>
  <c r="X50" i="33"/>
  <c r="BK50" i="33"/>
  <c r="AA50" i="33"/>
  <c r="AH50" i="33"/>
  <c r="BN50" i="33"/>
  <c r="BL50" i="33"/>
  <c r="P50" i="33"/>
  <c r="R50" i="33"/>
  <c r="CK50" i="33"/>
  <c r="AD50" i="33"/>
  <c r="BR50" i="33"/>
  <c r="S50" i="33"/>
  <c r="BG50" i="33"/>
  <c r="V50" i="33"/>
  <c r="AB50" i="33"/>
  <c r="BF50" i="33"/>
  <c r="BT50" i="33"/>
  <c r="CS50" i="33"/>
  <c r="BC50" i="33"/>
  <c r="CV50" i="33"/>
  <c r="AX50" i="33"/>
  <c r="CG50" i="33"/>
  <c r="CQ50" i="33"/>
  <c r="BS50" i="33"/>
  <c r="CX50" i="33"/>
  <c r="AQ50" i="33"/>
  <c r="AV50" i="33"/>
  <c r="BV50" i="33"/>
  <c r="AL50" i="33"/>
  <c r="AU50" i="33"/>
  <c r="Q50" i="33"/>
  <c r="CW50" i="33"/>
  <c r="CA50" i="33"/>
  <c r="AT50" i="33"/>
  <c r="CH50" i="33"/>
  <c r="BZ50" i="33"/>
  <c r="AE50" i="33"/>
  <c r="AG50" i="33"/>
  <c r="AZ50" i="33"/>
  <c r="BA50" i="33"/>
  <c r="CE50" i="33"/>
  <c r="U50" i="33"/>
  <c r="BO50" i="33"/>
  <c r="CC50" i="33"/>
  <c r="CU50" i="33"/>
  <c r="AP50" i="33"/>
  <c r="BD50" i="33"/>
  <c r="CP50" i="33"/>
  <c r="CT50" i="33"/>
  <c r="AC50" i="33"/>
  <c r="CO50" i="33"/>
  <c r="AO50" i="33"/>
  <c r="W50" i="33"/>
  <c r="CB50" i="33"/>
  <c r="AW50" i="33"/>
  <c r="AS50" i="33"/>
  <c r="BX50" i="33"/>
  <c r="AM50" i="33"/>
  <c r="BW50" i="33"/>
  <c r="CR50" i="33"/>
  <c r="BB50" i="33"/>
  <c r="BY50" i="33"/>
  <c r="BH50" i="33"/>
  <c r="BU50" i="33"/>
  <c r="AY50" i="33"/>
  <c r="BJ50" i="33"/>
  <c r="AR50" i="33"/>
  <c r="AN50" i="33"/>
  <c r="BM50" i="33"/>
  <c r="BI50" i="33"/>
  <c r="CF50" i="33"/>
  <c r="N60" i="33"/>
  <c r="N34" i="33"/>
  <c r="N20" i="29" s="1"/>
  <c r="O29" i="12"/>
  <c r="O190" i="12" s="1"/>
  <c r="O188" i="12"/>
  <c r="M6" i="14"/>
  <c r="Q26" i="12"/>
  <c r="R35" i="36"/>
  <c r="D60" i="12"/>
  <c r="AG61" i="12"/>
  <c r="CY52" i="14"/>
  <c r="CY49" i="35"/>
  <c r="D7" i="38"/>
  <c r="O6" i="38"/>
  <c r="P1" i="23"/>
  <c r="Q4" i="23"/>
  <c r="CY23" i="35"/>
  <c r="N34" i="35"/>
  <c r="N20" i="30" s="1"/>
  <c r="BT50" i="35"/>
  <c r="CI50" i="35"/>
  <c r="CO50" i="35"/>
  <c r="BC50" i="35"/>
  <c r="AL50" i="35"/>
  <c r="CX50" i="35"/>
  <c r="BH50" i="35"/>
  <c r="BE50" i="35"/>
  <c r="Y50" i="35"/>
  <c r="CP50" i="35"/>
  <c r="AA50" i="35"/>
  <c r="AC50" i="35"/>
  <c r="S50" i="35"/>
  <c r="AH50" i="35"/>
  <c r="AD50" i="35"/>
  <c r="CE50" i="35"/>
  <c r="BK50" i="35"/>
  <c r="Z50" i="35"/>
  <c r="AU50" i="35"/>
  <c r="U50" i="35"/>
  <c r="AN50" i="35"/>
  <c r="CC50" i="35"/>
  <c r="AT50" i="35"/>
  <c r="BP50" i="35"/>
  <c r="AW50" i="35"/>
  <c r="BA50" i="35"/>
  <c r="CK50" i="35"/>
  <c r="P50" i="35"/>
  <c r="CV50" i="35"/>
  <c r="AK50" i="35"/>
  <c r="CT50" i="35"/>
  <c r="BX50" i="35"/>
  <c r="AX50" i="35"/>
  <c r="BN50" i="35"/>
  <c r="AQ50" i="35"/>
  <c r="AP50" i="35"/>
  <c r="CF50" i="35"/>
  <c r="BQ50" i="35"/>
  <c r="O50" i="35"/>
  <c r="CL50" i="35"/>
  <c r="BS50" i="35"/>
  <c r="AJ50" i="35"/>
  <c r="BD50" i="35"/>
  <c r="AE50" i="35"/>
  <c r="V50" i="35"/>
  <c r="BB50" i="35"/>
  <c r="CB50" i="35"/>
  <c r="BI50" i="35"/>
  <c r="BG50" i="35"/>
  <c r="CD50" i="35"/>
  <c r="AV50" i="35"/>
  <c r="CJ50" i="35"/>
  <c r="AB50" i="35"/>
  <c r="BV50" i="35"/>
  <c r="CA50" i="35"/>
  <c r="CN50" i="35"/>
  <c r="CM50" i="35"/>
  <c r="CU50" i="35"/>
  <c r="CQ50" i="35"/>
  <c r="BY50" i="35"/>
  <c r="CW50" i="35"/>
  <c r="T50" i="35"/>
  <c r="CG50" i="35"/>
  <c r="AI50" i="35"/>
  <c r="AO50" i="35"/>
  <c r="BM50" i="35"/>
  <c r="BF50" i="35"/>
  <c r="AS50" i="35"/>
  <c r="BU50" i="35"/>
  <c r="AG50" i="35"/>
  <c r="R50" i="35"/>
  <c r="CH50" i="35"/>
  <c r="BW50" i="35"/>
  <c r="AZ50" i="35"/>
  <c r="BO50" i="35"/>
  <c r="CS50" i="35"/>
  <c r="BL50" i="35"/>
  <c r="AM50" i="35"/>
  <c r="CR50" i="35"/>
  <c r="X50" i="35"/>
  <c r="BJ50" i="35"/>
  <c r="W50" i="35"/>
  <c r="BR50" i="35"/>
  <c r="AY50" i="35"/>
  <c r="AR50" i="35"/>
  <c r="BZ50" i="35"/>
  <c r="Q50" i="35"/>
  <c r="AF50" i="35"/>
  <c r="N60" i="35"/>
  <c r="O6" i="39"/>
  <c r="D7" i="39"/>
  <c r="O7" i="37"/>
  <c r="D8" i="37"/>
  <c r="C17" i="36"/>
  <c r="B51" i="35"/>
  <c r="O51" i="35" s="1"/>
  <c r="R24" i="35"/>
  <c r="T24" i="35"/>
  <c r="Q24" i="35"/>
  <c r="S24" i="35"/>
  <c r="P24" i="35"/>
  <c r="O24" i="35"/>
  <c r="P11" i="18"/>
  <c r="B25" i="35"/>
  <c r="Q5" i="35"/>
  <c r="L10" i="29"/>
  <c r="K19" i="29"/>
  <c r="K21" i="29" s="1"/>
  <c r="K60" i="29" s="1"/>
  <c r="J19" i="31"/>
  <c r="J21" i="31" s="1"/>
  <c r="K10" i="31"/>
  <c r="M10" i="30"/>
  <c r="L19" i="30"/>
  <c r="L21" i="30" s="1"/>
  <c r="L60" i="30" s="1"/>
  <c r="K60" i="18"/>
  <c r="M11" i="30"/>
  <c r="L19" i="18"/>
  <c r="L21" i="18" s="1"/>
  <c r="M10" i="18"/>
  <c r="B14" i="36"/>
  <c r="A14" i="36"/>
  <c r="A15" i="36"/>
  <c r="P27" i="12"/>
  <c r="D5" i="36" l="1"/>
  <c r="B26" i="34"/>
  <c r="R5" i="34"/>
  <c r="N11" i="29"/>
  <c r="T25" i="34"/>
  <c r="R25" i="34"/>
  <c r="Q25" i="34"/>
  <c r="S25" i="34"/>
  <c r="B52" i="34"/>
  <c r="P52" i="34" s="1"/>
  <c r="P25" i="34"/>
  <c r="U25" i="34"/>
  <c r="O34" i="34"/>
  <c r="O20" i="31" s="1"/>
  <c r="CY24" i="34"/>
  <c r="BT51" i="34"/>
  <c r="BD51" i="34"/>
  <c r="AQ51" i="34"/>
  <c r="CW51" i="34"/>
  <c r="BF51" i="34"/>
  <c r="AU51" i="34"/>
  <c r="CX51" i="34"/>
  <c r="AK51" i="34"/>
  <c r="BX51" i="34"/>
  <c r="CN51" i="34"/>
  <c r="BM51" i="34"/>
  <c r="BU51" i="34"/>
  <c r="S51" i="34"/>
  <c r="CP51" i="34"/>
  <c r="BG51" i="34"/>
  <c r="CA51" i="34"/>
  <c r="CV51" i="34"/>
  <c r="AR51" i="34"/>
  <c r="V51" i="34"/>
  <c r="BI51" i="34"/>
  <c r="X51" i="34"/>
  <c r="BW51" i="34"/>
  <c r="BL51" i="34"/>
  <c r="CE51" i="34"/>
  <c r="AO51" i="34"/>
  <c r="CB51" i="34"/>
  <c r="AC51" i="34"/>
  <c r="CS51" i="34"/>
  <c r="AF51" i="34"/>
  <c r="BZ51" i="34"/>
  <c r="BA51" i="34"/>
  <c r="CR51" i="34"/>
  <c r="T51" i="34"/>
  <c r="BE51" i="34"/>
  <c r="CQ51" i="34"/>
  <c r="AL51" i="34"/>
  <c r="BH51" i="34"/>
  <c r="BS51" i="34"/>
  <c r="W51" i="34"/>
  <c r="Y51" i="34"/>
  <c r="BR51" i="34"/>
  <c r="AX51" i="34"/>
  <c r="AB51" i="34"/>
  <c r="CF51" i="34"/>
  <c r="BQ51" i="34"/>
  <c r="CO51" i="34"/>
  <c r="BY51" i="34"/>
  <c r="CD51" i="34"/>
  <c r="AJ51" i="34"/>
  <c r="CI51" i="34"/>
  <c r="AE51" i="34"/>
  <c r="BK51" i="34"/>
  <c r="CM51" i="34"/>
  <c r="AZ51" i="34"/>
  <c r="BC51" i="34"/>
  <c r="AD51" i="34"/>
  <c r="CH51" i="34"/>
  <c r="AY51" i="34"/>
  <c r="CJ51" i="34"/>
  <c r="AA51" i="34"/>
  <c r="AV51" i="34"/>
  <c r="AM51" i="34"/>
  <c r="U51" i="34"/>
  <c r="Q51" i="34"/>
  <c r="AI51" i="34"/>
  <c r="R51" i="34"/>
  <c r="BN51" i="34"/>
  <c r="CC51" i="34"/>
  <c r="AH51" i="34"/>
  <c r="AS51" i="34"/>
  <c r="CL51" i="34"/>
  <c r="BO51" i="34"/>
  <c r="AW51" i="34"/>
  <c r="CU51" i="34"/>
  <c r="BJ51" i="34"/>
  <c r="CG51" i="34"/>
  <c r="BP51" i="34"/>
  <c r="Z51" i="34"/>
  <c r="BB51" i="34"/>
  <c r="CK51" i="34"/>
  <c r="AN51" i="34"/>
  <c r="AP51" i="34"/>
  <c r="P51" i="34"/>
  <c r="AG51" i="34"/>
  <c r="AT51" i="34"/>
  <c r="BV51" i="34"/>
  <c r="CT51" i="34"/>
  <c r="O60" i="34"/>
  <c r="CY50" i="34"/>
  <c r="N11" i="31"/>
  <c r="CY50" i="33"/>
  <c r="CY24" i="33"/>
  <c r="O34" i="33"/>
  <c r="O20" i="29" s="1"/>
  <c r="AM51" i="33"/>
  <c r="BZ51" i="33"/>
  <c r="CP51" i="33"/>
  <c r="AB51" i="33"/>
  <c r="X51" i="33"/>
  <c r="AC51" i="33"/>
  <c r="BY51" i="33"/>
  <c r="AW51" i="33"/>
  <c r="CN51" i="33"/>
  <c r="BG51" i="33"/>
  <c r="BV51" i="33"/>
  <c r="CT51" i="33"/>
  <c r="BP51" i="33"/>
  <c r="AV51" i="33"/>
  <c r="BE51" i="33"/>
  <c r="CM51" i="33"/>
  <c r="Z51" i="33"/>
  <c r="BJ51" i="33"/>
  <c r="BB51" i="33"/>
  <c r="AS51" i="33"/>
  <c r="CH51" i="33"/>
  <c r="CG51" i="33"/>
  <c r="BL51" i="33"/>
  <c r="AA51" i="33"/>
  <c r="AN51" i="33"/>
  <c r="BW51" i="33"/>
  <c r="AJ51" i="33"/>
  <c r="AO51" i="33"/>
  <c r="CX51" i="33"/>
  <c r="AD51" i="33"/>
  <c r="BK51" i="33"/>
  <c r="CR51" i="33"/>
  <c r="CC51" i="33"/>
  <c r="CB51" i="33"/>
  <c r="AL51" i="33"/>
  <c r="CA51" i="33"/>
  <c r="BT51" i="33"/>
  <c r="AY51" i="33"/>
  <c r="CQ51" i="33"/>
  <c r="AQ51" i="33"/>
  <c r="CJ51" i="33"/>
  <c r="R51" i="33"/>
  <c r="CV51" i="33"/>
  <c r="BX51" i="33"/>
  <c r="BO51" i="33"/>
  <c r="CS51" i="33"/>
  <c r="BM51" i="33"/>
  <c r="BU51" i="33"/>
  <c r="AE51" i="33"/>
  <c r="BC51" i="33"/>
  <c r="BQ51" i="33"/>
  <c r="CW51" i="33"/>
  <c r="CL51" i="33"/>
  <c r="CD51" i="33"/>
  <c r="Q51" i="33"/>
  <c r="BA51" i="33"/>
  <c r="W51" i="33"/>
  <c r="AX51" i="33"/>
  <c r="AH51" i="33"/>
  <c r="AI51" i="33"/>
  <c r="CK51" i="33"/>
  <c r="S51" i="33"/>
  <c r="BR51" i="33"/>
  <c r="Y51" i="33"/>
  <c r="AP51" i="33"/>
  <c r="AF51" i="33"/>
  <c r="V51" i="33"/>
  <c r="CF51" i="33"/>
  <c r="T51" i="33"/>
  <c r="CO51" i="33"/>
  <c r="CE51" i="33"/>
  <c r="BI51" i="33"/>
  <c r="AT51" i="33"/>
  <c r="CU51" i="33"/>
  <c r="BF51" i="33"/>
  <c r="BN51" i="33"/>
  <c r="AZ51" i="33"/>
  <c r="AG51" i="33"/>
  <c r="P51" i="33"/>
  <c r="BS51" i="33"/>
  <c r="CI51" i="33"/>
  <c r="BD51" i="33"/>
  <c r="BH51" i="33"/>
  <c r="AR51" i="33"/>
  <c r="U51" i="33"/>
  <c r="AU51" i="33"/>
  <c r="AK51" i="33"/>
  <c r="O60" i="33"/>
  <c r="B52" i="33"/>
  <c r="P52" i="33" s="1"/>
  <c r="S25" i="33"/>
  <c r="R25" i="33"/>
  <c r="U25" i="33"/>
  <c r="T25" i="33"/>
  <c r="P25" i="33"/>
  <c r="Q25" i="33"/>
  <c r="R5" i="33"/>
  <c r="B26" i="33"/>
  <c r="I14" i="36"/>
  <c r="I15" i="36" s="1"/>
  <c r="I16" i="36" s="1"/>
  <c r="I17" i="36" s="1"/>
  <c r="I18" i="36" s="1"/>
  <c r="I19" i="36" s="1"/>
  <c r="I20" i="36" s="1"/>
  <c r="I21" i="36" s="1"/>
  <c r="I22" i="36" s="1"/>
  <c r="I13" i="36"/>
  <c r="P188" i="12"/>
  <c r="N6" i="14"/>
  <c r="P29" i="12"/>
  <c r="P190" i="12" s="1"/>
  <c r="D61" i="12"/>
  <c r="R36" i="36"/>
  <c r="AG62" i="12"/>
  <c r="R26" i="12"/>
  <c r="O5" i="36"/>
  <c r="D6" i="36"/>
  <c r="D8" i="38"/>
  <c r="O7" i="38"/>
  <c r="CY50" i="35"/>
  <c r="R5" i="35"/>
  <c r="B26" i="35"/>
  <c r="D9" i="37"/>
  <c r="O8" i="37"/>
  <c r="B52" i="35"/>
  <c r="P52" i="35" s="1"/>
  <c r="Q25" i="35"/>
  <c r="P25" i="35"/>
  <c r="U25" i="35"/>
  <c r="S25" i="35"/>
  <c r="T25" i="35"/>
  <c r="R25" i="35"/>
  <c r="CY24" i="35"/>
  <c r="O34" i="35"/>
  <c r="O20" i="30" s="1"/>
  <c r="C18" i="36"/>
  <c r="O7" i="39"/>
  <c r="D8" i="39"/>
  <c r="CP51" i="35"/>
  <c r="AC51" i="35"/>
  <c r="CX51" i="35"/>
  <c r="BB51" i="35"/>
  <c r="AF51" i="35"/>
  <c r="BX51" i="35"/>
  <c r="AO51" i="35"/>
  <c r="BO51" i="35"/>
  <c r="CS51" i="35"/>
  <c r="BK51" i="35"/>
  <c r="BF51" i="35"/>
  <c r="CD51" i="35"/>
  <c r="BY51" i="35"/>
  <c r="AR51" i="35"/>
  <c r="BE51" i="35"/>
  <c r="AT51" i="35"/>
  <c r="BV51" i="35"/>
  <c r="BW51" i="35"/>
  <c r="CG51" i="35"/>
  <c r="T51" i="35"/>
  <c r="AX51" i="35"/>
  <c r="BZ51" i="35"/>
  <c r="R51" i="35"/>
  <c r="AS51" i="35"/>
  <c r="CF51" i="35"/>
  <c r="AL51" i="35"/>
  <c r="BS51" i="35"/>
  <c r="CC51" i="35"/>
  <c r="AM51" i="35"/>
  <c r="Y51" i="35"/>
  <c r="CO51" i="35"/>
  <c r="W51" i="35"/>
  <c r="CT51" i="35"/>
  <c r="CQ51" i="35"/>
  <c r="CH51" i="35"/>
  <c r="CB51" i="35"/>
  <c r="CK51" i="35"/>
  <c r="AY51" i="35"/>
  <c r="AQ51" i="35"/>
  <c r="AN51" i="35"/>
  <c r="BJ51" i="35"/>
  <c r="CR51" i="35"/>
  <c r="BC51" i="35"/>
  <c r="CN51" i="35"/>
  <c r="AI51" i="35"/>
  <c r="AV51" i="35"/>
  <c r="AZ51" i="35"/>
  <c r="AD51" i="35"/>
  <c r="CM51" i="35"/>
  <c r="AJ51" i="35"/>
  <c r="BN51" i="35"/>
  <c r="CU51" i="35"/>
  <c r="BG51" i="35"/>
  <c r="CW51" i="35"/>
  <c r="BH51" i="35"/>
  <c r="BA51" i="35"/>
  <c r="BP51" i="35"/>
  <c r="AG51" i="35"/>
  <c r="AP51" i="35"/>
  <c r="P51" i="35"/>
  <c r="CL51" i="35"/>
  <c r="AK51" i="35"/>
  <c r="BU51" i="35"/>
  <c r="CV51" i="35"/>
  <c r="BR51" i="35"/>
  <c r="X51" i="35"/>
  <c r="CA51" i="35"/>
  <c r="CE51" i="35"/>
  <c r="BQ51" i="35"/>
  <c r="AA51" i="35"/>
  <c r="Z51" i="35"/>
  <c r="V51" i="35"/>
  <c r="BD51" i="35"/>
  <c r="BT51" i="35"/>
  <c r="BL51" i="35"/>
  <c r="Q51" i="35"/>
  <c r="AW51" i="35"/>
  <c r="AH51" i="35"/>
  <c r="AB51" i="35"/>
  <c r="S51" i="35"/>
  <c r="CI51" i="35"/>
  <c r="U51" i="35"/>
  <c r="AU51" i="35"/>
  <c r="BM51" i="35"/>
  <c r="BI51" i="35"/>
  <c r="AE51" i="35"/>
  <c r="CJ51" i="35"/>
  <c r="O60" i="35"/>
  <c r="Q1" i="23"/>
  <c r="R4" i="23"/>
  <c r="L19" i="29"/>
  <c r="L21" i="29" s="1"/>
  <c r="L60" i="29" s="1"/>
  <c r="M10" i="29"/>
  <c r="J60" i="31"/>
  <c r="K19" i="31"/>
  <c r="K21" i="31" s="1"/>
  <c r="K60" i="31" s="1"/>
  <c r="L10" i="31"/>
  <c r="N10" i="30"/>
  <c r="M19" i="30"/>
  <c r="M21" i="30" s="1"/>
  <c r="M60" i="30" s="1"/>
  <c r="L60" i="18"/>
  <c r="M19" i="18"/>
  <c r="M21" i="18" s="1"/>
  <c r="N10" i="18"/>
  <c r="N11" i="30"/>
  <c r="Q27" i="12"/>
  <c r="O11" i="29" l="1"/>
  <c r="O11" i="31"/>
  <c r="P60" i="34"/>
  <c r="CY51" i="34"/>
  <c r="AK52" i="34"/>
  <c r="BJ52" i="34"/>
  <c r="BS52" i="34"/>
  <c r="BH52" i="34"/>
  <c r="AF52" i="34"/>
  <c r="AC52" i="34"/>
  <c r="CR52" i="34"/>
  <c r="CB52" i="34"/>
  <c r="BM52" i="34"/>
  <c r="AR52" i="34"/>
  <c r="BT52" i="34"/>
  <c r="CS52" i="34"/>
  <c r="AB52" i="34"/>
  <c r="T52" i="34"/>
  <c r="AO52" i="34"/>
  <c r="V52" i="34"/>
  <c r="AI52" i="34"/>
  <c r="CJ52" i="34"/>
  <c r="CT52" i="34"/>
  <c r="CC52" i="34"/>
  <c r="AV52" i="34"/>
  <c r="BX52" i="34"/>
  <c r="W52" i="34"/>
  <c r="CH52" i="34"/>
  <c r="AX52" i="34"/>
  <c r="BW52" i="34"/>
  <c r="BI52" i="34"/>
  <c r="CO52" i="34"/>
  <c r="AD52" i="34"/>
  <c r="BO52" i="34"/>
  <c r="AZ52" i="34"/>
  <c r="BZ52" i="34"/>
  <c r="CM52" i="34"/>
  <c r="AN52" i="34"/>
  <c r="Z52" i="34"/>
  <c r="CP52" i="34"/>
  <c r="BP52" i="34"/>
  <c r="R52" i="34"/>
  <c r="AT52" i="34"/>
  <c r="AH52" i="34"/>
  <c r="CI52" i="34"/>
  <c r="BB52" i="34"/>
  <c r="AA52" i="34"/>
  <c r="CW52" i="34"/>
  <c r="Q52" i="34"/>
  <c r="S52" i="34"/>
  <c r="CG52" i="34"/>
  <c r="BD52" i="34"/>
  <c r="BA52" i="34"/>
  <c r="BY52" i="34"/>
  <c r="CD52" i="34"/>
  <c r="CA52" i="34"/>
  <c r="CV52" i="34"/>
  <c r="BE52" i="34"/>
  <c r="BL52" i="34"/>
  <c r="CK52" i="34"/>
  <c r="CX52" i="34"/>
  <c r="CL52" i="34"/>
  <c r="Y52" i="34"/>
  <c r="BC52" i="34"/>
  <c r="AL52" i="34"/>
  <c r="BU52" i="34"/>
  <c r="BK52" i="34"/>
  <c r="AJ52" i="34"/>
  <c r="BR52" i="34"/>
  <c r="U52" i="34"/>
  <c r="CF52" i="34"/>
  <c r="CE52" i="34"/>
  <c r="AS52" i="34"/>
  <c r="AQ52" i="34"/>
  <c r="AW52" i="34"/>
  <c r="AM52" i="34"/>
  <c r="CQ52" i="34"/>
  <c r="BG52" i="34"/>
  <c r="AP52" i="34"/>
  <c r="AE52" i="34"/>
  <c r="BN52" i="34"/>
  <c r="BF52" i="34"/>
  <c r="AY52" i="34"/>
  <c r="AU52" i="34"/>
  <c r="BQ52" i="34"/>
  <c r="X52" i="34"/>
  <c r="AG52" i="34"/>
  <c r="BV52" i="34"/>
  <c r="CU52" i="34"/>
  <c r="CN52" i="34"/>
  <c r="B27" i="34"/>
  <c r="S5" i="34"/>
  <c r="CY25" i="34"/>
  <c r="P34" i="34"/>
  <c r="P20" i="31" s="1"/>
  <c r="U26" i="34"/>
  <c r="B53" i="34"/>
  <c r="Q53" i="34" s="1"/>
  <c r="Q26" i="34"/>
  <c r="T26" i="34"/>
  <c r="S26" i="34"/>
  <c r="R26" i="34"/>
  <c r="V26" i="34"/>
  <c r="CY51" i="33"/>
  <c r="B27" i="33"/>
  <c r="S5" i="33"/>
  <c r="CY25" i="33"/>
  <c r="U26" i="33"/>
  <c r="B53" i="33"/>
  <c r="Q53" i="33" s="1"/>
  <c r="T26" i="33"/>
  <c r="S26" i="33"/>
  <c r="R26" i="33"/>
  <c r="Q26" i="33"/>
  <c r="V26" i="33"/>
  <c r="CI52" i="33"/>
  <c r="R52" i="33"/>
  <c r="AK52" i="33"/>
  <c r="AS52" i="33"/>
  <c r="BH52" i="33"/>
  <c r="X52" i="33"/>
  <c r="CX52" i="33"/>
  <c r="AH52" i="33"/>
  <c r="CV52" i="33"/>
  <c r="CD52" i="33"/>
  <c r="BL52" i="33"/>
  <c r="AJ52" i="33"/>
  <c r="CE52" i="33"/>
  <c r="AM52" i="33"/>
  <c r="AZ52" i="33"/>
  <c r="AG52" i="33"/>
  <c r="Q52" i="33"/>
  <c r="BB52" i="33"/>
  <c r="AY52" i="33"/>
  <c r="AE52" i="33"/>
  <c r="S52" i="33"/>
  <c r="BI52" i="33"/>
  <c r="BY52" i="33"/>
  <c r="Y52" i="33"/>
  <c r="CR52" i="33"/>
  <c r="AO52" i="33"/>
  <c r="U52" i="33"/>
  <c r="CG52" i="33"/>
  <c r="BR52" i="33"/>
  <c r="BN52" i="33"/>
  <c r="CK52" i="33"/>
  <c r="AL52" i="33"/>
  <c r="BQ52" i="33"/>
  <c r="BF52" i="33"/>
  <c r="CJ52" i="33"/>
  <c r="AA52" i="33"/>
  <c r="CH52" i="33"/>
  <c r="AC52" i="33"/>
  <c r="CL52" i="33"/>
  <c r="BD52" i="33"/>
  <c r="BZ52" i="33"/>
  <c r="BK52" i="33"/>
  <c r="BC52" i="33"/>
  <c r="CP52" i="33"/>
  <c r="BJ52" i="33"/>
  <c r="CU52" i="33"/>
  <c r="BS52" i="33"/>
  <c r="CA52" i="33"/>
  <c r="CN52" i="33"/>
  <c r="CW52" i="33"/>
  <c r="AX52" i="33"/>
  <c r="CB52" i="33"/>
  <c r="BA52" i="33"/>
  <c r="BP52" i="33"/>
  <c r="BX52" i="33"/>
  <c r="BG52" i="33"/>
  <c r="AI52" i="33"/>
  <c r="Z52" i="33"/>
  <c r="AF52" i="33"/>
  <c r="AP52" i="33"/>
  <c r="AB52" i="33"/>
  <c r="BU52" i="33"/>
  <c r="AQ52" i="33"/>
  <c r="AN52" i="33"/>
  <c r="CQ52" i="33"/>
  <c r="AR52" i="33"/>
  <c r="V52" i="33"/>
  <c r="BT52" i="33"/>
  <c r="CT52" i="33"/>
  <c r="BM52" i="33"/>
  <c r="CM52" i="33"/>
  <c r="CF52" i="33"/>
  <c r="CO52" i="33"/>
  <c r="BO52" i="33"/>
  <c r="AU52" i="33"/>
  <c r="W52" i="33"/>
  <c r="CC52" i="33"/>
  <c r="CS52" i="33"/>
  <c r="AW52" i="33"/>
  <c r="T52" i="33"/>
  <c r="BV52" i="33"/>
  <c r="AV52" i="33"/>
  <c r="BE52" i="33"/>
  <c r="BW52" i="33"/>
  <c r="AD52" i="33"/>
  <c r="AT52" i="33"/>
  <c r="P60" i="33"/>
  <c r="P34" i="33"/>
  <c r="P20" i="29" s="1"/>
  <c r="O6" i="14"/>
  <c r="Q188" i="12"/>
  <c r="Q29" i="12"/>
  <c r="Q190" i="12" s="1"/>
  <c r="D7" i="36"/>
  <c r="O6" i="36"/>
  <c r="R37" i="36"/>
  <c r="AG63" i="12"/>
  <c r="D62" i="12"/>
  <c r="S26" i="12"/>
  <c r="CY51" i="35"/>
  <c r="O8" i="38"/>
  <c r="D9" i="38"/>
  <c r="S4" i="23"/>
  <c r="R1" i="23"/>
  <c r="C19" i="36"/>
  <c r="S26" i="35"/>
  <c r="U26" i="35"/>
  <c r="Q26" i="35"/>
  <c r="B53" i="35"/>
  <c r="Q53" i="35" s="1"/>
  <c r="T26" i="35"/>
  <c r="V26" i="35"/>
  <c r="R26" i="35"/>
  <c r="CY25" i="35"/>
  <c r="P34" i="35"/>
  <c r="P20" i="30" s="1"/>
  <c r="S5" i="35"/>
  <c r="B27" i="35"/>
  <c r="D10" i="37"/>
  <c r="O9" i="37"/>
  <c r="D9" i="39"/>
  <c r="O8" i="39"/>
  <c r="AB52" i="35"/>
  <c r="AD52" i="35"/>
  <c r="AQ52" i="35"/>
  <c r="CM52" i="35"/>
  <c r="CJ52" i="35"/>
  <c r="AA52" i="35"/>
  <c r="AR52" i="35"/>
  <c r="BI52" i="35"/>
  <c r="AV52" i="35"/>
  <c r="CX52" i="35"/>
  <c r="BX52" i="35"/>
  <c r="BR52" i="35"/>
  <c r="BA52" i="35"/>
  <c r="BU52" i="35"/>
  <c r="CN52" i="35"/>
  <c r="BJ52" i="35"/>
  <c r="BM52" i="35"/>
  <c r="CT52" i="35"/>
  <c r="AL52" i="35"/>
  <c r="AU52" i="35"/>
  <c r="CE52" i="35"/>
  <c r="CW52" i="35"/>
  <c r="AN52" i="35"/>
  <c r="R52" i="35"/>
  <c r="X52" i="35"/>
  <c r="BO52" i="35"/>
  <c r="AM52" i="35"/>
  <c r="CP52" i="35"/>
  <c r="BF52" i="35"/>
  <c r="AJ52" i="35"/>
  <c r="BY52" i="35"/>
  <c r="CH52" i="35"/>
  <c r="AG52" i="35"/>
  <c r="BW52" i="35"/>
  <c r="CI52" i="35"/>
  <c r="BC52" i="35"/>
  <c r="T52" i="35"/>
  <c r="AH52" i="35"/>
  <c r="AW52" i="35"/>
  <c r="BN52" i="35"/>
  <c r="Q52" i="35"/>
  <c r="AC52" i="35"/>
  <c r="BG52" i="35"/>
  <c r="CR52" i="35"/>
  <c r="AI52" i="35"/>
  <c r="Z52" i="35"/>
  <c r="AS52" i="35"/>
  <c r="CD52" i="35"/>
  <c r="AZ52" i="35"/>
  <c r="CQ52" i="35"/>
  <c r="AO52" i="35"/>
  <c r="CK52" i="35"/>
  <c r="BE52" i="35"/>
  <c r="CS52" i="35"/>
  <c r="BH52" i="35"/>
  <c r="BZ52" i="35"/>
  <c r="AY52" i="35"/>
  <c r="CO52" i="35"/>
  <c r="BP52" i="35"/>
  <c r="AT52" i="35"/>
  <c r="CA52" i="35"/>
  <c r="BS52" i="35"/>
  <c r="V52" i="35"/>
  <c r="BT52" i="35"/>
  <c r="BV52" i="35"/>
  <c r="Y52" i="35"/>
  <c r="CF52" i="35"/>
  <c r="CC52" i="35"/>
  <c r="CU52" i="35"/>
  <c r="U52" i="35"/>
  <c r="BB52" i="35"/>
  <c r="CV52" i="35"/>
  <c r="AX52" i="35"/>
  <c r="S52" i="35"/>
  <c r="BL52" i="35"/>
  <c r="CG52" i="35"/>
  <c r="CB52" i="35"/>
  <c r="W52" i="35"/>
  <c r="BD52" i="35"/>
  <c r="AK52" i="35"/>
  <c r="BQ52" i="35"/>
  <c r="CL52" i="35"/>
  <c r="AF52" i="35"/>
  <c r="AP52" i="35"/>
  <c r="BK52" i="35"/>
  <c r="AE52" i="35"/>
  <c r="P60" i="35"/>
  <c r="L19" i="31"/>
  <c r="L21" i="31" s="1"/>
  <c r="L60" i="31" s="1"/>
  <c r="M10" i="31"/>
  <c r="M19" i="29"/>
  <c r="M21" i="29" s="1"/>
  <c r="N10" i="29"/>
  <c r="N19" i="30"/>
  <c r="N21" i="30" s="1"/>
  <c r="N60" i="30" s="1"/>
  <c r="O10" i="30"/>
  <c r="N19" i="18"/>
  <c r="N21" i="18" s="1"/>
  <c r="O10" i="18"/>
  <c r="M60" i="18"/>
  <c r="O11" i="30"/>
  <c r="R27" i="12"/>
  <c r="A16" i="36"/>
  <c r="A17" i="36"/>
  <c r="B16" i="36"/>
  <c r="Q60" i="34" l="1"/>
  <c r="CY52" i="34"/>
  <c r="T5" i="34"/>
  <c r="B28" i="34"/>
  <c r="CW53" i="34"/>
  <c r="CN53" i="34"/>
  <c r="BR53" i="34"/>
  <c r="AD53" i="34"/>
  <c r="BQ53" i="34"/>
  <c r="CR53" i="34"/>
  <c r="CP53" i="34"/>
  <c r="BO53" i="34"/>
  <c r="X53" i="34"/>
  <c r="R53" i="34"/>
  <c r="AB53" i="34"/>
  <c r="AE53" i="34"/>
  <c r="CX53" i="34"/>
  <c r="V53" i="34"/>
  <c r="BY53" i="34"/>
  <c r="Y53" i="34"/>
  <c r="BE53" i="34"/>
  <c r="BD53" i="34"/>
  <c r="CE53" i="34"/>
  <c r="BN53" i="34"/>
  <c r="CF53" i="34"/>
  <c r="BM53" i="34"/>
  <c r="S53" i="34"/>
  <c r="T53" i="34"/>
  <c r="CH53" i="34"/>
  <c r="Z53" i="34"/>
  <c r="CO53" i="34"/>
  <c r="AZ53" i="34"/>
  <c r="BV53" i="34"/>
  <c r="BA53" i="34"/>
  <c r="BK53" i="34"/>
  <c r="CU53" i="34"/>
  <c r="BS53" i="34"/>
  <c r="BZ53" i="34"/>
  <c r="BX53" i="34"/>
  <c r="CK53" i="34"/>
  <c r="AO53" i="34"/>
  <c r="BL53" i="34"/>
  <c r="AL53" i="34"/>
  <c r="BW53" i="34"/>
  <c r="AW53" i="34"/>
  <c r="BG53" i="34"/>
  <c r="AQ53" i="34"/>
  <c r="CI53" i="34"/>
  <c r="CL53" i="34"/>
  <c r="CS53" i="34"/>
  <c r="AH53" i="34"/>
  <c r="AF53" i="34"/>
  <c r="AX53" i="34"/>
  <c r="BI53" i="34"/>
  <c r="AG53" i="34"/>
  <c r="AI53" i="34"/>
  <c r="W53" i="34"/>
  <c r="BC53" i="34"/>
  <c r="BJ53" i="34"/>
  <c r="CM53" i="34"/>
  <c r="AV53" i="34"/>
  <c r="AM53" i="34"/>
  <c r="AR53" i="34"/>
  <c r="CA53" i="34"/>
  <c r="BB53" i="34"/>
  <c r="U53" i="34"/>
  <c r="CQ53" i="34"/>
  <c r="AN53" i="34"/>
  <c r="AP53" i="34"/>
  <c r="CT53" i="34"/>
  <c r="AA53" i="34"/>
  <c r="BP53" i="34"/>
  <c r="AT53" i="34"/>
  <c r="CD53" i="34"/>
  <c r="CC53" i="34"/>
  <c r="AY53" i="34"/>
  <c r="BU53" i="34"/>
  <c r="CB53" i="34"/>
  <c r="AC53" i="34"/>
  <c r="CJ53" i="34"/>
  <c r="AU53" i="34"/>
  <c r="AK53" i="34"/>
  <c r="AS53" i="34"/>
  <c r="AJ53" i="34"/>
  <c r="CG53" i="34"/>
  <c r="BH53" i="34"/>
  <c r="BT53" i="34"/>
  <c r="CV53" i="34"/>
  <c r="BF53" i="34"/>
  <c r="S27" i="34"/>
  <c r="T27" i="34"/>
  <c r="U27" i="34"/>
  <c r="W27" i="34"/>
  <c r="V27" i="34"/>
  <c r="R27" i="34"/>
  <c r="B54" i="34"/>
  <c r="R54" i="34" s="1"/>
  <c r="P11" i="31"/>
  <c r="CY52" i="33"/>
  <c r="CY26" i="34"/>
  <c r="Q34" i="34"/>
  <c r="Q20" i="31" s="1"/>
  <c r="P11" i="29"/>
  <c r="CY26" i="33"/>
  <c r="CD53" i="33"/>
  <c r="R53" i="33"/>
  <c r="CA53" i="33"/>
  <c r="AC53" i="33"/>
  <c r="BO53" i="33"/>
  <c r="AB53" i="33"/>
  <c r="AH53" i="33"/>
  <c r="AK53" i="33"/>
  <c r="CX53" i="33"/>
  <c r="AO53" i="33"/>
  <c r="AA53" i="33"/>
  <c r="CO53" i="33"/>
  <c r="BM53" i="33"/>
  <c r="AZ53" i="33"/>
  <c r="AM53" i="33"/>
  <c r="AJ53" i="33"/>
  <c r="W53" i="33"/>
  <c r="BA53" i="33"/>
  <c r="AV53" i="33"/>
  <c r="AF53" i="33"/>
  <c r="T53" i="33"/>
  <c r="CL53" i="33"/>
  <c r="CR53" i="33"/>
  <c r="CS53" i="33"/>
  <c r="AP53" i="33"/>
  <c r="AX53" i="33"/>
  <c r="CH53" i="33"/>
  <c r="CM53" i="33"/>
  <c r="AI53" i="33"/>
  <c r="CE53" i="33"/>
  <c r="Z53" i="33"/>
  <c r="BW53" i="33"/>
  <c r="BC53" i="33"/>
  <c r="BG53" i="33"/>
  <c r="V53" i="33"/>
  <c r="AD53" i="33"/>
  <c r="AY53" i="33"/>
  <c r="AN53" i="33"/>
  <c r="CB53" i="33"/>
  <c r="AR53" i="33"/>
  <c r="AW53" i="33"/>
  <c r="BP53" i="33"/>
  <c r="BF53" i="33"/>
  <c r="BL53" i="33"/>
  <c r="BH53" i="33"/>
  <c r="BR53" i="33"/>
  <c r="BT53" i="33"/>
  <c r="BE53" i="33"/>
  <c r="CP53" i="33"/>
  <c r="U53" i="33"/>
  <c r="BU53" i="33"/>
  <c r="CI53" i="33"/>
  <c r="BI53" i="33"/>
  <c r="BJ53" i="33"/>
  <c r="S53" i="33"/>
  <c r="CT53" i="33"/>
  <c r="CJ53" i="33"/>
  <c r="CN53" i="33"/>
  <c r="AG53" i="33"/>
  <c r="Y53" i="33"/>
  <c r="AE53" i="33"/>
  <c r="BB53" i="33"/>
  <c r="BZ53" i="33"/>
  <c r="AT53" i="33"/>
  <c r="AL53" i="33"/>
  <c r="CQ53" i="33"/>
  <c r="X53" i="33"/>
  <c r="CG53" i="33"/>
  <c r="BN53" i="33"/>
  <c r="BK53" i="33"/>
  <c r="CV53" i="33"/>
  <c r="BY53" i="33"/>
  <c r="CC53" i="33"/>
  <c r="BQ53" i="33"/>
  <c r="BD53" i="33"/>
  <c r="CK53" i="33"/>
  <c r="BX53" i="33"/>
  <c r="BV53" i="33"/>
  <c r="CW53" i="33"/>
  <c r="AS53" i="33"/>
  <c r="AU53" i="33"/>
  <c r="CU53" i="33"/>
  <c r="CF53" i="33"/>
  <c r="AQ53" i="33"/>
  <c r="BS53" i="33"/>
  <c r="T5" i="33"/>
  <c r="B28" i="33"/>
  <c r="Q34" i="33"/>
  <c r="Q20" i="29" s="1"/>
  <c r="B54" i="33"/>
  <c r="R54" i="33" s="1"/>
  <c r="V27" i="33"/>
  <c r="R27" i="33"/>
  <c r="S27" i="33"/>
  <c r="W27" i="33"/>
  <c r="U27" i="33"/>
  <c r="T27" i="33"/>
  <c r="Q60" i="33"/>
  <c r="P6" i="14"/>
  <c r="R29" i="12"/>
  <c r="J15" i="36"/>
  <c r="O15" i="36" s="1"/>
  <c r="O7" i="36"/>
  <c r="D8" i="36"/>
  <c r="T26" i="12"/>
  <c r="AG64" i="12"/>
  <c r="D63" i="12"/>
  <c r="R38" i="36"/>
  <c r="CY52" i="35"/>
  <c r="O9" i="38"/>
  <c r="D10" i="38"/>
  <c r="S1" i="23"/>
  <c r="T4" i="23"/>
  <c r="BR53" i="35"/>
  <c r="BF53" i="35"/>
  <c r="CD53" i="35"/>
  <c r="CB53" i="35"/>
  <c r="CL53" i="35"/>
  <c r="CT53" i="35"/>
  <c r="AZ53" i="35"/>
  <c r="AJ53" i="35"/>
  <c r="BP53" i="35"/>
  <c r="CO53" i="35"/>
  <c r="R53" i="35"/>
  <c r="BE53" i="35"/>
  <c r="BO53" i="35"/>
  <c r="AT53" i="35"/>
  <c r="CF53" i="35"/>
  <c r="AQ53" i="35"/>
  <c r="AM53" i="35"/>
  <c r="CX53" i="35"/>
  <c r="BD53" i="35"/>
  <c r="AD53" i="35"/>
  <c r="BQ53" i="35"/>
  <c r="CQ53" i="35"/>
  <c r="CM53" i="35"/>
  <c r="W53" i="35"/>
  <c r="AF53" i="35"/>
  <c r="AX53" i="35"/>
  <c r="V53" i="35"/>
  <c r="AV53" i="35"/>
  <c r="BY53" i="35"/>
  <c r="BJ53" i="35"/>
  <c r="CW53" i="35"/>
  <c r="AG53" i="35"/>
  <c r="BC53" i="35"/>
  <c r="CK53" i="35"/>
  <c r="BZ53" i="35"/>
  <c r="AI53" i="35"/>
  <c r="Z53" i="35"/>
  <c r="BX53" i="35"/>
  <c r="CI53" i="35"/>
  <c r="BH53" i="35"/>
  <c r="CN53" i="35"/>
  <c r="CU53" i="35"/>
  <c r="CE53" i="35"/>
  <c r="CA53" i="35"/>
  <c r="S53" i="35"/>
  <c r="AU53" i="35"/>
  <c r="AB53" i="35"/>
  <c r="CS53" i="35"/>
  <c r="BI53" i="35"/>
  <c r="T53" i="35"/>
  <c r="BA53" i="35"/>
  <c r="CV53" i="35"/>
  <c r="BU53" i="35"/>
  <c r="AP53" i="35"/>
  <c r="CH53" i="35"/>
  <c r="BN53" i="35"/>
  <c r="BL53" i="35"/>
  <c r="CP53" i="35"/>
  <c r="AS53" i="35"/>
  <c r="AA53" i="35"/>
  <c r="AY53" i="35"/>
  <c r="AK53" i="35"/>
  <c r="CR53" i="35"/>
  <c r="AE53" i="35"/>
  <c r="Y53" i="35"/>
  <c r="AN53" i="35"/>
  <c r="BS53" i="35"/>
  <c r="AR53" i="35"/>
  <c r="AH53" i="35"/>
  <c r="BK53" i="35"/>
  <c r="BG53" i="35"/>
  <c r="AW53" i="35"/>
  <c r="BT53" i="35"/>
  <c r="AL53" i="35"/>
  <c r="CG53" i="35"/>
  <c r="BB53" i="35"/>
  <c r="AO53" i="35"/>
  <c r="BM53" i="35"/>
  <c r="U53" i="35"/>
  <c r="X53" i="35"/>
  <c r="BW53" i="35"/>
  <c r="AC53" i="35"/>
  <c r="CC53" i="35"/>
  <c r="BV53" i="35"/>
  <c r="CJ53" i="35"/>
  <c r="Q60" i="35"/>
  <c r="D11" i="37"/>
  <c r="O10" i="37"/>
  <c r="B54" i="35"/>
  <c r="R54" i="35" s="1"/>
  <c r="R27" i="35"/>
  <c r="R34" i="35" s="1"/>
  <c r="R20" i="30" s="1"/>
  <c r="S27" i="35"/>
  <c r="V27" i="35"/>
  <c r="W27" i="35"/>
  <c r="U27" i="35"/>
  <c r="T27" i="35"/>
  <c r="CY26" i="35"/>
  <c r="Q34" i="35"/>
  <c r="Q20" i="30" s="1"/>
  <c r="C20" i="36"/>
  <c r="O9" i="39"/>
  <c r="D10" i="39"/>
  <c r="B28" i="35"/>
  <c r="T5" i="35"/>
  <c r="O10" i="29"/>
  <c r="N19" i="29"/>
  <c r="N21" i="29" s="1"/>
  <c r="N60" i="29" s="1"/>
  <c r="M60" i="29"/>
  <c r="M19" i="31"/>
  <c r="M21" i="31" s="1"/>
  <c r="M60" i="31" s="1"/>
  <c r="N10" i="31"/>
  <c r="P10" i="30"/>
  <c r="O19" i="30"/>
  <c r="O21" i="30" s="1"/>
  <c r="O60" i="30" s="1"/>
  <c r="N60" i="18"/>
  <c r="P11" i="30"/>
  <c r="O19" i="18"/>
  <c r="O21" i="18" s="1"/>
  <c r="P10" i="18"/>
  <c r="S27" i="12"/>
  <c r="CN54" i="34" l="1"/>
  <c r="AJ54" i="34"/>
  <c r="BM54" i="34"/>
  <c r="BU54" i="34"/>
  <c r="BA54" i="34"/>
  <c r="AP54" i="34"/>
  <c r="AD54" i="34"/>
  <c r="BV54" i="34"/>
  <c r="V54" i="34"/>
  <c r="Z54" i="34"/>
  <c r="X54" i="34"/>
  <c r="BK54" i="34"/>
  <c r="AR54" i="34"/>
  <c r="CW54" i="34"/>
  <c r="CX54" i="34"/>
  <c r="BT54" i="34"/>
  <c r="BC54" i="34"/>
  <c r="CA54" i="34"/>
  <c r="CQ54" i="34"/>
  <c r="CM54" i="34"/>
  <c r="AE54" i="34"/>
  <c r="CP54" i="34"/>
  <c r="BG54" i="34"/>
  <c r="BN54" i="34"/>
  <c r="AC54" i="34"/>
  <c r="AO54" i="34"/>
  <c r="AL54" i="34"/>
  <c r="AX54" i="34"/>
  <c r="BJ54" i="34"/>
  <c r="U54" i="34"/>
  <c r="AV54" i="34"/>
  <c r="BY54" i="34"/>
  <c r="CL54" i="34"/>
  <c r="CD54" i="34"/>
  <c r="BQ54" i="34"/>
  <c r="AT54" i="34"/>
  <c r="CC54" i="34"/>
  <c r="BF54" i="34"/>
  <c r="AS54" i="34"/>
  <c r="BO54" i="34"/>
  <c r="BH54" i="34"/>
  <c r="BX54" i="34"/>
  <c r="Y54" i="34"/>
  <c r="CT54" i="34"/>
  <c r="AM54" i="34"/>
  <c r="CB54" i="34"/>
  <c r="AK54" i="34"/>
  <c r="AH54" i="34"/>
  <c r="AZ54" i="34"/>
  <c r="BW54" i="34"/>
  <c r="BP54" i="34"/>
  <c r="AA54" i="34"/>
  <c r="AG54" i="34"/>
  <c r="AN54" i="34"/>
  <c r="CK54" i="34"/>
  <c r="BZ54" i="34"/>
  <c r="AB54" i="34"/>
  <c r="BL54" i="34"/>
  <c r="AQ54" i="34"/>
  <c r="CU54" i="34"/>
  <c r="BI54" i="34"/>
  <c r="CS54" i="34"/>
  <c r="BD54" i="34"/>
  <c r="AW54" i="34"/>
  <c r="T54" i="34"/>
  <c r="AU54" i="34"/>
  <c r="CE54" i="34"/>
  <c r="BE54" i="34"/>
  <c r="CO54" i="34"/>
  <c r="BS54" i="34"/>
  <c r="S54" i="34"/>
  <c r="AY54" i="34"/>
  <c r="CI54" i="34"/>
  <c r="AI54" i="34"/>
  <c r="BB54" i="34"/>
  <c r="W54" i="34"/>
  <c r="AF54" i="34"/>
  <c r="CH54" i="34"/>
  <c r="CR54" i="34"/>
  <c r="CF54" i="34"/>
  <c r="CJ54" i="34"/>
  <c r="BR54" i="34"/>
  <c r="CG54" i="34"/>
  <c r="CV54" i="34"/>
  <c r="B55" i="34"/>
  <c r="S55" i="34" s="1"/>
  <c r="S28" i="34"/>
  <c r="V28" i="34"/>
  <c r="X28" i="34"/>
  <c r="T28" i="34"/>
  <c r="W28" i="34"/>
  <c r="U28" i="34"/>
  <c r="R34" i="34"/>
  <c r="R20" i="31" s="1"/>
  <c r="CY27" i="34"/>
  <c r="B29" i="34"/>
  <c r="U5" i="34"/>
  <c r="Q11" i="29"/>
  <c r="R60" i="34"/>
  <c r="CY53" i="34"/>
  <c r="Q11" i="31"/>
  <c r="CY27" i="33"/>
  <c r="R34" i="33"/>
  <c r="R20" i="29" s="1"/>
  <c r="U5" i="33"/>
  <c r="B29" i="33"/>
  <c r="CA54" i="33"/>
  <c r="Z54" i="33"/>
  <c r="BD54" i="33"/>
  <c r="AI54" i="33"/>
  <c r="BA54" i="33"/>
  <c r="CC54" i="33"/>
  <c r="BC54" i="33"/>
  <c r="AO54" i="33"/>
  <c r="BG54" i="33"/>
  <c r="BR54" i="33"/>
  <c r="AG54" i="33"/>
  <c r="S54" i="33"/>
  <c r="CD54" i="33"/>
  <c r="AZ54" i="33"/>
  <c r="CH54" i="33"/>
  <c r="BQ54" i="33"/>
  <c r="AM54" i="33"/>
  <c r="T54" i="33"/>
  <c r="BP54" i="33"/>
  <c r="AU54" i="33"/>
  <c r="AJ54" i="33"/>
  <c r="CW54" i="33"/>
  <c r="AY54" i="33"/>
  <c r="AV54" i="33"/>
  <c r="CX54" i="33"/>
  <c r="BX54" i="33"/>
  <c r="BZ54" i="33"/>
  <c r="CE54" i="33"/>
  <c r="AL54" i="33"/>
  <c r="BW54" i="33"/>
  <c r="CG54" i="33"/>
  <c r="AH54" i="33"/>
  <c r="AF54" i="33"/>
  <c r="BM54" i="33"/>
  <c r="U54" i="33"/>
  <c r="AB54" i="33"/>
  <c r="AW54" i="33"/>
  <c r="BO54" i="33"/>
  <c r="CP54" i="33"/>
  <c r="X54" i="33"/>
  <c r="CR54" i="33"/>
  <c r="AE54" i="33"/>
  <c r="CK54" i="33"/>
  <c r="V54" i="33"/>
  <c r="CU54" i="33"/>
  <c r="BI54" i="33"/>
  <c r="BT54" i="33"/>
  <c r="CF54" i="33"/>
  <c r="Y54" i="33"/>
  <c r="CQ54" i="33"/>
  <c r="AT54" i="33"/>
  <c r="CL54" i="33"/>
  <c r="AK54" i="33"/>
  <c r="CS54" i="33"/>
  <c r="CI54" i="33"/>
  <c r="CO54" i="33"/>
  <c r="AC54" i="33"/>
  <c r="BU54" i="33"/>
  <c r="W54" i="33"/>
  <c r="BB54" i="33"/>
  <c r="CT54" i="33"/>
  <c r="CM54" i="33"/>
  <c r="BS54" i="33"/>
  <c r="AA54" i="33"/>
  <c r="AQ54" i="33"/>
  <c r="BE54" i="33"/>
  <c r="AS54" i="33"/>
  <c r="CV54" i="33"/>
  <c r="AX54" i="33"/>
  <c r="AD54" i="33"/>
  <c r="BN54" i="33"/>
  <c r="BH54" i="33"/>
  <c r="AR54" i="33"/>
  <c r="CB54" i="33"/>
  <c r="CJ54" i="33"/>
  <c r="BJ54" i="33"/>
  <c r="BL54" i="33"/>
  <c r="BY54" i="33"/>
  <c r="AP54" i="33"/>
  <c r="BF54" i="33"/>
  <c r="BK54" i="33"/>
  <c r="BV54" i="33"/>
  <c r="CN54" i="33"/>
  <c r="AN54" i="33"/>
  <c r="B55" i="33"/>
  <c r="S55" i="33" s="1"/>
  <c r="S28" i="33"/>
  <c r="U28" i="33"/>
  <c r="W28" i="33"/>
  <c r="T28" i="33"/>
  <c r="X28" i="33"/>
  <c r="V28" i="33"/>
  <c r="CY53" i="33"/>
  <c r="R60" i="33"/>
  <c r="J16" i="36"/>
  <c r="Q6" i="14"/>
  <c r="B26" i="14" s="1"/>
  <c r="S29" i="12"/>
  <c r="U26" i="12"/>
  <c r="D9" i="36"/>
  <c r="O8" i="36"/>
  <c r="D64" i="12"/>
  <c r="R39" i="36"/>
  <c r="AG65" i="12"/>
  <c r="CY53" i="35"/>
  <c r="O10" i="38"/>
  <c r="D11" i="38"/>
  <c r="D11" i="39"/>
  <c r="O10" i="39"/>
  <c r="U4" i="23"/>
  <c r="T1" i="23"/>
  <c r="CY27" i="35"/>
  <c r="B29" i="35"/>
  <c r="U5" i="35"/>
  <c r="BE54" i="35"/>
  <c r="AO54" i="35"/>
  <c r="Z54" i="35"/>
  <c r="BI54" i="35"/>
  <c r="BS54" i="35"/>
  <c r="CB54" i="35"/>
  <c r="AQ54" i="35"/>
  <c r="CO54" i="35"/>
  <c r="CP54" i="35"/>
  <c r="BC54" i="35"/>
  <c r="AN54" i="35"/>
  <c r="BT54" i="35"/>
  <c r="AJ54" i="35"/>
  <c r="AK54" i="35"/>
  <c r="AP54" i="35"/>
  <c r="AC54" i="35"/>
  <c r="CM54" i="35"/>
  <c r="CX54" i="35"/>
  <c r="BM54" i="35"/>
  <c r="BK54" i="35"/>
  <c r="BN54" i="35"/>
  <c r="CF54" i="35"/>
  <c r="AF54" i="35"/>
  <c r="BP54" i="35"/>
  <c r="BW54" i="35"/>
  <c r="AG54" i="35"/>
  <c r="BV54" i="35"/>
  <c r="BJ54" i="35"/>
  <c r="BQ54" i="35"/>
  <c r="AY54" i="35"/>
  <c r="AL54" i="35"/>
  <c r="CA54" i="35"/>
  <c r="AI54" i="35"/>
  <c r="Y54" i="35"/>
  <c r="CD54" i="35"/>
  <c r="CJ54" i="35"/>
  <c r="AT54" i="35"/>
  <c r="AA54" i="35"/>
  <c r="BF54" i="35"/>
  <c r="S54" i="35"/>
  <c r="CI54" i="35"/>
  <c r="CL54" i="35"/>
  <c r="BY54" i="35"/>
  <c r="CT54" i="35"/>
  <c r="BH54" i="35"/>
  <c r="CG54" i="35"/>
  <c r="AB54" i="35"/>
  <c r="CH54" i="35"/>
  <c r="AW54" i="35"/>
  <c r="AS54" i="35"/>
  <c r="CQ54" i="35"/>
  <c r="AD54" i="35"/>
  <c r="AZ54" i="35"/>
  <c r="AX54" i="35"/>
  <c r="BR54" i="35"/>
  <c r="CU54" i="35"/>
  <c r="BO54" i="35"/>
  <c r="BZ54" i="35"/>
  <c r="U54" i="35"/>
  <c r="BX54" i="35"/>
  <c r="CR54" i="35"/>
  <c r="BG54" i="35"/>
  <c r="AE54" i="35"/>
  <c r="BD54" i="35"/>
  <c r="CV54" i="35"/>
  <c r="X54" i="35"/>
  <c r="AH54" i="35"/>
  <c r="CS54" i="35"/>
  <c r="V54" i="35"/>
  <c r="CC54" i="35"/>
  <c r="BL54" i="35"/>
  <c r="T54" i="35"/>
  <c r="BU54" i="35"/>
  <c r="AU54" i="35"/>
  <c r="CK54" i="35"/>
  <c r="BB54" i="35"/>
  <c r="CN54" i="35"/>
  <c r="BA54" i="35"/>
  <c r="CE54" i="35"/>
  <c r="AV54" i="35"/>
  <c r="AR54" i="35"/>
  <c r="CW54" i="35"/>
  <c r="W54" i="35"/>
  <c r="AM54" i="35"/>
  <c r="B55" i="35"/>
  <c r="S55" i="35" s="1"/>
  <c r="T28" i="35"/>
  <c r="V28" i="35"/>
  <c r="S28" i="35"/>
  <c r="S34" i="35" s="1"/>
  <c r="S20" i="30" s="1"/>
  <c r="X28" i="35"/>
  <c r="W28" i="35"/>
  <c r="U28" i="35"/>
  <c r="O11" i="37"/>
  <c r="D12" i="37"/>
  <c r="R60" i="35"/>
  <c r="O19" i="29"/>
  <c r="O21" i="29" s="1"/>
  <c r="O60" i="29" s="1"/>
  <c r="P10" i="29"/>
  <c r="O10" i="31"/>
  <c r="N19" i="31"/>
  <c r="N21" i="31" s="1"/>
  <c r="N60" i="31" s="1"/>
  <c r="P19" i="30"/>
  <c r="P21" i="30" s="1"/>
  <c r="P60" i="30" s="1"/>
  <c r="Q10" i="30"/>
  <c r="P19" i="18"/>
  <c r="P21" i="18" s="1"/>
  <c r="O60" i="18"/>
  <c r="Q11" i="30"/>
  <c r="B18" i="36"/>
  <c r="T27" i="12"/>
  <c r="A19" i="36"/>
  <c r="A18" i="36"/>
  <c r="S60" i="33" l="1"/>
  <c r="R11" i="29"/>
  <c r="V5" i="34"/>
  <c r="B30" i="34"/>
  <c r="S60" i="34"/>
  <c r="CY54" i="34"/>
  <c r="T29" i="34"/>
  <c r="W29" i="34"/>
  <c r="U29" i="34"/>
  <c r="X29" i="34"/>
  <c r="V29" i="34"/>
  <c r="Y29" i="34"/>
  <c r="B56" i="34"/>
  <c r="T56" i="34" s="1"/>
  <c r="CY28" i="34"/>
  <c r="S34" i="34"/>
  <c r="S20" i="31" s="1"/>
  <c r="R11" i="31"/>
  <c r="CN55" i="34"/>
  <c r="CT55" i="34"/>
  <c r="BD55" i="34"/>
  <c r="CR55" i="34"/>
  <c r="T55" i="34"/>
  <c r="BG55" i="34"/>
  <c r="CF55" i="34"/>
  <c r="AN55" i="34"/>
  <c r="BS55" i="34"/>
  <c r="AH55" i="34"/>
  <c r="CI55" i="34"/>
  <c r="BN55" i="34"/>
  <c r="BQ55" i="34"/>
  <c r="BF55" i="34"/>
  <c r="W55" i="34"/>
  <c r="CE55" i="34"/>
  <c r="BR55" i="34"/>
  <c r="CC55" i="34"/>
  <c r="X55" i="34"/>
  <c r="BI55" i="34"/>
  <c r="AE55" i="34"/>
  <c r="BA55" i="34"/>
  <c r="AS55" i="34"/>
  <c r="AT55" i="34"/>
  <c r="CX55" i="34"/>
  <c r="AP55" i="34"/>
  <c r="BT55" i="34"/>
  <c r="CB55" i="34"/>
  <c r="BP55" i="34"/>
  <c r="U55" i="34"/>
  <c r="CM55" i="34"/>
  <c r="CA55" i="34"/>
  <c r="AY55" i="34"/>
  <c r="BX55" i="34"/>
  <c r="AQ55" i="34"/>
  <c r="AG55" i="34"/>
  <c r="CH55" i="34"/>
  <c r="BJ55" i="34"/>
  <c r="V55" i="34"/>
  <c r="BM55" i="34"/>
  <c r="BW55" i="34"/>
  <c r="CO55" i="34"/>
  <c r="AZ55" i="34"/>
  <c r="BV55" i="34"/>
  <c r="AU55" i="34"/>
  <c r="CV55" i="34"/>
  <c r="BE55" i="34"/>
  <c r="BO55" i="34"/>
  <c r="AB55" i="34"/>
  <c r="Z55" i="34"/>
  <c r="AA55" i="34"/>
  <c r="AJ55" i="34"/>
  <c r="AK55" i="34"/>
  <c r="AX55" i="34"/>
  <c r="CJ55" i="34"/>
  <c r="CS55" i="34"/>
  <c r="CD55" i="34"/>
  <c r="CQ55" i="34"/>
  <c r="AR55" i="34"/>
  <c r="AV55" i="34"/>
  <c r="CU55" i="34"/>
  <c r="BB55" i="34"/>
  <c r="BL55" i="34"/>
  <c r="BH55" i="34"/>
  <c r="CK55" i="34"/>
  <c r="CL55" i="34"/>
  <c r="AW55" i="34"/>
  <c r="AI55" i="34"/>
  <c r="BC55" i="34"/>
  <c r="AC55" i="34"/>
  <c r="CW55" i="34"/>
  <c r="Y55" i="34"/>
  <c r="BK55" i="34"/>
  <c r="AO55" i="34"/>
  <c r="BZ55" i="34"/>
  <c r="BU55" i="34"/>
  <c r="AF55" i="34"/>
  <c r="CP55" i="34"/>
  <c r="BY55" i="34"/>
  <c r="AM55" i="34"/>
  <c r="AD55" i="34"/>
  <c r="AL55" i="34"/>
  <c r="CG55" i="34"/>
  <c r="CY54" i="33"/>
  <c r="BB55" i="33"/>
  <c r="BP55" i="33"/>
  <c r="CM55" i="33"/>
  <c r="BF55" i="33"/>
  <c r="BZ55" i="33"/>
  <c r="AM55" i="33"/>
  <c r="AE55" i="33"/>
  <c r="AI55" i="33"/>
  <c r="CI55" i="33"/>
  <c r="AZ55" i="33"/>
  <c r="AT55" i="33"/>
  <c r="BC55" i="33"/>
  <c r="AF55" i="33"/>
  <c r="CH55" i="33"/>
  <c r="CX55" i="33"/>
  <c r="Z55" i="33"/>
  <c r="AX55" i="33"/>
  <c r="CS55" i="33"/>
  <c r="CG55" i="33"/>
  <c r="BE55" i="33"/>
  <c r="W55" i="33"/>
  <c r="CB55" i="33"/>
  <c r="BA55" i="33"/>
  <c r="BG55" i="33"/>
  <c r="BY55" i="33"/>
  <c r="BT55" i="33"/>
  <c r="CC55" i="33"/>
  <c r="CT55" i="33"/>
  <c r="BO55" i="33"/>
  <c r="CE55" i="33"/>
  <c r="V55" i="33"/>
  <c r="BN55" i="33"/>
  <c r="CR55" i="33"/>
  <c r="BM55" i="33"/>
  <c r="BH55" i="33"/>
  <c r="AV55" i="33"/>
  <c r="BV55" i="33"/>
  <c r="AP55" i="33"/>
  <c r="T55" i="33"/>
  <c r="AS55" i="33"/>
  <c r="AJ55" i="33"/>
  <c r="BR55" i="33"/>
  <c r="CO55" i="33"/>
  <c r="CV55" i="33"/>
  <c r="CA55" i="33"/>
  <c r="BS55" i="33"/>
  <c r="AB55" i="33"/>
  <c r="CQ55" i="33"/>
  <c r="AQ55" i="33"/>
  <c r="CJ55" i="33"/>
  <c r="AN55" i="33"/>
  <c r="BJ55" i="33"/>
  <c r="AO55" i="33"/>
  <c r="AL55" i="33"/>
  <c r="AA55" i="33"/>
  <c r="AK55" i="33"/>
  <c r="CN55" i="33"/>
  <c r="CP55" i="33"/>
  <c r="U55" i="33"/>
  <c r="AY55" i="33"/>
  <c r="AC55" i="33"/>
  <c r="CD55" i="33"/>
  <c r="CK55" i="33"/>
  <c r="CL55" i="33"/>
  <c r="BI55" i="33"/>
  <c r="AW55" i="33"/>
  <c r="BW55" i="33"/>
  <c r="X55" i="33"/>
  <c r="Y55" i="33"/>
  <c r="BQ55" i="33"/>
  <c r="CW55" i="33"/>
  <c r="CF55" i="33"/>
  <c r="AH55" i="33"/>
  <c r="BL55" i="33"/>
  <c r="BU55" i="33"/>
  <c r="CU55" i="33"/>
  <c r="BX55" i="33"/>
  <c r="AG55" i="33"/>
  <c r="AD55" i="33"/>
  <c r="BK55" i="33"/>
  <c r="AU55" i="33"/>
  <c r="BD55" i="33"/>
  <c r="AR55" i="33"/>
  <c r="B30" i="33"/>
  <c r="V5" i="33"/>
  <c r="CY28" i="33"/>
  <c r="S34" i="33"/>
  <c r="S20" i="29" s="1"/>
  <c r="B56" i="33"/>
  <c r="T56" i="33" s="1"/>
  <c r="Y29" i="33"/>
  <c r="W29" i="33"/>
  <c r="U29" i="33"/>
  <c r="T29" i="33"/>
  <c r="V29" i="33"/>
  <c r="X29" i="33"/>
  <c r="O16" i="36"/>
  <c r="J17" i="36"/>
  <c r="J18" i="36" s="1"/>
  <c r="J19" i="36" s="1"/>
  <c r="R6" i="14"/>
  <c r="B27" i="14" s="1"/>
  <c r="T29" i="12"/>
  <c r="K18" i="36"/>
  <c r="K19" i="36" s="1"/>
  <c r="K20" i="36" s="1"/>
  <c r="K21" i="36" s="1"/>
  <c r="K22" i="36" s="1"/>
  <c r="K23" i="36" s="1"/>
  <c r="K24" i="36" s="1"/>
  <c r="K25" i="36" s="1"/>
  <c r="K26" i="36" s="1"/>
  <c r="K17" i="36"/>
  <c r="O17" i="36" s="1"/>
  <c r="D65" i="12"/>
  <c r="R40" i="36"/>
  <c r="AG66" i="12"/>
  <c r="O9" i="36"/>
  <c r="D10" i="36"/>
  <c r="V26" i="12"/>
  <c r="S26" i="14"/>
  <c r="V26" i="14"/>
  <c r="Q26" i="14"/>
  <c r="R26" i="14"/>
  <c r="B53" i="14"/>
  <c r="Q53" i="14" s="1"/>
  <c r="U26" i="14"/>
  <c r="T26" i="14"/>
  <c r="CY54" i="35"/>
  <c r="D12" i="38"/>
  <c r="O11" i="38"/>
  <c r="V4" i="23"/>
  <c r="U1" i="23"/>
  <c r="O11" i="39"/>
  <c r="D12" i="39"/>
  <c r="S60" i="35"/>
  <c r="B56" i="35"/>
  <c r="T56" i="35" s="1"/>
  <c r="U29" i="35"/>
  <c r="Y29" i="35"/>
  <c r="X29" i="35"/>
  <c r="W29" i="35"/>
  <c r="T29" i="35"/>
  <c r="V29" i="35"/>
  <c r="D13" i="37"/>
  <c r="O12" i="37"/>
  <c r="BC55" i="35"/>
  <c r="CV55" i="35"/>
  <c r="CG55" i="35"/>
  <c r="AY55" i="35"/>
  <c r="U55" i="35"/>
  <c r="AX55" i="35"/>
  <c r="CQ55" i="35"/>
  <c r="CI55" i="35"/>
  <c r="AP55" i="35"/>
  <c r="BG55" i="35"/>
  <c r="CJ55" i="35"/>
  <c r="AZ55" i="35"/>
  <c r="AT55" i="35"/>
  <c r="BK55" i="35"/>
  <c r="CF55" i="35"/>
  <c r="BY55" i="35"/>
  <c r="BD55" i="35"/>
  <c r="CU55" i="35"/>
  <c r="BS55" i="35"/>
  <c r="BI55" i="35"/>
  <c r="CD55" i="35"/>
  <c r="CS55" i="35"/>
  <c r="X55" i="35"/>
  <c r="BB55" i="35"/>
  <c r="BA55" i="35"/>
  <c r="AI55" i="35"/>
  <c r="AA55" i="35"/>
  <c r="AD55" i="35"/>
  <c r="AM55" i="35"/>
  <c r="BP55" i="35"/>
  <c r="CW55" i="35"/>
  <c r="BL55" i="35"/>
  <c r="AR55" i="35"/>
  <c r="CA55" i="35"/>
  <c r="AG55" i="35"/>
  <c r="Z55" i="35"/>
  <c r="AL55" i="35"/>
  <c r="AW55" i="35"/>
  <c r="CR55" i="35"/>
  <c r="BQ55" i="35"/>
  <c r="AF55" i="35"/>
  <c r="AB55" i="35"/>
  <c r="BO55" i="35"/>
  <c r="BM55" i="35"/>
  <c r="AE55" i="35"/>
  <c r="CL55" i="35"/>
  <c r="BE55" i="35"/>
  <c r="AK55" i="35"/>
  <c r="T55" i="35"/>
  <c r="BW55" i="35"/>
  <c r="CB55" i="35"/>
  <c r="BX55" i="35"/>
  <c r="AH55" i="35"/>
  <c r="AU55" i="35"/>
  <c r="AO55" i="35"/>
  <c r="W55" i="35"/>
  <c r="AS55" i="35"/>
  <c r="BT55" i="35"/>
  <c r="BF55" i="35"/>
  <c r="BR55" i="35"/>
  <c r="AV55" i="35"/>
  <c r="BU55" i="35"/>
  <c r="AJ55" i="35"/>
  <c r="CT55" i="35"/>
  <c r="BN55" i="35"/>
  <c r="AN55" i="35"/>
  <c r="V55" i="35"/>
  <c r="AC55" i="35"/>
  <c r="BH55" i="35"/>
  <c r="CE55" i="35"/>
  <c r="BV55" i="35"/>
  <c r="CN55" i="35"/>
  <c r="BJ55" i="35"/>
  <c r="CX55" i="35"/>
  <c r="CH55" i="35"/>
  <c r="BZ55" i="35"/>
  <c r="CK55" i="35"/>
  <c r="AQ55" i="35"/>
  <c r="CC55" i="35"/>
  <c r="CO55" i="35"/>
  <c r="Y55" i="35"/>
  <c r="CP55" i="35"/>
  <c r="CM55" i="35"/>
  <c r="CY28" i="35"/>
  <c r="B30" i="35"/>
  <c r="V5" i="35"/>
  <c r="Q10" i="29"/>
  <c r="P19" i="29"/>
  <c r="P21" i="29" s="1"/>
  <c r="P60" i="29" s="1"/>
  <c r="O19" i="31"/>
  <c r="O21" i="31" s="1"/>
  <c r="O60" i="31" s="1"/>
  <c r="P10" i="31"/>
  <c r="R10" i="30"/>
  <c r="Q19" i="30"/>
  <c r="Q21" i="30" s="1"/>
  <c r="Q60" i="30" s="1"/>
  <c r="P60" i="18"/>
  <c r="R11" i="30"/>
  <c r="U27" i="12"/>
  <c r="CY55" i="34" l="1"/>
  <c r="T60" i="34"/>
  <c r="AL56" i="34"/>
  <c r="BI56" i="34"/>
  <c r="CT56" i="34"/>
  <c r="CX56" i="34"/>
  <c r="X56" i="34"/>
  <c r="AF56" i="34"/>
  <c r="CM56" i="34"/>
  <c r="AS56" i="34"/>
  <c r="AP56" i="34"/>
  <c r="CC56" i="34"/>
  <c r="CS56" i="34"/>
  <c r="AZ56" i="34"/>
  <c r="V56" i="34"/>
  <c r="BT56" i="34"/>
  <c r="W56" i="34"/>
  <c r="BU56" i="34"/>
  <c r="CD56" i="34"/>
  <c r="AK56" i="34"/>
  <c r="CQ56" i="34"/>
  <c r="CH56" i="34"/>
  <c r="AM56" i="34"/>
  <c r="CN56" i="34"/>
  <c r="CE56" i="34"/>
  <c r="AJ56" i="34"/>
  <c r="CO56" i="34"/>
  <c r="BG56" i="34"/>
  <c r="BJ56" i="34"/>
  <c r="BN56" i="34"/>
  <c r="BD56" i="34"/>
  <c r="BF56" i="34"/>
  <c r="U56" i="34"/>
  <c r="BY56" i="34"/>
  <c r="BK56" i="34"/>
  <c r="CL56" i="34"/>
  <c r="CA56" i="34"/>
  <c r="AD56" i="34"/>
  <c r="AT56" i="34"/>
  <c r="CG56" i="34"/>
  <c r="BB56" i="34"/>
  <c r="CP56" i="34"/>
  <c r="AB56" i="34"/>
  <c r="BM56" i="34"/>
  <c r="AN56" i="34"/>
  <c r="AU56" i="34"/>
  <c r="CR56" i="34"/>
  <c r="BC56" i="34"/>
  <c r="Z56" i="34"/>
  <c r="CB56" i="34"/>
  <c r="AC56" i="34"/>
  <c r="AA56" i="34"/>
  <c r="BV56" i="34"/>
  <c r="CF56" i="34"/>
  <c r="Y56" i="34"/>
  <c r="AH56" i="34"/>
  <c r="CJ56" i="34"/>
  <c r="CU56" i="34"/>
  <c r="AW56" i="34"/>
  <c r="BR56" i="34"/>
  <c r="AX56" i="34"/>
  <c r="CW56" i="34"/>
  <c r="BH56" i="34"/>
  <c r="AE56" i="34"/>
  <c r="CK56" i="34"/>
  <c r="AR56" i="34"/>
  <c r="BS56" i="34"/>
  <c r="CV56" i="34"/>
  <c r="BX56" i="34"/>
  <c r="AY56" i="34"/>
  <c r="BW56" i="34"/>
  <c r="AO56" i="34"/>
  <c r="BA56" i="34"/>
  <c r="BO56" i="34"/>
  <c r="BE56" i="34"/>
  <c r="BZ56" i="34"/>
  <c r="AI56" i="34"/>
  <c r="BL56" i="34"/>
  <c r="BP56" i="34"/>
  <c r="BQ56" i="34"/>
  <c r="AQ56" i="34"/>
  <c r="CI56" i="34"/>
  <c r="AV56" i="34"/>
  <c r="AG56" i="34"/>
  <c r="S11" i="31"/>
  <c r="B57" i="34"/>
  <c r="U57" i="34" s="1"/>
  <c r="U30" i="34"/>
  <c r="W30" i="34"/>
  <c r="X30" i="34"/>
  <c r="Y30" i="34"/>
  <c r="Z30" i="34"/>
  <c r="V30" i="34"/>
  <c r="T34" i="34"/>
  <c r="T20" i="31" s="1"/>
  <c r="CY29" i="34"/>
  <c r="W5" i="34"/>
  <c r="B31" i="34"/>
  <c r="CY55" i="33"/>
  <c r="Y30" i="33"/>
  <c r="B57" i="33"/>
  <c r="U57" i="33" s="1"/>
  <c r="Z30" i="33"/>
  <c r="X30" i="33"/>
  <c r="V30" i="33"/>
  <c r="U30" i="33"/>
  <c r="W30" i="33"/>
  <c r="W5" i="33"/>
  <c r="B31" i="33"/>
  <c r="S11" i="29"/>
  <c r="CY29" i="33"/>
  <c r="BJ56" i="33"/>
  <c r="BC56" i="33"/>
  <c r="AE56" i="33"/>
  <c r="AA56" i="33"/>
  <c r="AW56" i="33"/>
  <c r="AQ56" i="33"/>
  <c r="BE56" i="33"/>
  <c r="BZ56" i="33"/>
  <c r="BH56" i="33"/>
  <c r="AL56" i="33"/>
  <c r="BG56" i="33"/>
  <c r="AY56" i="33"/>
  <c r="U56" i="33"/>
  <c r="CS56" i="33"/>
  <c r="BB56" i="33"/>
  <c r="AR56" i="33"/>
  <c r="AG56" i="33"/>
  <c r="BQ56" i="33"/>
  <c r="CG56" i="33"/>
  <c r="AU56" i="33"/>
  <c r="AC56" i="33"/>
  <c r="BT56" i="33"/>
  <c r="CR56" i="33"/>
  <c r="AK56" i="33"/>
  <c r="CN56" i="33"/>
  <c r="CD56" i="33"/>
  <c r="X56" i="33"/>
  <c r="BV56" i="33"/>
  <c r="CX56" i="33"/>
  <c r="BX56" i="33"/>
  <c r="AO56" i="33"/>
  <c r="CM56" i="33"/>
  <c r="CF56" i="33"/>
  <c r="CP56" i="33"/>
  <c r="AM56" i="33"/>
  <c r="AN56" i="33"/>
  <c r="BY56" i="33"/>
  <c r="AZ56" i="33"/>
  <c r="AP56" i="33"/>
  <c r="BL56" i="33"/>
  <c r="Y56" i="33"/>
  <c r="AX56" i="33"/>
  <c r="BU56" i="33"/>
  <c r="BP56" i="33"/>
  <c r="CE56" i="33"/>
  <c r="AJ56" i="33"/>
  <c r="AH56" i="33"/>
  <c r="BW56" i="33"/>
  <c r="BS56" i="33"/>
  <c r="CU56" i="33"/>
  <c r="W56" i="33"/>
  <c r="CL56" i="33"/>
  <c r="BF56" i="33"/>
  <c r="BR56" i="33"/>
  <c r="CW56" i="33"/>
  <c r="CT56" i="33"/>
  <c r="AD56" i="33"/>
  <c r="BM56" i="33"/>
  <c r="V56" i="33"/>
  <c r="BN56" i="33"/>
  <c r="BO56" i="33"/>
  <c r="CO56" i="33"/>
  <c r="CK56" i="33"/>
  <c r="AF56" i="33"/>
  <c r="AI56" i="33"/>
  <c r="AV56" i="33"/>
  <c r="CC56" i="33"/>
  <c r="CB56" i="33"/>
  <c r="CJ56" i="33"/>
  <c r="BK56" i="33"/>
  <c r="CV56" i="33"/>
  <c r="BI56" i="33"/>
  <c r="CH56" i="33"/>
  <c r="AT56" i="33"/>
  <c r="BA56" i="33"/>
  <c r="CA56" i="33"/>
  <c r="CI56" i="33"/>
  <c r="BD56" i="33"/>
  <c r="AS56" i="33"/>
  <c r="Z56" i="33"/>
  <c r="CQ56" i="33"/>
  <c r="AB56" i="33"/>
  <c r="T60" i="33"/>
  <c r="T34" i="33"/>
  <c r="T20" i="29" s="1"/>
  <c r="U29" i="12"/>
  <c r="S6" i="14"/>
  <c r="B28" i="14" s="1"/>
  <c r="CY26" i="14"/>
  <c r="Q34" i="14"/>
  <c r="W26" i="12"/>
  <c r="R41" i="36"/>
  <c r="AG67" i="12"/>
  <c r="D66" i="12"/>
  <c r="O18" i="36"/>
  <c r="BX53" i="14"/>
  <c r="AK53" i="14"/>
  <c r="BT53" i="14"/>
  <c r="AD53" i="14"/>
  <c r="BH53" i="14"/>
  <c r="CA53" i="14"/>
  <c r="CJ53" i="14"/>
  <c r="BB53" i="14"/>
  <c r="BF53" i="14"/>
  <c r="BD53" i="14"/>
  <c r="BR53" i="14"/>
  <c r="CW53" i="14"/>
  <c r="CX53" i="14"/>
  <c r="CK53" i="14"/>
  <c r="CL53" i="14"/>
  <c r="AI53" i="14"/>
  <c r="BS53" i="14"/>
  <c r="BV53" i="14"/>
  <c r="AT53" i="14"/>
  <c r="AZ53" i="14"/>
  <c r="AU53" i="14"/>
  <c r="S53" i="14"/>
  <c r="CC53" i="14"/>
  <c r="BG53" i="14"/>
  <c r="CH53" i="14"/>
  <c r="BO53" i="14"/>
  <c r="BQ53" i="14"/>
  <c r="BM53" i="14"/>
  <c r="CO53" i="14"/>
  <c r="AX53" i="14"/>
  <c r="CP53" i="14"/>
  <c r="AP53" i="14"/>
  <c r="BU53" i="14"/>
  <c r="V53" i="14"/>
  <c r="AC53" i="14"/>
  <c r="CM53" i="14"/>
  <c r="BN53" i="14"/>
  <c r="AV53" i="14"/>
  <c r="T53" i="14"/>
  <c r="AM53" i="14"/>
  <c r="AL53" i="14"/>
  <c r="BZ53" i="14"/>
  <c r="CV53" i="14"/>
  <c r="X53" i="14"/>
  <c r="AO53" i="14"/>
  <c r="AG53" i="14"/>
  <c r="CB53" i="14"/>
  <c r="BA53" i="14"/>
  <c r="W53" i="14"/>
  <c r="CF53" i="14"/>
  <c r="CT53" i="14"/>
  <c r="CG53" i="14"/>
  <c r="CS53" i="14"/>
  <c r="BL53" i="14"/>
  <c r="CN53" i="14"/>
  <c r="CQ53" i="14"/>
  <c r="BE53" i="14"/>
  <c r="BY53" i="14"/>
  <c r="AH53" i="14"/>
  <c r="CE53" i="14"/>
  <c r="Y53" i="14"/>
  <c r="CU53" i="14"/>
  <c r="AF53" i="14"/>
  <c r="CR53" i="14"/>
  <c r="Q60" i="14"/>
  <c r="BJ53" i="14"/>
  <c r="AW53" i="14"/>
  <c r="BC53" i="14"/>
  <c r="CD53" i="14"/>
  <c r="BI53" i="14"/>
  <c r="Z53" i="14"/>
  <c r="AY53" i="14"/>
  <c r="AA53" i="14"/>
  <c r="AQ53" i="14"/>
  <c r="AJ53" i="14"/>
  <c r="BP53" i="14"/>
  <c r="BW53" i="14"/>
  <c r="AN53" i="14"/>
  <c r="AR53" i="14"/>
  <c r="AS53" i="14"/>
  <c r="AE53" i="14"/>
  <c r="CI53" i="14"/>
  <c r="U53" i="14"/>
  <c r="AB53" i="14"/>
  <c r="R53" i="14"/>
  <c r="BK53" i="14"/>
  <c r="O10" i="36"/>
  <c r="D11" i="36"/>
  <c r="W27" i="14"/>
  <c r="V27" i="14"/>
  <c r="T27" i="14"/>
  <c r="R27" i="14"/>
  <c r="R34" i="14" s="1"/>
  <c r="U27" i="14"/>
  <c r="S27" i="14"/>
  <c r="B54" i="14"/>
  <c r="R54" i="14" s="1"/>
  <c r="CY55" i="35"/>
  <c r="D13" i="38"/>
  <c r="O12" i="38"/>
  <c r="T60" i="35"/>
  <c r="B31" i="35"/>
  <c r="W5" i="35"/>
  <c r="B57" i="35"/>
  <c r="U57" i="35" s="1"/>
  <c r="X30" i="35"/>
  <c r="Z30" i="35"/>
  <c r="W30" i="35"/>
  <c r="U30" i="35"/>
  <c r="V30" i="35"/>
  <c r="Y30" i="35"/>
  <c r="O13" i="37"/>
  <c r="D14" i="37"/>
  <c r="O14" i="37" s="1"/>
  <c r="CY29" i="35"/>
  <c r="T34" i="35"/>
  <c r="T20" i="30" s="1"/>
  <c r="J20" i="36"/>
  <c r="CX56" i="35"/>
  <c r="AT56" i="35"/>
  <c r="CG56" i="35"/>
  <c r="AK56" i="35"/>
  <c r="BB56" i="35"/>
  <c r="BY56" i="35"/>
  <c r="AG56" i="35"/>
  <c r="AA56" i="35"/>
  <c r="AD56" i="35"/>
  <c r="BM56" i="35"/>
  <c r="AS56" i="35"/>
  <c r="AJ56" i="35"/>
  <c r="BS56" i="35"/>
  <c r="BE56" i="35"/>
  <c r="W56" i="35"/>
  <c r="BI56" i="35"/>
  <c r="CS56" i="35"/>
  <c r="AE56" i="35"/>
  <c r="AU56" i="35"/>
  <c r="CJ56" i="35"/>
  <c r="X56" i="35"/>
  <c r="AR56" i="35"/>
  <c r="BO56" i="35"/>
  <c r="BH56" i="35"/>
  <c r="AC56" i="35"/>
  <c r="BG56" i="35"/>
  <c r="AP56" i="35"/>
  <c r="AV56" i="35"/>
  <c r="BA56" i="35"/>
  <c r="BX56" i="35"/>
  <c r="AN56" i="35"/>
  <c r="BZ56" i="35"/>
  <c r="BC56" i="35"/>
  <c r="BL56" i="35"/>
  <c r="BN56" i="35"/>
  <c r="CV56" i="35"/>
  <c r="CO56" i="35"/>
  <c r="BR56" i="35"/>
  <c r="CW56" i="35"/>
  <c r="BV56" i="35"/>
  <c r="CL56" i="35"/>
  <c r="CC56" i="35"/>
  <c r="AO56" i="35"/>
  <c r="CM56" i="35"/>
  <c r="AH56" i="35"/>
  <c r="AM56" i="35"/>
  <c r="CK56" i="35"/>
  <c r="V56" i="35"/>
  <c r="AY56" i="35"/>
  <c r="AB56" i="35"/>
  <c r="BQ56" i="35"/>
  <c r="BW56" i="35"/>
  <c r="AX56" i="35"/>
  <c r="CP56" i="35"/>
  <c r="AW56" i="35"/>
  <c r="CQ56" i="35"/>
  <c r="CA56" i="35"/>
  <c r="CH56" i="35"/>
  <c r="CB56" i="35"/>
  <c r="CR56" i="35"/>
  <c r="Z56" i="35"/>
  <c r="AQ56" i="35"/>
  <c r="CU56" i="35"/>
  <c r="BJ56" i="35"/>
  <c r="BK56" i="35"/>
  <c r="BP56" i="35"/>
  <c r="U56" i="35"/>
  <c r="BU56" i="35"/>
  <c r="CN56" i="35"/>
  <c r="CF56" i="35"/>
  <c r="Y56" i="35"/>
  <c r="CI56" i="35"/>
  <c r="BF56" i="35"/>
  <c r="AF56" i="35"/>
  <c r="AI56" i="35"/>
  <c r="CE56" i="35"/>
  <c r="CD56" i="35"/>
  <c r="AZ56" i="35"/>
  <c r="BT56" i="35"/>
  <c r="BD56" i="35"/>
  <c r="CT56" i="35"/>
  <c r="AL56" i="35"/>
  <c r="W4" i="23"/>
  <c r="V1" i="23"/>
  <c r="D13" i="39"/>
  <c r="O12" i="39"/>
  <c r="Q10" i="31"/>
  <c r="P19" i="31"/>
  <c r="P21" i="31" s="1"/>
  <c r="P60" i="31" s="1"/>
  <c r="R10" i="29"/>
  <c r="Q19" i="29"/>
  <c r="Q21" i="29" s="1"/>
  <c r="Q60" i="29" s="1"/>
  <c r="R19" i="30"/>
  <c r="R21" i="30" s="1"/>
  <c r="R60" i="30" s="1"/>
  <c r="S10" i="30"/>
  <c r="S11" i="30"/>
  <c r="A20" i="36"/>
  <c r="B20" i="36"/>
  <c r="V27" i="12"/>
  <c r="A21" i="36"/>
  <c r="T11" i="31" l="1"/>
  <c r="CY56" i="33"/>
  <c r="B58" i="34"/>
  <c r="V58" i="34" s="1"/>
  <c r="W31" i="34"/>
  <c r="Y31" i="34"/>
  <c r="V31" i="34"/>
  <c r="AA31" i="34"/>
  <c r="Z31" i="34"/>
  <c r="X31" i="34"/>
  <c r="T11" i="29"/>
  <c r="U60" i="33"/>
  <c r="X5" i="34"/>
  <c r="Y5" i="34" s="1"/>
  <c r="Z5" i="34" s="1"/>
  <c r="AA5" i="34" s="1"/>
  <c r="AB5" i="34" s="1"/>
  <c r="AC5" i="34" s="1"/>
  <c r="AD5" i="34" s="1"/>
  <c r="AE5" i="34" s="1"/>
  <c r="AF5" i="34" s="1"/>
  <c r="AG5" i="34" s="1"/>
  <c r="AH5" i="34" s="1"/>
  <c r="AI5" i="34" s="1"/>
  <c r="AJ5" i="34" s="1"/>
  <c r="AK5" i="34" s="1"/>
  <c r="AL5" i="34" s="1"/>
  <c r="AM5" i="34" s="1"/>
  <c r="AN5" i="34" s="1"/>
  <c r="AO5" i="34" s="1"/>
  <c r="AP5" i="34" s="1"/>
  <c r="AQ5" i="34" s="1"/>
  <c r="AR5" i="34" s="1"/>
  <c r="AS5" i="34" s="1"/>
  <c r="AT5" i="34" s="1"/>
  <c r="AU5" i="34" s="1"/>
  <c r="AV5" i="34" s="1"/>
  <c r="AW5" i="34" s="1"/>
  <c r="AX5" i="34" s="1"/>
  <c r="AY5" i="34" s="1"/>
  <c r="AZ5" i="34" s="1"/>
  <c r="BA5" i="34" s="1"/>
  <c r="BB5" i="34" s="1"/>
  <c r="BC5" i="34" s="1"/>
  <c r="BD5" i="34" s="1"/>
  <c r="BE5" i="34" s="1"/>
  <c r="BF5" i="34" s="1"/>
  <c r="BG5" i="34" s="1"/>
  <c r="BH5" i="34" s="1"/>
  <c r="BI5" i="34" s="1"/>
  <c r="BJ5" i="34" s="1"/>
  <c r="BK5" i="34" s="1"/>
  <c r="BL5" i="34" s="1"/>
  <c r="BM5" i="34" s="1"/>
  <c r="BN5" i="34" s="1"/>
  <c r="BO5" i="34" s="1"/>
  <c r="BP5" i="34" s="1"/>
  <c r="BQ5" i="34" s="1"/>
  <c r="BR5" i="34" s="1"/>
  <c r="BS5" i="34" s="1"/>
  <c r="BT5" i="34" s="1"/>
  <c r="BU5" i="34" s="1"/>
  <c r="BV5" i="34" s="1"/>
  <c r="BW5" i="34" s="1"/>
  <c r="BX5" i="34" s="1"/>
  <c r="BY5" i="34" s="1"/>
  <c r="BZ5" i="34" s="1"/>
  <c r="CA5" i="34" s="1"/>
  <c r="CB5" i="34" s="1"/>
  <c r="CC5" i="34" s="1"/>
  <c r="CD5" i="34" s="1"/>
  <c r="CE5" i="34" s="1"/>
  <c r="CF5" i="34" s="1"/>
  <c r="CG5" i="34" s="1"/>
  <c r="CH5" i="34" s="1"/>
  <c r="CI5" i="34" s="1"/>
  <c r="CJ5" i="34" s="1"/>
  <c r="CK5" i="34" s="1"/>
  <c r="CL5" i="34" s="1"/>
  <c r="CM5" i="34" s="1"/>
  <c r="CN5" i="34" s="1"/>
  <c r="CO5" i="34" s="1"/>
  <c r="CP5" i="34" s="1"/>
  <c r="CQ5" i="34" s="1"/>
  <c r="CR5" i="34" s="1"/>
  <c r="CS5" i="34" s="1"/>
  <c r="CT5" i="34" s="1"/>
  <c r="CU5" i="34" s="1"/>
  <c r="CV5" i="34" s="1"/>
  <c r="CW5" i="34" s="1"/>
  <c r="CX5" i="34" s="1"/>
  <c r="B32" i="34"/>
  <c r="U34" i="34"/>
  <c r="U20" i="31" s="1"/>
  <c r="CY30" i="34"/>
  <c r="AK57" i="34"/>
  <c r="BO57" i="34"/>
  <c r="BL57" i="34"/>
  <c r="BY57" i="34"/>
  <c r="AP57" i="34"/>
  <c r="CN57" i="34"/>
  <c r="AQ57" i="34"/>
  <c r="CA57" i="34"/>
  <c r="BG57" i="34"/>
  <c r="BB57" i="34"/>
  <c r="CP57" i="34"/>
  <c r="AG57" i="34"/>
  <c r="CI57" i="34"/>
  <c r="AW57" i="34"/>
  <c r="Z57" i="34"/>
  <c r="AL57" i="34"/>
  <c r="BH57" i="34"/>
  <c r="BW57" i="34"/>
  <c r="CQ57" i="34"/>
  <c r="CT57" i="34"/>
  <c r="AN57" i="34"/>
  <c r="AR57" i="34"/>
  <c r="BF57" i="34"/>
  <c r="BE57" i="34"/>
  <c r="AZ57" i="34"/>
  <c r="AU57" i="34"/>
  <c r="CM57" i="34"/>
  <c r="AS57" i="34"/>
  <c r="BU57" i="34"/>
  <c r="BR57" i="34"/>
  <c r="CH57" i="34"/>
  <c r="BJ57" i="34"/>
  <c r="AY57" i="34"/>
  <c r="AC57" i="34"/>
  <c r="BD57" i="34"/>
  <c r="CL57" i="34"/>
  <c r="CR57" i="34"/>
  <c r="CX57" i="34"/>
  <c r="BX57" i="34"/>
  <c r="W57" i="34"/>
  <c r="CS57" i="34"/>
  <c r="BT57" i="34"/>
  <c r="AJ57" i="34"/>
  <c r="AE57" i="34"/>
  <c r="AV57" i="34"/>
  <c r="CK57" i="34"/>
  <c r="CW57" i="34"/>
  <c r="AT57" i="34"/>
  <c r="AH57" i="34"/>
  <c r="BV57" i="34"/>
  <c r="X57" i="34"/>
  <c r="AA57" i="34"/>
  <c r="Y57" i="34"/>
  <c r="BQ57" i="34"/>
  <c r="CU57" i="34"/>
  <c r="BZ57" i="34"/>
  <c r="CC57" i="34"/>
  <c r="AM57" i="34"/>
  <c r="CF57" i="34"/>
  <c r="BP57" i="34"/>
  <c r="BK57" i="34"/>
  <c r="BC57" i="34"/>
  <c r="AB57" i="34"/>
  <c r="AF57" i="34"/>
  <c r="V57" i="34"/>
  <c r="AO57" i="34"/>
  <c r="BN57" i="34"/>
  <c r="AD57" i="34"/>
  <c r="CO57" i="34"/>
  <c r="CE57" i="34"/>
  <c r="CJ57" i="34"/>
  <c r="BA57" i="34"/>
  <c r="AX57" i="34"/>
  <c r="BI57" i="34"/>
  <c r="AI57" i="34"/>
  <c r="BM57" i="34"/>
  <c r="BS57" i="34"/>
  <c r="CG57" i="34"/>
  <c r="CB57" i="34"/>
  <c r="CD57" i="34"/>
  <c r="CV57" i="34"/>
  <c r="CY56" i="34"/>
  <c r="U60" i="34"/>
  <c r="B58" i="33"/>
  <c r="V58" i="33" s="1"/>
  <c r="Z31" i="33"/>
  <c r="V31" i="33"/>
  <c r="AA31" i="33"/>
  <c r="X31" i="33"/>
  <c r="W31" i="33"/>
  <c r="Y31" i="33"/>
  <c r="B32" i="33"/>
  <c r="X5" i="33"/>
  <c r="Y5" i="33" s="1"/>
  <c r="Z5" i="33" s="1"/>
  <c r="AA5" i="33" s="1"/>
  <c r="AB5" i="33" s="1"/>
  <c r="AC5" i="33" s="1"/>
  <c r="AD5" i="33" s="1"/>
  <c r="AE5" i="33" s="1"/>
  <c r="AF5" i="33" s="1"/>
  <c r="AG5" i="33" s="1"/>
  <c r="AH5" i="33" s="1"/>
  <c r="AI5" i="33" s="1"/>
  <c r="AJ5" i="33" s="1"/>
  <c r="AK5" i="33" s="1"/>
  <c r="AL5" i="33" s="1"/>
  <c r="AM5" i="33" s="1"/>
  <c r="AN5" i="33" s="1"/>
  <c r="AO5" i="33" s="1"/>
  <c r="AP5" i="33" s="1"/>
  <c r="AQ5" i="33" s="1"/>
  <c r="AR5" i="33" s="1"/>
  <c r="AS5" i="33" s="1"/>
  <c r="AT5" i="33" s="1"/>
  <c r="AU5" i="33" s="1"/>
  <c r="AV5" i="33" s="1"/>
  <c r="AW5" i="33" s="1"/>
  <c r="AX5" i="33" s="1"/>
  <c r="AY5" i="33" s="1"/>
  <c r="AZ5" i="33" s="1"/>
  <c r="BA5" i="33" s="1"/>
  <c r="BB5" i="33" s="1"/>
  <c r="BC5" i="33" s="1"/>
  <c r="BD5" i="33" s="1"/>
  <c r="BE5" i="33" s="1"/>
  <c r="BF5" i="33" s="1"/>
  <c r="BG5" i="33" s="1"/>
  <c r="BH5" i="33" s="1"/>
  <c r="BI5" i="33" s="1"/>
  <c r="BJ5" i="33" s="1"/>
  <c r="BK5" i="33" s="1"/>
  <c r="BL5" i="33" s="1"/>
  <c r="BM5" i="33" s="1"/>
  <c r="BN5" i="33" s="1"/>
  <c r="BO5" i="33" s="1"/>
  <c r="BP5" i="33" s="1"/>
  <c r="BQ5" i="33" s="1"/>
  <c r="BR5" i="33" s="1"/>
  <c r="BS5" i="33" s="1"/>
  <c r="BT5" i="33" s="1"/>
  <c r="BU5" i="33" s="1"/>
  <c r="BV5" i="33" s="1"/>
  <c r="BW5" i="33" s="1"/>
  <c r="BX5" i="33" s="1"/>
  <c r="BY5" i="33" s="1"/>
  <c r="BZ5" i="33" s="1"/>
  <c r="CA5" i="33" s="1"/>
  <c r="CB5" i="33" s="1"/>
  <c r="CC5" i="33" s="1"/>
  <c r="CD5" i="33" s="1"/>
  <c r="CE5" i="33" s="1"/>
  <c r="CF5" i="33" s="1"/>
  <c r="CG5" i="33" s="1"/>
  <c r="CH5" i="33" s="1"/>
  <c r="CI5" i="33" s="1"/>
  <c r="CJ5" i="33" s="1"/>
  <c r="CK5" i="33" s="1"/>
  <c r="CL5" i="33" s="1"/>
  <c r="CM5" i="33" s="1"/>
  <c r="CN5" i="33" s="1"/>
  <c r="CO5" i="33" s="1"/>
  <c r="CP5" i="33" s="1"/>
  <c r="CQ5" i="33" s="1"/>
  <c r="CR5" i="33" s="1"/>
  <c r="CS5" i="33" s="1"/>
  <c r="CT5" i="33" s="1"/>
  <c r="CU5" i="33" s="1"/>
  <c r="CV5" i="33" s="1"/>
  <c r="CW5" i="33" s="1"/>
  <c r="CX5" i="33" s="1"/>
  <c r="CY30" i="33"/>
  <c r="U34" i="33"/>
  <c r="U20" i="29" s="1"/>
  <c r="AO57" i="33"/>
  <c r="BI57" i="33"/>
  <c r="AS57" i="33"/>
  <c r="CW57" i="33"/>
  <c r="BV57" i="33"/>
  <c r="BP57" i="33"/>
  <c r="BC57" i="33"/>
  <c r="BS57" i="33"/>
  <c r="BX57" i="33"/>
  <c r="BR57" i="33"/>
  <c r="X57" i="33"/>
  <c r="AQ57" i="33"/>
  <c r="AN57" i="33"/>
  <c r="AP57" i="33"/>
  <c r="Y57" i="33"/>
  <c r="CD57" i="33"/>
  <c r="BD57" i="33"/>
  <c r="BZ57" i="33"/>
  <c r="CR57" i="33"/>
  <c r="BH57" i="33"/>
  <c r="CT57" i="33"/>
  <c r="AE57" i="33"/>
  <c r="CM57" i="33"/>
  <c r="CL57" i="33"/>
  <c r="AR57" i="33"/>
  <c r="BT57" i="33"/>
  <c r="W57" i="33"/>
  <c r="AF57" i="33"/>
  <c r="BO57" i="33"/>
  <c r="BQ57" i="33"/>
  <c r="V57" i="33"/>
  <c r="CB57" i="33"/>
  <c r="BW57" i="33"/>
  <c r="BG57" i="33"/>
  <c r="CV57" i="33"/>
  <c r="CF57" i="33"/>
  <c r="CK57" i="33"/>
  <c r="CU57" i="33"/>
  <c r="CG57" i="33"/>
  <c r="CP57" i="33"/>
  <c r="CE57" i="33"/>
  <c r="AU57" i="33"/>
  <c r="AV57" i="33"/>
  <c r="BL57" i="33"/>
  <c r="AZ57" i="33"/>
  <c r="AW57" i="33"/>
  <c r="BF57" i="33"/>
  <c r="BJ57" i="33"/>
  <c r="BB57" i="33"/>
  <c r="CH57" i="33"/>
  <c r="AL57" i="33"/>
  <c r="AT57" i="33"/>
  <c r="AG57" i="33"/>
  <c r="BK57" i="33"/>
  <c r="CC57" i="33"/>
  <c r="CS57" i="33"/>
  <c r="Z57" i="33"/>
  <c r="CO57" i="33"/>
  <c r="CQ57" i="33"/>
  <c r="BE57" i="33"/>
  <c r="AY57" i="33"/>
  <c r="AX57" i="33"/>
  <c r="AB57" i="33"/>
  <c r="BM57" i="33"/>
  <c r="CN57" i="33"/>
  <c r="AK57" i="33"/>
  <c r="AC57" i="33"/>
  <c r="CX57" i="33"/>
  <c r="AD57" i="33"/>
  <c r="BY57" i="33"/>
  <c r="BU57" i="33"/>
  <c r="BA57" i="33"/>
  <c r="AM57" i="33"/>
  <c r="BN57" i="33"/>
  <c r="AI57" i="33"/>
  <c r="CI57" i="33"/>
  <c r="CA57" i="33"/>
  <c r="AJ57" i="33"/>
  <c r="AA57" i="33"/>
  <c r="CJ57" i="33"/>
  <c r="AH57" i="33"/>
  <c r="Q11" i="18"/>
  <c r="M22" i="36"/>
  <c r="M23" i="36" s="1"/>
  <c r="M24" i="36" s="1"/>
  <c r="M25" i="36" s="1"/>
  <c r="M26" i="36" s="1"/>
  <c r="M27" i="36" s="1"/>
  <c r="M28" i="36" s="1"/>
  <c r="M29" i="36" s="1"/>
  <c r="M30" i="36" s="1"/>
  <c r="M21" i="36"/>
  <c r="L19" i="36"/>
  <c r="T6" i="14"/>
  <c r="B29" i="14" s="1"/>
  <c r="V29" i="12"/>
  <c r="R20" i="18"/>
  <c r="X54" i="14"/>
  <c r="BL54" i="14"/>
  <c r="CD54" i="14"/>
  <c r="CO54" i="14"/>
  <c r="AD54" i="14"/>
  <c r="Z54" i="14"/>
  <c r="CM54" i="14"/>
  <c r="CE54" i="14"/>
  <c r="CF54" i="14"/>
  <c r="CI54" i="14"/>
  <c r="W54" i="14"/>
  <c r="CC54" i="14"/>
  <c r="CL54" i="14"/>
  <c r="BK54" i="14"/>
  <c r="AQ54" i="14"/>
  <c r="BX54" i="14"/>
  <c r="AN54" i="14"/>
  <c r="CR54" i="14"/>
  <c r="V54" i="14"/>
  <c r="AK54" i="14"/>
  <c r="CN54" i="14"/>
  <c r="U54" i="14"/>
  <c r="BZ54" i="14"/>
  <c r="AY54" i="14"/>
  <c r="BI54" i="14"/>
  <c r="CW54" i="14"/>
  <c r="BH54" i="14"/>
  <c r="BM54" i="14"/>
  <c r="CQ54" i="14"/>
  <c r="AB54" i="14"/>
  <c r="AU54" i="14"/>
  <c r="AC54" i="14"/>
  <c r="AH54" i="14"/>
  <c r="BP54" i="14"/>
  <c r="BR54" i="14"/>
  <c r="AG54" i="14"/>
  <c r="AZ54" i="14"/>
  <c r="T54" i="14"/>
  <c r="CS54" i="14"/>
  <c r="CK54" i="14"/>
  <c r="CT54" i="14"/>
  <c r="CA54" i="14"/>
  <c r="S54" i="14"/>
  <c r="BT54" i="14"/>
  <c r="CX54" i="14"/>
  <c r="BY54" i="14"/>
  <c r="BS54" i="14"/>
  <c r="CG54" i="14"/>
  <c r="AR54" i="14"/>
  <c r="AT54" i="14"/>
  <c r="BG54" i="14"/>
  <c r="CP54" i="14"/>
  <c r="AE54" i="14"/>
  <c r="BV54" i="14"/>
  <c r="AX54" i="14"/>
  <c r="AP54" i="14"/>
  <c r="AV54" i="14"/>
  <c r="AA54" i="14"/>
  <c r="BW54" i="14"/>
  <c r="BA54" i="14"/>
  <c r="BD54" i="14"/>
  <c r="CJ54" i="14"/>
  <c r="AJ54" i="14"/>
  <c r="BQ54" i="14"/>
  <c r="CH54" i="14"/>
  <c r="CB54" i="14"/>
  <c r="AS54" i="14"/>
  <c r="BU54" i="14"/>
  <c r="BC54" i="14"/>
  <c r="AO54" i="14"/>
  <c r="BJ54" i="14"/>
  <c r="AF54" i="14"/>
  <c r="AL54" i="14"/>
  <c r="AW54" i="14"/>
  <c r="BB54" i="14"/>
  <c r="BO54" i="14"/>
  <c r="Y54" i="14"/>
  <c r="CU54" i="14"/>
  <c r="AM54" i="14"/>
  <c r="AI54" i="14"/>
  <c r="BN54" i="14"/>
  <c r="BE54" i="14"/>
  <c r="BF54" i="14"/>
  <c r="CV54" i="14"/>
  <c r="R60" i="14"/>
  <c r="X26" i="12"/>
  <c r="CY53" i="14"/>
  <c r="V28" i="14"/>
  <c r="T28" i="14"/>
  <c r="W28" i="14"/>
  <c r="U28" i="14"/>
  <c r="B55" i="14"/>
  <c r="S55" i="14" s="1"/>
  <c r="S28" i="14"/>
  <c r="S34" i="14" s="1"/>
  <c r="X28" i="14"/>
  <c r="CY27" i="14"/>
  <c r="O11" i="36"/>
  <c r="D12" i="36"/>
  <c r="D67" i="12"/>
  <c r="AG68" i="12"/>
  <c r="Q20" i="18"/>
  <c r="Q10" i="18"/>
  <c r="Q19" i="18" s="1"/>
  <c r="U60" i="35"/>
  <c r="D14" i="38"/>
  <c r="O14" i="38" s="1"/>
  <c r="O13" i="38"/>
  <c r="W1" i="23"/>
  <c r="X4" i="23"/>
  <c r="CY56" i="35"/>
  <c r="J21" i="36"/>
  <c r="X5" i="35"/>
  <c r="Y5" i="35" s="1"/>
  <c r="Z5" i="35" s="1"/>
  <c r="AA5" i="35" s="1"/>
  <c r="AB5" i="35" s="1"/>
  <c r="AC5" i="35" s="1"/>
  <c r="AD5" i="35" s="1"/>
  <c r="AE5" i="35" s="1"/>
  <c r="AF5" i="35" s="1"/>
  <c r="AG5" i="35" s="1"/>
  <c r="AH5" i="35" s="1"/>
  <c r="AI5" i="35" s="1"/>
  <c r="AJ5" i="35" s="1"/>
  <c r="AK5" i="35" s="1"/>
  <c r="AL5" i="35" s="1"/>
  <c r="AM5" i="35" s="1"/>
  <c r="AN5" i="35" s="1"/>
  <c r="AO5" i="35" s="1"/>
  <c r="AP5" i="35" s="1"/>
  <c r="AQ5" i="35" s="1"/>
  <c r="AR5" i="35" s="1"/>
  <c r="AS5" i="35" s="1"/>
  <c r="AT5" i="35" s="1"/>
  <c r="AU5" i="35" s="1"/>
  <c r="AV5" i="35" s="1"/>
  <c r="AW5" i="35" s="1"/>
  <c r="AX5" i="35" s="1"/>
  <c r="AY5" i="35" s="1"/>
  <c r="AZ5" i="35" s="1"/>
  <c r="BA5" i="35" s="1"/>
  <c r="BB5" i="35" s="1"/>
  <c r="BC5" i="35" s="1"/>
  <c r="BD5" i="35" s="1"/>
  <c r="BE5" i="35" s="1"/>
  <c r="BF5" i="35" s="1"/>
  <c r="BG5" i="35" s="1"/>
  <c r="BH5" i="35" s="1"/>
  <c r="BI5" i="35" s="1"/>
  <c r="BJ5" i="35" s="1"/>
  <c r="BK5" i="35" s="1"/>
  <c r="BL5" i="35" s="1"/>
  <c r="BM5" i="35" s="1"/>
  <c r="BN5" i="35" s="1"/>
  <c r="BO5" i="35" s="1"/>
  <c r="BP5" i="35" s="1"/>
  <c r="BQ5" i="35" s="1"/>
  <c r="BR5" i="35" s="1"/>
  <c r="BS5" i="35" s="1"/>
  <c r="BT5" i="35" s="1"/>
  <c r="BU5" i="35" s="1"/>
  <c r="BV5" i="35" s="1"/>
  <c r="BW5" i="35" s="1"/>
  <c r="BX5" i="35" s="1"/>
  <c r="BY5" i="35" s="1"/>
  <c r="BZ5" i="35" s="1"/>
  <c r="CA5" i="35" s="1"/>
  <c r="CB5" i="35" s="1"/>
  <c r="CC5" i="35" s="1"/>
  <c r="CD5" i="35" s="1"/>
  <c r="CE5" i="35" s="1"/>
  <c r="CF5" i="35" s="1"/>
  <c r="CG5" i="35" s="1"/>
  <c r="CH5" i="35" s="1"/>
  <c r="CI5" i="35" s="1"/>
  <c r="CJ5" i="35" s="1"/>
  <c r="CK5" i="35" s="1"/>
  <c r="CL5" i="35" s="1"/>
  <c r="CM5" i="35" s="1"/>
  <c r="CN5" i="35" s="1"/>
  <c r="CO5" i="35" s="1"/>
  <c r="CP5" i="35" s="1"/>
  <c r="CQ5" i="35" s="1"/>
  <c r="CR5" i="35" s="1"/>
  <c r="CS5" i="35" s="1"/>
  <c r="CT5" i="35" s="1"/>
  <c r="CU5" i="35" s="1"/>
  <c r="CV5" i="35" s="1"/>
  <c r="CW5" i="35" s="1"/>
  <c r="CX5" i="35" s="1"/>
  <c r="B32" i="35"/>
  <c r="O13" i="39"/>
  <c r="D14" i="39"/>
  <c r="O14" i="39" s="1"/>
  <c r="CY30" i="35"/>
  <c r="U34" i="35"/>
  <c r="U20" i="30" s="1"/>
  <c r="BD57" i="35"/>
  <c r="BF57" i="35"/>
  <c r="AM57" i="35"/>
  <c r="BT57" i="35"/>
  <c r="CT57" i="35"/>
  <c r="AA57" i="35"/>
  <c r="CW57" i="35"/>
  <c r="AY57" i="35"/>
  <c r="X57" i="35"/>
  <c r="CK57" i="35"/>
  <c r="W57" i="35"/>
  <c r="CV57" i="35"/>
  <c r="CC57" i="35"/>
  <c r="BM57" i="35"/>
  <c r="AR57" i="35"/>
  <c r="CB57" i="35"/>
  <c r="CX57" i="35"/>
  <c r="BP57" i="35"/>
  <c r="BN57" i="35"/>
  <c r="CR57" i="35"/>
  <c r="CD57" i="35"/>
  <c r="CI57" i="35"/>
  <c r="AE57" i="35"/>
  <c r="Z57" i="35"/>
  <c r="CL57" i="35"/>
  <c r="BC57" i="35"/>
  <c r="CM57" i="35"/>
  <c r="BI57" i="35"/>
  <c r="AI57" i="35"/>
  <c r="AV57" i="35"/>
  <c r="AW57" i="35"/>
  <c r="AG57" i="35"/>
  <c r="CQ57" i="35"/>
  <c r="CA57" i="35"/>
  <c r="BS57" i="35"/>
  <c r="CP57" i="35"/>
  <c r="BG57" i="35"/>
  <c r="BX57" i="35"/>
  <c r="CH57" i="35"/>
  <c r="CO57" i="35"/>
  <c r="CN57" i="35"/>
  <c r="AZ57" i="35"/>
  <c r="BO57" i="35"/>
  <c r="CF57" i="35"/>
  <c r="BB57" i="35"/>
  <c r="AX57" i="35"/>
  <c r="AN57" i="35"/>
  <c r="AO57" i="35"/>
  <c r="BL57" i="35"/>
  <c r="Y57" i="35"/>
  <c r="AK57" i="35"/>
  <c r="BJ57" i="35"/>
  <c r="AF57" i="35"/>
  <c r="AS57" i="35"/>
  <c r="AT57" i="35"/>
  <c r="AH57" i="35"/>
  <c r="BW57" i="35"/>
  <c r="V57" i="35"/>
  <c r="BA57" i="35"/>
  <c r="BE57" i="35"/>
  <c r="AJ57" i="35"/>
  <c r="AD57" i="35"/>
  <c r="BR57" i="35"/>
  <c r="AC57" i="35"/>
  <c r="BU57" i="35"/>
  <c r="CS57" i="35"/>
  <c r="BH57" i="35"/>
  <c r="CG57" i="35"/>
  <c r="AB57" i="35"/>
  <c r="CJ57" i="35"/>
  <c r="BQ57" i="35"/>
  <c r="CE57" i="35"/>
  <c r="BK57" i="35"/>
  <c r="AP57" i="35"/>
  <c r="CU57" i="35"/>
  <c r="AU57" i="35"/>
  <c r="AL57" i="35"/>
  <c r="BV57" i="35"/>
  <c r="BZ57" i="35"/>
  <c r="AQ57" i="35"/>
  <c r="BY57" i="35"/>
  <c r="B58" i="35"/>
  <c r="V58" i="35" s="1"/>
  <c r="V60" i="35" s="1"/>
  <c r="X31" i="35"/>
  <c r="W31" i="35"/>
  <c r="AA31" i="35"/>
  <c r="Y31" i="35"/>
  <c r="V31" i="35"/>
  <c r="Z31" i="35"/>
  <c r="R19" i="29"/>
  <c r="R21" i="29" s="1"/>
  <c r="R60" i="29" s="1"/>
  <c r="S10" i="29"/>
  <c r="R10" i="31"/>
  <c r="Q19" i="31"/>
  <c r="Q21" i="31" s="1"/>
  <c r="Q60" i="31" s="1"/>
  <c r="T10" i="30"/>
  <c r="S19" i="30"/>
  <c r="S21" i="30" s="1"/>
  <c r="S60" i="30" s="1"/>
  <c r="T11" i="30"/>
  <c r="W27" i="12"/>
  <c r="U11" i="31" l="1"/>
  <c r="S60" i="14"/>
  <c r="V60" i="33"/>
  <c r="CY57" i="33"/>
  <c r="CY31" i="34"/>
  <c r="V34" i="34"/>
  <c r="V20" i="31" s="1"/>
  <c r="CQ32" i="34"/>
  <c r="CQ34" i="34" s="1"/>
  <c r="BX32" i="34"/>
  <c r="BX34" i="34" s="1"/>
  <c r="BX20" i="31" s="1"/>
  <c r="CB32" i="34"/>
  <c r="CB34" i="34" s="1"/>
  <c r="CB20" i="31" s="1"/>
  <c r="CX32" i="34"/>
  <c r="CX34" i="34" s="1"/>
  <c r="AW32" i="34"/>
  <c r="AW34" i="34" s="1"/>
  <c r="AW20" i="31" s="1"/>
  <c r="Y32" i="34"/>
  <c r="Y34" i="34" s="1"/>
  <c r="Y20" i="31" s="1"/>
  <c r="CN32" i="34"/>
  <c r="CN34" i="34" s="1"/>
  <c r="AZ32" i="34"/>
  <c r="AZ34" i="34" s="1"/>
  <c r="AZ20" i="31" s="1"/>
  <c r="AK32" i="34"/>
  <c r="AK34" i="34" s="1"/>
  <c r="AK20" i="31" s="1"/>
  <c r="AA32" i="34"/>
  <c r="AA34" i="34" s="1"/>
  <c r="AA20" i="31" s="1"/>
  <c r="AO32" i="34"/>
  <c r="AO34" i="34" s="1"/>
  <c r="AO20" i="31" s="1"/>
  <c r="BB32" i="34"/>
  <c r="BB34" i="34" s="1"/>
  <c r="BB20" i="31" s="1"/>
  <c r="AU32" i="34"/>
  <c r="AU34" i="34" s="1"/>
  <c r="AU20" i="31" s="1"/>
  <c r="BZ32" i="34"/>
  <c r="BZ34" i="34" s="1"/>
  <c r="BZ20" i="31" s="1"/>
  <c r="CT32" i="34"/>
  <c r="CT34" i="34" s="1"/>
  <c r="CP32" i="34"/>
  <c r="CP34" i="34" s="1"/>
  <c r="BL32" i="34"/>
  <c r="BL34" i="34" s="1"/>
  <c r="BL20" i="31" s="1"/>
  <c r="BF32" i="34"/>
  <c r="BF34" i="34" s="1"/>
  <c r="BF20" i="31" s="1"/>
  <c r="BN32" i="34"/>
  <c r="BN34" i="34" s="1"/>
  <c r="BN20" i="31" s="1"/>
  <c r="BW32" i="34"/>
  <c r="BW34" i="34" s="1"/>
  <c r="BW20" i="31" s="1"/>
  <c r="BJ32" i="34"/>
  <c r="BJ34" i="34" s="1"/>
  <c r="BJ20" i="31" s="1"/>
  <c r="BT32" i="34"/>
  <c r="BT34" i="34" s="1"/>
  <c r="BT20" i="31" s="1"/>
  <c r="AG32" i="34"/>
  <c r="AG34" i="34" s="1"/>
  <c r="AG20" i="31" s="1"/>
  <c r="BH32" i="34"/>
  <c r="BH34" i="34" s="1"/>
  <c r="BH20" i="31" s="1"/>
  <c r="Z32" i="34"/>
  <c r="Z34" i="34" s="1"/>
  <c r="Z20" i="31" s="1"/>
  <c r="AC32" i="34"/>
  <c r="AC34" i="34" s="1"/>
  <c r="AC20" i="31" s="1"/>
  <c r="AL32" i="34"/>
  <c r="AL34" i="34" s="1"/>
  <c r="AL20" i="31" s="1"/>
  <c r="B59" i="34"/>
  <c r="W59" i="34" s="1"/>
  <c r="CC32" i="34"/>
  <c r="CC34" i="34" s="1"/>
  <c r="CC20" i="31" s="1"/>
  <c r="BK32" i="34"/>
  <c r="BK34" i="34" s="1"/>
  <c r="BK20" i="31" s="1"/>
  <c r="BM32" i="34"/>
  <c r="BM34" i="34" s="1"/>
  <c r="BM20" i="31" s="1"/>
  <c r="CA32" i="34"/>
  <c r="CA34" i="34" s="1"/>
  <c r="CA20" i="31" s="1"/>
  <c r="BQ32" i="34"/>
  <c r="BQ34" i="34" s="1"/>
  <c r="BQ20" i="31" s="1"/>
  <c r="CD32" i="34"/>
  <c r="CD34" i="34" s="1"/>
  <c r="CD20" i="31" s="1"/>
  <c r="AJ32" i="34"/>
  <c r="AJ34" i="34" s="1"/>
  <c r="AJ20" i="31" s="1"/>
  <c r="X32" i="34"/>
  <c r="X34" i="34" s="1"/>
  <c r="X20" i="31" s="1"/>
  <c r="CM32" i="34"/>
  <c r="CM34" i="34" s="1"/>
  <c r="AP32" i="34"/>
  <c r="AP34" i="34" s="1"/>
  <c r="AP20" i="31" s="1"/>
  <c r="BR32" i="34"/>
  <c r="BR34" i="34" s="1"/>
  <c r="BR20" i="31" s="1"/>
  <c r="CS32" i="34"/>
  <c r="CS34" i="34" s="1"/>
  <c r="CI32" i="34"/>
  <c r="CI34" i="34" s="1"/>
  <c r="CH32" i="34"/>
  <c r="CH34" i="34" s="1"/>
  <c r="BV32" i="34"/>
  <c r="BV34" i="34" s="1"/>
  <c r="BV20" i="31" s="1"/>
  <c r="BG32" i="34"/>
  <c r="BG34" i="34" s="1"/>
  <c r="BG20" i="31" s="1"/>
  <c r="AV32" i="34"/>
  <c r="AV34" i="34" s="1"/>
  <c r="AV20" i="31" s="1"/>
  <c r="CV32" i="34"/>
  <c r="CV34" i="34" s="1"/>
  <c r="CL32" i="34"/>
  <c r="CL34" i="34" s="1"/>
  <c r="W32" i="34"/>
  <c r="AD32" i="34"/>
  <c r="AD34" i="34" s="1"/>
  <c r="AD20" i="31" s="1"/>
  <c r="BU32" i="34"/>
  <c r="BU34" i="34" s="1"/>
  <c r="BU20" i="31" s="1"/>
  <c r="AX32" i="34"/>
  <c r="AX34" i="34" s="1"/>
  <c r="AX20" i="31" s="1"/>
  <c r="AN32" i="34"/>
  <c r="AN34" i="34" s="1"/>
  <c r="AN20" i="31" s="1"/>
  <c r="AM32" i="34"/>
  <c r="AM34" i="34" s="1"/>
  <c r="AM20" i="31" s="1"/>
  <c r="AF32" i="34"/>
  <c r="AF34" i="34" s="1"/>
  <c r="AF20" i="31" s="1"/>
  <c r="CO32" i="34"/>
  <c r="CO34" i="34" s="1"/>
  <c r="CF32" i="34"/>
  <c r="CF34" i="34" s="1"/>
  <c r="AQ32" i="34"/>
  <c r="AQ34" i="34" s="1"/>
  <c r="AQ20" i="31" s="1"/>
  <c r="AY32" i="34"/>
  <c r="AY34" i="34" s="1"/>
  <c r="AY20" i="31" s="1"/>
  <c r="BC32" i="34"/>
  <c r="BC34" i="34" s="1"/>
  <c r="BC20" i="31" s="1"/>
  <c r="AT32" i="34"/>
  <c r="AT34" i="34" s="1"/>
  <c r="AT20" i="31" s="1"/>
  <c r="BA32" i="34"/>
  <c r="BA34" i="34" s="1"/>
  <c r="BA20" i="31" s="1"/>
  <c r="AH32" i="34"/>
  <c r="AH34" i="34" s="1"/>
  <c r="AH20" i="31" s="1"/>
  <c r="AR32" i="34"/>
  <c r="AR34" i="34" s="1"/>
  <c r="AR20" i="31" s="1"/>
  <c r="BI32" i="34"/>
  <c r="BI34" i="34" s="1"/>
  <c r="BI20" i="31" s="1"/>
  <c r="CJ32" i="34"/>
  <c r="CJ34" i="34" s="1"/>
  <c r="CK32" i="34"/>
  <c r="CK34" i="34" s="1"/>
  <c r="AB32" i="34"/>
  <c r="AB34" i="34" s="1"/>
  <c r="AB20" i="31" s="1"/>
  <c r="BO32" i="34"/>
  <c r="BO34" i="34" s="1"/>
  <c r="BO20" i="31" s="1"/>
  <c r="BP32" i="34"/>
  <c r="BP34" i="34" s="1"/>
  <c r="BP20" i="31" s="1"/>
  <c r="AS32" i="34"/>
  <c r="AS34" i="34" s="1"/>
  <c r="AS20" i="31" s="1"/>
  <c r="BD32" i="34"/>
  <c r="BD34" i="34" s="1"/>
  <c r="BD20" i="31" s="1"/>
  <c r="AI32" i="34"/>
  <c r="AI34" i="34" s="1"/>
  <c r="AI20" i="31" s="1"/>
  <c r="CW32" i="34"/>
  <c r="CW34" i="34" s="1"/>
  <c r="AE32" i="34"/>
  <c r="AE34" i="34" s="1"/>
  <c r="AE20" i="31" s="1"/>
  <c r="BE32" i="34"/>
  <c r="BE34" i="34" s="1"/>
  <c r="BE20" i="31" s="1"/>
  <c r="CG32" i="34"/>
  <c r="CG34" i="34" s="1"/>
  <c r="BY32" i="34"/>
  <c r="BY34" i="34" s="1"/>
  <c r="BY20" i="31" s="1"/>
  <c r="BS32" i="34"/>
  <c r="BS34" i="34" s="1"/>
  <c r="BS20" i="31" s="1"/>
  <c r="CU32" i="34"/>
  <c r="CU34" i="34" s="1"/>
  <c r="CE32" i="34"/>
  <c r="CE34" i="34" s="1"/>
  <c r="CR32" i="34"/>
  <c r="CR34" i="34" s="1"/>
  <c r="V60" i="34"/>
  <c r="CY57" i="34"/>
  <c r="BV58" i="34"/>
  <c r="BT58" i="34"/>
  <c r="BM58" i="34"/>
  <c r="CG58" i="34"/>
  <c r="BD58" i="34"/>
  <c r="CN58" i="34"/>
  <c r="AL58" i="34"/>
  <c r="BA58" i="34"/>
  <c r="BZ58" i="34"/>
  <c r="BG58" i="34"/>
  <c r="BJ58" i="34"/>
  <c r="AE58" i="34"/>
  <c r="CX58" i="34"/>
  <c r="CK58" i="34"/>
  <c r="CC58" i="34"/>
  <c r="BE58" i="34"/>
  <c r="BQ58" i="34"/>
  <c r="AY58" i="34"/>
  <c r="Z58" i="34"/>
  <c r="BS58" i="34"/>
  <c r="BY58" i="34"/>
  <c r="CF58" i="34"/>
  <c r="BX58" i="34"/>
  <c r="BN58" i="34"/>
  <c r="BO58" i="34"/>
  <c r="AR58" i="34"/>
  <c r="AN58" i="34"/>
  <c r="CP58" i="34"/>
  <c r="AA58" i="34"/>
  <c r="BI58" i="34"/>
  <c r="CV58" i="34"/>
  <c r="BK58" i="34"/>
  <c r="BH58" i="34"/>
  <c r="CT58" i="34"/>
  <c r="AV58" i="34"/>
  <c r="AZ58" i="34"/>
  <c r="CM58" i="34"/>
  <c r="AJ58" i="34"/>
  <c r="CQ58" i="34"/>
  <c r="BB58" i="34"/>
  <c r="CJ58" i="34"/>
  <c r="AP58" i="34"/>
  <c r="W58" i="34"/>
  <c r="AG58" i="34"/>
  <c r="CE58" i="34"/>
  <c r="BL58" i="34"/>
  <c r="AB58" i="34"/>
  <c r="BU58" i="34"/>
  <c r="AC58" i="34"/>
  <c r="AQ58" i="34"/>
  <c r="Y58" i="34"/>
  <c r="BW58" i="34"/>
  <c r="AK58" i="34"/>
  <c r="CW58" i="34"/>
  <c r="CD58" i="34"/>
  <c r="CB58" i="34"/>
  <c r="CH58" i="34"/>
  <c r="BC58" i="34"/>
  <c r="AI58" i="34"/>
  <c r="AW58" i="34"/>
  <c r="AU58" i="34"/>
  <c r="CA58" i="34"/>
  <c r="CL58" i="34"/>
  <c r="CO58" i="34"/>
  <c r="AT58" i="34"/>
  <c r="BF58" i="34"/>
  <c r="AF58" i="34"/>
  <c r="BP58" i="34"/>
  <c r="AO58" i="34"/>
  <c r="AH58" i="34"/>
  <c r="BR58" i="34"/>
  <c r="CR58" i="34"/>
  <c r="CU58" i="34"/>
  <c r="AM58" i="34"/>
  <c r="AX58" i="34"/>
  <c r="CI58" i="34"/>
  <c r="X58" i="34"/>
  <c r="CS58" i="34"/>
  <c r="AS58" i="34"/>
  <c r="AD58" i="34"/>
  <c r="AU32" i="33"/>
  <c r="AU34" i="33" s="1"/>
  <c r="AU20" i="29" s="1"/>
  <c r="AN32" i="33"/>
  <c r="AN34" i="33" s="1"/>
  <c r="AN20" i="29" s="1"/>
  <c r="BW32" i="33"/>
  <c r="BW34" i="33" s="1"/>
  <c r="BW20" i="29" s="1"/>
  <c r="CH32" i="33"/>
  <c r="CH34" i="33" s="1"/>
  <c r="BF32" i="33"/>
  <c r="BF34" i="33" s="1"/>
  <c r="BF20" i="29" s="1"/>
  <c r="CX32" i="33"/>
  <c r="CX34" i="33" s="1"/>
  <c r="BG32" i="33"/>
  <c r="BG34" i="33" s="1"/>
  <c r="BG20" i="29" s="1"/>
  <c r="AK32" i="33"/>
  <c r="AK34" i="33" s="1"/>
  <c r="AK20" i="29" s="1"/>
  <c r="AT32" i="33"/>
  <c r="AT34" i="33" s="1"/>
  <c r="AT20" i="29" s="1"/>
  <c r="BM32" i="33"/>
  <c r="BM34" i="33" s="1"/>
  <c r="BM20" i="29" s="1"/>
  <c r="CS32" i="33"/>
  <c r="CS34" i="33" s="1"/>
  <c r="BQ32" i="33"/>
  <c r="BQ34" i="33" s="1"/>
  <c r="BQ20" i="29" s="1"/>
  <c r="AX32" i="33"/>
  <c r="AX34" i="33" s="1"/>
  <c r="AX20" i="29" s="1"/>
  <c r="BU32" i="33"/>
  <c r="BU34" i="33" s="1"/>
  <c r="BU20" i="29" s="1"/>
  <c r="Z32" i="33"/>
  <c r="Z34" i="33" s="1"/>
  <c r="Z20" i="29" s="1"/>
  <c r="CT32" i="33"/>
  <c r="CT34" i="33" s="1"/>
  <c r="CI32" i="33"/>
  <c r="CI34" i="33" s="1"/>
  <c r="AS32" i="33"/>
  <c r="AS34" i="33" s="1"/>
  <c r="AS20" i="29" s="1"/>
  <c r="AH32" i="33"/>
  <c r="AH34" i="33" s="1"/>
  <c r="AH20" i="29" s="1"/>
  <c r="AO32" i="33"/>
  <c r="AO34" i="33" s="1"/>
  <c r="AO20" i="29" s="1"/>
  <c r="AZ32" i="33"/>
  <c r="AZ34" i="33" s="1"/>
  <c r="AZ20" i="29" s="1"/>
  <c r="BK32" i="33"/>
  <c r="BK34" i="33" s="1"/>
  <c r="BK20" i="29" s="1"/>
  <c r="AQ32" i="33"/>
  <c r="AQ34" i="33" s="1"/>
  <c r="AQ20" i="29" s="1"/>
  <c r="CJ32" i="33"/>
  <c r="CJ34" i="33" s="1"/>
  <c r="BN32" i="33"/>
  <c r="BN34" i="33" s="1"/>
  <c r="BN20" i="29" s="1"/>
  <c r="BA32" i="33"/>
  <c r="BA34" i="33" s="1"/>
  <c r="BA20" i="29" s="1"/>
  <c r="X32" i="33"/>
  <c r="X34" i="33" s="1"/>
  <c r="X20" i="29" s="1"/>
  <c r="CU32" i="33"/>
  <c r="CU34" i="33" s="1"/>
  <c r="AW32" i="33"/>
  <c r="AW34" i="33" s="1"/>
  <c r="AW20" i="29" s="1"/>
  <c r="AJ32" i="33"/>
  <c r="AJ34" i="33" s="1"/>
  <c r="AJ20" i="29" s="1"/>
  <c r="BT32" i="33"/>
  <c r="BT34" i="33" s="1"/>
  <c r="BT20" i="29" s="1"/>
  <c r="AB32" i="33"/>
  <c r="AB34" i="33" s="1"/>
  <c r="AB20" i="29" s="1"/>
  <c r="BD32" i="33"/>
  <c r="BD34" i="33" s="1"/>
  <c r="BD20" i="29" s="1"/>
  <c r="CB32" i="33"/>
  <c r="CB34" i="33" s="1"/>
  <c r="CB20" i="29" s="1"/>
  <c r="AP32" i="33"/>
  <c r="AP34" i="33" s="1"/>
  <c r="AP20" i="29" s="1"/>
  <c r="AE32" i="33"/>
  <c r="AE34" i="33" s="1"/>
  <c r="AE20" i="29" s="1"/>
  <c r="CN32" i="33"/>
  <c r="CN34" i="33" s="1"/>
  <c r="BJ32" i="33"/>
  <c r="BJ34" i="33" s="1"/>
  <c r="BJ20" i="29" s="1"/>
  <c r="BC32" i="33"/>
  <c r="BC34" i="33" s="1"/>
  <c r="BC20" i="29" s="1"/>
  <c r="CK32" i="33"/>
  <c r="CK34" i="33" s="1"/>
  <c r="CG32" i="33"/>
  <c r="CG34" i="33" s="1"/>
  <c r="CP32" i="33"/>
  <c r="CP34" i="33" s="1"/>
  <c r="AI32" i="33"/>
  <c r="AI34" i="33" s="1"/>
  <c r="AI20" i="29" s="1"/>
  <c r="BR32" i="33"/>
  <c r="BR34" i="33" s="1"/>
  <c r="BR20" i="29" s="1"/>
  <c r="CE32" i="33"/>
  <c r="CE34" i="33" s="1"/>
  <c r="AL32" i="33"/>
  <c r="AL34" i="33" s="1"/>
  <c r="AL20" i="29" s="1"/>
  <c r="CL32" i="33"/>
  <c r="CL34" i="33" s="1"/>
  <c r="CF32" i="33"/>
  <c r="CF34" i="33" s="1"/>
  <c r="AD32" i="33"/>
  <c r="AD34" i="33" s="1"/>
  <c r="AD20" i="29" s="1"/>
  <c r="CW32" i="33"/>
  <c r="CW34" i="33" s="1"/>
  <c r="BE32" i="33"/>
  <c r="BE34" i="33" s="1"/>
  <c r="BE20" i="29" s="1"/>
  <c r="CA32" i="33"/>
  <c r="CA34" i="33" s="1"/>
  <c r="CA20" i="29" s="1"/>
  <c r="CC32" i="33"/>
  <c r="CC34" i="33" s="1"/>
  <c r="CC20" i="29" s="1"/>
  <c r="AM32" i="33"/>
  <c r="AM34" i="33" s="1"/>
  <c r="AM20" i="29" s="1"/>
  <c r="B59" i="33"/>
  <c r="W59" i="33" s="1"/>
  <c r="BP32" i="33"/>
  <c r="BP34" i="33" s="1"/>
  <c r="BP20" i="29" s="1"/>
  <c r="AC32" i="33"/>
  <c r="AC34" i="33" s="1"/>
  <c r="AC20" i="29" s="1"/>
  <c r="BV32" i="33"/>
  <c r="BV34" i="33" s="1"/>
  <c r="BV20" i="29" s="1"/>
  <c r="BH32" i="33"/>
  <c r="BH34" i="33" s="1"/>
  <c r="BH20" i="29" s="1"/>
  <c r="BS32" i="33"/>
  <c r="BS34" i="33" s="1"/>
  <c r="BS20" i="29" s="1"/>
  <c r="W32" i="33"/>
  <c r="AY32" i="33"/>
  <c r="AY34" i="33" s="1"/>
  <c r="AY20" i="29" s="1"/>
  <c r="CO32" i="33"/>
  <c r="CO34" i="33" s="1"/>
  <c r="BB32" i="33"/>
  <c r="BB34" i="33" s="1"/>
  <c r="BB20" i="29" s="1"/>
  <c r="CV32" i="33"/>
  <c r="CV34" i="33" s="1"/>
  <c r="BL32" i="33"/>
  <c r="BL34" i="33" s="1"/>
  <c r="BL20" i="29" s="1"/>
  <c r="AG32" i="33"/>
  <c r="AG34" i="33" s="1"/>
  <c r="AG20" i="29" s="1"/>
  <c r="AR32" i="33"/>
  <c r="AR34" i="33" s="1"/>
  <c r="AR20" i="29" s="1"/>
  <c r="BY32" i="33"/>
  <c r="BY34" i="33" s="1"/>
  <c r="BY20" i="29" s="1"/>
  <c r="CQ32" i="33"/>
  <c r="CQ34" i="33" s="1"/>
  <c r="CM32" i="33"/>
  <c r="CM34" i="33" s="1"/>
  <c r="AA32" i="33"/>
  <c r="AA34" i="33" s="1"/>
  <c r="AA20" i="29" s="1"/>
  <c r="BZ32" i="33"/>
  <c r="BZ34" i="33" s="1"/>
  <c r="BZ20" i="29" s="1"/>
  <c r="BI32" i="33"/>
  <c r="BI34" i="33" s="1"/>
  <c r="BI20" i="29" s="1"/>
  <c r="BO32" i="33"/>
  <c r="BO34" i="33" s="1"/>
  <c r="BO20" i="29" s="1"/>
  <c r="AV32" i="33"/>
  <c r="AV34" i="33" s="1"/>
  <c r="AV20" i="29" s="1"/>
  <c r="CR32" i="33"/>
  <c r="CR34" i="33" s="1"/>
  <c r="CD32" i="33"/>
  <c r="CD34" i="33" s="1"/>
  <c r="CD20" i="29" s="1"/>
  <c r="AF32" i="33"/>
  <c r="AF34" i="33" s="1"/>
  <c r="AF20" i="29" s="1"/>
  <c r="Y32" i="33"/>
  <c r="Y34" i="33" s="1"/>
  <c r="Y20" i="29" s="1"/>
  <c r="BX32" i="33"/>
  <c r="BX34" i="33" s="1"/>
  <c r="BX20" i="29" s="1"/>
  <c r="CY31" i="33"/>
  <c r="V34" i="33"/>
  <c r="V20" i="29" s="1"/>
  <c r="U11" i="29"/>
  <c r="BP58" i="33"/>
  <c r="CA58" i="33"/>
  <c r="CV58" i="33"/>
  <c r="BR58" i="33"/>
  <c r="BT58" i="33"/>
  <c r="BL58" i="33"/>
  <c r="AN58" i="33"/>
  <c r="AP58" i="33"/>
  <c r="BF58" i="33"/>
  <c r="BC58" i="33"/>
  <c r="BK58" i="33"/>
  <c r="AH58" i="33"/>
  <c r="AM58" i="33"/>
  <c r="CK58" i="33"/>
  <c r="CC58" i="33"/>
  <c r="AB58" i="33"/>
  <c r="BW58" i="33"/>
  <c r="AS58" i="33"/>
  <c r="BN58" i="33"/>
  <c r="AD58" i="33"/>
  <c r="AF58" i="33"/>
  <c r="BI58" i="33"/>
  <c r="AQ58" i="33"/>
  <c r="AC58" i="33"/>
  <c r="CG58" i="33"/>
  <c r="AO58" i="33"/>
  <c r="AU58" i="33"/>
  <c r="BU58" i="33"/>
  <c r="CP58" i="33"/>
  <c r="AX58" i="33"/>
  <c r="AK58" i="33"/>
  <c r="CS58" i="33"/>
  <c r="BA58" i="33"/>
  <c r="W58" i="33"/>
  <c r="X58" i="33"/>
  <c r="CE58" i="33"/>
  <c r="CQ58" i="33"/>
  <c r="BJ58" i="33"/>
  <c r="CX58" i="33"/>
  <c r="AV58" i="33"/>
  <c r="BB58" i="33"/>
  <c r="BQ58" i="33"/>
  <c r="AZ58" i="33"/>
  <c r="CJ58" i="33"/>
  <c r="CO58" i="33"/>
  <c r="CL58" i="33"/>
  <c r="BD58" i="33"/>
  <c r="AI58" i="33"/>
  <c r="AR58" i="33"/>
  <c r="AE58" i="33"/>
  <c r="CM58" i="33"/>
  <c r="Z58" i="33"/>
  <c r="CW58" i="33"/>
  <c r="CD58" i="33"/>
  <c r="BX58" i="33"/>
  <c r="BH58" i="33"/>
  <c r="BS58" i="33"/>
  <c r="BY58" i="33"/>
  <c r="BM58" i="33"/>
  <c r="CU58" i="33"/>
  <c r="AY58" i="33"/>
  <c r="BZ58" i="33"/>
  <c r="AW58" i="33"/>
  <c r="BO58" i="33"/>
  <c r="BG58" i="33"/>
  <c r="CT58" i="33"/>
  <c r="AG58" i="33"/>
  <c r="CF58" i="33"/>
  <c r="CR58" i="33"/>
  <c r="AA58" i="33"/>
  <c r="CH58" i="33"/>
  <c r="CN58" i="33"/>
  <c r="AL58" i="33"/>
  <c r="BE58" i="33"/>
  <c r="CB58" i="33"/>
  <c r="CI58" i="33"/>
  <c r="AT58" i="33"/>
  <c r="AJ58" i="33"/>
  <c r="BV58" i="33"/>
  <c r="Y58" i="33"/>
  <c r="R11" i="18"/>
  <c r="CY54" i="14"/>
  <c r="Q21" i="18"/>
  <c r="Q60" i="18" s="1"/>
  <c r="U6" i="14"/>
  <c r="B30" i="14" s="1"/>
  <c r="W29" i="12"/>
  <c r="S20" i="18"/>
  <c r="Z55" i="14"/>
  <c r="AE55" i="14"/>
  <c r="AZ55" i="14"/>
  <c r="BW55" i="14"/>
  <c r="AA55" i="14"/>
  <c r="W55" i="14"/>
  <c r="AL55" i="14"/>
  <c r="CM55" i="14"/>
  <c r="CK55" i="14"/>
  <c r="CW55" i="14"/>
  <c r="AQ55" i="14"/>
  <c r="CV55" i="14"/>
  <c r="BT55" i="14"/>
  <c r="AB55" i="14"/>
  <c r="AT55" i="14"/>
  <c r="CR55" i="14"/>
  <c r="BF55" i="14"/>
  <c r="AG55" i="14"/>
  <c r="BZ55" i="14"/>
  <c r="CB55" i="14"/>
  <c r="CI55" i="14"/>
  <c r="BA55" i="14"/>
  <c r="AH55" i="14"/>
  <c r="AP55" i="14"/>
  <c r="BM55" i="14"/>
  <c r="AV55" i="14"/>
  <c r="BP55" i="14"/>
  <c r="AF55" i="14"/>
  <c r="BL55" i="14"/>
  <c r="AJ55" i="14"/>
  <c r="BE55" i="14"/>
  <c r="X55" i="14"/>
  <c r="AC55" i="14"/>
  <c r="AI55" i="14"/>
  <c r="BD55" i="14"/>
  <c r="Y55" i="14"/>
  <c r="AK55" i="14"/>
  <c r="CS55" i="14"/>
  <c r="AD55" i="14"/>
  <c r="BB55" i="14"/>
  <c r="CL55" i="14"/>
  <c r="BI55" i="14"/>
  <c r="BH55" i="14"/>
  <c r="CN55" i="14"/>
  <c r="CO55" i="14"/>
  <c r="CA55" i="14"/>
  <c r="AY55" i="14"/>
  <c r="BR55" i="14"/>
  <c r="CU55" i="14"/>
  <c r="U55" i="14"/>
  <c r="AX55" i="14"/>
  <c r="AR55" i="14"/>
  <c r="CD55" i="14"/>
  <c r="BQ55" i="14"/>
  <c r="CC55" i="14"/>
  <c r="BG55" i="14"/>
  <c r="AM55" i="14"/>
  <c r="CJ55" i="14"/>
  <c r="AS55" i="14"/>
  <c r="CT55" i="14"/>
  <c r="CQ55" i="14"/>
  <c r="CH55" i="14"/>
  <c r="T55" i="14"/>
  <c r="BK55" i="14"/>
  <c r="AN55" i="14"/>
  <c r="BC55" i="14"/>
  <c r="AW55" i="14"/>
  <c r="BY55" i="14"/>
  <c r="AO55" i="14"/>
  <c r="BV55" i="14"/>
  <c r="CF55" i="14"/>
  <c r="BX55" i="14"/>
  <c r="BS55" i="14"/>
  <c r="BJ55" i="14"/>
  <c r="AU55" i="14"/>
  <c r="V55" i="14"/>
  <c r="CE55" i="14"/>
  <c r="BO55" i="14"/>
  <c r="CP55" i="14"/>
  <c r="CX55" i="14"/>
  <c r="BN55" i="14"/>
  <c r="BU55" i="14"/>
  <c r="CG55" i="14"/>
  <c r="U29" i="14"/>
  <c r="Y29" i="14"/>
  <c r="W29" i="14"/>
  <c r="V29" i="14"/>
  <c r="T29" i="14"/>
  <c r="B56" i="14"/>
  <c r="T56" i="14" s="1"/>
  <c r="X29" i="14"/>
  <c r="S11" i="18"/>
  <c r="L20" i="36"/>
  <c r="O19" i="36"/>
  <c r="Y26" i="12"/>
  <c r="AG69" i="12"/>
  <c r="D68" i="12"/>
  <c r="O12" i="36"/>
  <c r="D13" i="36"/>
  <c r="CY28" i="14"/>
  <c r="R10" i="18"/>
  <c r="R19" i="18" s="1"/>
  <c r="R21" i="18" s="1"/>
  <c r="R60" i="18" s="1"/>
  <c r="CY57" i="35"/>
  <c r="J22" i="36"/>
  <c r="Y4" i="23"/>
  <c r="X1" i="23"/>
  <c r="B59" i="35"/>
  <c r="W59" i="35" s="1"/>
  <c r="CM32" i="35"/>
  <c r="CM34" i="35" s="1"/>
  <c r="BI32" i="35"/>
  <c r="BI34" i="35" s="1"/>
  <c r="BI20" i="30" s="1"/>
  <c r="BC32" i="35"/>
  <c r="BC34" i="35" s="1"/>
  <c r="BC20" i="30" s="1"/>
  <c r="AG32" i="35"/>
  <c r="AG34" i="35" s="1"/>
  <c r="AG20" i="30" s="1"/>
  <c r="AM32" i="35"/>
  <c r="AM34" i="35" s="1"/>
  <c r="AM20" i="30" s="1"/>
  <c r="BA32" i="35"/>
  <c r="BA34" i="35" s="1"/>
  <c r="BA20" i="30" s="1"/>
  <c r="BX32" i="35"/>
  <c r="BX34" i="35" s="1"/>
  <c r="BX20" i="30" s="1"/>
  <c r="BO32" i="35"/>
  <c r="BO34" i="35" s="1"/>
  <c r="BO20" i="30" s="1"/>
  <c r="CD32" i="35"/>
  <c r="CD34" i="35" s="1"/>
  <c r="CD20" i="30" s="1"/>
  <c r="BQ32" i="35"/>
  <c r="BQ34" i="35" s="1"/>
  <c r="BQ20" i="30" s="1"/>
  <c r="AL32" i="35"/>
  <c r="AL34" i="35" s="1"/>
  <c r="AL20" i="30" s="1"/>
  <c r="AU32" i="35"/>
  <c r="AU34" i="35" s="1"/>
  <c r="AU20" i="30" s="1"/>
  <c r="CT32" i="35"/>
  <c r="CT34" i="35" s="1"/>
  <c r="BY32" i="35"/>
  <c r="BY34" i="35" s="1"/>
  <c r="BY20" i="30" s="1"/>
  <c r="AE32" i="35"/>
  <c r="AE34" i="35" s="1"/>
  <c r="AE20" i="30" s="1"/>
  <c r="AO32" i="35"/>
  <c r="AO34" i="35" s="1"/>
  <c r="AO20" i="30" s="1"/>
  <c r="AN32" i="35"/>
  <c r="AN34" i="35" s="1"/>
  <c r="AN20" i="30" s="1"/>
  <c r="AC32" i="35"/>
  <c r="AC34" i="35" s="1"/>
  <c r="AC20" i="30" s="1"/>
  <c r="CQ32" i="35"/>
  <c r="CQ34" i="35" s="1"/>
  <c r="BT32" i="35"/>
  <c r="BT34" i="35" s="1"/>
  <c r="BT20" i="30" s="1"/>
  <c r="CP32" i="35"/>
  <c r="CP34" i="35" s="1"/>
  <c r="BD32" i="35"/>
  <c r="BD34" i="35" s="1"/>
  <c r="BD20" i="30" s="1"/>
  <c r="BS32" i="35"/>
  <c r="BS34" i="35" s="1"/>
  <c r="BS20" i="30" s="1"/>
  <c r="AH32" i="35"/>
  <c r="AH34" i="35" s="1"/>
  <c r="AH20" i="30" s="1"/>
  <c r="AT32" i="35"/>
  <c r="AT34" i="35" s="1"/>
  <c r="AT20" i="30" s="1"/>
  <c r="AW32" i="35"/>
  <c r="AW34" i="35" s="1"/>
  <c r="AW20" i="30" s="1"/>
  <c r="BJ32" i="35"/>
  <c r="BJ34" i="35" s="1"/>
  <c r="BJ20" i="30" s="1"/>
  <c r="CU32" i="35"/>
  <c r="CU34" i="35" s="1"/>
  <c r="BL32" i="35"/>
  <c r="BL34" i="35" s="1"/>
  <c r="BL20" i="30" s="1"/>
  <c r="AA32" i="35"/>
  <c r="AA34" i="35" s="1"/>
  <c r="AA20" i="30" s="1"/>
  <c r="CF32" i="35"/>
  <c r="CF34" i="35" s="1"/>
  <c r="CL32" i="35"/>
  <c r="CL34" i="35" s="1"/>
  <c r="AV32" i="35"/>
  <c r="AV34" i="35" s="1"/>
  <c r="AV20" i="30" s="1"/>
  <c r="BV32" i="35"/>
  <c r="BV34" i="35" s="1"/>
  <c r="BV20" i="30" s="1"/>
  <c r="AS32" i="35"/>
  <c r="AS34" i="35" s="1"/>
  <c r="AS20" i="30" s="1"/>
  <c r="CA32" i="35"/>
  <c r="CA34" i="35" s="1"/>
  <c r="CA20" i="30" s="1"/>
  <c r="AD32" i="35"/>
  <c r="AD34" i="35" s="1"/>
  <c r="AD20" i="30" s="1"/>
  <c r="CX32" i="35"/>
  <c r="CX34" i="35" s="1"/>
  <c r="AB32" i="35"/>
  <c r="AB34" i="35" s="1"/>
  <c r="AB20" i="30" s="1"/>
  <c r="AF32" i="35"/>
  <c r="AF34" i="35" s="1"/>
  <c r="AF20" i="30" s="1"/>
  <c r="BB32" i="35"/>
  <c r="BB34" i="35" s="1"/>
  <c r="BB20" i="30" s="1"/>
  <c r="AY32" i="35"/>
  <c r="AY34" i="35" s="1"/>
  <c r="AY20" i="30" s="1"/>
  <c r="CR32" i="35"/>
  <c r="CR34" i="35" s="1"/>
  <c r="CE32" i="35"/>
  <c r="CE34" i="35" s="1"/>
  <c r="CS32" i="35"/>
  <c r="CS34" i="35" s="1"/>
  <c r="BK32" i="35"/>
  <c r="BK34" i="35" s="1"/>
  <c r="BK20" i="30" s="1"/>
  <c r="BU32" i="35"/>
  <c r="BU34" i="35" s="1"/>
  <c r="BU20" i="30" s="1"/>
  <c r="BG32" i="35"/>
  <c r="BG34" i="35" s="1"/>
  <c r="BG20" i="30" s="1"/>
  <c r="BN32" i="35"/>
  <c r="BN34" i="35" s="1"/>
  <c r="BN20" i="30" s="1"/>
  <c r="CW32" i="35"/>
  <c r="CW34" i="35" s="1"/>
  <c r="AP32" i="35"/>
  <c r="AP34" i="35" s="1"/>
  <c r="AP20" i="30" s="1"/>
  <c r="CH32" i="35"/>
  <c r="CH34" i="35" s="1"/>
  <c r="Z32" i="35"/>
  <c r="Z34" i="35" s="1"/>
  <c r="Z20" i="30" s="1"/>
  <c r="CJ32" i="35"/>
  <c r="CJ34" i="35" s="1"/>
  <c r="BZ32" i="35"/>
  <c r="BZ34" i="35" s="1"/>
  <c r="BZ20" i="30" s="1"/>
  <c r="CB32" i="35"/>
  <c r="CB34" i="35" s="1"/>
  <c r="CB20" i="30" s="1"/>
  <c r="BP32" i="35"/>
  <c r="BP34" i="35" s="1"/>
  <c r="BP20" i="30" s="1"/>
  <c r="CO32" i="35"/>
  <c r="CO34" i="35" s="1"/>
  <c r="AK32" i="35"/>
  <c r="AK34" i="35" s="1"/>
  <c r="AK20" i="30" s="1"/>
  <c r="CK32" i="35"/>
  <c r="CK34" i="35" s="1"/>
  <c r="BF32" i="35"/>
  <c r="BF34" i="35" s="1"/>
  <c r="BF20" i="30" s="1"/>
  <c r="AI32" i="35"/>
  <c r="AI34" i="35" s="1"/>
  <c r="AI20" i="30" s="1"/>
  <c r="BE32" i="35"/>
  <c r="BE34" i="35" s="1"/>
  <c r="BE20" i="30" s="1"/>
  <c r="AX32" i="35"/>
  <c r="AX34" i="35" s="1"/>
  <c r="AX20" i="30" s="1"/>
  <c r="BH32" i="35"/>
  <c r="BH34" i="35" s="1"/>
  <c r="BH20" i="30" s="1"/>
  <c r="AQ32" i="35"/>
  <c r="AQ34" i="35" s="1"/>
  <c r="AQ20" i="30" s="1"/>
  <c r="BW32" i="35"/>
  <c r="BW34" i="35" s="1"/>
  <c r="BW20" i="30" s="1"/>
  <c r="Y32" i="35"/>
  <c r="Y34" i="35" s="1"/>
  <c r="Y20" i="30" s="1"/>
  <c r="BM32" i="35"/>
  <c r="BM34" i="35" s="1"/>
  <c r="BM20" i="30" s="1"/>
  <c r="CI32" i="35"/>
  <c r="CI34" i="35" s="1"/>
  <c r="AR32" i="35"/>
  <c r="AR34" i="35" s="1"/>
  <c r="AR20" i="30" s="1"/>
  <c r="CV32" i="35"/>
  <c r="CV34" i="35" s="1"/>
  <c r="W32" i="35"/>
  <c r="W34" i="35" s="1"/>
  <c r="W20" i="30" s="1"/>
  <c r="CC32" i="35"/>
  <c r="CC34" i="35" s="1"/>
  <c r="CC20" i="30" s="1"/>
  <c r="AZ32" i="35"/>
  <c r="AZ34" i="35" s="1"/>
  <c r="AZ20" i="30" s="1"/>
  <c r="CN32" i="35"/>
  <c r="CN34" i="35" s="1"/>
  <c r="BR32" i="35"/>
  <c r="BR34" i="35" s="1"/>
  <c r="BR20" i="30" s="1"/>
  <c r="AJ32" i="35"/>
  <c r="AJ34" i="35" s="1"/>
  <c r="AJ20" i="30" s="1"/>
  <c r="CG32" i="35"/>
  <c r="CG34" i="35" s="1"/>
  <c r="X32" i="35"/>
  <c r="X34" i="35" s="1"/>
  <c r="X20" i="30" s="1"/>
  <c r="BY58" i="35"/>
  <c r="AU58" i="35"/>
  <c r="CE58" i="35"/>
  <c r="AV58" i="35"/>
  <c r="X58" i="35"/>
  <c r="BG58" i="35"/>
  <c r="Z58" i="35"/>
  <c r="CJ58" i="35"/>
  <c r="BJ58" i="35"/>
  <c r="BX58" i="35"/>
  <c r="CF58" i="35"/>
  <c r="CQ58" i="35"/>
  <c r="BO58" i="35"/>
  <c r="AP58" i="35"/>
  <c r="AH58" i="35"/>
  <c r="CV58" i="35"/>
  <c r="W58" i="35"/>
  <c r="BW58" i="35"/>
  <c r="AQ58" i="35"/>
  <c r="CO58" i="35"/>
  <c r="CU58" i="35"/>
  <c r="CN58" i="35"/>
  <c r="AR58" i="35"/>
  <c r="BT58" i="35"/>
  <c r="BK58" i="35"/>
  <c r="BU58" i="35"/>
  <c r="BI58" i="35"/>
  <c r="CM58" i="35"/>
  <c r="CA58" i="35"/>
  <c r="BE58" i="35"/>
  <c r="CH58" i="35"/>
  <c r="AK58" i="35"/>
  <c r="AZ58" i="35"/>
  <c r="AM58" i="35"/>
  <c r="BR58" i="35"/>
  <c r="CL58" i="35"/>
  <c r="CT58" i="35"/>
  <c r="AO58" i="35"/>
  <c r="Y58" i="35"/>
  <c r="CW58" i="35"/>
  <c r="BZ58" i="35"/>
  <c r="BH58" i="35"/>
  <c r="CS58" i="35"/>
  <c r="CD58" i="35"/>
  <c r="CP58" i="35"/>
  <c r="AC58" i="35"/>
  <c r="AF58" i="35"/>
  <c r="AL58" i="35"/>
  <c r="AY58" i="35"/>
  <c r="BN58" i="35"/>
  <c r="CC58" i="35"/>
  <c r="BC58" i="35"/>
  <c r="AN58" i="35"/>
  <c r="BV58" i="35"/>
  <c r="BF58" i="35"/>
  <c r="AB58" i="35"/>
  <c r="CR58" i="35"/>
  <c r="AX58" i="35"/>
  <c r="CB58" i="35"/>
  <c r="AT58" i="35"/>
  <c r="AD58" i="35"/>
  <c r="BM58" i="35"/>
  <c r="BD58" i="35"/>
  <c r="AG58" i="35"/>
  <c r="AE58" i="35"/>
  <c r="BS58" i="35"/>
  <c r="CG58" i="35"/>
  <c r="BA58" i="35"/>
  <c r="CX58" i="35"/>
  <c r="CI58" i="35"/>
  <c r="AW58" i="35"/>
  <c r="AS58" i="35"/>
  <c r="BL58" i="35"/>
  <c r="AA58" i="35"/>
  <c r="CK58" i="35"/>
  <c r="BB58" i="35"/>
  <c r="BP58" i="35"/>
  <c r="AI58" i="35"/>
  <c r="AJ58" i="35"/>
  <c r="BQ58" i="35"/>
  <c r="CY31" i="35"/>
  <c r="V34" i="35"/>
  <c r="V20" i="30" s="1"/>
  <c r="R19" i="31"/>
  <c r="R21" i="31" s="1"/>
  <c r="R60" i="31" s="1"/>
  <c r="S10" i="31"/>
  <c r="S19" i="29"/>
  <c r="S21" i="29" s="1"/>
  <c r="S60" i="29" s="1"/>
  <c r="T10" i="29"/>
  <c r="T19" i="30"/>
  <c r="T21" i="30" s="1"/>
  <c r="T60" i="30" s="1"/>
  <c r="U10" i="30"/>
  <c r="U11" i="30"/>
  <c r="X27" i="12"/>
  <c r="V11" i="29" l="1"/>
  <c r="V11" i="31"/>
  <c r="CY32" i="34"/>
  <c r="CY34" i="34" s="1"/>
  <c r="W34" i="34"/>
  <c r="W20" i="31" s="1"/>
  <c r="BB59" i="34"/>
  <c r="BB60" i="34" s="1"/>
  <c r="BG59" i="34"/>
  <c r="BG60" i="34" s="1"/>
  <c r="CF59" i="34"/>
  <c r="CF60" i="34" s="1"/>
  <c r="CL59" i="34"/>
  <c r="CL60" i="34" s="1"/>
  <c r="AM59" i="34"/>
  <c r="AM60" i="34" s="1"/>
  <c r="BA59" i="34"/>
  <c r="BA60" i="34" s="1"/>
  <c r="AA59" i="34"/>
  <c r="AA60" i="34" s="1"/>
  <c r="AJ59" i="34"/>
  <c r="AJ60" i="34" s="1"/>
  <c r="BQ59" i="34"/>
  <c r="BQ60" i="34" s="1"/>
  <c r="CT59" i="34"/>
  <c r="CT60" i="34" s="1"/>
  <c r="BF59" i="34"/>
  <c r="BF60" i="34" s="1"/>
  <c r="CU59" i="34"/>
  <c r="CU60" i="34" s="1"/>
  <c r="CS59" i="34"/>
  <c r="CS60" i="34" s="1"/>
  <c r="BT59" i="34"/>
  <c r="BT60" i="34" s="1"/>
  <c r="Y59" i="34"/>
  <c r="Y60" i="34" s="1"/>
  <c r="CI59" i="34"/>
  <c r="CI60" i="34" s="1"/>
  <c r="AS59" i="34"/>
  <c r="AS60" i="34" s="1"/>
  <c r="BK59" i="34"/>
  <c r="BK60" i="34" s="1"/>
  <c r="CK59" i="34"/>
  <c r="CK60" i="34" s="1"/>
  <c r="BH59" i="34"/>
  <c r="BH60" i="34" s="1"/>
  <c r="AG59" i="34"/>
  <c r="AG60" i="34" s="1"/>
  <c r="AF59" i="34"/>
  <c r="AF60" i="34" s="1"/>
  <c r="AK59" i="34"/>
  <c r="AK60" i="34" s="1"/>
  <c r="AI59" i="34"/>
  <c r="AI60" i="34" s="1"/>
  <c r="AP59" i="34"/>
  <c r="AP60" i="34" s="1"/>
  <c r="BN59" i="34"/>
  <c r="BN60" i="34" s="1"/>
  <c r="CV59" i="34"/>
  <c r="CV60" i="34" s="1"/>
  <c r="BR59" i="34"/>
  <c r="BR60" i="34" s="1"/>
  <c r="BY59" i="34"/>
  <c r="BY60" i="34" s="1"/>
  <c r="CX59" i="34"/>
  <c r="CX60" i="34" s="1"/>
  <c r="BV59" i="34"/>
  <c r="BV60" i="34" s="1"/>
  <c r="CA59" i="34"/>
  <c r="CA60" i="34" s="1"/>
  <c r="AV59" i="34"/>
  <c r="AV60" i="34" s="1"/>
  <c r="AX59" i="34"/>
  <c r="AX60" i="34" s="1"/>
  <c r="X59" i="34"/>
  <c r="AH59" i="34"/>
  <c r="AH60" i="34" s="1"/>
  <c r="CD59" i="34"/>
  <c r="CD60" i="34" s="1"/>
  <c r="BM59" i="34"/>
  <c r="BM60" i="34" s="1"/>
  <c r="CE59" i="34"/>
  <c r="CE60" i="34" s="1"/>
  <c r="AD59" i="34"/>
  <c r="AD60" i="34" s="1"/>
  <c r="AU59" i="34"/>
  <c r="AU60" i="34" s="1"/>
  <c r="BL59" i="34"/>
  <c r="BL60" i="34" s="1"/>
  <c r="AQ59" i="34"/>
  <c r="AQ60" i="34" s="1"/>
  <c r="CP59" i="34"/>
  <c r="CP60" i="34" s="1"/>
  <c r="CR59" i="34"/>
  <c r="CR60" i="34" s="1"/>
  <c r="Z59" i="34"/>
  <c r="Z60" i="34" s="1"/>
  <c r="CJ59" i="34"/>
  <c r="CJ60" i="34" s="1"/>
  <c r="AW59" i="34"/>
  <c r="AW60" i="34" s="1"/>
  <c r="AZ59" i="34"/>
  <c r="AZ60" i="34" s="1"/>
  <c r="CG59" i="34"/>
  <c r="CG60" i="34" s="1"/>
  <c r="AO59" i="34"/>
  <c r="AO60" i="34" s="1"/>
  <c r="AL59" i="34"/>
  <c r="AL60" i="34" s="1"/>
  <c r="CB59" i="34"/>
  <c r="CB60" i="34" s="1"/>
  <c r="BI59" i="34"/>
  <c r="BI60" i="34" s="1"/>
  <c r="CO59" i="34"/>
  <c r="CO60" i="34" s="1"/>
  <c r="CH59" i="34"/>
  <c r="CH60" i="34" s="1"/>
  <c r="AB59" i="34"/>
  <c r="AB60" i="34" s="1"/>
  <c r="CC59" i="34"/>
  <c r="CC60" i="34" s="1"/>
  <c r="AC59" i="34"/>
  <c r="AC60" i="34" s="1"/>
  <c r="AT59" i="34"/>
  <c r="AT60" i="34" s="1"/>
  <c r="AR59" i="34"/>
  <c r="AR60" i="34" s="1"/>
  <c r="BX59" i="34"/>
  <c r="BX60" i="34" s="1"/>
  <c r="CM59" i="34"/>
  <c r="CM60" i="34" s="1"/>
  <c r="BJ59" i="34"/>
  <c r="BJ60" i="34" s="1"/>
  <c r="BC59" i="34"/>
  <c r="BC60" i="34" s="1"/>
  <c r="CQ59" i="34"/>
  <c r="CQ60" i="34" s="1"/>
  <c r="BE59" i="34"/>
  <c r="BE60" i="34" s="1"/>
  <c r="AE59" i="34"/>
  <c r="AE60" i="34" s="1"/>
  <c r="CW59" i="34"/>
  <c r="CW60" i="34" s="1"/>
  <c r="BP59" i="34"/>
  <c r="BP60" i="34" s="1"/>
  <c r="BO59" i="34"/>
  <c r="BO60" i="34" s="1"/>
  <c r="CN59" i="34"/>
  <c r="CN60" i="34" s="1"/>
  <c r="BS59" i="34"/>
  <c r="BS60" i="34" s="1"/>
  <c r="AN59" i="34"/>
  <c r="AN60" i="34" s="1"/>
  <c r="BD59" i="34"/>
  <c r="BD60" i="34" s="1"/>
  <c r="AY59" i="34"/>
  <c r="AY60" i="34" s="1"/>
  <c r="BU59" i="34"/>
  <c r="BU60" i="34" s="1"/>
  <c r="BW59" i="34"/>
  <c r="BW60" i="34" s="1"/>
  <c r="BZ59" i="34"/>
  <c r="BZ60" i="34" s="1"/>
  <c r="CY58" i="34"/>
  <c r="W60" i="34"/>
  <c r="CY58" i="33"/>
  <c r="CL59" i="33"/>
  <c r="CL60" i="33" s="1"/>
  <c r="AU59" i="33"/>
  <c r="AU60" i="33" s="1"/>
  <c r="CX59" i="33"/>
  <c r="CX60" i="33" s="1"/>
  <c r="BT59" i="33"/>
  <c r="BT60" i="33" s="1"/>
  <c r="AI59" i="33"/>
  <c r="AI60" i="33" s="1"/>
  <c r="AY59" i="33"/>
  <c r="AY60" i="33" s="1"/>
  <c r="AG59" i="33"/>
  <c r="AG60" i="33" s="1"/>
  <c r="AZ59" i="33"/>
  <c r="AZ60" i="33" s="1"/>
  <c r="BE59" i="33"/>
  <c r="BE60" i="33" s="1"/>
  <c r="BW59" i="33"/>
  <c r="BW60" i="33" s="1"/>
  <c r="AT59" i="33"/>
  <c r="AT60" i="33" s="1"/>
  <c r="CC59" i="33"/>
  <c r="CC60" i="33" s="1"/>
  <c r="CB59" i="33"/>
  <c r="CB60" i="33" s="1"/>
  <c r="BV59" i="33"/>
  <c r="BV60" i="33" s="1"/>
  <c r="BI59" i="33"/>
  <c r="BI60" i="33" s="1"/>
  <c r="AC59" i="33"/>
  <c r="AC60" i="33" s="1"/>
  <c r="BX59" i="33"/>
  <c r="BX60" i="33" s="1"/>
  <c r="CN59" i="33"/>
  <c r="CN60" i="33" s="1"/>
  <c r="BF59" i="33"/>
  <c r="BF60" i="33" s="1"/>
  <c r="BJ59" i="33"/>
  <c r="BJ60" i="33" s="1"/>
  <c r="AQ59" i="33"/>
  <c r="AQ60" i="33" s="1"/>
  <c r="AK59" i="33"/>
  <c r="AK60" i="33" s="1"/>
  <c r="BG59" i="33"/>
  <c r="BG60" i="33" s="1"/>
  <c r="CA59" i="33"/>
  <c r="CA60" i="33" s="1"/>
  <c r="BR59" i="33"/>
  <c r="BR60" i="33" s="1"/>
  <c r="CG59" i="33"/>
  <c r="CG60" i="33" s="1"/>
  <c r="AM59" i="33"/>
  <c r="AM60" i="33" s="1"/>
  <c r="BZ59" i="33"/>
  <c r="BZ60" i="33" s="1"/>
  <c r="BS59" i="33"/>
  <c r="BS60" i="33" s="1"/>
  <c r="BY59" i="33"/>
  <c r="BY60" i="33" s="1"/>
  <c r="CW59" i="33"/>
  <c r="CW60" i="33" s="1"/>
  <c r="AN59" i="33"/>
  <c r="AN60" i="33" s="1"/>
  <c r="AE59" i="33"/>
  <c r="AE60" i="33" s="1"/>
  <c r="BP59" i="33"/>
  <c r="BP60" i="33" s="1"/>
  <c r="CK59" i="33"/>
  <c r="CK60" i="33" s="1"/>
  <c r="AS59" i="33"/>
  <c r="AS60" i="33" s="1"/>
  <c r="BL59" i="33"/>
  <c r="BL60" i="33" s="1"/>
  <c r="CH59" i="33"/>
  <c r="CH60" i="33" s="1"/>
  <c r="BD59" i="33"/>
  <c r="BD60" i="33" s="1"/>
  <c r="AL59" i="33"/>
  <c r="AL60" i="33" s="1"/>
  <c r="Z59" i="33"/>
  <c r="Z60" i="33" s="1"/>
  <c r="CR59" i="33"/>
  <c r="CR60" i="33" s="1"/>
  <c r="BM59" i="33"/>
  <c r="BM60" i="33" s="1"/>
  <c r="BO59" i="33"/>
  <c r="BO60" i="33" s="1"/>
  <c r="CF59" i="33"/>
  <c r="CF60" i="33" s="1"/>
  <c r="AB59" i="33"/>
  <c r="AB60" i="33" s="1"/>
  <c r="CS59" i="33"/>
  <c r="CS60" i="33" s="1"/>
  <c r="BK59" i="33"/>
  <c r="BK60" i="33" s="1"/>
  <c r="AJ59" i="33"/>
  <c r="AJ60" i="33" s="1"/>
  <c r="AP59" i="33"/>
  <c r="AP60" i="33" s="1"/>
  <c r="CO59" i="33"/>
  <c r="CO60" i="33" s="1"/>
  <c r="CJ59" i="33"/>
  <c r="CJ60" i="33" s="1"/>
  <c r="AD59" i="33"/>
  <c r="AD60" i="33" s="1"/>
  <c r="AF59" i="33"/>
  <c r="AF60" i="33" s="1"/>
  <c r="AW59" i="33"/>
  <c r="AW60" i="33" s="1"/>
  <c r="CU59" i="33"/>
  <c r="CU60" i="33" s="1"/>
  <c r="CI59" i="33"/>
  <c r="CI60" i="33" s="1"/>
  <c r="CE59" i="33"/>
  <c r="CE60" i="33" s="1"/>
  <c r="AA59" i="33"/>
  <c r="AA60" i="33" s="1"/>
  <c r="Y59" i="33"/>
  <c r="Y60" i="33" s="1"/>
  <c r="BN59" i="33"/>
  <c r="BN60" i="33" s="1"/>
  <c r="AR59" i="33"/>
  <c r="AR60" i="33" s="1"/>
  <c r="AH59" i="33"/>
  <c r="AH60" i="33" s="1"/>
  <c r="BQ59" i="33"/>
  <c r="BQ60" i="33" s="1"/>
  <c r="CT59" i="33"/>
  <c r="CT60" i="33" s="1"/>
  <c r="AV59" i="33"/>
  <c r="AV60" i="33" s="1"/>
  <c r="AO59" i="33"/>
  <c r="AO60" i="33" s="1"/>
  <c r="CM59" i="33"/>
  <c r="CM60" i="33" s="1"/>
  <c r="BB59" i="33"/>
  <c r="BB60" i="33" s="1"/>
  <c r="AX59" i="33"/>
  <c r="AX60" i="33" s="1"/>
  <c r="BA59" i="33"/>
  <c r="BA60" i="33" s="1"/>
  <c r="X59" i="33"/>
  <c r="X60" i="33" s="1"/>
  <c r="CV59" i="33"/>
  <c r="CV60" i="33" s="1"/>
  <c r="BU59" i="33"/>
  <c r="BU60" i="33" s="1"/>
  <c r="CD59" i="33"/>
  <c r="CD60" i="33" s="1"/>
  <c r="BH59" i="33"/>
  <c r="BH60" i="33" s="1"/>
  <c r="BC59" i="33"/>
  <c r="BC60" i="33" s="1"/>
  <c r="CQ59" i="33"/>
  <c r="CQ60" i="33" s="1"/>
  <c r="CP59" i="33"/>
  <c r="CP60" i="33" s="1"/>
  <c r="W60" i="33"/>
  <c r="CY32" i="33"/>
  <c r="CY34" i="33" s="1"/>
  <c r="W34" i="33"/>
  <c r="W20" i="29" s="1"/>
  <c r="CY55" i="14"/>
  <c r="V6" i="14"/>
  <c r="B31" i="14" s="1"/>
  <c r="X29" i="12"/>
  <c r="L21" i="36"/>
  <c r="O20" i="36"/>
  <c r="T34" i="14"/>
  <c r="CY29" i="14"/>
  <c r="S10" i="18"/>
  <c r="S19" i="18" s="1"/>
  <c r="S21" i="18" s="1"/>
  <c r="S60" i="18" s="1"/>
  <c r="O13" i="36"/>
  <c r="D14" i="36"/>
  <c r="O14" i="36" s="1"/>
  <c r="Z26" i="12"/>
  <c r="W56" i="14"/>
  <c r="AW56" i="14"/>
  <c r="CS56" i="14"/>
  <c r="AK56" i="14"/>
  <c r="CD56" i="14"/>
  <c r="BR56" i="14"/>
  <c r="BY56" i="14"/>
  <c r="BG56" i="14"/>
  <c r="CE56" i="14"/>
  <c r="BP56" i="14"/>
  <c r="X56" i="14"/>
  <c r="BL56" i="14"/>
  <c r="AG56" i="14"/>
  <c r="CO56" i="14"/>
  <c r="BZ56" i="14"/>
  <c r="BA56" i="14"/>
  <c r="CB56" i="14"/>
  <c r="AL56" i="14"/>
  <c r="BK56" i="14"/>
  <c r="AQ56" i="14"/>
  <c r="AN56" i="14"/>
  <c r="BQ56" i="14"/>
  <c r="AC56" i="14"/>
  <c r="BI56" i="14"/>
  <c r="AU56" i="14"/>
  <c r="AD56" i="14"/>
  <c r="CQ56" i="14"/>
  <c r="BO56" i="14"/>
  <c r="CT56" i="14"/>
  <c r="BN56" i="14"/>
  <c r="CJ56" i="14"/>
  <c r="AA56" i="14"/>
  <c r="AZ56" i="14"/>
  <c r="CP56" i="14"/>
  <c r="AI56" i="14"/>
  <c r="AV56" i="14"/>
  <c r="AM56" i="14"/>
  <c r="AY56" i="14"/>
  <c r="CA56" i="14"/>
  <c r="BM56" i="14"/>
  <c r="Y56" i="14"/>
  <c r="AR56" i="14"/>
  <c r="AE56" i="14"/>
  <c r="CW56" i="14"/>
  <c r="CK56" i="14"/>
  <c r="AO56" i="14"/>
  <c r="AT56" i="14"/>
  <c r="CC56" i="14"/>
  <c r="BD56" i="14"/>
  <c r="CV56" i="14"/>
  <c r="CL56" i="14"/>
  <c r="AB56" i="14"/>
  <c r="BW56" i="14"/>
  <c r="AP56" i="14"/>
  <c r="CG56" i="14"/>
  <c r="AX56" i="14"/>
  <c r="BT56" i="14"/>
  <c r="BC56" i="14"/>
  <c r="CR56" i="14"/>
  <c r="BU56" i="14"/>
  <c r="CI56" i="14"/>
  <c r="U56" i="14"/>
  <c r="CF56" i="14"/>
  <c r="AF56" i="14"/>
  <c r="BH56" i="14"/>
  <c r="BJ56" i="14"/>
  <c r="BE56" i="14"/>
  <c r="AS56" i="14"/>
  <c r="BS56" i="14"/>
  <c r="V56" i="14"/>
  <c r="CM56" i="14"/>
  <c r="CN56" i="14"/>
  <c r="BF56" i="14"/>
  <c r="CX56" i="14"/>
  <c r="BB56" i="14"/>
  <c r="Z56" i="14"/>
  <c r="AH56" i="14"/>
  <c r="CU56" i="14"/>
  <c r="AJ56" i="14"/>
  <c r="BX56" i="14"/>
  <c r="CH56" i="14"/>
  <c r="BV56" i="14"/>
  <c r="T60" i="14"/>
  <c r="T11" i="18" s="1"/>
  <c r="W30" i="14"/>
  <c r="B57" i="14"/>
  <c r="U57" i="14" s="1"/>
  <c r="V30" i="14"/>
  <c r="X30" i="14"/>
  <c r="U30" i="14"/>
  <c r="Y30" i="14"/>
  <c r="Z30" i="14"/>
  <c r="CY58" i="35"/>
  <c r="CN59" i="35"/>
  <c r="CN60" i="35" s="1"/>
  <c r="AT59" i="35"/>
  <c r="AT60" i="35" s="1"/>
  <c r="BI59" i="35"/>
  <c r="BI60" i="35" s="1"/>
  <c r="BW59" i="35"/>
  <c r="BW60" i="35" s="1"/>
  <c r="AD59" i="35"/>
  <c r="AD60" i="35" s="1"/>
  <c r="BQ59" i="35"/>
  <c r="BQ60" i="35" s="1"/>
  <c r="AK59" i="35"/>
  <c r="AK60" i="35" s="1"/>
  <c r="BJ59" i="35"/>
  <c r="BJ60" i="35" s="1"/>
  <c r="BX59" i="35"/>
  <c r="BX60" i="35" s="1"/>
  <c r="CO59" i="35"/>
  <c r="CO60" i="35" s="1"/>
  <c r="CL59" i="35"/>
  <c r="CL60" i="35" s="1"/>
  <c r="AX59" i="35"/>
  <c r="AX60" i="35" s="1"/>
  <c r="AG59" i="35"/>
  <c r="AG60" i="35" s="1"/>
  <c r="Z59" i="35"/>
  <c r="Z60" i="35" s="1"/>
  <c r="AU59" i="35"/>
  <c r="AU60" i="35" s="1"/>
  <c r="CI59" i="35"/>
  <c r="CI60" i="35" s="1"/>
  <c r="X59" i="35"/>
  <c r="X60" i="35" s="1"/>
  <c r="BN59" i="35"/>
  <c r="BN60" i="35" s="1"/>
  <c r="BY59" i="35"/>
  <c r="BY60" i="35" s="1"/>
  <c r="Y59" i="35"/>
  <c r="Y60" i="35" s="1"/>
  <c r="BK59" i="35"/>
  <c r="BK60" i="35" s="1"/>
  <c r="AR59" i="35"/>
  <c r="AR60" i="35" s="1"/>
  <c r="CB59" i="35"/>
  <c r="CB60" i="35" s="1"/>
  <c r="BO59" i="35"/>
  <c r="BO60" i="35" s="1"/>
  <c r="BZ59" i="35"/>
  <c r="BZ60" i="35" s="1"/>
  <c r="AW59" i="35"/>
  <c r="AW60" i="35" s="1"/>
  <c r="CR59" i="35"/>
  <c r="CR60" i="35" s="1"/>
  <c r="AH59" i="35"/>
  <c r="AH60" i="35" s="1"/>
  <c r="AP59" i="35"/>
  <c r="AP60" i="35" s="1"/>
  <c r="CK59" i="35"/>
  <c r="CK60" i="35" s="1"/>
  <c r="AO59" i="35"/>
  <c r="AO60" i="35" s="1"/>
  <c r="CV59" i="35"/>
  <c r="CV60" i="35" s="1"/>
  <c r="BA59" i="35"/>
  <c r="BA60" i="35" s="1"/>
  <c r="AC59" i="35"/>
  <c r="AC60" i="35" s="1"/>
  <c r="CD59" i="35"/>
  <c r="CD60" i="35" s="1"/>
  <c r="CH59" i="35"/>
  <c r="CH60" i="35" s="1"/>
  <c r="BP59" i="35"/>
  <c r="BP60" i="35" s="1"/>
  <c r="CQ59" i="35"/>
  <c r="CQ60" i="35" s="1"/>
  <c r="CT59" i="35"/>
  <c r="CT60" i="35" s="1"/>
  <c r="AY59" i="35"/>
  <c r="AY60" i="35" s="1"/>
  <c r="AE59" i="35"/>
  <c r="AE60" i="35" s="1"/>
  <c r="BH59" i="35"/>
  <c r="BH60" i="35" s="1"/>
  <c r="CF59" i="35"/>
  <c r="CF60" i="35" s="1"/>
  <c r="AS59" i="35"/>
  <c r="AS60" i="35" s="1"/>
  <c r="CG59" i="35"/>
  <c r="CG60" i="35" s="1"/>
  <c r="BS59" i="35"/>
  <c r="BS60" i="35" s="1"/>
  <c r="CP59" i="35"/>
  <c r="CP60" i="35" s="1"/>
  <c r="BT59" i="35"/>
  <c r="BT60" i="35" s="1"/>
  <c r="AL59" i="35"/>
  <c r="AL60" i="35" s="1"/>
  <c r="BB59" i="35"/>
  <c r="BB60" i="35" s="1"/>
  <c r="AA59" i="35"/>
  <c r="AA60" i="35" s="1"/>
  <c r="AF59" i="35"/>
  <c r="AF60" i="35" s="1"/>
  <c r="BF59" i="35"/>
  <c r="BF60" i="35" s="1"/>
  <c r="CM59" i="35"/>
  <c r="CM60" i="35" s="1"/>
  <c r="AI59" i="35"/>
  <c r="AI60" i="35" s="1"/>
  <c r="AZ59" i="35"/>
  <c r="AZ60" i="35" s="1"/>
  <c r="CE59" i="35"/>
  <c r="CE60" i="35" s="1"/>
  <c r="CU59" i="35"/>
  <c r="CU60" i="35" s="1"/>
  <c r="BL59" i="35"/>
  <c r="BL60" i="35" s="1"/>
  <c r="AV59" i="35"/>
  <c r="AV60" i="35" s="1"/>
  <c r="AM59" i="35"/>
  <c r="AM60" i="35" s="1"/>
  <c r="AB59" i="35"/>
  <c r="AB60" i="35" s="1"/>
  <c r="BE59" i="35"/>
  <c r="BE60" i="35" s="1"/>
  <c r="BM59" i="35"/>
  <c r="BM60" i="35" s="1"/>
  <c r="CJ59" i="35"/>
  <c r="CJ60" i="35" s="1"/>
  <c r="BR59" i="35"/>
  <c r="BR60" i="35" s="1"/>
  <c r="CC59" i="35"/>
  <c r="CC60" i="35" s="1"/>
  <c r="BV59" i="35"/>
  <c r="BV60" i="35" s="1"/>
  <c r="BU59" i="35"/>
  <c r="BU60" i="35" s="1"/>
  <c r="AJ59" i="35"/>
  <c r="AJ60" i="35" s="1"/>
  <c r="AN59" i="35"/>
  <c r="AN60" i="35" s="1"/>
  <c r="BD59" i="35"/>
  <c r="BD60" i="35" s="1"/>
  <c r="CS59" i="35"/>
  <c r="CS60" i="35" s="1"/>
  <c r="AQ59" i="35"/>
  <c r="AQ60" i="35" s="1"/>
  <c r="BC59" i="35"/>
  <c r="BC60" i="35" s="1"/>
  <c r="CA59" i="35"/>
  <c r="CA60" i="35" s="1"/>
  <c r="CW59" i="35"/>
  <c r="CW60" i="35" s="1"/>
  <c r="CX59" i="35"/>
  <c r="CX60" i="35" s="1"/>
  <c r="BG59" i="35"/>
  <c r="BG60" i="35" s="1"/>
  <c r="W60" i="35"/>
  <c r="Z4" i="23"/>
  <c r="Y1" i="23"/>
  <c r="CY32" i="35"/>
  <c r="CY34" i="35" s="1"/>
  <c r="J23" i="36"/>
  <c r="T10" i="31"/>
  <c r="S19" i="31"/>
  <c r="S21" i="31" s="1"/>
  <c r="S60" i="31" s="1"/>
  <c r="U10" i="29"/>
  <c r="T19" i="29"/>
  <c r="T21" i="29" s="1"/>
  <c r="U19" i="30"/>
  <c r="U21" i="30" s="1"/>
  <c r="U60" i="30" s="1"/>
  <c r="V10" i="30"/>
  <c r="V11" i="30"/>
  <c r="Y27" i="12"/>
  <c r="W11" i="31" l="1"/>
  <c r="X60" i="34"/>
  <c r="CY59" i="34"/>
  <c r="CY60" i="34" s="1"/>
  <c r="W11" i="29"/>
  <c r="X11" i="29" s="1"/>
  <c r="Y11" i="29" s="1"/>
  <c r="Z11" i="29" s="1"/>
  <c r="AA11" i="29" s="1"/>
  <c r="AB11" i="29" s="1"/>
  <c r="AC11" i="29" s="1"/>
  <c r="AD11" i="29" s="1"/>
  <c r="AE11" i="29" s="1"/>
  <c r="AF11" i="29" s="1"/>
  <c r="AG11" i="29" s="1"/>
  <c r="AH11" i="29" s="1"/>
  <c r="AI11" i="29" s="1"/>
  <c r="AJ11" i="29" s="1"/>
  <c r="AK11" i="29" s="1"/>
  <c r="AL11" i="29" s="1"/>
  <c r="AM11" i="29" s="1"/>
  <c r="AN11" i="29" s="1"/>
  <c r="AO11" i="29" s="1"/>
  <c r="AP11" i="29" s="1"/>
  <c r="AQ11" i="29" s="1"/>
  <c r="AR11" i="29" s="1"/>
  <c r="AS11" i="29" s="1"/>
  <c r="AT11" i="29" s="1"/>
  <c r="AU11" i="29" s="1"/>
  <c r="AV11" i="29" s="1"/>
  <c r="AW11" i="29" s="1"/>
  <c r="AX11" i="29" s="1"/>
  <c r="AY11" i="29" s="1"/>
  <c r="AZ11" i="29" s="1"/>
  <c r="BA11" i="29" s="1"/>
  <c r="BB11" i="29" s="1"/>
  <c r="BC11" i="29" s="1"/>
  <c r="BD11" i="29" s="1"/>
  <c r="BE11" i="29" s="1"/>
  <c r="BF11" i="29" s="1"/>
  <c r="BG11" i="29" s="1"/>
  <c r="BH11" i="29" s="1"/>
  <c r="BI11" i="29" s="1"/>
  <c r="BJ11" i="29" s="1"/>
  <c r="BK11" i="29" s="1"/>
  <c r="BL11" i="29" s="1"/>
  <c r="BM11" i="29" s="1"/>
  <c r="BN11" i="29" s="1"/>
  <c r="BO11" i="29" s="1"/>
  <c r="BP11" i="29" s="1"/>
  <c r="BQ11" i="29" s="1"/>
  <c r="BR11" i="29" s="1"/>
  <c r="BS11" i="29" s="1"/>
  <c r="BT11" i="29" s="1"/>
  <c r="BU11" i="29" s="1"/>
  <c r="BV11" i="29" s="1"/>
  <c r="BW11" i="29" s="1"/>
  <c r="BX11" i="29" s="1"/>
  <c r="BY11" i="29" s="1"/>
  <c r="BZ11" i="29" s="1"/>
  <c r="CA11" i="29" s="1"/>
  <c r="CB11" i="29" s="1"/>
  <c r="CC11" i="29" s="1"/>
  <c r="CD11" i="29" s="1"/>
  <c r="CY59" i="33"/>
  <c r="CY60" i="33" s="1"/>
  <c r="U60" i="14"/>
  <c r="Y29" i="12"/>
  <c r="W6" i="14"/>
  <c r="B32" i="14" s="1"/>
  <c r="AF57" i="14"/>
  <c r="BW57" i="14"/>
  <c r="AQ57" i="14"/>
  <c r="AM57" i="14"/>
  <c r="CN57" i="14"/>
  <c r="BE57" i="14"/>
  <c r="BJ57" i="14"/>
  <c r="CP57" i="14"/>
  <c r="BQ57" i="14"/>
  <c r="AE57" i="14"/>
  <c r="AN57" i="14"/>
  <c r="AB57" i="14"/>
  <c r="BC57" i="14"/>
  <c r="CI57" i="14"/>
  <c r="CR57" i="14"/>
  <c r="CQ57" i="14"/>
  <c r="CT57" i="14"/>
  <c r="BI57" i="14"/>
  <c r="AP57" i="14"/>
  <c r="CS57" i="14"/>
  <c r="Y57" i="14"/>
  <c r="BZ57" i="14"/>
  <c r="AV57" i="14"/>
  <c r="BU57" i="14"/>
  <c r="AL57" i="14"/>
  <c r="Z57" i="14"/>
  <c r="CX57" i="14"/>
  <c r="BR57" i="14"/>
  <c r="CD57" i="14"/>
  <c r="CB57" i="14"/>
  <c r="V57" i="14"/>
  <c r="AS57" i="14"/>
  <c r="BM57" i="14"/>
  <c r="BK57" i="14"/>
  <c r="BO57" i="14"/>
  <c r="CL57" i="14"/>
  <c r="AK57" i="14"/>
  <c r="AH57" i="14"/>
  <c r="AG57" i="14"/>
  <c r="BH57" i="14"/>
  <c r="BS57" i="14"/>
  <c r="CM57" i="14"/>
  <c r="BA57" i="14"/>
  <c r="BL57" i="14"/>
  <c r="BY57" i="14"/>
  <c r="CG57" i="14"/>
  <c r="CO57" i="14"/>
  <c r="AX57" i="14"/>
  <c r="AR57" i="14"/>
  <c r="CF57" i="14"/>
  <c r="AY57" i="14"/>
  <c r="CU57" i="14"/>
  <c r="AO57" i="14"/>
  <c r="AC57" i="14"/>
  <c r="BG57" i="14"/>
  <c r="X57" i="14"/>
  <c r="CE57" i="14"/>
  <c r="CA57" i="14"/>
  <c r="CW57" i="14"/>
  <c r="BF57" i="14"/>
  <c r="BV57" i="14"/>
  <c r="AA57" i="14"/>
  <c r="CH57" i="14"/>
  <c r="AI57" i="14"/>
  <c r="BT57" i="14"/>
  <c r="BX57" i="14"/>
  <c r="BN57" i="14"/>
  <c r="BD57" i="14"/>
  <c r="BB57" i="14"/>
  <c r="AZ57" i="14"/>
  <c r="AU57" i="14"/>
  <c r="AD57" i="14"/>
  <c r="CV57" i="14"/>
  <c r="W57" i="14"/>
  <c r="BP57" i="14"/>
  <c r="AJ57" i="14"/>
  <c r="CK57" i="14"/>
  <c r="AT57" i="14"/>
  <c r="CC57" i="14"/>
  <c r="CJ57" i="14"/>
  <c r="AW57" i="14"/>
  <c r="CY30" i="14"/>
  <c r="U34" i="14"/>
  <c r="T20" i="18"/>
  <c r="T10" i="18"/>
  <c r="T19" i="18" s="1"/>
  <c r="AA26" i="12"/>
  <c r="CY56" i="14"/>
  <c r="L22" i="36"/>
  <c r="O21" i="36"/>
  <c r="W31" i="14"/>
  <c r="Z31" i="14"/>
  <c r="Y31" i="14"/>
  <c r="B58" i="14"/>
  <c r="V58" i="14" s="1"/>
  <c r="AA31" i="14"/>
  <c r="V31" i="14"/>
  <c r="X31" i="14"/>
  <c r="CY59" i="35"/>
  <c r="CY60" i="35" s="1"/>
  <c r="J24" i="36"/>
  <c r="Z1" i="23"/>
  <c r="AA4" i="23"/>
  <c r="T60" i="29"/>
  <c r="U19" i="29"/>
  <c r="U21" i="29" s="1"/>
  <c r="U60" i="29" s="1"/>
  <c r="V10" i="29"/>
  <c r="U10" i="31"/>
  <c r="T19" i="31"/>
  <c r="T21" i="31" s="1"/>
  <c r="T60" i="31" s="1"/>
  <c r="V19" i="30"/>
  <c r="V21" i="30" s="1"/>
  <c r="V60" i="30" s="1"/>
  <c r="W10" i="30"/>
  <c r="W11" i="30"/>
  <c r="Z27" i="12"/>
  <c r="X11" i="31" l="1"/>
  <c r="Y11" i="31" s="1"/>
  <c r="Z11" i="31" s="1"/>
  <c r="AA11" i="31" s="1"/>
  <c r="AB11" i="31" s="1"/>
  <c r="AC11" i="31" s="1"/>
  <c r="AD11" i="31" s="1"/>
  <c r="AE11" i="31" s="1"/>
  <c r="AF11" i="31" s="1"/>
  <c r="AG11" i="31" s="1"/>
  <c r="AH11" i="31" s="1"/>
  <c r="AI11" i="31" s="1"/>
  <c r="AJ11" i="31" s="1"/>
  <c r="AK11" i="31" s="1"/>
  <c r="AL11" i="31" s="1"/>
  <c r="AM11" i="31" s="1"/>
  <c r="AN11" i="31" s="1"/>
  <c r="AO11" i="31" s="1"/>
  <c r="AP11" i="31" s="1"/>
  <c r="AQ11" i="31" s="1"/>
  <c r="AR11" i="31" s="1"/>
  <c r="AS11" i="31" s="1"/>
  <c r="AT11" i="31" s="1"/>
  <c r="AU11" i="31" s="1"/>
  <c r="AV11" i="31" s="1"/>
  <c r="AW11" i="31" s="1"/>
  <c r="AX11" i="31" s="1"/>
  <c r="AY11" i="31" s="1"/>
  <c r="AZ11" i="31" s="1"/>
  <c r="BA11" i="31" s="1"/>
  <c r="BB11" i="31" s="1"/>
  <c r="BC11" i="31" s="1"/>
  <c r="BD11" i="31" s="1"/>
  <c r="BE11" i="31" s="1"/>
  <c r="BF11" i="31" s="1"/>
  <c r="BG11" i="31" s="1"/>
  <c r="BH11" i="31" s="1"/>
  <c r="BI11" i="31" s="1"/>
  <c r="BJ11" i="31" s="1"/>
  <c r="BK11" i="31" s="1"/>
  <c r="BL11" i="31" s="1"/>
  <c r="BM11" i="31" s="1"/>
  <c r="BN11" i="31" s="1"/>
  <c r="BO11" i="31" s="1"/>
  <c r="BP11" i="31" s="1"/>
  <c r="BQ11" i="31" s="1"/>
  <c r="BR11" i="31" s="1"/>
  <c r="BS11" i="31" s="1"/>
  <c r="BT11" i="31" s="1"/>
  <c r="BU11" i="31" s="1"/>
  <c r="BV11" i="31" s="1"/>
  <c r="BW11" i="31" s="1"/>
  <c r="BX11" i="31" s="1"/>
  <c r="BY11" i="31" s="1"/>
  <c r="BZ11" i="31" s="1"/>
  <c r="CA11" i="31" s="1"/>
  <c r="CB11" i="31" s="1"/>
  <c r="CC11" i="31" s="1"/>
  <c r="CD11" i="31" s="1"/>
  <c r="U11" i="18"/>
  <c r="CY57" i="14"/>
  <c r="T21" i="18"/>
  <c r="T60" i="18" s="1"/>
  <c r="Z29" i="12"/>
  <c r="X6" i="14"/>
  <c r="X58" i="14"/>
  <c r="BX58" i="14"/>
  <c r="AT58" i="14"/>
  <c r="CJ58" i="14"/>
  <c r="BB58" i="14"/>
  <c r="CL58" i="14"/>
  <c r="BC58" i="14"/>
  <c r="AV58" i="14"/>
  <c r="CX58" i="14"/>
  <c r="CD58" i="14"/>
  <c r="Y58" i="14"/>
  <c r="BK58" i="14"/>
  <c r="CU58" i="14"/>
  <c r="AK58" i="14"/>
  <c r="BL58" i="14"/>
  <c r="BM58" i="14"/>
  <c r="CA58" i="14"/>
  <c r="CH58" i="14"/>
  <c r="CE58" i="14"/>
  <c r="BA58" i="14"/>
  <c r="BR58" i="14"/>
  <c r="CT58" i="14"/>
  <c r="BZ58" i="14"/>
  <c r="AP58" i="14"/>
  <c r="BN58" i="14"/>
  <c r="CR58" i="14"/>
  <c r="BQ58" i="14"/>
  <c r="Z58" i="14"/>
  <c r="CP58" i="14"/>
  <c r="AQ58" i="14"/>
  <c r="AH58" i="14"/>
  <c r="AO58" i="14"/>
  <c r="CK58" i="14"/>
  <c r="CN58" i="14"/>
  <c r="AU58" i="14"/>
  <c r="CV58" i="14"/>
  <c r="AI58" i="14"/>
  <c r="BG58" i="14"/>
  <c r="AC58" i="14"/>
  <c r="CQ58" i="14"/>
  <c r="CW58" i="14"/>
  <c r="CG58" i="14"/>
  <c r="AL58" i="14"/>
  <c r="BT58" i="14"/>
  <c r="BE58" i="14"/>
  <c r="AF58" i="14"/>
  <c r="BI58" i="14"/>
  <c r="AX58" i="14"/>
  <c r="AB58" i="14"/>
  <c r="BP58" i="14"/>
  <c r="CF58" i="14"/>
  <c r="AJ58" i="14"/>
  <c r="BS58" i="14"/>
  <c r="BH58" i="14"/>
  <c r="CS58" i="14"/>
  <c r="AG58" i="14"/>
  <c r="AY58" i="14"/>
  <c r="BD58" i="14"/>
  <c r="BU58" i="14"/>
  <c r="CC58" i="14"/>
  <c r="BO58" i="14"/>
  <c r="AZ58" i="14"/>
  <c r="BW58" i="14"/>
  <c r="AD58" i="14"/>
  <c r="BY58" i="14"/>
  <c r="CI58" i="14"/>
  <c r="CO58" i="14"/>
  <c r="AN58" i="14"/>
  <c r="BF58" i="14"/>
  <c r="AE58" i="14"/>
  <c r="AS58" i="14"/>
  <c r="AM58" i="14"/>
  <c r="AR58" i="14"/>
  <c r="BJ58" i="14"/>
  <c r="CM58" i="14"/>
  <c r="W58" i="14"/>
  <c r="AA58" i="14"/>
  <c r="AW58" i="14"/>
  <c r="CB58" i="14"/>
  <c r="BV58" i="14"/>
  <c r="L23" i="36"/>
  <c r="O22" i="36"/>
  <c r="V60" i="14"/>
  <c r="CY31" i="14"/>
  <c r="V34" i="14"/>
  <c r="BL32" i="14"/>
  <c r="BL34" i="14" s="1"/>
  <c r="BL20" i="18" s="1"/>
  <c r="CM32" i="14"/>
  <c r="CM34" i="14" s="1"/>
  <c r="BN32" i="14"/>
  <c r="BN34" i="14" s="1"/>
  <c r="BN20" i="18" s="1"/>
  <c r="AM32" i="14"/>
  <c r="AM34" i="14" s="1"/>
  <c r="AM20" i="18" s="1"/>
  <c r="BX32" i="14"/>
  <c r="BX34" i="14" s="1"/>
  <c r="BX20" i="18" s="1"/>
  <c r="CG32" i="14"/>
  <c r="CG34" i="14" s="1"/>
  <c r="CE32" i="14"/>
  <c r="CE34" i="14" s="1"/>
  <c r="CJ32" i="14"/>
  <c r="CJ34" i="14" s="1"/>
  <c r="AF32" i="14"/>
  <c r="AF34" i="14" s="1"/>
  <c r="AF20" i="18" s="1"/>
  <c r="CI32" i="14"/>
  <c r="CI34" i="14" s="1"/>
  <c r="CH32" i="14"/>
  <c r="CH34" i="14" s="1"/>
  <c r="BP32" i="14"/>
  <c r="BP34" i="14" s="1"/>
  <c r="BP20" i="18" s="1"/>
  <c r="AI32" i="14"/>
  <c r="AI34" i="14" s="1"/>
  <c r="AI20" i="18" s="1"/>
  <c r="BG32" i="14"/>
  <c r="BG34" i="14" s="1"/>
  <c r="BG20" i="18" s="1"/>
  <c r="CV32" i="14"/>
  <c r="CV34" i="14" s="1"/>
  <c r="BQ32" i="14"/>
  <c r="BQ34" i="14" s="1"/>
  <c r="BQ20" i="18" s="1"/>
  <c r="AQ32" i="14"/>
  <c r="AQ34" i="14" s="1"/>
  <c r="AQ20" i="18" s="1"/>
  <c r="AR32" i="14"/>
  <c r="AR34" i="14" s="1"/>
  <c r="AR20" i="18" s="1"/>
  <c r="AD32" i="14"/>
  <c r="AD34" i="14" s="1"/>
  <c r="AD20" i="18" s="1"/>
  <c r="CO32" i="14"/>
  <c r="CO34" i="14" s="1"/>
  <c r="Y32" i="14"/>
  <c r="Y34" i="14" s="1"/>
  <c r="Y20" i="18" s="1"/>
  <c r="BC32" i="14"/>
  <c r="BC34" i="14" s="1"/>
  <c r="BC20" i="18" s="1"/>
  <c r="AH32" i="14"/>
  <c r="AH34" i="14" s="1"/>
  <c r="AH20" i="18" s="1"/>
  <c r="AS32" i="14"/>
  <c r="AS34" i="14" s="1"/>
  <c r="AS20" i="18" s="1"/>
  <c r="AG32" i="14"/>
  <c r="AG34" i="14" s="1"/>
  <c r="AG20" i="18" s="1"/>
  <c r="CR32" i="14"/>
  <c r="CR34" i="14" s="1"/>
  <c r="AA32" i="14"/>
  <c r="AA34" i="14" s="1"/>
  <c r="AA20" i="18" s="1"/>
  <c r="AT32" i="14"/>
  <c r="AT34" i="14" s="1"/>
  <c r="AT20" i="18" s="1"/>
  <c r="AY32" i="14"/>
  <c r="AY34" i="14" s="1"/>
  <c r="AY20" i="18" s="1"/>
  <c r="BF32" i="14"/>
  <c r="BF34" i="14" s="1"/>
  <c r="BF20" i="18" s="1"/>
  <c r="AO32" i="14"/>
  <c r="AO34" i="14" s="1"/>
  <c r="AO20" i="18" s="1"/>
  <c r="BD32" i="14"/>
  <c r="BD34" i="14" s="1"/>
  <c r="BD20" i="18" s="1"/>
  <c r="AU32" i="14"/>
  <c r="AU34" i="14" s="1"/>
  <c r="AU20" i="18" s="1"/>
  <c r="CP32" i="14"/>
  <c r="CP34" i="14" s="1"/>
  <c r="AC32" i="14"/>
  <c r="AC34" i="14" s="1"/>
  <c r="AC20" i="18" s="1"/>
  <c r="BT32" i="14"/>
  <c r="BT34" i="14" s="1"/>
  <c r="BT20" i="18" s="1"/>
  <c r="CQ32" i="14"/>
  <c r="CQ34" i="14" s="1"/>
  <c r="AJ32" i="14"/>
  <c r="AJ34" i="14" s="1"/>
  <c r="AJ20" i="18" s="1"/>
  <c r="CB32" i="14"/>
  <c r="CB34" i="14" s="1"/>
  <c r="CB20" i="18" s="1"/>
  <c r="BK32" i="14"/>
  <c r="BK34" i="14" s="1"/>
  <c r="BK20" i="18" s="1"/>
  <c r="Z32" i="14"/>
  <c r="Z34" i="14" s="1"/>
  <c r="Z20" i="18" s="1"/>
  <c r="W32" i="14"/>
  <c r="CT32" i="14"/>
  <c r="CT34" i="14" s="1"/>
  <c r="BW32" i="14"/>
  <c r="BW34" i="14" s="1"/>
  <c r="BW20" i="18" s="1"/>
  <c r="BU32" i="14"/>
  <c r="BU34" i="14" s="1"/>
  <c r="BU20" i="18" s="1"/>
  <c r="BH32" i="14"/>
  <c r="BH34" i="14" s="1"/>
  <c r="BH20" i="18" s="1"/>
  <c r="AX32" i="14"/>
  <c r="AX34" i="14" s="1"/>
  <c r="AX20" i="18" s="1"/>
  <c r="AL32" i="14"/>
  <c r="AL34" i="14" s="1"/>
  <c r="AL20" i="18" s="1"/>
  <c r="BM32" i="14"/>
  <c r="BM34" i="14" s="1"/>
  <c r="BM20" i="18" s="1"/>
  <c r="BE32" i="14"/>
  <c r="BE34" i="14" s="1"/>
  <c r="BE20" i="18" s="1"/>
  <c r="BZ32" i="14"/>
  <c r="BZ34" i="14" s="1"/>
  <c r="BZ20" i="18" s="1"/>
  <c r="BV32" i="14"/>
  <c r="BV34" i="14" s="1"/>
  <c r="BV20" i="18" s="1"/>
  <c r="B59" i="14"/>
  <c r="W59" i="14" s="1"/>
  <c r="CX32" i="14"/>
  <c r="CX34" i="14" s="1"/>
  <c r="CS32" i="14"/>
  <c r="CS34" i="14" s="1"/>
  <c r="BI32" i="14"/>
  <c r="BI34" i="14" s="1"/>
  <c r="BI20" i="18" s="1"/>
  <c r="BO32" i="14"/>
  <c r="BO34" i="14" s="1"/>
  <c r="BO20" i="18" s="1"/>
  <c r="AV32" i="14"/>
  <c r="AV34" i="14" s="1"/>
  <c r="AV20" i="18" s="1"/>
  <c r="AW32" i="14"/>
  <c r="AW34" i="14" s="1"/>
  <c r="AW20" i="18" s="1"/>
  <c r="CF32" i="14"/>
  <c r="CF34" i="14" s="1"/>
  <c r="CU32" i="14"/>
  <c r="CU34" i="14" s="1"/>
  <c r="BS32" i="14"/>
  <c r="BS34" i="14" s="1"/>
  <c r="BS20" i="18" s="1"/>
  <c r="CN32" i="14"/>
  <c r="CN34" i="14" s="1"/>
  <c r="BR32" i="14"/>
  <c r="BR34" i="14" s="1"/>
  <c r="BR20" i="18" s="1"/>
  <c r="CL32" i="14"/>
  <c r="CL34" i="14" s="1"/>
  <c r="CC32" i="14"/>
  <c r="CC34" i="14" s="1"/>
  <c r="CC20" i="18" s="1"/>
  <c r="AB32" i="14"/>
  <c r="AB34" i="14" s="1"/>
  <c r="AB20" i="18" s="1"/>
  <c r="AE32" i="14"/>
  <c r="AE34" i="14" s="1"/>
  <c r="AE20" i="18" s="1"/>
  <c r="AN32" i="14"/>
  <c r="AN34" i="14" s="1"/>
  <c r="AN20" i="18" s="1"/>
  <c r="X32" i="14"/>
  <c r="X34" i="14" s="1"/>
  <c r="X20" i="18" s="1"/>
  <c r="BB32" i="14"/>
  <c r="BB34" i="14" s="1"/>
  <c r="BB20" i="18" s="1"/>
  <c r="AP32" i="14"/>
  <c r="AP34" i="14" s="1"/>
  <c r="AP20" i="18" s="1"/>
  <c r="CA32" i="14"/>
  <c r="CA34" i="14" s="1"/>
  <c r="CA20" i="18" s="1"/>
  <c r="BY32" i="14"/>
  <c r="BY34" i="14" s="1"/>
  <c r="BY20" i="18" s="1"/>
  <c r="CD32" i="14"/>
  <c r="CD34" i="14" s="1"/>
  <c r="CD20" i="18" s="1"/>
  <c r="BA32" i="14"/>
  <c r="BA34" i="14" s="1"/>
  <c r="BA20" i="18" s="1"/>
  <c r="AK32" i="14"/>
  <c r="AK34" i="14" s="1"/>
  <c r="AK20" i="18" s="1"/>
  <c r="AZ32" i="14"/>
  <c r="AZ34" i="14" s="1"/>
  <c r="AZ20" i="18" s="1"/>
  <c r="BJ32" i="14"/>
  <c r="BJ34" i="14" s="1"/>
  <c r="BJ20" i="18" s="1"/>
  <c r="CK32" i="14"/>
  <c r="CK34" i="14" s="1"/>
  <c r="CW32" i="14"/>
  <c r="CW34" i="14" s="1"/>
  <c r="AB26" i="12"/>
  <c r="U20" i="18"/>
  <c r="U10" i="18"/>
  <c r="U19" i="18" s="1"/>
  <c r="J25" i="36"/>
  <c r="AA1" i="23"/>
  <c r="AB4" i="23"/>
  <c r="V19" i="29"/>
  <c r="V21" i="29" s="1"/>
  <c r="V60" i="29" s="1"/>
  <c r="W10" i="29"/>
  <c r="U19" i="31"/>
  <c r="U21" i="31" s="1"/>
  <c r="V10" i="31"/>
  <c r="X10" i="30"/>
  <c r="W19" i="30"/>
  <c r="W21" i="30" s="1"/>
  <c r="W60" i="30" s="1"/>
  <c r="X11" i="30"/>
  <c r="AA27" i="12"/>
  <c r="CY58" i="14" l="1"/>
  <c r="U21" i="18"/>
  <c r="U60" i="18" s="1"/>
  <c r="Y6" i="14"/>
  <c r="AA29" i="12"/>
  <c r="V20" i="18"/>
  <c r="V10" i="18"/>
  <c r="V19" i="18" s="1"/>
  <c r="L24" i="36"/>
  <c r="O23" i="36"/>
  <c r="AC26" i="12"/>
  <c r="CY32" i="14"/>
  <c r="CY34" i="14" s="1"/>
  <c r="W34" i="14"/>
  <c r="V11" i="18"/>
  <c r="AZ59" i="14"/>
  <c r="AZ60" i="14" s="1"/>
  <c r="CJ59" i="14"/>
  <c r="CJ60" i="14" s="1"/>
  <c r="BK59" i="14"/>
  <c r="BK60" i="14" s="1"/>
  <c r="BP59" i="14"/>
  <c r="BP60" i="14" s="1"/>
  <c r="CW59" i="14"/>
  <c r="CW60" i="14" s="1"/>
  <c r="AT59" i="14"/>
  <c r="AT60" i="14" s="1"/>
  <c r="CL59" i="14"/>
  <c r="CL60" i="14" s="1"/>
  <c r="CX59" i="14"/>
  <c r="CX60" i="14" s="1"/>
  <c r="AC59" i="14"/>
  <c r="AC60" i="14" s="1"/>
  <c r="CP59" i="14"/>
  <c r="CP60" i="14" s="1"/>
  <c r="CK59" i="14"/>
  <c r="CK60" i="14" s="1"/>
  <c r="AQ59" i="14"/>
  <c r="AQ60" i="14" s="1"/>
  <c r="CE59" i="14"/>
  <c r="CE60" i="14" s="1"/>
  <c r="AL59" i="14"/>
  <c r="AL60" i="14" s="1"/>
  <c r="AK59" i="14"/>
  <c r="AK60" i="14" s="1"/>
  <c r="Z59" i="14"/>
  <c r="Z60" i="14" s="1"/>
  <c r="CI59" i="14"/>
  <c r="CI60" i="14" s="1"/>
  <c r="BG59" i="14"/>
  <c r="BG60" i="14" s="1"/>
  <c r="CC59" i="14"/>
  <c r="CC60" i="14" s="1"/>
  <c r="CA59" i="14"/>
  <c r="CA60" i="14" s="1"/>
  <c r="BQ59" i="14"/>
  <c r="BQ60" i="14" s="1"/>
  <c r="AY59" i="14"/>
  <c r="AY60" i="14" s="1"/>
  <c r="CH59" i="14"/>
  <c r="CH60" i="14" s="1"/>
  <c r="CQ59" i="14"/>
  <c r="CQ60" i="14" s="1"/>
  <c r="BW59" i="14"/>
  <c r="BW60" i="14" s="1"/>
  <c r="CM59" i="14"/>
  <c r="CM60" i="14" s="1"/>
  <c r="X59" i="14"/>
  <c r="X60" i="14" s="1"/>
  <c r="CO59" i="14"/>
  <c r="CO60" i="14" s="1"/>
  <c r="AA59" i="14"/>
  <c r="AA60" i="14" s="1"/>
  <c r="AB59" i="14"/>
  <c r="AB60" i="14" s="1"/>
  <c r="BU59" i="14"/>
  <c r="BU60" i="14" s="1"/>
  <c r="CR59" i="14"/>
  <c r="CR60" i="14" s="1"/>
  <c r="AP59" i="14"/>
  <c r="AP60" i="14" s="1"/>
  <c r="AE59" i="14"/>
  <c r="AE60" i="14" s="1"/>
  <c r="CF59" i="14"/>
  <c r="CF60" i="14" s="1"/>
  <c r="BX59" i="14"/>
  <c r="BX60" i="14" s="1"/>
  <c r="AX59" i="14"/>
  <c r="AX60" i="14" s="1"/>
  <c r="BZ59" i="14"/>
  <c r="BZ60" i="14" s="1"/>
  <c r="AW59" i="14"/>
  <c r="AW60" i="14" s="1"/>
  <c r="CN59" i="14"/>
  <c r="CN60" i="14" s="1"/>
  <c r="BO59" i="14"/>
  <c r="BO60" i="14" s="1"/>
  <c r="AS59" i="14"/>
  <c r="AS60" i="14" s="1"/>
  <c r="BM59" i="14"/>
  <c r="BM60" i="14" s="1"/>
  <c r="BL59" i="14"/>
  <c r="BL60" i="14" s="1"/>
  <c r="BT59" i="14"/>
  <c r="BT60" i="14" s="1"/>
  <c r="AJ59" i="14"/>
  <c r="AJ60" i="14" s="1"/>
  <c r="AF59" i="14"/>
  <c r="AF60" i="14" s="1"/>
  <c r="BI59" i="14"/>
  <c r="BI60" i="14" s="1"/>
  <c r="CB59" i="14"/>
  <c r="CB60" i="14" s="1"/>
  <c r="AO59" i="14"/>
  <c r="AO60" i="14" s="1"/>
  <c r="BH59" i="14"/>
  <c r="BH60" i="14" s="1"/>
  <c r="BB59" i="14"/>
  <c r="BB60" i="14" s="1"/>
  <c r="BV59" i="14"/>
  <c r="BV60" i="14" s="1"/>
  <c r="AG59" i="14"/>
  <c r="AG60" i="14" s="1"/>
  <c r="AM59" i="14"/>
  <c r="AM60" i="14" s="1"/>
  <c r="AI59" i="14"/>
  <c r="AI60" i="14" s="1"/>
  <c r="AU59" i="14"/>
  <c r="AU60" i="14" s="1"/>
  <c r="AN59" i="14"/>
  <c r="AN60" i="14" s="1"/>
  <c r="CS59" i="14"/>
  <c r="CS60" i="14" s="1"/>
  <c r="BD59" i="14"/>
  <c r="BD60" i="14" s="1"/>
  <c r="BF59" i="14"/>
  <c r="BF60" i="14" s="1"/>
  <c r="CD59" i="14"/>
  <c r="CD60" i="14" s="1"/>
  <c r="BR59" i="14"/>
  <c r="BR60" i="14" s="1"/>
  <c r="CG59" i="14"/>
  <c r="CG60" i="14" s="1"/>
  <c r="CU59" i="14"/>
  <c r="CU60" i="14" s="1"/>
  <c r="BJ59" i="14"/>
  <c r="BJ60" i="14" s="1"/>
  <c r="AD59" i="14"/>
  <c r="AD60" i="14" s="1"/>
  <c r="AR59" i="14"/>
  <c r="AR60" i="14" s="1"/>
  <c r="BN59" i="14"/>
  <c r="BN60" i="14" s="1"/>
  <c r="Y59" i="14"/>
  <c r="Y60" i="14" s="1"/>
  <c r="BC59" i="14"/>
  <c r="BC60" i="14" s="1"/>
  <c r="CV59" i="14"/>
  <c r="CV60" i="14" s="1"/>
  <c r="BE59" i="14"/>
  <c r="BE60" i="14" s="1"/>
  <c r="BY59" i="14"/>
  <c r="BY60" i="14" s="1"/>
  <c r="BS59" i="14"/>
  <c r="BS60" i="14" s="1"/>
  <c r="CT59" i="14"/>
  <c r="CT60" i="14" s="1"/>
  <c r="AV59" i="14"/>
  <c r="AV60" i="14" s="1"/>
  <c r="BA59" i="14"/>
  <c r="BA60" i="14" s="1"/>
  <c r="AH59" i="14"/>
  <c r="AH60" i="14" s="1"/>
  <c r="W60" i="14"/>
  <c r="AB1" i="23"/>
  <c r="AC4" i="23"/>
  <c r="J26" i="36"/>
  <c r="W10" i="31"/>
  <c r="V19" i="31"/>
  <c r="V21" i="31" s="1"/>
  <c r="V60" i="31" s="1"/>
  <c r="U60" i="31"/>
  <c r="W19" i="29"/>
  <c r="W21" i="29" s="1"/>
  <c r="W60" i="29" s="1"/>
  <c r="X10" i="29"/>
  <c r="X19" i="30"/>
  <c r="X21" i="30" s="1"/>
  <c r="X60" i="30" s="1"/>
  <c r="Y10" i="30"/>
  <c r="Y11" i="30"/>
  <c r="AC27" i="12"/>
  <c r="AB27" i="12"/>
  <c r="W11" i="18" l="1"/>
  <c r="X11" i="18" s="1"/>
  <c r="Y11" i="18" s="1"/>
  <c r="Z11" i="18" s="1"/>
  <c r="AA11" i="18" s="1"/>
  <c r="AB11" i="18" s="1"/>
  <c r="AC11" i="18" s="1"/>
  <c r="AD11" i="18" s="1"/>
  <c r="AE11" i="18" s="1"/>
  <c r="AF11" i="18" s="1"/>
  <c r="AG11" i="18" s="1"/>
  <c r="AH11" i="18" s="1"/>
  <c r="AI11" i="18" s="1"/>
  <c r="AJ11" i="18" s="1"/>
  <c r="AK11" i="18" s="1"/>
  <c r="AL11" i="18" s="1"/>
  <c r="AM11" i="18" s="1"/>
  <c r="AN11" i="18" s="1"/>
  <c r="AO11" i="18" s="1"/>
  <c r="AP11" i="18" s="1"/>
  <c r="AQ11" i="18" s="1"/>
  <c r="AR11" i="18" s="1"/>
  <c r="AS11" i="18" s="1"/>
  <c r="AT11" i="18" s="1"/>
  <c r="AU11" i="18" s="1"/>
  <c r="AV11" i="18" s="1"/>
  <c r="AW11" i="18" s="1"/>
  <c r="AX11" i="18" s="1"/>
  <c r="AY11" i="18" s="1"/>
  <c r="AZ11" i="18" s="1"/>
  <c r="BA11" i="18" s="1"/>
  <c r="BB11" i="18" s="1"/>
  <c r="BC11" i="18" s="1"/>
  <c r="BD11" i="18" s="1"/>
  <c r="BE11" i="18" s="1"/>
  <c r="BF11" i="18" s="1"/>
  <c r="BG11" i="18" s="1"/>
  <c r="BH11" i="18" s="1"/>
  <c r="BI11" i="18" s="1"/>
  <c r="BJ11" i="18" s="1"/>
  <c r="BK11" i="18" s="1"/>
  <c r="BL11" i="18" s="1"/>
  <c r="BM11" i="18" s="1"/>
  <c r="BN11" i="18" s="1"/>
  <c r="BO11" i="18" s="1"/>
  <c r="BP11" i="18" s="1"/>
  <c r="BQ11" i="18" s="1"/>
  <c r="BR11" i="18" s="1"/>
  <c r="BS11" i="18" s="1"/>
  <c r="BT11" i="18" s="1"/>
  <c r="BU11" i="18" s="1"/>
  <c r="BV11" i="18" s="1"/>
  <c r="BW11" i="18" s="1"/>
  <c r="BX11" i="18" s="1"/>
  <c r="BY11" i="18" s="1"/>
  <c r="BZ11" i="18" s="1"/>
  <c r="CA11" i="18" s="1"/>
  <c r="CB11" i="18" s="1"/>
  <c r="CC11" i="18" s="1"/>
  <c r="CD11" i="18" s="1"/>
  <c r="CY59" i="14"/>
  <c r="CY60" i="14" s="1"/>
  <c r="V21" i="18"/>
  <c r="V60" i="18" s="1"/>
  <c r="Z6" i="14"/>
  <c r="AB29" i="12"/>
  <c r="AC29" i="12"/>
  <c r="AA6" i="14"/>
  <c r="W20" i="18"/>
  <c r="W10" i="18"/>
  <c r="L25" i="36"/>
  <c r="O24" i="36"/>
  <c r="AD4" i="23"/>
  <c r="AC1" i="23"/>
  <c r="W19" i="31"/>
  <c r="W21" i="31" s="1"/>
  <c r="X10" i="31"/>
  <c r="X19" i="29"/>
  <c r="X21" i="29" s="1"/>
  <c r="X60" i="29" s="1"/>
  <c r="Y10" i="29"/>
  <c r="Z10" i="30"/>
  <c r="Y19" i="30"/>
  <c r="Y21" i="30" s="1"/>
  <c r="Y60" i="30" s="1"/>
  <c r="Z11" i="30"/>
  <c r="K25" i="32" l="1"/>
  <c r="E14" i="32"/>
  <c r="W19" i="18"/>
  <c r="W21" i="18" s="1"/>
  <c r="W60" i="18" s="1"/>
  <c r="X10" i="18"/>
  <c r="L26" i="36"/>
  <c r="O25" i="36"/>
  <c r="AD1" i="23"/>
  <c r="AE4" i="23"/>
  <c r="Z10" i="29"/>
  <c r="Y19" i="29"/>
  <c r="Y21" i="29" s="1"/>
  <c r="Y60" i="29" s="1"/>
  <c r="X19" i="31"/>
  <c r="X21" i="31" s="1"/>
  <c r="X60" i="31" s="1"/>
  <c r="Y10" i="31"/>
  <c r="W60" i="31"/>
  <c r="AA10" i="30"/>
  <c r="Z19" i="30"/>
  <c r="Z21" i="30" s="1"/>
  <c r="Z60" i="30" s="1"/>
  <c r="AA11" i="30"/>
  <c r="L27" i="36" l="1"/>
  <c r="L28" i="36" s="1"/>
  <c r="L29" i="36" s="1"/>
  <c r="L30" i="36" s="1"/>
  <c r="O26" i="36"/>
  <c r="X19" i="18"/>
  <c r="X21" i="18" s="1"/>
  <c r="X60" i="18" s="1"/>
  <c r="Y10" i="18"/>
  <c r="AE1" i="23"/>
  <c r="AF4" i="23"/>
  <c r="Z19" i="29"/>
  <c r="Z21" i="29" s="1"/>
  <c r="Z60" i="29" s="1"/>
  <c r="AA10" i="29"/>
  <c r="Z10" i="31"/>
  <c r="Y19" i="31"/>
  <c r="Y21" i="31" s="1"/>
  <c r="Y60" i="31" s="1"/>
  <c r="AA19" i="30"/>
  <c r="AA21" i="30" s="1"/>
  <c r="AA60" i="30" s="1"/>
  <c r="AB10" i="30"/>
  <c r="AB11" i="30"/>
  <c r="Z10" i="18" l="1"/>
  <c r="Y19" i="18"/>
  <c r="Y21" i="18" s="1"/>
  <c r="Y60" i="18" s="1"/>
  <c r="AF1" i="23"/>
  <c r="AG4" i="23"/>
  <c r="Z19" i="31"/>
  <c r="Z21" i="31" s="1"/>
  <c r="AA10" i="31"/>
  <c r="AB10" i="29"/>
  <c r="AA19" i="29"/>
  <c r="AA21" i="29" s="1"/>
  <c r="AB19" i="30"/>
  <c r="AB21" i="30" s="1"/>
  <c r="AB60" i="30" s="1"/>
  <c r="AC10" i="30"/>
  <c r="AC11" i="30"/>
  <c r="Z19" i="18" l="1"/>
  <c r="Z21" i="18" s="1"/>
  <c r="Z60" i="18" s="1"/>
  <c r="AA10" i="18"/>
  <c r="AG1" i="23"/>
  <c r="AH4" i="23"/>
  <c r="Z60" i="31"/>
  <c r="AA60" i="29"/>
  <c r="AC10" i="29"/>
  <c r="AB19" i="29"/>
  <c r="AB21" i="29" s="1"/>
  <c r="AB60" i="29" s="1"/>
  <c r="AB10" i="31"/>
  <c r="AA19" i="31"/>
  <c r="AA21" i="31" s="1"/>
  <c r="AA60" i="31" s="1"/>
  <c r="AD10" i="30"/>
  <c r="AC19" i="30"/>
  <c r="AC21" i="30" s="1"/>
  <c r="AC60" i="30" s="1"/>
  <c r="AD11" i="30"/>
  <c r="AA19" i="18" l="1"/>
  <c r="AA21" i="18" s="1"/>
  <c r="AA60" i="18" s="1"/>
  <c r="AB10" i="18"/>
  <c r="AI4" i="23"/>
  <c r="AH1" i="23"/>
  <c r="AC19" i="29"/>
  <c r="AC21" i="29" s="1"/>
  <c r="AC60" i="29" s="1"/>
  <c r="AD10" i="29"/>
  <c r="AC10" i="31"/>
  <c r="AB19" i="31"/>
  <c r="AB21" i="31" s="1"/>
  <c r="AB60" i="31" s="1"/>
  <c r="AD19" i="30"/>
  <c r="AD21" i="30" s="1"/>
  <c r="AD60" i="30" s="1"/>
  <c r="AE10" i="30"/>
  <c r="AE11" i="30"/>
  <c r="AB19" i="18" l="1"/>
  <c r="AB21" i="18" s="1"/>
  <c r="AB60" i="18" s="1"/>
  <c r="AC10" i="18"/>
  <c r="AJ4" i="23"/>
  <c r="AI1" i="23"/>
  <c r="AC19" i="31"/>
  <c r="AC21" i="31" s="1"/>
  <c r="AC60" i="31" s="1"/>
  <c r="AD10" i="31"/>
  <c r="AD19" i="29"/>
  <c r="AD21" i="29" s="1"/>
  <c r="AE10" i="29"/>
  <c r="AF10" i="30"/>
  <c r="AE19" i="30"/>
  <c r="AE21" i="30" s="1"/>
  <c r="AE60" i="30" s="1"/>
  <c r="AF11" i="30"/>
  <c r="AC19" i="18" l="1"/>
  <c r="AC21" i="18" s="1"/>
  <c r="AC60" i="18" s="1"/>
  <c r="AD10" i="18"/>
  <c r="AJ1" i="23"/>
  <c r="AK4" i="23"/>
  <c r="AE19" i="29"/>
  <c r="AE21" i="29" s="1"/>
  <c r="AE60" i="29" s="1"/>
  <c r="AF10" i="29"/>
  <c r="AD19" i="31"/>
  <c r="AD21" i="31" s="1"/>
  <c r="AD60" i="31" s="1"/>
  <c r="AE10" i="31"/>
  <c r="AD60" i="29"/>
  <c r="AF19" i="30"/>
  <c r="AF21" i="30" s="1"/>
  <c r="AF60" i="30" s="1"/>
  <c r="AG10" i="30"/>
  <c r="AG11" i="30"/>
  <c r="AE10" i="18" l="1"/>
  <c r="AD19" i="18"/>
  <c r="AD21" i="18" s="1"/>
  <c r="AD60" i="18" s="1"/>
  <c r="AK1" i="23"/>
  <c r="AL4" i="23"/>
  <c r="AG10" i="29"/>
  <c r="AF19" i="29"/>
  <c r="AF21" i="29" s="1"/>
  <c r="AF60" i="29" s="1"/>
  <c r="AE19" i="31"/>
  <c r="AE21" i="31" s="1"/>
  <c r="AF10" i="31"/>
  <c r="AG19" i="30"/>
  <c r="AG21" i="30" s="1"/>
  <c r="AG60" i="30" s="1"/>
  <c r="AH10" i="30"/>
  <c r="AH11" i="30"/>
  <c r="AE19" i="18" l="1"/>
  <c r="AE21" i="18" s="1"/>
  <c r="AE60" i="18" s="1"/>
  <c r="AF10" i="18"/>
  <c r="AM4" i="23"/>
  <c r="AL1" i="23"/>
  <c r="AF19" i="31"/>
  <c r="AF21" i="31" s="1"/>
  <c r="AF60" i="31" s="1"/>
  <c r="AG10" i="31"/>
  <c r="AH10" i="29"/>
  <c r="AG19" i="29"/>
  <c r="AG21" i="29" s="1"/>
  <c r="AG60" i="29" s="1"/>
  <c r="AE60" i="31"/>
  <c r="AI10" i="30"/>
  <c r="AH19" i="30"/>
  <c r="AH21" i="30" s="1"/>
  <c r="AH60" i="30" s="1"/>
  <c r="AI11" i="30"/>
  <c r="AG10" i="18" l="1"/>
  <c r="AF19" i="18"/>
  <c r="AF21" i="18" s="1"/>
  <c r="AF60" i="18" s="1"/>
  <c r="AM1" i="23"/>
  <c r="AN4" i="23"/>
  <c r="AH10" i="31"/>
  <c r="AG19" i="31"/>
  <c r="AG21" i="31" s="1"/>
  <c r="AH19" i="29"/>
  <c r="AH21" i="29" s="1"/>
  <c r="AH60" i="29" s="1"/>
  <c r="AI10" i="29"/>
  <c r="AI19" i="30"/>
  <c r="AI21" i="30" s="1"/>
  <c r="AI60" i="30" s="1"/>
  <c r="AJ10" i="30"/>
  <c r="AJ11" i="30"/>
  <c r="AG19" i="18" l="1"/>
  <c r="AG21" i="18" s="1"/>
  <c r="AG60" i="18" s="1"/>
  <c r="AH10" i="18"/>
  <c r="AN1" i="23"/>
  <c r="AO4" i="23"/>
  <c r="AI19" i="29"/>
  <c r="AI21" i="29" s="1"/>
  <c r="AI60" i="29" s="1"/>
  <c r="AJ10" i="29"/>
  <c r="AG60" i="31"/>
  <c r="AH19" i="31"/>
  <c r="AH21" i="31" s="1"/>
  <c r="AH60" i="31" s="1"/>
  <c r="AI10" i="31"/>
  <c r="AJ19" i="30"/>
  <c r="AJ21" i="30" s="1"/>
  <c r="AJ60" i="30" s="1"/>
  <c r="AK10" i="30"/>
  <c r="AK11" i="30"/>
  <c r="AI10" i="18" l="1"/>
  <c r="AH19" i="18"/>
  <c r="AH21" i="18" s="1"/>
  <c r="AH60" i="18" s="1"/>
  <c r="AO1" i="23"/>
  <c r="AP4" i="23"/>
  <c r="AI19" i="31"/>
  <c r="AI21" i="31" s="1"/>
  <c r="AI60" i="31" s="1"/>
  <c r="AJ10" i="31"/>
  <c r="AJ19" i="29"/>
  <c r="AJ21" i="29" s="1"/>
  <c r="AJ60" i="29" s="1"/>
  <c r="AK10" i="29"/>
  <c r="AK19" i="30"/>
  <c r="AK21" i="30" s="1"/>
  <c r="AK60" i="30" s="1"/>
  <c r="AL10" i="30"/>
  <c r="AL11" i="30"/>
  <c r="AJ10" i="18" l="1"/>
  <c r="AI19" i="18"/>
  <c r="AI21" i="18" s="1"/>
  <c r="AI60" i="18" s="1"/>
  <c r="AP1" i="23"/>
  <c r="AQ4" i="23"/>
  <c r="AL10" i="29"/>
  <c r="AK19" i="29"/>
  <c r="AK21" i="29" s="1"/>
  <c r="AK60" i="29" s="1"/>
  <c r="AK10" i="31"/>
  <c r="AJ19" i="31"/>
  <c r="AJ21" i="31" s="1"/>
  <c r="AJ60" i="31" s="1"/>
  <c r="AM10" i="30"/>
  <c r="AL19" i="30"/>
  <c r="AL21" i="30" s="1"/>
  <c r="AL60" i="30" s="1"/>
  <c r="AM11" i="30"/>
  <c r="AJ19" i="18" l="1"/>
  <c r="AJ21" i="18" s="1"/>
  <c r="AJ60" i="18" s="1"/>
  <c r="AK10" i="18"/>
  <c r="AR4" i="23"/>
  <c r="AQ1" i="23"/>
  <c r="AL10" i="31"/>
  <c r="AK19" i="31"/>
  <c r="AK21" i="31" s="1"/>
  <c r="AK60" i="31" s="1"/>
  <c r="AM10" i="29"/>
  <c r="AL19" i="29"/>
  <c r="AL21" i="29" s="1"/>
  <c r="AL60" i="29" s="1"/>
  <c r="AM19" i="30"/>
  <c r="AM21" i="30" s="1"/>
  <c r="AM60" i="30" s="1"/>
  <c r="AN10" i="30"/>
  <c r="AN11" i="30"/>
  <c r="AK19" i="18" l="1"/>
  <c r="AK21" i="18" s="1"/>
  <c r="AK60" i="18" s="1"/>
  <c r="AL10" i="18"/>
  <c r="AR1" i="23"/>
  <c r="AS4" i="23"/>
  <c r="AN10" i="29"/>
  <c r="AM19" i="29"/>
  <c r="AM21" i="29" s="1"/>
  <c r="AM60" i="29" s="1"/>
  <c r="AL19" i="31"/>
  <c r="AL21" i="31" s="1"/>
  <c r="AL60" i="31" s="1"/>
  <c r="AM10" i="31"/>
  <c r="AN19" i="30"/>
  <c r="AN21" i="30" s="1"/>
  <c r="AN60" i="30" s="1"/>
  <c r="AO10" i="30"/>
  <c r="AO11" i="30"/>
  <c r="AL19" i="18" l="1"/>
  <c r="AL21" i="18" s="1"/>
  <c r="AL60" i="18" s="1"/>
  <c r="AM10" i="18"/>
  <c r="AT4" i="23"/>
  <c r="AS1" i="23"/>
  <c r="AN10" i="31"/>
  <c r="AM19" i="31"/>
  <c r="AM21" i="31" s="1"/>
  <c r="AO10" i="29"/>
  <c r="AN19" i="29"/>
  <c r="AN21" i="29" s="1"/>
  <c r="AN60" i="29" s="1"/>
  <c r="AP10" i="30"/>
  <c r="AO19" i="30"/>
  <c r="AO21" i="30" s="1"/>
  <c r="AO60" i="30" s="1"/>
  <c r="AP11" i="30"/>
  <c r="AN10" i="18" l="1"/>
  <c r="AM19" i="18"/>
  <c r="AM21" i="18" s="1"/>
  <c r="AM60" i="18" s="1"/>
  <c r="AT1" i="23"/>
  <c r="AU4" i="23"/>
  <c r="AM60" i="31"/>
  <c r="AP10" i="29"/>
  <c r="AO19" i="29"/>
  <c r="AO21" i="29" s="1"/>
  <c r="AO60" i="29" s="1"/>
  <c r="AO10" i="31"/>
  <c r="AN19" i="31"/>
  <c r="AN21" i="31" s="1"/>
  <c r="AN60" i="31" s="1"/>
  <c r="AQ10" i="30"/>
  <c r="AP19" i="30"/>
  <c r="AP21" i="30" s="1"/>
  <c r="AP60" i="30" s="1"/>
  <c r="AQ11" i="30"/>
  <c r="AO10" i="18" l="1"/>
  <c r="AN19" i="18"/>
  <c r="AN21" i="18" s="1"/>
  <c r="AN60" i="18" s="1"/>
  <c r="AU1" i="23"/>
  <c r="AV4" i="23"/>
  <c r="AP10" i="31"/>
  <c r="AO19" i="31"/>
  <c r="AO21" i="31" s="1"/>
  <c r="AQ10" i="29"/>
  <c r="AP19" i="29"/>
  <c r="AP21" i="29" s="1"/>
  <c r="AP60" i="29" s="1"/>
  <c r="AQ19" i="30"/>
  <c r="AQ21" i="30" s="1"/>
  <c r="AQ60" i="30" s="1"/>
  <c r="AR10" i="30"/>
  <c r="AR11" i="30"/>
  <c r="AO19" i="18" l="1"/>
  <c r="AO21" i="18" s="1"/>
  <c r="AO60" i="18" s="1"/>
  <c r="AP10" i="18"/>
  <c r="AV1" i="23"/>
  <c r="AW4" i="23"/>
  <c r="AQ19" i="29"/>
  <c r="AQ21" i="29" s="1"/>
  <c r="AQ60" i="29" s="1"/>
  <c r="AR10" i="29"/>
  <c r="AQ10" i="31"/>
  <c r="AP19" i="31"/>
  <c r="AP21" i="31" s="1"/>
  <c r="AP60" i="31" s="1"/>
  <c r="AO60" i="31"/>
  <c r="AR19" i="30"/>
  <c r="AR21" i="30" s="1"/>
  <c r="AR60" i="30" s="1"/>
  <c r="AS10" i="30"/>
  <c r="AS11" i="30"/>
  <c r="AP19" i="18" l="1"/>
  <c r="AP21" i="18" s="1"/>
  <c r="AP60" i="18" s="1"/>
  <c r="AQ10" i="18"/>
  <c r="AW1" i="23"/>
  <c r="AX4" i="23"/>
  <c r="AR19" i="29"/>
  <c r="AR21" i="29" s="1"/>
  <c r="AS10" i="29"/>
  <c r="AQ19" i="31"/>
  <c r="AQ21" i="31" s="1"/>
  <c r="AR10" i="31"/>
  <c r="AS19" i="30"/>
  <c r="AS21" i="30" s="1"/>
  <c r="AS60" i="30" s="1"/>
  <c r="AT10" i="30"/>
  <c r="AT11" i="30"/>
  <c r="AR10" i="18" l="1"/>
  <c r="AQ19" i="18"/>
  <c r="AQ21" i="18" s="1"/>
  <c r="AQ60" i="18" s="1"/>
  <c r="AX1" i="23"/>
  <c r="AY4" i="23"/>
  <c r="AQ60" i="31"/>
  <c r="AT10" i="29"/>
  <c r="AS19" i="29"/>
  <c r="AS21" i="29" s="1"/>
  <c r="AS60" i="29" s="1"/>
  <c r="AR60" i="29"/>
  <c r="AS10" i="31"/>
  <c r="AR19" i="31"/>
  <c r="AR21" i="31" s="1"/>
  <c r="AR60" i="31" s="1"/>
  <c r="AU10" i="30"/>
  <c r="AT19" i="30"/>
  <c r="AT21" i="30" s="1"/>
  <c r="AT60" i="30" s="1"/>
  <c r="AU11" i="30"/>
  <c r="AS10" i="18" l="1"/>
  <c r="AR19" i="18"/>
  <c r="AR21" i="18" s="1"/>
  <c r="AR60" i="18" s="1"/>
  <c r="AY1" i="23"/>
  <c r="AZ4" i="23"/>
  <c r="AT10" i="31"/>
  <c r="AS19" i="31"/>
  <c r="AS21" i="31" s="1"/>
  <c r="AS60" i="31" s="1"/>
  <c r="AU10" i="29"/>
  <c r="AT19" i="29"/>
  <c r="AT21" i="29" s="1"/>
  <c r="AT60" i="29" s="1"/>
  <c r="AV10" i="30"/>
  <c r="AU19" i="30"/>
  <c r="AU21" i="30" s="1"/>
  <c r="AU60" i="30" s="1"/>
  <c r="AV11" i="30"/>
  <c r="AS19" i="18" l="1"/>
  <c r="AS21" i="18" s="1"/>
  <c r="AS60" i="18" s="1"/>
  <c r="AT10" i="18"/>
  <c r="AZ1" i="23"/>
  <c r="BA4" i="23"/>
  <c r="AV10" i="29"/>
  <c r="AU19" i="29"/>
  <c r="AU21" i="29" s="1"/>
  <c r="AU10" i="31"/>
  <c r="AT19" i="31"/>
  <c r="AT21" i="31" s="1"/>
  <c r="AT60" i="31" s="1"/>
  <c r="AV19" i="30"/>
  <c r="AV21" i="30" s="1"/>
  <c r="AV60" i="30" s="1"/>
  <c r="AW10" i="30"/>
  <c r="AW11" i="30"/>
  <c r="AT19" i="18" l="1"/>
  <c r="AT21" i="18" s="1"/>
  <c r="AT60" i="18" s="1"/>
  <c r="AU10" i="18"/>
  <c r="BA1" i="23"/>
  <c r="BB4" i="23"/>
  <c r="AU19" i="31"/>
  <c r="AU21" i="31" s="1"/>
  <c r="AU60" i="31" s="1"/>
  <c r="AV10" i="31"/>
  <c r="AW10" i="29"/>
  <c r="AV19" i="29"/>
  <c r="AV21" i="29" s="1"/>
  <c r="AV60" i="29" s="1"/>
  <c r="AU60" i="29"/>
  <c r="AW19" i="30"/>
  <c r="AW21" i="30" s="1"/>
  <c r="AW60" i="30" s="1"/>
  <c r="AX10" i="30"/>
  <c r="AX11" i="30"/>
  <c r="AV10" i="18" l="1"/>
  <c r="AU19" i="18"/>
  <c r="AU21" i="18" s="1"/>
  <c r="AU60" i="18" s="1"/>
  <c r="BC4" i="23"/>
  <c r="BB1" i="23"/>
  <c r="AW10" i="31"/>
  <c r="AV19" i="31"/>
  <c r="AV21" i="31" s="1"/>
  <c r="AW19" i="29"/>
  <c r="AW21" i="29" s="1"/>
  <c r="AW60" i="29" s="1"/>
  <c r="AX10" i="29"/>
  <c r="AY10" i="30"/>
  <c r="AX19" i="30"/>
  <c r="AX21" i="30" s="1"/>
  <c r="AX60" i="30" s="1"/>
  <c r="AY11" i="30"/>
  <c r="AW10" i="18" l="1"/>
  <c r="AV19" i="18"/>
  <c r="AV21" i="18" s="1"/>
  <c r="AV60" i="18" s="1"/>
  <c r="BC1" i="23"/>
  <c r="BD4" i="23"/>
  <c r="AY10" i="29"/>
  <c r="AX19" i="29"/>
  <c r="AX21" i="29" s="1"/>
  <c r="AX60" i="29" s="1"/>
  <c r="AW19" i="31"/>
  <c r="AW21" i="31" s="1"/>
  <c r="AW60" i="31" s="1"/>
  <c r="AX10" i="31"/>
  <c r="AV60" i="31"/>
  <c r="AY19" i="30"/>
  <c r="AY21" i="30" s="1"/>
  <c r="AY60" i="30" s="1"/>
  <c r="AZ10" i="30"/>
  <c r="AZ11" i="30"/>
  <c r="AX10" i="18" l="1"/>
  <c r="AW19" i="18"/>
  <c r="AW21" i="18" s="1"/>
  <c r="AW60" i="18" s="1"/>
  <c r="BD1" i="23"/>
  <c r="BE4" i="23"/>
  <c r="AX19" i="31"/>
  <c r="AX21" i="31" s="1"/>
  <c r="AX60" i="31" s="1"/>
  <c r="AY10" i="31"/>
  <c r="AY19" i="29"/>
  <c r="AY21" i="29" s="1"/>
  <c r="AY60" i="29" s="1"/>
  <c r="AZ10" i="29"/>
  <c r="AZ19" i="30"/>
  <c r="AZ21" i="30" s="1"/>
  <c r="AZ60" i="30" s="1"/>
  <c r="BA10" i="30"/>
  <c r="BA11" i="30"/>
  <c r="AY10" i="18" l="1"/>
  <c r="AX19" i="18"/>
  <c r="AX21" i="18" s="1"/>
  <c r="AX60" i="18" s="1"/>
  <c r="BE1" i="23"/>
  <c r="BF4" i="23"/>
  <c r="BA10" i="29"/>
  <c r="AZ19" i="29"/>
  <c r="AZ21" i="29" s="1"/>
  <c r="AZ60" i="29" s="1"/>
  <c r="AY19" i="31"/>
  <c r="AY21" i="31" s="1"/>
  <c r="AY60" i="31" s="1"/>
  <c r="AZ10" i="31"/>
  <c r="BB10" i="30"/>
  <c r="BA19" i="30"/>
  <c r="BA21" i="30" s="1"/>
  <c r="BA60" i="30" s="1"/>
  <c r="BB11" i="30"/>
  <c r="AZ10" i="18" l="1"/>
  <c r="AY19" i="18"/>
  <c r="AY21" i="18" s="1"/>
  <c r="AY60" i="18" s="1"/>
  <c r="BF1" i="23"/>
  <c r="BG4" i="23"/>
  <c r="AZ19" i="31"/>
  <c r="AZ21" i="31" s="1"/>
  <c r="AZ60" i="31" s="1"/>
  <c r="BA10" i="31"/>
  <c r="BA19" i="29"/>
  <c r="BA21" i="29" s="1"/>
  <c r="BB10" i="29"/>
  <c r="BB19" i="30"/>
  <c r="BB21" i="30" s="1"/>
  <c r="BB60" i="30" s="1"/>
  <c r="BC10" i="30"/>
  <c r="BC11" i="30"/>
  <c r="AZ19" i="18" l="1"/>
  <c r="AZ21" i="18" s="1"/>
  <c r="AZ60" i="18" s="1"/>
  <c r="BA10" i="18"/>
  <c r="BG1" i="23"/>
  <c r="BH4" i="23"/>
  <c r="BA60" i="29"/>
  <c r="BB10" i="31"/>
  <c r="BA19" i="31"/>
  <c r="BA21" i="31" s="1"/>
  <c r="BA60" i="31" s="1"/>
  <c r="BB19" i="29"/>
  <c r="BB21" i="29" s="1"/>
  <c r="BB60" i="29" s="1"/>
  <c r="BC10" i="29"/>
  <c r="BD10" i="30"/>
  <c r="BC19" i="30"/>
  <c r="BC21" i="30" s="1"/>
  <c r="BC60" i="30" s="1"/>
  <c r="BD11" i="30"/>
  <c r="BB10" i="18" l="1"/>
  <c r="BA19" i="18"/>
  <c r="BA21" i="18" s="1"/>
  <c r="BA60" i="18" s="1"/>
  <c r="BH1" i="23"/>
  <c r="BI4" i="23"/>
  <c r="BB19" i="31"/>
  <c r="BB21" i="31" s="1"/>
  <c r="BC10" i="31"/>
  <c r="BD10" i="29"/>
  <c r="BC19" i="29"/>
  <c r="BC21" i="29" s="1"/>
  <c r="BC60" i="29" s="1"/>
  <c r="BD19" i="30"/>
  <c r="BD21" i="30" s="1"/>
  <c r="BD60" i="30" s="1"/>
  <c r="BE10" i="30"/>
  <c r="BE11" i="30"/>
  <c r="BB19" i="18" l="1"/>
  <c r="BB21" i="18" s="1"/>
  <c r="BB60" i="18" s="1"/>
  <c r="BC10" i="18"/>
  <c r="BJ4" i="23"/>
  <c r="BI1" i="23"/>
  <c r="BE10" i="29"/>
  <c r="BD19" i="29"/>
  <c r="BD21" i="29" s="1"/>
  <c r="BD60" i="29" s="1"/>
  <c r="BC19" i="31"/>
  <c r="BC21" i="31" s="1"/>
  <c r="BC60" i="31" s="1"/>
  <c r="BD10" i="31"/>
  <c r="BB60" i="31"/>
  <c r="BF10" i="30"/>
  <c r="BE19" i="30"/>
  <c r="BE21" i="30" s="1"/>
  <c r="BE60" i="30" s="1"/>
  <c r="BF11" i="30"/>
  <c r="BC19" i="18" l="1"/>
  <c r="BC21" i="18" s="1"/>
  <c r="BC60" i="18" s="1"/>
  <c r="BD10" i="18"/>
  <c r="BJ1" i="23"/>
  <c r="BK4" i="23"/>
  <c r="BE10" i="31"/>
  <c r="BD19" i="31"/>
  <c r="BD21" i="31" s="1"/>
  <c r="BD60" i="31" s="1"/>
  <c r="BF10" i="29"/>
  <c r="BE19" i="29"/>
  <c r="BE21" i="29" s="1"/>
  <c r="BE60" i="29" s="1"/>
  <c r="BF19" i="30"/>
  <c r="BF21" i="30" s="1"/>
  <c r="BF60" i="30" s="1"/>
  <c r="BG10" i="30"/>
  <c r="BG11" i="30"/>
  <c r="BD19" i="18" l="1"/>
  <c r="BD21" i="18" s="1"/>
  <c r="BD60" i="18" s="1"/>
  <c r="BE10" i="18"/>
  <c r="BK1" i="23"/>
  <c r="BL4" i="23"/>
  <c r="BG10" i="29"/>
  <c r="BF19" i="29"/>
  <c r="BF21" i="29" s="1"/>
  <c r="BF60" i="29" s="1"/>
  <c r="BE19" i="31"/>
  <c r="BE21" i="31" s="1"/>
  <c r="BE60" i="31" s="1"/>
  <c r="BF10" i="31"/>
  <c r="BH10" i="30"/>
  <c r="BG19" i="30"/>
  <c r="BG21" i="30" s="1"/>
  <c r="BG60" i="30" s="1"/>
  <c r="BH11" i="30"/>
  <c r="BF10" i="18" l="1"/>
  <c r="BE19" i="18"/>
  <c r="BE21" i="18" s="1"/>
  <c r="BE60" i="18" s="1"/>
  <c r="BL1" i="23"/>
  <c r="BM4" i="23"/>
  <c r="BG10" i="31"/>
  <c r="BF19" i="31"/>
  <c r="BF21" i="31" s="1"/>
  <c r="BF60" i="31" s="1"/>
  <c r="BH10" i="29"/>
  <c r="BG19" i="29"/>
  <c r="BG21" i="29" s="1"/>
  <c r="BG60" i="29" s="1"/>
  <c r="BH19" i="30"/>
  <c r="BH21" i="30" s="1"/>
  <c r="BH60" i="30" s="1"/>
  <c r="BI10" i="30"/>
  <c r="BI11" i="30"/>
  <c r="BG10" i="18" l="1"/>
  <c r="BF19" i="18"/>
  <c r="BF21" i="18" s="1"/>
  <c r="BF60" i="18" s="1"/>
  <c r="BN4" i="23"/>
  <c r="BM1" i="23"/>
  <c r="BG19" i="31"/>
  <c r="BG21" i="31" s="1"/>
  <c r="BG60" i="31" s="1"/>
  <c r="BH10" i="31"/>
  <c r="BH19" i="29"/>
  <c r="BH21" i="29" s="1"/>
  <c r="BH60" i="29" s="1"/>
  <c r="BI10" i="29"/>
  <c r="BJ10" i="30"/>
  <c r="BI19" i="30"/>
  <c r="BI21" i="30" s="1"/>
  <c r="BI60" i="30" s="1"/>
  <c r="BJ11" i="30"/>
  <c r="BG19" i="18" l="1"/>
  <c r="BG21" i="18" s="1"/>
  <c r="BG60" i="18" s="1"/>
  <c r="BH10" i="18"/>
  <c r="BO4" i="23"/>
  <c r="BN1" i="23"/>
  <c r="BI10" i="31"/>
  <c r="BH19" i="31"/>
  <c r="BH21" i="31" s="1"/>
  <c r="BI19" i="29"/>
  <c r="BI21" i="29" s="1"/>
  <c r="BJ10" i="29"/>
  <c r="BJ19" i="30"/>
  <c r="BJ21" i="30" s="1"/>
  <c r="BJ60" i="30" s="1"/>
  <c r="BK10" i="30"/>
  <c r="BK11" i="30"/>
  <c r="BH19" i="18" l="1"/>
  <c r="BH21" i="18" s="1"/>
  <c r="BH60" i="18" s="1"/>
  <c r="BI10" i="18"/>
  <c r="BO1" i="23"/>
  <c r="BP4" i="23"/>
  <c r="BK10" i="29"/>
  <c r="BJ19" i="29"/>
  <c r="BJ21" i="29" s="1"/>
  <c r="BJ60" i="29" s="1"/>
  <c r="BH60" i="31"/>
  <c r="BI60" i="29"/>
  <c r="BI19" i="31"/>
  <c r="BI21" i="31" s="1"/>
  <c r="BI60" i="31" s="1"/>
  <c r="BJ10" i="31"/>
  <c r="BK19" i="30"/>
  <c r="BK21" i="30" s="1"/>
  <c r="BK60" i="30" s="1"/>
  <c r="BL10" i="30"/>
  <c r="BL11" i="30"/>
  <c r="BI19" i="18" l="1"/>
  <c r="BI21" i="18" s="1"/>
  <c r="BI60" i="18" s="1"/>
  <c r="BJ10" i="18"/>
  <c r="BP1" i="23"/>
  <c r="BQ4" i="23"/>
  <c r="BJ19" i="31"/>
  <c r="BJ21" i="31" s="1"/>
  <c r="BK10" i="31"/>
  <c r="BK19" i="29"/>
  <c r="BK21" i="29" s="1"/>
  <c r="BL10" i="29"/>
  <c r="BL19" i="30"/>
  <c r="BL21" i="30" s="1"/>
  <c r="BL60" i="30" s="1"/>
  <c r="BM10" i="30"/>
  <c r="BM11" i="30"/>
  <c r="BJ19" i="18" l="1"/>
  <c r="BJ21" i="18" s="1"/>
  <c r="BJ60" i="18" s="1"/>
  <c r="BK10" i="18"/>
  <c r="BQ1" i="23"/>
  <c r="BR4" i="23"/>
  <c r="BJ60" i="31"/>
  <c r="BK60" i="29"/>
  <c r="BK19" i="31"/>
  <c r="BK21" i="31" s="1"/>
  <c r="BK60" i="31" s="1"/>
  <c r="BL10" i="31"/>
  <c r="BM10" i="29"/>
  <c r="BL19" i="29"/>
  <c r="BL21" i="29" s="1"/>
  <c r="BL60" i="29" s="1"/>
  <c r="BN10" i="30"/>
  <c r="BM19" i="30"/>
  <c r="BM21" i="30" s="1"/>
  <c r="BM60" i="30" s="1"/>
  <c r="BN11" i="30"/>
  <c r="BK19" i="18" l="1"/>
  <c r="BK21" i="18" s="1"/>
  <c r="BK60" i="18" s="1"/>
  <c r="BL10" i="18"/>
  <c r="BS4" i="23"/>
  <c r="BR1" i="23"/>
  <c r="BM19" i="29"/>
  <c r="BM21" i="29" s="1"/>
  <c r="BM60" i="29" s="1"/>
  <c r="BN10" i="29"/>
  <c r="BL19" i="31"/>
  <c r="BL21" i="31" s="1"/>
  <c r="BL60" i="31" s="1"/>
  <c r="BM10" i="31"/>
  <c r="BO10" i="30"/>
  <c r="BN19" i="30"/>
  <c r="BN21" i="30" s="1"/>
  <c r="BN60" i="30" s="1"/>
  <c r="BO11" i="30"/>
  <c r="BL19" i="18" l="1"/>
  <c r="BL21" i="18" s="1"/>
  <c r="BL60" i="18" s="1"/>
  <c r="BM10" i="18"/>
  <c r="BS1" i="23"/>
  <c r="BT4" i="23"/>
  <c r="BO10" i="29"/>
  <c r="BN19" i="29"/>
  <c r="BN21" i="29" s="1"/>
  <c r="BN10" i="31"/>
  <c r="BM19" i="31"/>
  <c r="BM21" i="31" s="1"/>
  <c r="BM60" i="31" s="1"/>
  <c r="BO19" i="30"/>
  <c r="BO21" i="30" s="1"/>
  <c r="BO60" i="30" s="1"/>
  <c r="BP10" i="30"/>
  <c r="BP11" i="30"/>
  <c r="BM19" i="18" l="1"/>
  <c r="BM21" i="18" s="1"/>
  <c r="BM60" i="18" s="1"/>
  <c r="BN10" i="18"/>
  <c r="BT1" i="23"/>
  <c r="BU4" i="23"/>
  <c r="BO19" i="29"/>
  <c r="BO21" i="29" s="1"/>
  <c r="BO60" i="29" s="1"/>
  <c r="BP10" i="29"/>
  <c r="BO10" i="31"/>
  <c r="BN19" i="31"/>
  <c r="BN21" i="31" s="1"/>
  <c r="BN60" i="29"/>
  <c r="BP19" i="30"/>
  <c r="BP21" i="30" s="1"/>
  <c r="BP60" i="30" s="1"/>
  <c r="BQ10" i="30"/>
  <c r="BQ11" i="30"/>
  <c r="BN19" i="18" l="1"/>
  <c r="BN21" i="18" s="1"/>
  <c r="BN60" i="18" s="1"/>
  <c r="BO10" i="18"/>
  <c r="BV4" i="23"/>
  <c r="BU1" i="23"/>
  <c r="BN60" i="31"/>
  <c r="BO19" i="31"/>
  <c r="BO21" i="31" s="1"/>
  <c r="BP10" i="31"/>
  <c r="BP19" i="29"/>
  <c r="BP21" i="29" s="1"/>
  <c r="BP60" i="29" s="1"/>
  <c r="BQ10" i="29"/>
  <c r="BQ19" i="30"/>
  <c r="BQ21" i="30" s="1"/>
  <c r="BQ60" i="30" s="1"/>
  <c r="BR10" i="30"/>
  <c r="BR11" i="30"/>
  <c r="BP10" i="18" l="1"/>
  <c r="BO19" i="18"/>
  <c r="BO21" i="18" s="1"/>
  <c r="BO60" i="18" s="1"/>
  <c r="BV1" i="23"/>
  <c r="BW4" i="23"/>
  <c r="BQ10" i="31"/>
  <c r="BP19" i="31"/>
  <c r="BP21" i="31" s="1"/>
  <c r="BO60" i="31"/>
  <c r="BR10" i="29"/>
  <c r="BQ19" i="29"/>
  <c r="BQ21" i="29" s="1"/>
  <c r="BQ60" i="29" s="1"/>
  <c r="BR19" i="30"/>
  <c r="BR21" i="30" s="1"/>
  <c r="BR60" i="30" s="1"/>
  <c r="BS10" i="30"/>
  <c r="BS11" i="30"/>
  <c r="BQ10" i="18" l="1"/>
  <c r="BP19" i="18"/>
  <c r="BP21" i="18" s="1"/>
  <c r="BP60" i="18" s="1"/>
  <c r="BW1" i="23"/>
  <c r="BX4" i="23"/>
  <c r="BS10" i="29"/>
  <c r="BR19" i="29"/>
  <c r="BR21" i="29" s="1"/>
  <c r="BR60" i="29" s="1"/>
  <c r="BP60" i="31"/>
  <c r="BQ19" i="31"/>
  <c r="BQ21" i="31" s="1"/>
  <c r="BQ60" i="31" s="1"/>
  <c r="BR10" i="31"/>
  <c r="BT10" i="30"/>
  <c r="BS19" i="30"/>
  <c r="BS21" i="30" s="1"/>
  <c r="BS60" i="30" s="1"/>
  <c r="BT11" i="30"/>
  <c r="BQ19" i="18" l="1"/>
  <c r="BQ21" i="18" s="1"/>
  <c r="BQ60" i="18" s="1"/>
  <c r="BR10" i="18"/>
  <c r="BX1" i="23"/>
  <c r="BY4" i="23"/>
  <c r="BR19" i="31"/>
  <c r="BR21" i="31" s="1"/>
  <c r="BR60" i="31" s="1"/>
  <c r="BS10" i="31"/>
  <c r="BT10" i="29"/>
  <c r="BS19" i="29"/>
  <c r="BS21" i="29" s="1"/>
  <c r="BS60" i="29" s="1"/>
  <c r="BU10" i="30"/>
  <c r="BT19" i="30"/>
  <c r="BT21" i="30" s="1"/>
  <c r="BT60" i="30" s="1"/>
  <c r="BU11" i="30"/>
  <c r="BR19" i="18" l="1"/>
  <c r="BR21" i="18" s="1"/>
  <c r="BR60" i="18" s="1"/>
  <c r="BS10" i="18"/>
  <c r="BZ4" i="23"/>
  <c r="BY1" i="23"/>
  <c r="BT19" i="29"/>
  <c r="BT21" i="29" s="1"/>
  <c r="BT60" i="29" s="1"/>
  <c r="BU10" i="29"/>
  <c r="BS19" i="31"/>
  <c r="BS21" i="31" s="1"/>
  <c r="BS60" i="31" s="1"/>
  <c r="BT10" i="31"/>
  <c r="BV10" i="30"/>
  <c r="BU19" i="30"/>
  <c r="BU21" i="30" s="1"/>
  <c r="BU60" i="30" s="1"/>
  <c r="BV11" i="30"/>
  <c r="BT10" i="18" l="1"/>
  <c r="BS19" i="18"/>
  <c r="BS21" i="18" s="1"/>
  <c r="BS60" i="18" s="1"/>
  <c r="BZ1" i="23"/>
  <c r="CA4" i="23"/>
  <c r="BU10" i="31"/>
  <c r="BT19" i="31"/>
  <c r="BT21" i="31" s="1"/>
  <c r="BT60" i="31" s="1"/>
  <c r="BU19" i="29"/>
  <c r="BU21" i="29" s="1"/>
  <c r="BV10" i="29"/>
  <c r="BW10" i="30"/>
  <c r="BV19" i="30"/>
  <c r="BV21" i="30" s="1"/>
  <c r="BV60" i="30" s="1"/>
  <c r="BW11" i="30"/>
  <c r="BT19" i="18" l="1"/>
  <c r="BT21" i="18" s="1"/>
  <c r="BT60" i="18" s="1"/>
  <c r="BU10" i="18"/>
  <c r="CA1" i="23"/>
  <c r="CB4" i="23"/>
  <c r="BV19" i="29"/>
  <c r="BV21" i="29" s="1"/>
  <c r="BV60" i="29" s="1"/>
  <c r="BW10" i="29"/>
  <c r="BV10" i="31"/>
  <c r="BU19" i="31"/>
  <c r="BU21" i="31" s="1"/>
  <c r="BU60" i="31" s="1"/>
  <c r="BU60" i="29"/>
  <c r="BX10" i="30"/>
  <c r="BW19" i="30"/>
  <c r="BW21" i="30" s="1"/>
  <c r="BW60" i="30" s="1"/>
  <c r="BX11" i="30"/>
  <c r="BU19" i="18" l="1"/>
  <c r="BU21" i="18" s="1"/>
  <c r="BU60" i="18" s="1"/>
  <c r="BV10" i="18"/>
  <c r="CB1" i="23"/>
  <c r="CC4" i="23"/>
  <c r="BX10" i="29"/>
  <c r="BW19" i="29"/>
  <c r="BW21" i="29" s="1"/>
  <c r="BW10" i="31"/>
  <c r="BV19" i="31"/>
  <c r="BV21" i="31" s="1"/>
  <c r="BV60" i="31" s="1"/>
  <c r="BY10" i="30"/>
  <c r="BX19" i="30"/>
  <c r="BX21" i="30" s="1"/>
  <c r="BX60" i="30" s="1"/>
  <c r="BY11" i="30"/>
  <c r="BW10" i="18" l="1"/>
  <c r="BV19" i="18"/>
  <c r="BV21" i="18" s="1"/>
  <c r="BV60" i="18" s="1"/>
  <c r="CD4" i="23"/>
  <c r="CD1" i="23" s="1"/>
  <c r="B141" i="2" s="1"/>
  <c r="CC1" i="23"/>
  <c r="BW19" i="31"/>
  <c r="BW21" i="31" s="1"/>
  <c r="BX10" i="31"/>
  <c r="BW60" i="29"/>
  <c r="BY10" i="29"/>
  <c r="BX19" i="29"/>
  <c r="BX21" i="29" s="1"/>
  <c r="BX60" i="29" s="1"/>
  <c r="BZ10" i="30"/>
  <c r="BY19" i="30"/>
  <c r="BY21" i="30" s="1"/>
  <c r="BY60" i="30" s="1"/>
  <c r="BZ11" i="30"/>
  <c r="BW19" i="18" l="1"/>
  <c r="BW21" i="18" s="1"/>
  <c r="BW60" i="18" s="1"/>
  <c r="BX10" i="18"/>
  <c r="D4" i="31"/>
  <c r="E4" i="31" s="1"/>
  <c r="B52" i="2"/>
  <c r="D4" i="18"/>
  <c r="E4" i="18" s="1"/>
  <c r="K24" i="32"/>
  <c r="D4" i="29"/>
  <c r="D4" i="30"/>
  <c r="E4" i="30" s="1"/>
  <c r="BW60" i="31"/>
  <c r="BY19" i="29"/>
  <c r="BY21" i="29" s="1"/>
  <c r="BY60" i="29" s="1"/>
  <c r="BZ10" i="29"/>
  <c r="BX19" i="31"/>
  <c r="BX21" i="31" s="1"/>
  <c r="BX60" i="31" s="1"/>
  <c r="BY10" i="31"/>
  <c r="BZ19" i="30"/>
  <c r="BZ21" i="30" s="1"/>
  <c r="BZ60" i="30" s="1"/>
  <c r="CA10" i="30"/>
  <c r="CA11" i="30"/>
  <c r="BX19" i="18" l="1"/>
  <c r="BX21" i="18" s="1"/>
  <c r="BX60" i="18" s="1"/>
  <c r="BY10" i="18"/>
  <c r="F4" i="18"/>
  <c r="G4" i="18" s="1"/>
  <c r="F9" i="18" s="1"/>
  <c r="F4" i="30"/>
  <c r="G4" i="30" s="1"/>
  <c r="D9" i="18"/>
  <c r="E8" i="18"/>
  <c r="E32" i="18"/>
  <c r="D32" i="18"/>
  <c r="C9" i="18"/>
  <c r="D8" i="18"/>
  <c r="C9" i="30"/>
  <c r="D32" i="30"/>
  <c r="D8" i="30"/>
  <c r="D9" i="30"/>
  <c r="E8" i="30"/>
  <c r="E32" i="30"/>
  <c r="F4" i="31"/>
  <c r="E32" i="31"/>
  <c r="E8" i="31"/>
  <c r="E4" i="29"/>
  <c r="F4" i="29" s="1"/>
  <c r="D32" i="29"/>
  <c r="D8" i="29"/>
  <c r="C9" i="29"/>
  <c r="C9" i="31"/>
  <c r="D32" i="31"/>
  <c r="D8" i="31"/>
  <c r="D9" i="31"/>
  <c r="BZ19" i="29"/>
  <c r="BZ21" i="29" s="1"/>
  <c r="BZ60" i="29" s="1"/>
  <c r="CA10" i="29"/>
  <c r="BY19" i="31"/>
  <c r="BY21" i="31" s="1"/>
  <c r="BY60" i="31" s="1"/>
  <c r="BZ10" i="31"/>
  <c r="CA19" i="30"/>
  <c r="CA21" i="30" s="1"/>
  <c r="CA60" i="30" s="1"/>
  <c r="CB10" i="30"/>
  <c r="CB11" i="30"/>
  <c r="BZ10" i="18" l="1"/>
  <c r="BY19" i="18"/>
  <c r="BY21" i="18" s="1"/>
  <c r="BY60" i="18" s="1"/>
  <c r="E9" i="18"/>
  <c r="E12" i="18" s="1"/>
  <c r="E25" i="18" s="1"/>
  <c r="E26" i="18" s="1"/>
  <c r="E27" i="18" s="1"/>
  <c r="F8" i="18"/>
  <c r="F12" i="18" s="1"/>
  <c r="F15" i="18" s="1"/>
  <c r="F30" i="18" s="1"/>
  <c r="F32" i="18"/>
  <c r="D12" i="18"/>
  <c r="D15" i="18" s="1"/>
  <c r="D30" i="18" s="1"/>
  <c r="D12" i="31"/>
  <c r="D15" i="31" s="1"/>
  <c r="D30" i="31" s="1"/>
  <c r="F32" i="29"/>
  <c r="F8" i="29"/>
  <c r="F32" i="31"/>
  <c r="F8" i="31"/>
  <c r="G4" i="31"/>
  <c r="F9" i="31" s="1"/>
  <c r="C42" i="31"/>
  <c r="C12" i="31"/>
  <c r="D9" i="29"/>
  <c r="D42" i="29" s="1"/>
  <c r="F9" i="30"/>
  <c r="G8" i="30"/>
  <c r="G32" i="30"/>
  <c r="D42" i="30"/>
  <c r="D42" i="18"/>
  <c r="E9" i="30"/>
  <c r="E42" i="30" s="1"/>
  <c r="F8" i="30"/>
  <c r="F32" i="30"/>
  <c r="D42" i="31"/>
  <c r="H4" i="30"/>
  <c r="D12" i="30"/>
  <c r="H4" i="18"/>
  <c r="G9" i="18" s="1"/>
  <c r="G8" i="18"/>
  <c r="G32" i="18"/>
  <c r="C12" i="30"/>
  <c r="C42" i="30"/>
  <c r="C42" i="29"/>
  <c r="C12" i="29"/>
  <c r="E32" i="29"/>
  <c r="E8" i="29"/>
  <c r="E9" i="29"/>
  <c r="G4" i="29"/>
  <c r="F9" i="29" s="1"/>
  <c r="E9" i="31"/>
  <c r="E42" i="31" s="1"/>
  <c r="C42" i="18"/>
  <c r="C12" i="18"/>
  <c r="CA10" i="31"/>
  <c r="BZ19" i="31"/>
  <c r="BZ21" i="31" s="1"/>
  <c r="BZ60" i="31" s="1"/>
  <c r="CA19" i="29"/>
  <c r="CA21" i="29" s="1"/>
  <c r="CA60" i="29" s="1"/>
  <c r="CB10" i="29"/>
  <c r="CC10" i="30"/>
  <c r="CB19" i="30"/>
  <c r="CB21" i="30" s="1"/>
  <c r="CB60" i="30" s="1"/>
  <c r="CC11" i="30"/>
  <c r="E42" i="18" l="1"/>
  <c r="CA10" i="18"/>
  <c r="BZ19" i="18"/>
  <c r="BZ21" i="18" s="1"/>
  <c r="BZ60" i="18" s="1"/>
  <c r="F42" i="18"/>
  <c r="D25" i="18"/>
  <c r="D26" i="18" s="1"/>
  <c r="D27" i="18" s="1"/>
  <c r="D37" i="18" s="1"/>
  <c r="E52" i="18"/>
  <c r="E53" i="18" s="1"/>
  <c r="H29" i="32" s="1"/>
  <c r="E15" i="18"/>
  <c r="E30" i="18" s="1"/>
  <c r="F52" i="18"/>
  <c r="F53" i="18" s="1"/>
  <c r="I29" i="32" s="1"/>
  <c r="F56" i="18"/>
  <c r="F57" i="18" s="1"/>
  <c r="G42" i="18"/>
  <c r="I4" i="18"/>
  <c r="J4" i="18" s="1"/>
  <c r="J32" i="18" s="1"/>
  <c r="E56" i="18"/>
  <c r="E57" i="18" s="1"/>
  <c r="E12" i="29"/>
  <c r="E25" i="29" s="1"/>
  <c r="E26" i="29" s="1"/>
  <c r="E27" i="29" s="1"/>
  <c r="D25" i="31"/>
  <c r="D26" i="31" s="1"/>
  <c r="D27" i="31" s="1"/>
  <c r="D31" i="31" s="1"/>
  <c r="F42" i="29"/>
  <c r="F25" i="18"/>
  <c r="F26" i="18" s="1"/>
  <c r="F27" i="18" s="1"/>
  <c r="F31" i="18" s="1"/>
  <c r="F42" i="31"/>
  <c r="D12" i="29"/>
  <c r="D25" i="29" s="1"/>
  <c r="D26" i="29" s="1"/>
  <c r="D27" i="29" s="1"/>
  <c r="E42" i="29"/>
  <c r="G12" i="18"/>
  <c r="E12" i="30"/>
  <c r="E56" i="30" s="1"/>
  <c r="G9" i="30"/>
  <c r="G42" i="30" s="1"/>
  <c r="H8" i="30"/>
  <c r="H32" i="30"/>
  <c r="I4" i="30"/>
  <c r="F42" i="30"/>
  <c r="F12" i="29"/>
  <c r="D52" i="30"/>
  <c r="D53" i="30" s="1"/>
  <c r="D25" i="30"/>
  <c r="D26" i="30" s="1"/>
  <c r="D27" i="30" s="1"/>
  <c r="D15" i="30"/>
  <c r="D30" i="30" s="1"/>
  <c r="C15" i="31"/>
  <c r="C30" i="31" s="1"/>
  <c r="C25" i="31"/>
  <c r="C26" i="31" s="1"/>
  <c r="C27" i="31" s="1"/>
  <c r="C52" i="31"/>
  <c r="C56" i="31"/>
  <c r="D52" i="31"/>
  <c r="D53" i="31" s="1"/>
  <c r="D56" i="31"/>
  <c r="H8" i="18"/>
  <c r="H32" i="18"/>
  <c r="E12" i="31"/>
  <c r="E31" i="18"/>
  <c r="E36" i="18" s="1"/>
  <c r="E37" i="18"/>
  <c r="G32" i="31"/>
  <c r="G8" i="31"/>
  <c r="F12" i="31"/>
  <c r="C52" i="29"/>
  <c r="C53" i="29" s="1"/>
  <c r="C25" i="29"/>
  <c r="C26" i="29" s="1"/>
  <c r="C27" i="29" s="1"/>
  <c r="C15" i="29"/>
  <c r="C30" i="29" s="1"/>
  <c r="C56" i="29"/>
  <c r="C52" i="18"/>
  <c r="C53" i="18" s="1"/>
  <c r="F29" i="32" s="1"/>
  <c r="D52" i="18"/>
  <c r="D53" i="18" s="1"/>
  <c r="G29" i="32" s="1"/>
  <c r="D56" i="18"/>
  <c r="C15" i="18"/>
  <c r="C30" i="18" s="1"/>
  <c r="C25" i="18"/>
  <c r="C26" i="18" s="1"/>
  <c r="C27" i="18" s="1"/>
  <c r="C56" i="18"/>
  <c r="H4" i="29"/>
  <c r="G9" i="29" s="1"/>
  <c r="G32" i="29"/>
  <c r="G8" i="29"/>
  <c r="C56" i="30"/>
  <c r="C52" i="30"/>
  <c r="C53" i="30" s="1"/>
  <c r="C15" i="30"/>
  <c r="C30" i="30" s="1"/>
  <c r="C25" i="30"/>
  <c r="C26" i="30" s="1"/>
  <c r="C27" i="30" s="1"/>
  <c r="D56" i="30"/>
  <c r="F12" i="30"/>
  <c r="H4" i="31"/>
  <c r="CC10" i="29"/>
  <c r="CB19" i="29"/>
  <c r="CB21" i="29" s="1"/>
  <c r="CB60" i="29" s="1"/>
  <c r="CA19" i="31"/>
  <c r="CA21" i="31" s="1"/>
  <c r="CA60" i="31" s="1"/>
  <c r="CB10" i="31"/>
  <c r="CD10" i="30"/>
  <c r="CD19" i="30" s="1"/>
  <c r="CD21" i="30" s="1"/>
  <c r="CD60" i="30" s="1"/>
  <c r="CC19" i="30"/>
  <c r="CC21" i="30" s="1"/>
  <c r="CC60" i="30" s="1"/>
  <c r="CD11" i="30"/>
  <c r="D31" i="18" l="1"/>
  <c r="CA19" i="18"/>
  <c r="CA21" i="18" s="1"/>
  <c r="CA60" i="18" s="1"/>
  <c r="CB10" i="18"/>
  <c r="I9" i="18"/>
  <c r="F61" i="18"/>
  <c r="F62" i="18" s="1"/>
  <c r="F63" i="18" s="1"/>
  <c r="H9" i="18"/>
  <c r="H42" i="18" s="1"/>
  <c r="J8" i="18"/>
  <c r="I8" i="18"/>
  <c r="K4" i="18"/>
  <c r="K8" i="18" s="1"/>
  <c r="I32" i="18"/>
  <c r="E15" i="29"/>
  <c r="E30" i="29" s="1"/>
  <c r="E52" i="30"/>
  <c r="E53" i="30" s="1"/>
  <c r="E61" i="18"/>
  <c r="E62" i="18" s="1"/>
  <c r="E63" i="18" s="1"/>
  <c r="E65" i="18" s="1"/>
  <c r="E67" i="18" s="1"/>
  <c r="E68" i="18" s="1"/>
  <c r="E33" i="18"/>
  <c r="G42" i="29"/>
  <c r="D56" i="29"/>
  <c r="D61" i="29" s="1"/>
  <c r="D62" i="29" s="1"/>
  <c r="D63" i="29" s="1"/>
  <c r="F56" i="29"/>
  <c r="F61" i="29" s="1"/>
  <c r="F62" i="29" s="1"/>
  <c r="F63" i="29" s="1"/>
  <c r="D37" i="31"/>
  <c r="F37" i="18"/>
  <c r="D15" i="29"/>
  <c r="D30" i="29" s="1"/>
  <c r="E56" i="29"/>
  <c r="E61" i="29" s="1"/>
  <c r="E62" i="29" s="1"/>
  <c r="E63" i="29" s="1"/>
  <c r="D52" i="29"/>
  <c r="D53" i="29" s="1"/>
  <c r="E52" i="29"/>
  <c r="E53" i="29" s="1"/>
  <c r="I32" i="30"/>
  <c r="I8" i="30"/>
  <c r="D33" i="18"/>
  <c r="D36" i="18"/>
  <c r="G12" i="29"/>
  <c r="C31" i="18"/>
  <c r="C36" i="18" s="1"/>
  <c r="C37" i="18"/>
  <c r="C37" i="29"/>
  <c r="C31" i="29"/>
  <c r="F15" i="31"/>
  <c r="F30" i="31" s="1"/>
  <c r="F25" i="31"/>
  <c r="F26" i="31" s="1"/>
  <c r="F27" i="31" s="1"/>
  <c r="E57" i="30"/>
  <c r="E61" i="30"/>
  <c r="E62" i="30" s="1"/>
  <c r="E63" i="30" s="1"/>
  <c r="F52" i="29"/>
  <c r="F53" i="29" s="1"/>
  <c r="F25" i="29"/>
  <c r="F26" i="29" s="1"/>
  <c r="F27" i="29" s="1"/>
  <c r="F15" i="29"/>
  <c r="F30" i="29" s="1"/>
  <c r="G25" i="18"/>
  <c r="G26" i="18" s="1"/>
  <c r="G27" i="18" s="1"/>
  <c r="G15" i="18"/>
  <c r="G30" i="18" s="1"/>
  <c r="G56" i="18"/>
  <c r="G52" i="18"/>
  <c r="G53" i="18" s="1"/>
  <c r="J29" i="32" s="1"/>
  <c r="D31" i="29"/>
  <c r="D36" i="29" s="1"/>
  <c r="D37" i="29"/>
  <c r="C57" i="18"/>
  <c r="C61" i="18"/>
  <c r="C62" i="18" s="1"/>
  <c r="C63" i="18" s="1"/>
  <c r="F33" i="18"/>
  <c r="F36" i="18"/>
  <c r="E15" i="31"/>
  <c r="E30" i="31" s="1"/>
  <c r="E25" i="31"/>
  <c r="E26" i="31" s="1"/>
  <c r="E27" i="31" s="1"/>
  <c r="F56" i="31"/>
  <c r="F52" i="31"/>
  <c r="F53" i="31" s="1"/>
  <c r="E56" i="31"/>
  <c r="E52" i="31"/>
  <c r="E53" i="31" s="1"/>
  <c r="C31" i="31"/>
  <c r="C36" i="31" s="1"/>
  <c r="C37" i="31"/>
  <c r="D57" i="30"/>
  <c r="D61" i="30"/>
  <c r="D62" i="30" s="1"/>
  <c r="D63" i="30" s="1"/>
  <c r="C57" i="30"/>
  <c r="C61" i="30"/>
  <c r="C62" i="30" s="1"/>
  <c r="C63" i="30" s="1"/>
  <c r="E31" i="29"/>
  <c r="E37" i="29"/>
  <c r="C61" i="31"/>
  <c r="C62" i="31" s="1"/>
  <c r="C63" i="31" s="1"/>
  <c r="C57" i="31"/>
  <c r="H9" i="30"/>
  <c r="E15" i="30"/>
  <c r="E30" i="30" s="1"/>
  <c r="E25" i="30"/>
  <c r="E26" i="30" s="1"/>
  <c r="E27" i="30" s="1"/>
  <c r="F52" i="30"/>
  <c r="F53" i="30" s="1"/>
  <c r="G12" i="30"/>
  <c r="G56" i="30" s="1"/>
  <c r="D61" i="31"/>
  <c r="D62" i="31" s="1"/>
  <c r="D63" i="31" s="1"/>
  <c r="D57" i="31"/>
  <c r="F56" i="30"/>
  <c r="F25" i="30"/>
  <c r="F26" i="30" s="1"/>
  <c r="F27" i="30" s="1"/>
  <c r="F15" i="30"/>
  <c r="F30" i="30" s="1"/>
  <c r="I4" i="31"/>
  <c r="H8" i="31"/>
  <c r="H32" i="31"/>
  <c r="C31" i="30"/>
  <c r="C36" i="30" s="1"/>
  <c r="C37" i="30"/>
  <c r="H32" i="29"/>
  <c r="H8" i="29"/>
  <c r="I4" i="29"/>
  <c r="D61" i="18"/>
  <c r="D62" i="18" s="1"/>
  <c r="D63" i="18" s="1"/>
  <c r="D57" i="18"/>
  <c r="C57" i="29"/>
  <c r="C61" i="29"/>
  <c r="C62" i="29" s="1"/>
  <c r="C63" i="29" s="1"/>
  <c r="G9" i="31"/>
  <c r="G42" i="31" s="1"/>
  <c r="E50" i="18"/>
  <c r="E38" i="18"/>
  <c r="C53" i="31"/>
  <c r="D37" i="30"/>
  <c r="D31" i="30"/>
  <c r="D36" i="30" s="1"/>
  <c r="F65" i="18"/>
  <c r="F67" i="18" s="1"/>
  <c r="F68" i="18" s="1"/>
  <c r="J4" i="30"/>
  <c r="D33" i="31"/>
  <c r="D36" i="31"/>
  <c r="CB19" i="31"/>
  <c r="CB21" i="31" s="1"/>
  <c r="CB60" i="31" s="1"/>
  <c r="CC10" i="31"/>
  <c r="CD10" i="29"/>
  <c r="CC19" i="29"/>
  <c r="CC21" i="29" s="1"/>
  <c r="CC60" i="29" s="1"/>
  <c r="I12" i="18" l="1"/>
  <c r="CC10" i="18"/>
  <c r="CB19" i="18"/>
  <c r="CB21" i="18" s="1"/>
  <c r="CB60" i="18" s="1"/>
  <c r="I42" i="18"/>
  <c r="H12" i="18"/>
  <c r="H15" i="18" s="1"/>
  <c r="H30" i="18" s="1"/>
  <c r="K32" i="18"/>
  <c r="L4" i="18"/>
  <c r="L8" i="18" s="1"/>
  <c r="J9" i="18"/>
  <c r="E57" i="29"/>
  <c r="E65" i="29" s="1"/>
  <c r="E67" i="29" s="1"/>
  <c r="E68" i="29" s="1"/>
  <c r="F57" i="29"/>
  <c r="F65" i="29" s="1"/>
  <c r="F67" i="29" s="1"/>
  <c r="F68" i="29" s="1"/>
  <c r="D57" i="29"/>
  <c r="D65" i="29" s="1"/>
  <c r="D67" i="29" s="1"/>
  <c r="D68" i="29" s="1"/>
  <c r="C33" i="18"/>
  <c r="D65" i="31"/>
  <c r="D67" i="31" s="1"/>
  <c r="D68" i="31" s="1"/>
  <c r="C65" i="31"/>
  <c r="C67" i="31" s="1"/>
  <c r="C68" i="31" s="1"/>
  <c r="D65" i="18"/>
  <c r="D67" i="18" s="1"/>
  <c r="D68" i="18" s="1"/>
  <c r="C33" i="31"/>
  <c r="H25" i="18"/>
  <c r="H26" i="18" s="1"/>
  <c r="H27" i="18" s="1"/>
  <c r="C65" i="30"/>
  <c r="C67" i="30" s="1"/>
  <c r="C68" i="30" s="1"/>
  <c r="D33" i="29"/>
  <c r="E65" i="30"/>
  <c r="E67" i="30" s="1"/>
  <c r="E68" i="30" s="1"/>
  <c r="I9" i="30"/>
  <c r="I42" i="30" s="1"/>
  <c r="J8" i="30"/>
  <c r="J32" i="30"/>
  <c r="J4" i="29"/>
  <c r="I8" i="29"/>
  <c r="I32" i="29"/>
  <c r="C38" i="30"/>
  <c r="C41" i="30" s="1"/>
  <c r="C43" i="30" s="1"/>
  <c r="C44" i="30" s="1"/>
  <c r="C50" i="30"/>
  <c r="C51" i="30" s="1"/>
  <c r="G57" i="30"/>
  <c r="G61" i="30"/>
  <c r="G62" i="30" s="1"/>
  <c r="G63" i="30" s="1"/>
  <c r="F37" i="29"/>
  <c r="F31" i="29"/>
  <c r="G25" i="29"/>
  <c r="G26" i="29" s="1"/>
  <c r="G27" i="29" s="1"/>
  <c r="G15" i="29"/>
  <c r="G30" i="29" s="1"/>
  <c r="H12" i="30"/>
  <c r="H52" i="30" s="1"/>
  <c r="H53" i="30" s="1"/>
  <c r="H42" i="30"/>
  <c r="C50" i="31"/>
  <c r="C51" i="31" s="1"/>
  <c r="C38" i="31"/>
  <c r="C41" i="31" s="1"/>
  <c r="C43" i="31" s="1"/>
  <c r="C44" i="31" s="1"/>
  <c r="F57" i="31"/>
  <c r="F61" i="31"/>
  <c r="F62" i="31" s="1"/>
  <c r="F63" i="31" s="1"/>
  <c r="D50" i="29"/>
  <c r="D51" i="29" s="1"/>
  <c r="D38" i="29"/>
  <c r="D41" i="29" s="1"/>
  <c r="D43" i="29" s="1"/>
  <c r="D44" i="29" s="1"/>
  <c r="G52" i="29"/>
  <c r="G53" i="29" s="1"/>
  <c r="D50" i="18"/>
  <c r="D38" i="18"/>
  <c r="E39" i="18" s="1"/>
  <c r="H28" i="32" s="1"/>
  <c r="H9" i="29"/>
  <c r="H42" i="29" s="1"/>
  <c r="G52" i="30"/>
  <c r="G53" i="30" s="1"/>
  <c r="G25" i="30"/>
  <c r="G26" i="30" s="1"/>
  <c r="G27" i="30" s="1"/>
  <c r="G15" i="30"/>
  <c r="G30" i="30" s="1"/>
  <c r="D33" i="30"/>
  <c r="E33" i="29"/>
  <c r="E36" i="29"/>
  <c r="G57" i="18"/>
  <c r="G61" i="18"/>
  <c r="G62" i="18" s="1"/>
  <c r="G63" i="18" s="1"/>
  <c r="D50" i="31"/>
  <c r="D51" i="31" s="1"/>
  <c r="D38" i="31"/>
  <c r="D41" i="31" s="1"/>
  <c r="D43" i="31" s="1"/>
  <c r="D44" i="31" s="1"/>
  <c r="E41" i="18"/>
  <c r="E43" i="18" s="1"/>
  <c r="E44" i="18" s="1"/>
  <c r="F37" i="30"/>
  <c r="F31" i="30"/>
  <c r="F36" i="30" s="1"/>
  <c r="G12" i="31"/>
  <c r="E31" i="31"/>
  <c r="E37" i="31"/>
  <c r="G56" i="29"/>
  <c r="C33" i="29"/>
  <c r="C36" i="29"/>
  <c r="D50" i="30"/>
  <c r="D51" i="30" s="1"/>
  <c r="D38" i="30"/>
  <c r="D41" i="30" s="1"/>
  <c r="D43" i="30" s="1"/>
  <c r="D44" i="30" s="1"/>
  <c r="I8" i="31"/>
  <c r="I32" i="31"/>
  <c r="J4" i="31"/>
  <c r="F50" i="18"/>
  <c r="F38" i="18"/>
  <c r="G37" i="18"/>
  <c r="G31" i="18"/>
  <c r="F37" i="31"/>
  <c r="F31" i="31"/>
  <c r="C65" i="29"/>
  <c r="C67" i="29" s="1"/>
  <c r="C68" i="29" s="1"/>
  <c r="H27" i="32"/>
  <c r="E51" i="18"/>
  <c r="H9" i="31"/>
  <c r="H42" i="31" s="1"/>
  <c r="F61" i="30"/>
  <c r="F62" i="30" s="1"/>
  <c r="F63" i="30" s="1"/>
  <c r="F57" i="30"/>
  <c r="C33" i="30"/>
  <c r="I15" i="18"/>
  <c r="I30" i="18" s="1"/>
  <c r="I25" i="18"/>
  <c r="E37" i="30"/>
  <c r="E31" i="30"/>
  <c r="E36" i="30" s="1"/>
  <c r="D65" i="30"/>
  <c r="D67" i="30" s="1"/>
  <c r="D68" i="30" s="1"/>
  <c r="E57" i="31"/>
  <c r="E61" i="31"/>
  <c r="E62" i="31" s="1"/>
  <c r="E63" i="31" s="1"/>
  <c r="C65" i="18"/>
  <c r="C67" i="18" s="1"/>
  <c r="C68" i="18" s="1"/>
  <c r="C50" i="18"/>
  <c r="C38" i="18"/>
  <c r="K4" i="30"/>
  <c r="J9" i="30" s="1"/>
  <c r="CD19" i="29"/>
  <c r="CD21" i="29" s="1"/>
  <c r="CD60" i="29" s="1"/>
  <c r="CD10" i="31"/>
  <c r="CC19" i="31"/>
  <c r="CC21" i="31" s="1"/>
  <c r="CC60" i="31" s="1"/>
  <c r="CC19" i="18" l="1"/>
  <c r="CC21" i="18" s="1"/>
  <c r="CC60" i="18" s="1"/>
  <c r="CD10" i="18"/>
  <c r="CD19" i="18" s="1"/>
  <c r="CD21" i="18" s="1"/>
  <c r="CD60" i="18" s="1"/>
  <c r="H56" i="18"/>
  <c r="H61" i="18" s="1"/>
  <c r="H62" i="18" s="1"/>
  <c r="H63" i="18" s="1"/>
  <c r="H52" i="18"/>
  <c r="H53" i="18" s="1"/>
  <c r="I52" i="18"/>
  <c r="I53" i="18" s="1"/>
  <c r="I56" i="18"/>
  <c r="I61" i="18" s="1"/>
  <c r="I62" i="18" s="1"/>
  <c r="I63" i="18" s="1"/>
  <c r="K9" i="18"/>
  <c r="K42" i="18" s="1"/>
  <c r="L32" i="18"/>
  <c r="J42" i="18"/>
  <c r="J12" i="18"/>
  <c r="M4" i="18"/>
  <c r="M8" i="18" s="1"/>
  <c r="I12" i="30"/>
  <c r="I25" i="30" s="1"/>
  <c r="I26" i="30" s="1"/>
  <c r="I27" i="30" s="1"/>
  <c r="H12" i="29"/>
  <c r="H56" i="29" s="1"/>
  <c r="H61" i="29" s="1"/>
  <c r="H62" i="29" s="1"/>
  <c r="H63" i="29" s="1"/>
  <c r="J42" i="30"/>
  <c r="G65" i="18"/>
  <c r="G67" i="18" s="1"/>
  <c r="G68" i="18" s="1"/>
  <c r="E65" i="31"/>
  <c r="E67" i="31" s="1"/>
  <c r="E68" i="31" s="1"/>
  <c r="H12" i="31"/>
  <c r="H25" i="31" s="1"/>
  <c r="H26" i="31" s="1"/>
  <c r="H27" i="31" s="1"/>
  <c r="F39" i="18"/>
  <c r="I28" i="32" s="1"/>
  <c r="F41" i="18"/>
  <c r="F43" i="18" s="1"/>
  <c r="F44" i="18" s="1"/>
  <c r="K4" i="29"/>
  <c r="J32" i="29"/>
  <c r="J8" i="29"/>
  <c r="I27" i="32"/>
  <c r="F51" i="18"/>
  <c r="C38" i="29"/>
  <c r="C41" i="29" s="1"/>
  <c r="C43" i="29" s="1"/>
  <c r="C44" i="29" s="1"/>
  <c r="C50" i="29"/>
  <c r="C51" i="29" s="1"/>
  <c r="G61" i="29"/>
  <c r="G62" i="29" s="1"/>
  <c r="G63" i="29" s="1"/>
  <c r="G57" i="29"/>
  <c r="G15" i="31"/>
  <c r="G30" i="31" s="1"/>
  <c r="G25" i="31"/>
  <c r="G26" i="31" s="1"/>
  <c r="G27" i="31" s="1"/>
  <c r="G52" i="31"/>
  <c r="G56" i="31"/>
  <c r="E50" i="29"/>
  <c r="E51" i="29" s="1"/>
  <c r="E38" i="29"/>
  <c r="E41" i="29" s="1"/>
  <c r="E43" i="29" s="1"/>
  <c r="E44" i="29" s="1"/>
  <c r="D39" i="18"/>
  <c r="G28" i="32" s="1"/>
  <c r="D41" i="18"/>
  <c r="D43" i="18" s="1"/>
  <c r="D44" i="18" s="1"/>
  <c r="F33" i="30"/>
  <c r="I9" i="29"/>
  <c r="I42" i="29" s="1"/>
  <c r="C41" i="18"/>
  <c r="C43" i="18" s="1"/>
  <c r="C44" i="18" s="1"/>
  <c r="C39" i="18"/>
  <c r="I26" i="18"/>
  <c r="I27" i="18" s="1"/>
  <c r="H37" i="18"/>
  <c r="H31" i="18"/>
  <c r="D51" i="18"/>
  <c r="G27" i="32"/>
  <c r="F65" i="31"/>
  <c r="F67" i="31" s="1"/>
  <c r="F68" i="31" s="1"/>
  <c r="H56" i="30"/>
  <c r="H25" i="30"/>
  <c r="H26" i="30" s="1"/>
  <c r="H27" i="30" s="1"/>
  <c r="H15" i="30"/>
  <c r="H30" i="30" s="1"/>
  <c r="G37" i="29"/>
  <c r="G31" i="29"/>
  <c r="F33" i="29"/>
  <c r="F36" i="29"/>
  <c r="E33" i="30"/>
  <c r="E33" i="31"/>
  <c r="E36" i="31"/>
  <c r="J12" i="30"/>
  <c r="E38" i="30"/>
  <c r="E41" i="30" s="1"/>
  <c r="E43" i="30" s="1"/>
  <c r="E44" i="30" s="1"/>
  <c r="E50" i="30"/>
  <c r="E51" i="30" s="1"/>
  <c r="G33" i="18"/>
  <c r="G36" i="18"/>
  <c r="L4" i="30"/>
  <c r="K9" i="30" s="1"/>
  <c r="K32" i="30"/>
  <c r="K8" i="30"/>
  <c r="F27" i="32"/>
  <c r="C51" i="18"/>
  <c r="F65" i="30"/>
  <c r="F67" i="30" s="1"/>
  <c r="F68" i="30" s="1"/>
  <c r="F33" i="31"/>
  <c r="F36" i="31"/>
  <c r="I9" i="31"/>
  <c r="I42" i="31" s="1"/>
  <c r="J32" i="31"/>
  <c r="J8" i="31"/>
  <c r="K4" i="31"/>
  <c r="F38" i="30"/>
  <c r="F41" i="30" s="1"/>
  <c r="F43" i="30" s="1"/>
  <c r="F44" i="30" s="1"/>
  <c r="F50" i="30"/>
  <c r="F51" i="30" s="1"/>
  <c r="G31" i="30"/>
  <c r="G36" i="30" s="1"/>
  <c r="G37" i="30"/>
  <c r="G65" i="30"/>
  <c r="G67" i="30" s="1"/>
  <c r="G68" i="30" s="1"/>
  <c r="CD19" i="31"/>
  <c r="CD21" i="31" s="1"/>
  <c r="CD60" i="31" s="1"/>
  <c r="H57" i="18" l="1"/>
  <c r="H65" i="18" s="1"/>
  <c r="H67" i="18" s="1"/>
  <c r="H68" i="18" s="1"/>
  <c r="I57" i="18"/>
  <c r="I65" i="18" s="1"/>
  <c r="I67" i="18" s="1"/>
  <c r="I68" i="18" s="1"/>
  <c r="K12" i="18"/>
  <c r="K56" i="18" s="1"/>
  <c r="K57" i="18" s="1"/>
  <c r="N4" i="18"/>
  <c r="N32" i="18" s="1"/>
  <c r="M32" i="18"/>
  <c r="L9" i="18"/>
  <c r="I15" i="30"/>
  <c r="I30" i="30" s="1"/>
  <c r="J56" i="18"/>
  <c r="J15" i="18"/>
  <c r="J30" i="18" s="1"/>
  <c r="J25" i="18"/>
  <c r="J26" i="18" s="1"/>
  <c r="J27" i="18" s="1"/>
  <c r="J52" i="18"/>
  <c r="J53" i="18" s="1"/>
  <c r="I56" i="30"/>
  <c r="I57" i="30" s="1"/>
  <c r="J52" i="30"/>
  <c r="J53" i="30" s="1"/>
  <c r="I52" i="30"/>
  <c r="I53" i="30" s="1"/>
  <c r="K15" i="18"/>
  <c r="K30" i="18" s="1"/>
  <c r="H57" i="29"/>
  <c r="H15" i="29"/>
  <c r="H30" i="29" s="1"/>
  <c r="H52" i="29"/>
  <c r="H53" i="29" s="1"/>
  <c r="H25" i="29"/>
  <c r="H26" i="29" s="1"/>
  <c r="H27" i="29" s="1"/>
  <c r="H31" i="29" s="1"/>
  <c r="H52" i="31"/>
  <c r="H53" i="31" s="1"/>
  <c r="I12" i="31"/>
  <c r="I15" i="31" s="1"/>
  <c r="I30" i="31" s="1"/>
  <c r="H56" i="31"/>
  <c r="H61" i="31" s="1"/>
  <c r="H62" i="31" s="1"/>
  <c r="H63" i="31" s="1"/>
  <c r="K42" i="30"/>
  <c r="H65" i="29"/>
  <c r="H67" i="29" s="1"/>
  <c r="H68" i="29" s="1"/>
  <c r="H15" i="31"/>
  <c r="H30" i="31" s="1"/>
  <c r="G65" i="29"/>
  <c r="G67" i="29" s="1"/>
  <c r="G68" i="29" s="1"/>
  <c r="H61" i="30"/>
  <c r="H62" i="30" s="1"/>
  <c r="H63" i="30" s="1"/>
  <c r="H57" i="30"/>
  <c r="H33" i="18"/>
  <c r="H36" i="18"/>
  <c r="I31" i="18"/>
  <c r="I37" i="18"/>
  <c r="G61" i="31"/>
  <c r="G62" i="31" s="1"/>
  <c r="G63" i="31" s="1"/>
  <c r="G57" i="31"/>
  <c r="G31" i="31"/>
  <c r="G37" i="31"/>
  <c r="K32" i="29"/>
  <c r="K8" i="29"/>
  <c r="L4" i="29"/>
  <c r="G33" i="29"/>
  <c r="G36" i="29"/>
  <c r="G50" i="30"/>
  <c r="G51" i="30" s="1"/>
  <c r="G38" i="30"/>
  <c r="G41" i="30" s="1"/>
  <c r="G43" i="30" s="1"/>
  <c r="G44" i="30" s="1"/>
  <c r="K32" i="31"/>
  <c r="K8" i="31"/>
  <c r="L4" i="31"/>
  <c r="M4" i="31" s="1"/>
  <c r="M4" i="30"/>
  <c r="L9" i="30" s="1"/>
  <c r="L32" i="30"/>
  <c r="L8" i="30"/>
  <c r="G33" i="30"/>
  <c r="G53" i="31"/>
  <c r="H31" i="31"/>
  <c r="H36" i="31" s="1"/>
  <c r="H37" i="31"/>
  <c r="E50" i="31"/>
  <c r="E51" i="31" s="1"/>
  <c r="E38" i="31"/>
  <c r="E41" i="31" s="1"/>
  <c r="E43" i="31" s="1"/>
  <c r="E44" i="31" s="1"/>
  <c r="I12" i="29"/>
  <c r="J9" i="31"/>
  <c r="J42" i="31" s="1"/>
  <c r="F50" i="31"/>
  <c r="F51" i="31" s="1"/>
  <c r="F38" i="31"/>
  <c r="F41" i="31" s="1"/>
  <c r="F43" i="31" s="1"/>
  <c r="F44" i="31" s="1"/>
  <c r="K12" i="30"/>
  <c r="K52" i="30" s="1"/>
  <c r="K53" i="30" s="1"/>
  <c r="G50" i="18"/>
  <c r="G38" i="18"/>
  <c r="J56" i="30"/>
  <c r="J15" i="30"/>
  <c r="J30" i="30" s="1"/>
  <c r="J25" i="30"/>
  <c r="J26" i="30" s="1"/>
  <c r="J27" i="30" s="1"/>
  <c r="F50" i="29"/>
  <c r="F51" i="29" s="1"/>
  <c r="F38" i="29"/>
  <c r="F41" i="29" s="1"/>
  <c r="F43" i="29" s="1"/>
  <c r="F44" i="29" s="1"/>
  <c r="H31" i="30"/>
  <c r="H36" i="30" s="1"/>
  <c r="H37" i="30"/>
  <c r="I37" i="30"/>
  <c r="I31" i="30"/>
  <c r="I36" i="30" s="1"/>
  <c r="F28" i="32"/>
  <c r="J9" i="29"/>
  <c r="J42" i="29" s="1"/>
  <c r="K25" i="18" l="1"/>
  <c r="K26" i="18" s="1"/>
  <c r="K27" i="18" s="1"/>
  <c r="K37" i="18" s="1"/>
  <c r="K52" i="18"/>
  <c r="K53" i="18" s="1"/>
  <c r="K61" i="18"/>
  <c r="K62" i="18" s="1"/>
  <c r="K63" i="18" s="1"/>
  <c r="I61" i="30"/>
  <c r="I62" i="30" s="1"/>
  <c r="I63" i="30" s="1"/>
  <c r="L42" i="18"/>
  <c r="L12" i="18"/>
  <c r="N8" i="18"/>
  <c r="O4" i="18"/>
  <c r="M9" i="18"/>
  <c r="J31" i="18"/>
  <c r="J36" i="18" s="1"/>
  <c r="J37" i="18"/>
  <c r="K31" i="18"/>
  <c r="K36" i="18" s="1"/>
  <c r="J57" i="18"/>
  <c r="J61" i="18"/>
  <c r="J62" i="18" s="1"/>
  <c r="J63" i="18" s="1"/>
  <c r="H37" i="29"/>
  <c r="H57" i="31"/>
  <c r="H65" i="31" s="1"/>
  <c r="H67" i="31" s="1"/>
  <c r="H68" i="31" s="1"/>
  <c r="I52" i="31"/>
  <c r="I53" i="31" s="1"/>
  <c r="I25" i="31"/>
  <c r="I26" i="31" s="1"/>
  <c r="I27" i="31" s="1"/>
  <c r="I37" i="31" s="1"/>
  <c r="I56" i="31"/>
  <c r="I57" i="31" s="1"/>
  <c r="K56" i="30"/>
  <c r="K57" i="30" s="1"/>
  <c r="J12" i="29"/>
  <c r="J52" i="29" s="1"/>
  <c r="J53" i="29" s="1"/>
  <c r="J12" i="31"/>
  <c r="J56" i="31" s="1"/>
  <c r="J57" i="31" s="1"/>
  <c r="H33" i="31"/>
  <c r="I65" i="30"/>
  <c r="I67" i="30" s="1"/>
  <c r="I68" i="30" s="1"/>
  <c r="L12" i="30"/>
  <c r="L25" i="30" s="1"/>
  <c r="L26" i="30" s="1"/>
  <c r="L27" i="30" s="1"/>
  <c r="M4" i="29"/>
  <c r="L8" i="29"/>
  <c r="L32" i="29"/>
  <c r="J61" i="30"/>
  <c r="J62" i="30" s="1"/>
  <c r="J63" i="30" s="1"/>
  <c r="J57" i="30"/>
  <c r="H50" i="18"/>
  <c r="H51" i="18" s="1"/>
  <c r="H38" i="18"/>
  <c r="J31" i="30"/>
  <c r="J36" i="30" s="1"/>
  <c r="J37" i="30"/>
  <c r="G41" i="18"/>
  <c r="G43" i="18" s="1"/>
  <c r="G44" i="18" s="1"/>
  <c r="G39" i="18"/>
  <c r="I38" i="30"/>
  <c r="I41" i="30" s="1"/>
  <c r="I43" i="30" s="1"/>
  <c r="I44" i="30" s="1"/>
  <c r="I50" i="30"/>
  <c r="I51" i="30" s="1"/>
  <c r="L42" i="30"/>
  <c r="G65" i="31"/>
  <c r="G67" i="31" s="1"/>
  <c r="G68" i="31" s="1"/>
  <c r="H65" i="30"/>
  <c r="H67" i="30" s="1"/>
  <c r="H68" i="30" s="1"/>
  <c r="J50" i="18"/>
  <c r="J51" i="18" s="1"/>
  <c r="G38" i="29"/>
  <c r="G41" i="29" s="1"/>
  <c r="G43" i="29" s="1"/>
  <c r="G44" i="29" s="1"/>
  <c r="G50" i="29"/>
  <c r="G51" i="29" s="1"/>
  <c r="H50" i="30"/>
  <c r="H51" i="30" s="1"/>
  <c r="H38" i="30"/>
  <c r="H41" i="30" s="1"/>
  <c r="H43" i="30" s="1"/>
  <c r="H44" i="30" s="1"/>
  <c r="K65" i="18"/>
  <c r="K67" i="18" s="1"/>
  <c r="K68" i="18" s="1"/>
  <c r="K9" i="29"/>
  <c r="K42" i="29" s="1"/>
  <c r="G33" i="31"/>
  <c r="G36" i="31"/>
  <c r="H33" i="29"/>
  <c r="H36" i="29"/>
  <c r="G51" i="18"/>
  <c r="J27" i="32"/>
  <c r="E27" i="32" s="1"/>
  <c r="K25" i="30"/>
  <c r="K26" i="30" s="1"/>
  <c r="K27" i="30" s="1"/>
  <c r="K15" i="30"/>
  <c r="K30" i="30" s="1"/>
  <c r="I25" i="29"/>
  <c r="I26" i="29" s="1"/>
  <c r="I27" i="29" s="1"/>
  <c r="I15" i="29"/>
  <c r="I30" i="29" s="1"/>
  <c r="I52" i="29"/>
  <c r="I53" i="29" s="1"/>
  <c r="I56" i="29"/>
  <c r="H50" i="31"/>
  <c r="H51" i="31" s="1"/>
  <c r="H38" i="31"/>
  <c r="H41" i="31" s="1"/>
  <c r="H43" i="31" s="1"/>
  <c r="H44" i="31" s="1"/>
  <c r="H33" i="30"/>
  <c r="M32" i="30"/>
  <c r="M8" i="30"/>
  <c r="N4" i="30"/>
  <c r="N4" i="31"/>
  <c r="M8" i="31"/>
  <c r="M32" i="31"/>
  <c r="K9" i="31"/>
  <c r="K42" i="31" s="1"/>
  <c r="L8" i="31"/>
  <c r="L32" i="31"/>
  <c r="L9" i="31"/>
  <c r="I33" i="18"/>
  <c r="I36" i="18"/>
  <c r="I33" i="30"/>
  <c r="I61" i="31" l="1"/>
  <c r="I62" i="31" s="1"/>
  <c r="I63" i="31" s="1"/>
  <c r="N9" i="18"/>
  <c r="N42" i="18" s="1"/>
  <c r="O32" i="18"/>
  <c r="P4" i="18"/>
  <c r="O8" i="18"/>
  <c r="L25" i="18"/>
  <c r="L26" i="18" s="1"/>
  <c r="L27" i="18" s="1"/>
  <c r="L56" i="18"/>
  <c r="L15" i="18"/>
  <c r="L30" i="18" s="1"/>
  <c r="L52" i="18"/>
  <c r="L53" i="18" s="1"/>
  <c r="M42" i="18"/>
  <c r="M12" i="18"/>
  <c r="K33" i="18"/>
  <c r="J38" i="18"/>
  <c r="K61" i="30"/>
  <c r="K62" i="30" s="1"/>
  <c r="K63" i="30" s="1"/>
  <c r="J65" i="18"/>
  <c r="J67" i="18" s="1"/>
  <c r="J68" i="18" s="1"/>
  <c r="J33" i="18"/>
  <c r="I31" i="31"/>
  <c r="I33" i="31" s="1"/>
  <c r="K12" i="31"/>
  <c r="K56" i="31" s="1"/>
  <c r="J15" i="31"/>
  <c r="J30" i="31" s="1"/>
  <c r="J33" i="30"/>
  <c r="K12" i="29"/>
  <c r="K15" i="29" s="1"/>
  <c r="K30" i="29" s="1"/>
  <c r="L42" i="31"/>
  <c r="J56" i="29"/>
  <c r="J57" i="29" s="1"/>
  <c r="L52" i="30"/>
  <c r="L53" i="30" s="1"/>
  <c r="J15" i="29"/>
  <c r="J30" i="29" s="1"/>
  <c r="J25" i="29"/>
  <c r="J26" i="29" s="1"/>
  <c r="J27" i="29" s="1"/>
  <c r="J37" i="29" s="1"/>
  <c r="J25" i="31"/>
  <c r="J26" i="31" s="1"/>
  <c r="J27" i="31" s="1"/>
  <c r="J31" i="31" s="1"/>
  <c r="L15" i="30"/>
  <c r="L30" i="30" s="1"/>
  <c r="J65" i="30"/>
  <c r="J67" i="30" s="1"/>
  <c r="J68" i="30" s="1"/>
  <c r="J61" i="31"/>
  <c r="J62" i="31" s="1"/>
  <c r="J63" i="31" s="1"/>
  <c r="J65" i="31" s="1"/>
  <c r="J67" i="31" s="1"/>
  <c r="J68" i="31" s="1"/>
  <c r="J52" i="31"/>
  <c r="J53" i="31" s="1"/>
  <c r="L56" i="30"/>
  <c r="L61" i="30" s="1"/>
  <c r="L62" i="30" s="1"/>
  <c r="L63" i="30" s="1"/>
  <c r="I65" i="31"/>
  <c r="I67" i="31" s="1"/>
  <c r="I68" i="31" s="1"/>
  <c r="M9" i="30"/>
  <c r="M42" i="30" s="1"/>
  <c r="N32" i="30"/>
  <c r="N8" i="30"/>
  <c r="O4" i="30"/>
  <c r="H50" i="29"/>
  <c r="H51" i="29" s="1"/>
  <c r="H38" i="29"/>
  <c r="H41" i="29" s="1"/>
  <c r="H43" i="29" s="1"/>
  <c r="H44" i="29" s="1"/>
  <c r="J50" i="30"/>
  <c r="J51" i="30" s="1"/>
  <c r="J38" i="30"/>
  <c r="J41" i="30" s="1"/>
  <c r="J43" i="30" s="1"/>
  <c r="J44" i="30" s="1"/>
  <c r="H39" i="18"/>
  <c r="H41" i="18"/>
  <c r="H43" i="18" s="1"/>
  <c r="H44" i="18" s="1"/>
  <c r="I37" i="29"/>
  <c r="I31" i="29"/>
  <c r="L12" i="31"/>
  <c r="I61" i="29"/>
  <c r="I62" i="29" s="1"/>
  <c r="I63" i="29" s="1"/>
  <c r="I57" i="29"/>
  <c r="K31" i="30"/>
  <c r="K36" i="30" s="1"/>
  <c r="K37" i="30"/>
  <c r="J28" i="32"/>
  <c r="E28" i="32" s="1"/>
  <c r="E29" i="32"/>
  <c r="M8" i="29"/>
  <c r="M32" i="29"/>
  <c r="N4" i="29"/>
  <c r="M9" i="29" s="1"/>
  <c r="I38" i="18"/>
  <c r="I50" i="18"/>
  <c r="M9" i="31"/>
  <c r="M42" i="31" s="1"/>
  <c r="N8" i="31"/>
  <c r="N32" i="31"/>
  <c r="O4" i="31"/>
  <c r="N9" i="31" s="1"/>
  <c r="K65" i="30"/>
  <c r="K67" i="30" s="1"/>
  <c r="K68" i="30" s="1"/>
  <c r="G50" i="31"/>
  <c r="G51" i="31" s="1"/>
  <c r="G38" i="31"/>
  <c r="G41" i="31" s="1"/>
  <c r="G43" i="31" s="1"/>
  <c r="G44" i="31" s="1"/>
  <c r="J41" i="18"/>
  <c r="J43" i="18" s="1"/>
  <c r="J44" i="18" s="1"/>
  <c r="L37" i="30"/>
  <c r="L31" i="30"/>
  <c r="L36" i="30" s="1"/>
  <c r="L9" i="29"/>
  <c r="L42" i="29" s="1"/>
  <c r="K50" i="18"/>
  <c r="K51" i="18" s="1"/>
  <c r="K38" i="18"/>
  <c r="J39" i="18" l="1"/>
  <c r="N12" i="18"/>
  <c r="N56" i="18" s="1"/>
  <c r="M56" i="18"/>
  <c r="M25" i="18"/>
  <c r="M26" i="18" s="1"/>
  <c r="M27" i="18" s="1"/>
  <c r="M52" i="18"/>
  <c r="M53" i="18" s="1"/>
  <c r="M15" i="18"/>
  <c r="M30" i="18" s="1"/>
  <c r="L57" i="18"/>
  <c r="L61" i="18"/>
  <c r="L62" i="18" s="1"/>
  <c r="L63" i="18" s="1"/>
  <c r="L37" i="18"/>
  <c r="L31" i="18"/>
  <c r="P32" i="18"/>
  <c r="P8" i="18"/>
  <c r="O9" i="18"/>
  <c r="Q4" i="18"/>
  <c r="I36" i="31"/>
  <c r="I50" i="31" s="1"/>
  <c r="I51" i="31" s="1"/>
  <c r="K25" i="31"/>
  <c r="K26" i="31" s="1"/>
  <c r="K27" i="31" s="1"/>
  <c r="K37" i="31" s="1"/>
  <c r="J37" i="31"/>
  <c r="K52" i="31"/>
  <c r="K53" i="31" s="1"/>
  <c r="K15" i="31"/>
  <c r="K30" i="31" s="1"/>
  <c r="K57" i="31"/>
  <c r="K61" i="31"/>
  <c r="K62" i="31" s="1"/>
  <c r="K63" i="31" s="1"/>
  <c r="K25" i="29"/>
  <c r="K26" i="29" s="1"/>
  <c r="K27" i="29" s="1"/>
  <c r="K37" i="29" s="1"/>
  <c r="M12" i="30"/>
  <c r="M56" i="30" s="1"/>
  <c r="J61" i="29"/>
  <c r="J62" i="29" s="1"/>
  <c r="J63" i="29" s="1"/>
  <c r="J65" i="29" s="1"/>
  <c r="J67" i="29" s="1"/>
  <c r="J68" i="29" s="1"/>
  <c r="L57" i="30"/>
  <c r="L65" i="30" s="1"/>
  <c r="L67" i="30" s="1"/>
  <c r="L68" i="30" s="1"/>
  <c r="K56" i="29"/>
  <c r="K61" i="29" s="1"/>
  <c r="K62" i="29" s="1"/>
  <c r="K63" i="29" s="1"/>
  <c r="K52" i="29"/>
  <c r="K53" i="29" s="1"/>
  <c r="N42" i="31"/>
  <c r="J31" i="29"/>
  <c r="J36" i="29" s="1"/>
  <c r="I65" i="29"/>
  <c r="I67" i="29" s="1"/>
  <c r="I68" i="29" s="1"/>
  <c r="M12" i="31"/>
  <c r="M52" i="31" s="1"/>
  <c r="M53" i="31" s="1"/>
  <c r="O32" i="31"/>
  <c r="O8" i="31"/>
  <c r="P4" i="31"/>
  <c r="O9" i="31" s="1"/>
  <c r="N12" i="31"/>
  <c r="O4" i="29"/>
  <c r="N8" i="29"/>
  <c r="N32" i="29"/>
  <c r="M12" i="29"/>
  <c r="L15" i="31"/>
  <c r="L30" i="31" s="1"/>
  <c r="L25" i="31"/>
  <c r="L26" i="31" s="1"/>
  <c r="L27" i="31" s="1"/>
  <c r="L56" i="31"/>
  <c r="K33" i="30"/>
  <c r="L38" i="30"/>
  <c r="L41" i="30" s="1"/>
  <c r="L43" i="30" s="1"/>
  <c r="L44" i="30" s="1"/>
  <c r="L50" i="30"/>
  <c r="L51" i="30" s="1"/>
  <c r="I33" i="29"/>
  <c r="I36" i="29"/>
  <c r="L52" i="31"/>
  <c r="L53" i="31" s="1"/>
  <c r="L33" i="30"/>
  <c r="I51" i="18"/>
  <c r="M42" i="29"/>
  <c r="L12" i="29"/>
  <c r="N9" i="30"/>
  <c r="N42" i="30" s="1"/>
  <c r="O8" i="30"/>
  <c r="O32" i="30"/>
  <c r="P4" i="30"/>
  <c r="O9" i="30" s="1"/>
  <c r="K41" i="18"/>
  <c r="K43" i="18" s="1"/>
  <c r="K44" i="18" s="1"/>
  <c r="K39" i="18"/>
  <c r="J33" i="31"/>
  <c r="J36" i="31"/>
  <c r="I39" i="18"/>
  <c r="I41" i="18"/>
  <c r="I43" i="18" s="1"/>
  <c r="I44" i="18" s="1"/>
  <c r="K50" i="30"/>
  <c r="K51" i="30" s="1"/>
  <c r="K38" i="30"/>
  <c r="K41" i="30" s="1"/>
  <c r="K43" i="30" s="1"/>
  <c r="K44" i="30" s="1"/>
  <c r="N15" i="18" l="1"/>
  <c r="N30" i="18" s="1"/>
  <c r="N25" i="18"/>
  <c r="N26" i="18" s="1"/>
  <c r="N27" i="18" s="1"/>
  <c r="N37" i="18" s="1"/>
  <c r="N52" i="18"/>
  <c r="N53" i="18" s="1"/>
  <c r="K31" i="29"/>
  <c r="K36" i="29" s="1"/>
  <c r="I38" i="31"/>
  <c r="I41" i="31" s="1"/>
  <c r="I43" i="31" s="1"/>
  <c r="I44" i="31" s="1"/>
  <c r="M25" i="31"/>
  <c r="M26" i="31" s="1"/>
  <c r="M27" i="31" s="1"/>
  <c r="M31" i="31" s="1"/>
  <c r="M36" i="31" s="1"/>
  <c r="Q9" i="18"/>
  <c r="P9" i="18"/>
  <c r="P42" i="18" s="1"/>
  <c r="Q32" i="18"/>
  <c r="R4" i="18"/>
  <c r="S4" i="18" s="1"/>
  <c r="O42" i="18"/>
  <c r="O12" i="18"/>
  <c r="L65" i="18"/>
  <c r="L67" i="18" s="1"/>
  <c r="L68" i="18" s="1"/>
  <c r="N57" i="18"/>
  <c r="N61" i="18"/>
  <c r="N62" i="18" s="1"/>
  <c r="N63" i="18" s="1"/>
  <c r="L33" i="18"/>
  <c r="L36" i="18"/>
  <c r="M31" i="18"/>
  <c r="M36" i="18" s="1"/>
  <c r="M37" i="18"/>
  <c r="M61" i="18"/>
  <c r="M62" i="18" s="1"/>
  <c r="M63" i="18" s="1"/>
  <c r="M57" i="18"/>
  <c r="K31" i="31"/>
  <c r="K33" i="31" s="1"/>
  <c r="K65" i="31"/>
  <c r="K67" i="31" s="1"/>
  <c r="K68" i="31" s="1"/>
  <c r="J33" i="29"/>
  <c r="M25" i="30"/>
  <c r="M26" i="30" s="1"/>
  <c r="M27" i="30" s="1"/>
  <c r="M37" i="30" s="1"/>
  <c r="M56" i="31"/>
  <c r="M61" i="31" s="1"/>
  <c r="M62" i="31" s="1"/>
  <c r="M63" i="31" s="1"/>
  <c r="M52" i="30"/>
  <c r="M53" i="30" s="1"/>
  <c r="K57" i="29"/>
  <c r="K65" i="29" s="1"/>
  <c r="K67" i="29" s="1"/>
  <c r="K68" i="29" s="1"/>
  <c r="M15" i="31"/>
  <c r="M30" i="31" s="1"/>
  <c r="M15" i="30"/>
  <c r="M30" i="30" s="1"/>
  <c r="N52" i="31"/>
  <c r="N53" i="31" s="1"/>
  <c r="O42" i="30"/>
  <c r="N56" i="31"/>
  <c r="N61" i="31" s="1"/>
  <c r="N62" i="31" s="1"/>
  <c r="N63" i="31" s="1"/>
  <c r="O12" i="31"/>
  <c r="O15" i="31" s="1"/>
  <c r="O30" i="31" s="1"/>
  <c r="J38" i="31"/>
  <c r="J41" i="31" s="1"/>
  <c r="J43" i="31" s="1"/>
  <c r="J44" i="31" s="1"/>
  <c r="J50" i="31"/>
  <c r="J51" i="31" s="1"/>
  <c r="M25" i="29"/>
  <c r="M15" i="29"/>
  <c r="M30" i="29" s="1"/>
  <c r="O8" i="29"/>
  <c r="O32" i="29"/>
  <c r="P4" i="29"/>
  <c r="J38" i="29"/>
  <c r="J41" i="29" s="1"/>
  <c r="J43" i="29" s="1"/>
  <c r="J44" i="29" s="1"/>
  <c r="J50" i="29"/>
  <c r="J51" i="29" s="1"/>
  <c r="P32" i="30"/>
  <c r="P8" i="30"/>
  <c r="Q4" i="30"/>
  <c r="P9" i="30" s="1"/>
  <c r="O12" i="30"/>
  <c r="L25" i="29"/>
  <c r="L26" i="29" s="1"/>
  <c r="L27" i="29" s="1"/>
  <c r="L15" i="29"/>
  <c r="L30" i="29" s="1"/>
  <c r="M56" i="29"/>
  <c r="M52" i="29"/>
  <c r="M53" i="29" s="1"/>
  <c r="L52" i="29"/>
  <c r="L53" i="29" s="1"/>
  <c r="L56" i="29"/>
  <c r="I50" i="29"/>
  <c r="I51" i="29" s="1"/>
  <c r="I38" i="29"/>
  <c r="I41" i="29" s="1"/>
  <c r="I43" i="29" s="1"/>
  <c r="I44" i="29" s="1"/>
  <c r="N12" i="30"/>
  <c r="L61" i="31"/>
  <c r="L62" i="31" s="1"/>
  <c r="L63" i="31" s="1"/>
  <c r="L57" i="31"/>
  <c r="L31" i="31"/>
  <c r="L37" i="31"/>
  <c r="N15" i="31"/>
  <c r="N30" i="31" s="1"/>
  <c r="N25" i="31"/>
  <c r="N26" i="31" s="1"/>
  <c r="N27" i="31" s="1"/>
  <c r="M61" i="30"/>
  <c r="M62" i="30" s="1"/>
  <c r="M63" i="30" s="1"/>
  <c r="M57" i="30"/>
  <c r="M31" i="30"/>
  <c r="M36" i="30" s="1"/>
  <c r="N9" i="29"/>
  <c r="N42" i="29" s="1"/>
  <c r="P32" i="31"/>
  <c r="P8" i="31"/>
  <c r="Q4" i="31"/>
  <c r="O42" i="31"/>
  <c r="K33" i="29" l="1"/>
  <c r="N31" i="18"/>
  <c r="N33" i="18" s="1"/>
  <c r="M37" i="31"/>
  <c r="M38" i="31" s="1"/>
  <c r="M41" i="31" s="1"/>
  <c r="M43" i="31" s="1"/>
  <c r="M44" i="31" s="1"/>
  <c r="R8" i="18"/>
  <c r="S32" i="18"/>
  <c r="M65" i="18"/>
  <c r="M67" i="18" s="1"/>
  <c r="M68" i="18" s="1"/>
  <c r="M33" i="18"/>
  <c r="T4" i="18"/>
  <c r="S8" i="18" s="1"/>
  <c r="M57" i="31"/>
  <c r="M65" i="31" s="1"/>
  <c r="M67" i="31" s="1"/>
  <c r="M68" i="31" s="1"/>
  <c r="O25" i="18"/>
  <c r="O26" i="18" s="1"/>
  <c r="O27" i="18" s="1"/>
  <c r="O37" i="18" s="1"/>
  <c r="O52" i="18"/>
  <c r="O53" i="18" s="1"/>
  <c r="O56" i="18"/>
  <c r="O15" i="18"/>
  <c r="O30" i="18" s="1"/>
  <c r="L50" i="18"/>
  <c r="L51" i="18" s="1"/>
  <c r="L38" i="18"/>
  <c r="S9" i="18"/>
  <c r="M38" i="18"/>
  <c r="M50" i="18"/>
  <c r="M51" i="18" s="1"/>
  <c r="N65" i="18"/>
  <c r="N67" i="18" s="1"/>
  <c r="N68" i="18" s="1"/>
  <c r="R9" i="18"/>
  <c r="Q8" i="18"/>
  <c r="Q12" i="18" s="1"/>
  <c r="R32" i="18"/>
  <c r="P12" i="18"/>
  <c r="P56" i="18" s="1"/>
  <c r="K36" i="31"/>
  <c r="K50" i="31" s="1"/>
  <c r="K51" i="31" s="1"/>
  <c r="N57" i="31"/>
  <c r="N65" i="31" s="1"/>
  <c r="N67" i="31" s="1"/>
  <c r="N68" i="31" s="1"/>
  <c r="O52" i="31"/>
  <c r="O53" i="31" s="1"/>
  <c r="O56" i="31"/>
  <c r="O57" i="31" s="1"/>
  <c r="O25" i="31"/>
  <c r="O26" i="31" s="1"/>
  <c r="O27" i="31" s="1"/>
  <c r="O37" i="31" s="1"/>
  <c r="M65" i="30"/>
  <c r="M67" i="30" s="1"/>
  <c r="M68" i="30" s="1"/>
  <c r="P42" i="30"/>
  <c r="M33" i="30"/>
  <c r="L33" i="31"/>
  <c r="L36" i="31"/>
  <c r="L57" i="29"/>
  <c r="L61" i="29"/>
  <c r="L62" i="29" s="1"/>
  <c r="L63" i="29" s="1"/>
  <c r="N12" i="29"/>
  <c r="P9" i="31"/>
  <c r="P42" i="31" s="1"/>
  <c r="Q9" i="31"/>
  <c r="Q32" i="31"/>
  <c r="R4" i="31"/>
  <c r="M38" i="30"/>
  <c r="M41" i="30" s="1"/>
  <c r="M43" i="30" s="1"/>
  <c r="M44" i="30" s="1"/>
  <c r="M50" i="30"/>
  <c r="M51" i="30" s="1"/>
  <c r="N37" i="31"/>
  <c r="N31" i="31"/>
  <c r="L65" i="31"/>
  <c r="L67" i="31" s="1"/>
  <c r="L68" i="31" s="1"/>
  <c r="L37" i="29"/>
  <c r="L31" i="29"/>
  <c r="O9" i="29"/>
  <c r="O42" i="29" s="1"/>
  <c r="P32" i="29"/>
  <c r="P8" i="29"/>
  <c r="Q4" i="29"/>
  <c r="M33" i="31"/>
  <c r="P12" i="31"/>
  <c r="K38" i="29"/>
  <c r="K41" i="29" s="1"/>
  <c r="K43" i="29" s="1"/>
  <c r="K44" i="29" s="1"/>
  <c r="K50" i="29"/>
  <c r="K51" i="29" s="1"/>
  <c r="O25" i="30"/>
  <c r="O26" i="30" s="1"/>
  <c r="O27" i="30" s="1"/>
  <c r="O15" i="30"/>
  <c r="O30" i="30" s="1"/>
  <c r="P12" i="30"/>
  <c r="M26" i="29"/>
  <c r="M27" i="29" s="1"/>
  <c r="N15" i="30"/>
  <c r="N30" i="30" s="1"/>
  <c r="N25" i="30"/>
  <c r="N26" i="30" s="1"/>
  <c r="N27" i="30" s="1"/>
  <c r="O52" i="30"/>
  <c r="O53" i="30" s="1"/>
  <c r="O56" i="30"/>
  <c r="N56" i="30"/>
  <c r="N52" i="30"/>
  <c r="N53" i="30" s="1"/>
  <c r="M61" i="29"/>
  <c r="M62" i="29" s="1"/>
  <c r="M63" i="29" s="1"/>
  <c r="M57" i="29"/>
  <c r="Q32" i="30"/>
  <c r="Q9" i="30"/>
  <c r="R4" i="30"/>
  <c r="Q8" i="30" s="1"/>
  <c r="M50" i="31"/>
  <c r="M51" i="31" s="1"/>
  <c r="N36" i="18" l="1"/>
  <c r="N38" i="18" s="1"/>
  <c r="U4" i="18"/>
  <c r="T8" i="18" s="1"/>
  <c r="T9" i="18"/>
  <c r="S12" i="18"/>
  <c r="S15" i="18" s="1"/>
  <c r="S30" i="18" s="1"/>
  <c r="T32" i="18"/>
  <c r="S42" i="18"/>
  <c r="O31" i="18"/>
  <c r="O36" i="18" s="1"/>
  <c r="Q42" i="18"/>
  <c r="R42" i="18"/>
  <c r="P57" i="18"/>
  <c r="P61" i="18"/>
  <c r="P62" i="18" s="1"/>
  <c r="P63" i="18" s="1"/>
  <c r="P15" i="18"/>
  <c r="P30" i="18" s="1"/>
  <c r="Q56" i="18"/>
  <c r="P25" i="18"/>
  <c r="P26" i="18" s="1"/>
  <c r="P27" i="18" s="1"/>
  <c r="P52" i="18"/>
  <c r="P53" i="18" s="1"/>
  <c r="Q52" i="18"/>
  <c r="N50" i="18"/>
  <c r="N51" i="18" s="1"/>
  <c r="O61" i="18"/>
  <c r="O62" i="18" s="1"/>
  <c r="O63" i="18" s="1"/>
  <c r="O57" i="18"/>
  <c r="Q15" i="18"/>
  <c r="Q30" i="18" s="1"/>
  <c r="Q25" i="18"/>
  <c r="Q26" i="18" s="1"/>
  <c r="Q27" i="18" s="1"/>
  <c r="Q31" i="18" s="1"/>
  <c r="M39" i="18"/>
  <c r="M41" i="18"/>
  <c r="M43" i="18" s="1"/>
  <c r="M44" i="18" s="1"/>
  <c r="L39" i="18"/>
  <c r="L41" i="18"/>
  <c r="L43" i="18" s="1"/>
  <c r="L44" i="18" s="1"/>
  <c r="R12" i="18"/>
  <c r="K38" i="31"/>
  <c r="K41" i="31" s="1"/>
  <c r="K43" i="31" s="1"/>
  <c r="K44" i="31" s="1"/>
  <c r="O61" i="31"/>
  <c r="O62" i="31" s="1"/>
  <c r="O63" i="31" s="1"/>
  <c r="O65" i="31" s="1"/>
  <c r="O67" i="31" s="1"/>
  <c r="O68" i="31" s="1"/>
  <c r="O31" i="31"/>
  <c r="O36" i="31" s="1"/>
  <c r="O38" i="31" s="1"/>
  <c r="O41" i="31" s="1"/>
  <c r="O43" i="31" s="1"/>
  <c r="O44" i="31" s="1"/>
  <c r="O12" i="29"/>
  <c r="O52" i="29" s="1"/>
  <c r="O53" i="29" s="1"/>
  <c r="M65" i="29"/>
  <c r="M67" i="29" s="1"/>
  <c r="M68" i="29" s="1"/>
  <c r="L65" i="29"/>
  <c r="L67" i="29" s="1"/>
  <c r="L68" i="29" s="1"/>
  <c r="M37" i="29"/>
  <c r="M31" i="29"/>
  <c r="O37" i="30"/>
  <c r="O31" i="30"/>
  <c r="Q42" i="30"/>
  <c r="Q12" i="30"/>
  <c r="O57" i="30"/>
  <c r="O61" i="30"/>
  <c r="O62" i="30" s="1"/>
  <c r="O63" i="30" s="1"/>
  <c r="P56" i="30"/>
  <c r="P25" i="30"/>
  <c r="P26" i="30" s="1"/>
  <c r="P27" i="30" s="1"/>
  <c r="P15" i="30"/>
  <c r="P30" i="30" s="1"/>
  <c r="R4" i="29"/>
  <c r="Q8" i="29" s="1"/>
  <c r="Q9" i="29"/>
  <c r="Q32" i="29"/>
  <c r="L50" i="31"/>
  <c r="L51" i="31" s="1"/>
  <c r="L38" i="31"/>
  <c r="L41" i="31" s="1"/>
  <c r="L43" i="31" s="1"/>
  <c r="L44" i="31" s="1"/>
  <c r="P52" i="30"/>
  <c r="P53" i="30" s="1"/>
  <c r="N33" i="31"/>
  <c r="N36" i="31"/>
  <c r="N56" i="29"/>
  <c r="N25" i="29"/>
  <c r="N26" i="29" s="1"/>
  <c r="N27" i="29" s="1"/>
  <c r="N15" i="29"/>
  <c r="N30" i="29" s="1"/>
  <c r="N52" i="29"/>
  <c r="N53" i="29" s="1"/>
  <c r="N61" i="30"/>
  <c r="N62" i="30" s="1"/>
  <c r="N63" i="30" s="1"/>
  <c r="N57" i="30"/>
  <c r="R9" i="30"/>
  <c r="R32" i="30"/>
  <c r="S4" i="30"/>
  <c r="N37" i="30"/>
  <c r="N31" i="30"/>
  <c r="N36" i="30" s="1"/>
  <c r="P25" i="31"/>
  <c r="P26" i="31" s="1"/>
  <c r="P27" i="31" s="1"/>
  <c r="P15" i="31"/>
  <c r="P30" i="31" s="1"/>
  <c r="P56" i="31"/>
  <c r="P52" i="31"/>
  <c r="P53" i="31" s="1"/>
  <c r="P9" i="29"/>
  <c r="P42" i="29" s="1"/>
  <c r="L33" i="29"/>
  <c r="L36" i="29"/>
  <c r="Q8" i="31"/>
  <c r="R32" i="31"/>
  <c r="R9" i="31"/>
  <c r="S4" i="31"/>
  <c r="U9" i="18" l="1"/>
  <c r="V4" i="18"/>
  <c r="U8" i="18" s="1"/>
  <c r="U12" i="18" s="1"/>
  <c r="U15" i="18" s="1"/>
  <c r="U30" i="18" s="1"/>
  <c r="U32" i="18"/>
  <c r="S25" i="18"/>
  <c r="S26" i="18" s="1"/>
  <c r="S27" i="18" s="1"/>
  <c r="S31" i="18" s="1"/>
  <c r="S36" i="18" s="1"/>
  <c r="T12" i="18"/>
  <c r="T25" i="18" s="1"/>
  <c r="T26" i="18" s="1"/>
  <c r="T27" i="18" s="1"/>
  <c r="T42" i="18"/>
  <c r="Q37" i="18"/>
  <c r="S56" i="18"/>
  <c r="S57" i="18" s="1"/>
  <c r="O65" i="18"/>
  <c r="O67" i="18" s="1"/>
  <c r="O68" i="18" s="1"/>
  <c r="O33" i="18"/>
  <c r="Q61" i="18"/>
  <c r="Q62" i="18" s="1"/>
  <c r="Q63" i="18" s="1"/>
  <c r="Q57" i="18"/>
  <c r="R25" i="18"/>
  <c r="R26" i="18" s="1"/>
  <c r="R27" i="18" s="1"/>
  <c r="R15" i="18"/>
  <c r="R30" i="18" s="1"/>
  <c r="R52" i="18"/>
  <c r="R56" i="18"/>
  <c r="S52" i="18"/>
  <c r="N39" i="18"/>
  <c r="N41" i="18"/>
  <c r="N43" i="18" s="1"/>
  <c r="N44" i="18" s="1"/>
  <c r="P31" i="18"/>
  <c r="P36" i="18" s="1"/>
  <c r="P37" i="18"/>
  <c r="P65" i="18"/>
  <c r="P67" i="18" s="1"/>
  <c r="P68" i="18" s="1"/>
  <c r="O33" i="31"/>
  <c r="O15" i="29"/>
  <c r="O30" i="29" s="1"/>
  <c r="O25" i="29"/>
  <c r="O26" i="29" s="1"/>
  <c r="O27" i="29" s="1"/>
  <c r="O31" i="29" s="1"/>
  <c r="O56" i="29"/>
  <c r="O61" i="29" s="1"/>
  <c r="O62" i="29" s="1"/>
  <c r="O63" i="29" s="1"/>
  <c r="O50" i="31"/>
  <c r="O51" i="31" s="1"/>
  <c r="O65" i="30"/>
  <c r="O67" i="30" s="1"/>
  <c r="O68" i="30" s="1"/>
  <c r="Q12" i="29"/>
  <c r="Q25" i="29" s="1"/>
  <c r="Q26" i="29" s="1"/>
  <c r="Q27" i="29" s="1"/>
  <c r="N33" i="30"/>
  <c r="Q12" i="31"/>
  <c r="Q52" i="31" s="1"/>
  <c r="Q53" i="31" s="1"/>
  <c r="Q42" i="31"/>
  <c r="O36" i="30"/>
  <c r="O50" i="30" s="1"/>
  <c r="O51" i="30" s="1"/>
  <c r="O33" i="30"/>
  <c r="N65" i="30"/>
  <c r="N67" i="30" s="1"/>
  <c r="N68" i="30" s="1"/>
  <c r="P12" i="29"/>
  <c r="P57" i="31"/>
  <c r="P61" i="31"/>
  <c r="P62" i="31" s="1"/>
  <c r="P63" i="31" s="1"/>
  <c r="S32" i="30"/>
  <c r="S9" i="30"/>
  <c r="T4" i="30"/>
  <c r="N50" i="31"/>
  <c r="N51" i="31" s="1"/>
  <c r="N38" i="31"/>
  <c r="N41" i="31" s="1"/>
  <c r="N43" i="31" s="1"/>
  <c r="N44" i="31" s="1"/>
  <c r="Q36" i="18"/>
  <c r="Q33" i="18"/>
  <c r="O50" i="18"/>
  <c r="O51" i="18" s="1"/>
  <c r="O38" i="18"/>
  <c r="M33" i="29"/>
  <c r="M36" i="29"/>
  <c r="Q56" i="30"/>
  <c r="Q25" i="30"/>
  <c r="Q26" i="30" s="1"/>
  <c r="Q27" i="30" s="1"/>
  <c r="Q15" i="30"/>
  <c r="Q30" i="30" s="1"/>
  <c r="R8" i="31"/>
  <c r="R12" i="31" s="1"/>
  <c r="S9" i="31"/>
  <c r="S32" i="31"/>
  <c r="T4" i="31"/>
  <c r="N31" i="29"/>
  <c r="N36" i="29" s="1"/>
  <c r="N37" i="29"/>
  <c r="Q42" i="29"/>
  <c r="P31" i="30"/>
  <c r="P36" i="30" s="1"/>
  <c r="P37" i="30"/>
  <c r="P31" i="31"/>
  <c r="P36" i="31" s="1"/>
  <c r="P37" i="31"/>
  <c r="Q52" i="30"/>
  <c r="Q53" i="30" s="1"/>
  <c r="L50" i="29"/>
  <c r="L51" i="29" s="1"/>
  <c r="L38" i="29"/>
  <c r="L41" i="29" s="1"/>
  <c r="L43" i="29" s="1"/>
  <c r="L44" i="29" s="1"/>
  <c r="N50" i="30"/>
  <c r="N51" i="30" s="1"/>
  <c r="N38" i="30"/>
  <c r="N41" i="30" s="1"/>
  <c r="N43" i="30" s="1"/>
  <c r="N44" i="30" s="1"/>
  <c r="R8" i="30"/>
  <c r="T52" i="18"/>
  <c r="N57" i="29"/>
  <c r="N61" i="29"/>
  <c r="N62" i="29" s="1"/>
  <c r="N63" i="29" s="1"/>
  <c r="R32" i="29"/>
  <c r="R9" i="29"/>
  <c r="S4" i="29"/>
  <c r="P57" i="30"/>
  <c r="P61" i="30"/>
  <c r="P62" i="30" s="1"/>
  <c r="P63" i="30" s="1"/>
  <c r="V9" i="18" l="1"/>
  <c r="S37" i="18"/>
  <c r="S38" i="18" s="1"/>
  <c r="V32" i="18"/>
  <c r="U42" i="18"/>
  <c r="W4" i="18"/>
  <c r="W9" i="18" s="1"/>
  <c r="T56" i="18"/>
  <c r="T57" i="18" s="1"/>
  <c r="T15" i="18"/>
  <c r="T30" i="18" s="1"/>
  <c r="O37" i="29"/>
  <c r="S61" i="18"/>
  <c r="S62" i="18" s="1"/>
  <c r="S63" i="18" s="1"/>
  <c r="S65" i="18" s="1"/>
  <c r="S67" i="18" s="1"/>
  <c r="S68" i="18" s="1"/>
  <c r="Q65" i="18"/>
  <c r="Q67" i="18" s="1"/>
  <c r="Q68" i="18" s="1"/>
  <c r="R37" i="18"/>
  <c r="R31" i="18"/>
  <c r="R36" i="18" s="1"/>
  <c r="P38" i="18"/>
  <c r="P41" i="18" s="1"/>
  <c r="P43" i="18" s="1"/>
  <c r="P44" i="18" s="1"/>
  <c r="P50" i="18"/>
  <c r="P51" i="18" s="1"/>
  <c r="R61" i="18"/>
  <c r="R62" i="18" s="1"/>
  <c r="R63" i="18" s="1"/>
  <c r="R57" i="18"/>
  <c r="P33" i="18"/>
  <c r="O57" i="29"/>
  <c r="O65" i="29" s="1"/>
  <c r="O67" i="29" s="1"/>
  <c r="O68" i="29" s="1"/>
  <c r="Q15" i="29"/>
  <c r="Q30" i="29" s="1"/>
  <c r="U52" i="18"/>
  <c r="Q15" i="31"/>
  <c r="Q30" i="31" s="1"/>
  <c r="U56" i="18"/>
  <c r="U57" i="18" s="1"/>
  <c r="O38" i="30"/>
  <c r="O41" i="30" s="1"/>
  <c r="O43" i="30" s="1"/>
  <c r="O44" i="30" s="1"/>
  <c r="Q25" i="31"/>
  <c r="Q26" i="31" s="1"/>
  <c r="Q27" i="31" s="1"/>
  <c r="Q37" i="31" s="1"/>
  <c r="R56" i="31"/>
  <c r="R57" i="31" s="1"/>
  <c r="Q56" i="31"/>
  <c r="Q57" i="31" s="1"/>
  <c r="U25" i="18"/>
  <c r="U26" i="18" s="1"/>
  <c r="U27" i="18" s="1"/>
  <c r="U31" i="18" s="1"/>
  <c r="U36" i="18" s="1"/>
  <c r="P65" i="30"/>
  <c r="P67" i="30" s="1"/>
  <c r="P68" i="30" s="1"/>
  <c r="P25" i="29"/>
  <c r="P26" i="29" s="1"/>
  <c r="P27" i="29" s="1"/>
  <c r="P31" i="29" s="1"/>
  <c r="P36" i="29" s="1"/>
  <c r="P52" i="29"/>
  <c r="P53" i="29" s="1"/>
  <c r="Q52" i="29"/>
  <c r="Q53" i="29" s="1"/>
  <c r="P56" i="29"/>
  <c r="P15" i="29"/>
  <c r="P30" i="29" s="1"/>
  <c r="Q56" i="29"/>
  <c r="Q57" i="29" s="1"/>
  <c r="O36" i="29"/>
  <c r="O33" i="29"/>
  <c r="N65" i="29"/>
  <c r="N67" i="29" s="1"/>
  <c r="N68" i="29" s="1"/>
  <c r="P33" i="30"/>
  <c r="R42" i="31"/>
  <c r="Q31" i="30"/>
  <c r="Q36" i="30" s="1"/>
  <c r="Q37" i="30"/>
  <c r="M50" i="29"/>
  <c r="M51" i="29" s="1"/>
  <c r="M38" i="29"/>
  <c r="M41" i="29" s="1"/>
  <c r="M43" i="29" s="1"/>
  <c r="M44" i="29" s="1"/>
  <c r="T31" i="18"/>
  <c r="T36" i="18" s="1"/>
  <c r="T37" i="18"/>
  <c r="P50" i="31"/>
  <c r="P51" i="31" s="1"/>
  <c r="P38" i="31"/>
  <c r="P41" i="31" s="1"/>
  <c r="P43" i="31" s="1"/>
  <c r="P44" i="31" s="1"/>
  <c r="P38" i="30"/>
  <c r="P41" i="30" s="1"/>
  <c r="P43" i="30" s="1"/>
  <c r="P44" i="30" s="1"/>
  <c r="P50" i="30"/>
  <c r="P51" i="30" s="1"/>
  <c r="N50" i="29"/>
  <c r="N51" i="29" s="1"/>
  <c r="N38" i="29"/>
  <c r="N41" i="29" s="1"/>
  <c r="N43" i="29" s="1"/>
  <c r="N44" i="29" s="1"/>
  <c r="R25" i="31"/>
  <c r="R26" i="31" s="1"/>
  <c r="R27" i="31" s="1"/>
  <c r="R15" i="31"/>
  <c r="R30" i="31" s="1"/>
  <c r="Q57" i="30"/>
  <c r="Q61" i="30"/>
  <c r="Q62" i="30" s="1"/>
  <c r="Q63" i="30" s="1"/>
  <c r="O39" i="18"/>
  <c r="O41" i="18"/>
  <c r="O43" i="18" s="1"/>
  <c r="O44" i="18" s="1"/>
  <c r="N33" i="29"/>
  <c r="T9" i="30"/>
  <c r="T32" i="30"/>
  <c r="U4" i="30"/>
  <c r="T8" i="30" s="1"/>
  <c r="R42" i="30"/>
  <c r="R12" i="30"/>
  <c r="W32" i="18"/>
  <c r="X4" i="18"/>
  <c r="S50" i="18"/>
  <c r="S51" i="18" s="1"/>
  <c r="S32" i="29"/>
  <c r="S9" i="29"/>
  <c r="T4" i="29"/>
  <c r="V8" i="18"/>
  <c r="S8" i="31"/>
  <c r="S12" i="31" s="1"/>
  <c r="S56" i="31" s="1"/>
  <c r="T32" i="31"/>
  <c r="T9" i="31"/>
  <c r="U4" i="31"/>
  <c r="Q38" i="18"/>
  <c r="Q50" i="18"/>
  <c r="Q51" i="18" s="1"/>
  <c r="S33" i="18"/>
  <c r="R8" i="29"/>
  <c r="R12" i="29" s="1"/>
  <c r="P33" i="31"/>
  <c r="Q31" i="29"/>
  <c r="Q37" i="29"/>
  <c r="R52" i="31"/>
  <c r="R53" i="31" s="1"/>
  <c r="S8" i="30"/>
  <c r="P65" i="31"/>
  <c r="P67" i="31" s="1"/>
  <c r="P68" i="31" s="1"/>
  <c r="W44" i="18" l="1"/>
  <c r="T61" i="18"/>
  <c r="T62" i="18" s="1"/>
  <c r="T63" i="18" s="1"/>
  <c r="T65" i="18" s="1"/>
  <c r="T67" i="18" s="1"/>
  <c r="T68" i="18" s="1"/>
  <c r="U61" i="18"/>
  <c r="U62" i="18" s="1"/>
  <c r="U63" i="18" s="1"/>
  <c r="Q61" i="31"/>
  <c r="Q62" i="31" s="1"/>
  <c r="Q63" i="31" s="1"/>
  <c r="Q65" i="31" s="1"/>
  <c r="Q67" i="31" s="1"/>
  <c r="Q68" i="31" s="1"/>
  <c r="R65" i="18"/>
  <c r="R67" i="18" s="1"/>
  <c r="R68" i="18" s="1"/>
  <c r="P39" i="18"/>
  <c r="R33" i="18"/>
  <c r="Q31" i="31"/>
  <c r="Q36" i="31" s="1"/>
  <c r="Q38" i="31" s="1"/>
  <c r="Q41" i="31" s="1"/>
  <c r="Q43" i="31" s="1"/>
  <c r="Q44" i="31" s="1"/>
  <c r="U37" i="18"/>
  <c r="U38" i="18" s="1"/>
  <c r="R38" i="18"/>
  <c r="R41" i="18" s="1"/>
  <c r="R43" i="18" s="1"/>
  <c r="R44" i="18" s="1"/>
  <c r="R50" i="18"/>
  <c r="R51" i="18" s="1"/>
  <c r="P37" i="29"/>
  <c r="P38" i="29" s="1"/>
  <c r="P41" i="29" s="1"/>
  <c r="P43" i="29" s="1"/>
  <c r="P44" i="29" s="1"/>
  <c r="Q61" i="29"/>
  <c r="Q62" i="29" s="1"/>
  <c r="Q63" i="29" s="1"/>
  <c r="Q65" i="29" s="1"/>
  <c r="Q67" i="29" s="1"/>
  <c r="Q68" i="29" s="1"/>
  <c r="R61" i="31"/>
  <c r="R62" i="31" s="1"/>
  <c r="R63" i="31" s="1"/>
  <c r="R65" i="31" s="1"/>
  <c r="R67" i="31" s="1"/>
  <c r="R68" i="31" s="1"/>
  <c r="O50" i="29"/>
  <c r="O51" i="29" s="1"/>
  <c r="O38" i="29"/>
  <c r="O41" i="29" s="1"/>
  <c r="O43" i="29" s="1"/>
  <c r="O44" i="29" s="1"/>
  <c r="P61" i="29"/>
  <c r="P62" i="29" s="1"/>
  <c r="P63" i="29" s="1"/>
  <c r="P57" i="29"/>
  <c r="Q36" i="29"/>
  <c r="Q38" i="29" s="1"/>
  <c r="Q41" i="29" s="1"/>
  <c r="Q43" i="29" s="1"/>
  <c r="Q44" i="29" s="1"/>
  <c r="Q33" i="29"/>
  <c r="U33" i="18"/>
  <c r="Q33" i="30"/>
  <c r="U65" i="18"/>
  <c r="U67" i="18" s="1"/>
  <c r="U68" i="18" s="1"/>
  <c r="P33" i="29"/>
  <c r="S61" i="31"/>
  <c r="S62" i="31" s="1"/>
  <c r="S63" i="31" s="1"/>
  <c r="S57" i="31"/>
  <c r="R15" i="29"/>
  <c r="R30" i="29" s="1"/>
  <c r="R25" i="29"/>
  <c r="R26" i="29" s="1"/>
  <c r="R27" i="29" s="1"/>
  <c r="R56" i="29"/>
  <c r="R52" i="29"/>
  <c r="R53" i="29" s="1"/>
  <c r="T42" i="30"/>
  <c r="T12" i="30"/>
  <c r="T8" i="31"/>
  <c r="T12" i="31" s="1"/>
  <c r="T56" i="31" s="1"/>
  <c r="U32" i="31"/>
  <c r="U9" i="31"/>
  <c r="V4" i="31"/>
  <c r="P50" i="29"/>
  <c r="P51" i="29" s="1"/>
  <c r="R42" i="29"/>
  <c r="T50" i="18"/>
  <c r="T51" i="18" s="1"/>
  <c r="T38" i="18"/>
  <c r="Q39" i="18"/>
  <c r="Q53" i="18" s="1"/>
  <c r="Q41" i="18"/>
  <c r="Q43" i="18" s="1"/>
  <c r="Q44" i="18" s="1"/>
  <c r="S8" i="29"/>
  <c r="S12" i="29" s="1"/>
  <c r="S56" i="29" s="1"/>
  <c r="T9" i="29"/>
  <c r="T32" i="29"/>
  <c r="U4" i="29"/>
  <c r="T8" i="29" s="1"/>
  <c r="S41" i="18"/>
  <c r="S43" i="18" s="1"/>
  <c r="S44" i="18" s="1"/>
  <c r="W8" i="18"/>
  <c r="W12" i="18" s="1"/>
  <c r="X44" i="18"/>
  <c r="X32" i="18"/>
  <c r="X9" i="18"/>
  <c r="Y4" i="18"/>
  <c r="U32" i="30"/>
  <c r="U9" i="30"/>
  <c r="V4" i="30"/>
  <c r="U8" i="30" s="1"/>
  <c r="Q50" i="30"/>
  <c r="Q51" i="30" s="1"/>
  <c r="Q38" i="30"/>
  <c r="Q41" i="30" s="1"/>
  <c r="Q43" i="30" s="1"/>
  <c r="Q44" i="30" s="1"/>
  <c r="S52" i="31"/>
  <c r="S53" i="31" s="1"/>
  <c r="S25" i="31"/>
  <c r="S26" i="31" s="1"/>
  <c r="S27" i="31" s="1"/>
  <c r="S15" i="31"/>
  <c r="S30" i="31" s="1"/>
  <c r="S42" i="31"/>
  <c r="S42" i="30"/>
  <c r="S12" i="30"/>
  <c r="S52" i="30" s="1"/>
  <c r="S53" i="30" s="1"/>
  <c r="U50" i="18"/>
  <c r="U51" i="18" s="1"/>
  <c r="V42" i="18"/>
  <c r="V12" i="18"/>
  <c r="R52" i="30"/>
  <c r="R53" i="30" s="1"/>
  <c r="R25" i="30"/>
  <c r="R26" i="30" s="1"/>
  <c r="R27" i="30" s="1"/>
  <c r="R15" i="30"/>
  <c r="R30" i="30" s="1"/>
  <c r="R56" i="30"/>
  <c r="Q65" i="30"/>
  <c r="Q67" i="30" s="1"/>
  <c r="Q68" i="30" s="1"/>
  <c r="R31" i="31"/>
  <c r="R36" i="31" s="1"/>
  <c r="R37" i="31"/>
  <c r="T33" i="18"/>
  <c r="Q50" i="31" l="1"/>
  <c r="Q51" i="31" s="1"/>
  <c r="Q33" i="31"/>
  <c r="R39" i="18"/>
  <c r="R53" i="18" s="1"/>
  <c r="S39" i="18"/>
  <c r="S53" i="18" s="1"/>
  <c r="Q50" i="29"/>
  <c r="Q51" i="29" s="1"/>
  <c r="P65" i="29"/>
  <c r="P67" i="29" s="1"/>
  <c r="P68" i="29" s="1"/>
  <c r="T52" i="31"/>
  <c r="T53" i="31" s="1"/>
  <c r="W42" i="18"/>
  <c r="T42" i="31"/>
  <c r="S42" i="29"/>
  <c r="S65" i="31"/>
  <c r="S67" i="31" s="1"/>
  <c r="S68" i="31" s="1"/>
  <c r="R33" i="31"/>
  <c r="S57" i="29"/>
  <c r="S61" i="29"/>
  <c r="S62" i="29" s="1"/>
  <c r="S63" i="29" s="1"/>
  <c r="T42" i="29"/>
  <c r="T12" i="29"/>
  <c r="T52" i="29" s="1"/>
  <c r="T53" i="29" s="1"/>
  <c r="R61" i="30"/>
  <c r="R62" i="30" s="1"/>
  <c r="R63" i="30" s="1"/>
  <c r="R57" i="30"/>
  <c r="R37" i="30"/>
  <c r="R31" i="30"/>
  <c r="R36" i="30" s="1"/>
  <c r="V52" i="18"/>
  <c r="V15" i="18"/>
  <c r="V30" i="18" s="1"/>
  <c r="V25" i="18"/>
  <c r="V26" i="18" s="1"/>
  <c r="V27" i="18" s="1"/>
  <c r="W56" i="18"/>
  <c r="W52" i="18"/>
  <c r="V56" i="18"/>
  <c r="S31" i="31"/>
  <c r="S36" i="31" s="1"/>
  <c r="S37" i="31"/>
  <c r="U42" i="30"/>
  <c r="U12" i="30"/>
  <c r="U52" i="30" s="1"/>
  <c r="U53" i="30" s="1"/>
  <c r="Y9" i="18"/>
  <c r="Y44" i="18"/>
  <c r="Y32" i="18"/>
  <c r="Z4" i="18"/>
  <c r="T15" i="31"/>
  <c r="T30" i="31" s="1"/>
  <c r="T25" i="31"/>
  <c r="T26" i="31" s="1"/>
  <c r="T27" i="31" s="1"/>
  <c r="T52" i="30"/>
  <c r="T53" i="30" s="1"/>
  <c r="T25" i="30"/>
  <c r="T26" i="30" s="1"/>
  <c r="T27" i="30" s="1"/>
  <c r="T15" i="30"/>
  <c r="T30" i="30" s="1"/>
  <c r="V9" i="31"/>
  <c r="V32" i="31"/>
  <c r="W4" i="31"/>
  <c r="V8" i="31" s="1"/>
  <c r="R61" i="29"/>
  <c r="R62" i="29" s="1"/>
  <c r="R63" i="29" s="1"/>
  <c r="R57" i="29"/>
  <c r="U9" i="29"/>
  <c r="U32" i="29"/>
  <c r="V4" i="29"/>
  <c r="U8" i="31"/>
  <c r="U12" i="31" s="1"/>
  <c r="U52" i="31" s="1"/>
  <c r="U53" i="31" s="1"/>
  <c r="R31" i="29"/>
  <c r="R36" i="29" s="1"/>
  <c r="R37" i="29"/>
  <c r="S15" i="30"/>
  <c r="S30" i="30" s="1"/>
  <c r="S25" i="30"/>
  <c r="S26" i="30" s="1"/>
  <c r="S27" i="30" s="1"/>
  <c r="T56" i="30"/>
  <c r="R38" i="31"/>
  <c r="R41" i="31" s="1"/>
  <c r="R43" i="31" s="1"/>
  <c r="R44" i="31" s="1"/>
  <c r="R50" i="31"/>
  <c r="R51" i="31" s="1"/>
  <c r="S56" i="30"/>
  <c r="U39" i="18"/>
  <c r="U53" i="18" s="1"/>
  <c r="U41" i="18"/>
  <c r="U43" i="18" s="1"/>
  <c r="U44" i="18" s="1"/>
  <c r="T57" i="31"/>
  <c r="T61" i="31"/>
  <c r="T62" i="31" s="1"/>
  <c r="T63" i="31" s="1"/>
  <c r="W4" i="30"/>
  <c r="V8" i="30" s="1"/>
  <c r="V9" i="30"/>
  <c r="V32" i="30"/>
  <c r="X8" i="18"/>
  <c r="X12" i="18" s="1"/>
  <c r="X56" i="18" s="1"/>
  <c r="W25" i="18"/>
  <c r="W15" i="18"/>
  <c r="W30" i="18" s="1"/>
  <c r="S52" i="29"/>
  <c r="S53" i="29" s="1"/>
  <c r="S25" i="29"/>
  <c r="S26" i="29" s="1"/>
  <c r="S27" i="29" s="1"/>
  <c r="S15" i="29"/>
  <c r="S30" i="29" s="1"/>
  <c r="T39" i="18"/>
  <c r="T53" i="18" s="1"/>
  <c r="T41" i="18"/>
  <c r="T43" i="18" s="1"/>
  <c r="T44" i="18" s="1"/>
  <c r="R33" i="29" l="1"/>
  <c r="V12" i="30"/>
  <c r="V15" i="30" s="1"/>
  <c r="V30" i="30" s="1"/>
  <c r="U42" i="31"/>
  <c r="U56" i="31"/>
  <c r="U57" i="31" s="1"/>
  <c r="S65" i="29"/>
  <c r="S67" i="29" s="1"/>
  <c r="S68" i="29" s="1"/>
  <c r="S33" i="31"/>
  <c r="V12" i="31"/>
  <c r="V56" i="31" s="1"/>
  <c r="X57" i="18"/>
  <c r="X61" i="18"/>
  <c r="X62" i="18" s="1"/>
  <c r="X63" i="18" s="1"/>
  <c r="V25" i="30"/>
  <c r="V26" i="30" s="1"/>
  <c r="V27" i="30" s="1"/>
  <c r="S31" i="29"/>
  <c r="S36" i="29" s="1"/>
  <c r="S37" i="29"/>
  <c r="W26" i="18"/>
  <c r="W27" i="18" s="1"/>
  <c r="S57" i="30"/>
  <c r="S61" i="30"/>
  <c r="S62" i="30" s="1"/>
  <c r="S63" i="30" s="1"/>
  <c r="T57" i="30"/>
  <c r="T61" i="30"/>
  <c r="T62" i="30" s="1"/>
  <c r="T63" i="30" s="1"/>
  <c r="U8" i="29"/>
  <c r="U12" i="29" s="1"/>
  <c r="U56" i="29" s="1"/>
  <c r="V9" i="29"/>
  <c r="V32" i="29"/>
  <c r="W4" i="29"/>
  <c r="Z32" i="18"/>
  <c r="Z9" i="18"/>
  <c r="Z44" i="18"/>
  <c r="AA4" i="18"/>
  <c r="W57" i="18"/>
  <c r="W61" i="18"/>
  <c r="W62" i="18" s="1"/>
  <c r="W63" i="18" s="1"/>
  <c r="R50" i="30"/>
  <c r="R51" i="30" s="1"/>
  <c r="R38" i="30"/>
  <c r="R41" i="30" s="1"/>
  <c r="R43" i="30" s="1"/>
  <c r="R44" i="30" s="1"/>
  <c r="T65" i="31"/>
  <c r="T67" i="31" s="1"/>
  <c r="T68" i="31" s="1"/>
  <c r="S37" i="30"/>
  <c r="S31" i="30"/>
  <c r="S36" i="30" s="1"/>
  <c r="W9" i="31"/>
  <c r="W44" i="31"/>
  <c r="W32" i="31"/>
  <c r="X4" i="31"/>
  <c r="V42" i="31"/>
  <c r="S38" i="31"/>
  <c r="S41" i="31" s="1"/>
  <c r="S43" i="31" s="1"/>
  <c r="S44" i="31" s="1"/>
  <c r="S50" i="31"/>
  <c r="S51" i="31" s="1"/>
  <c r="V31" i="18"/>
  <c r="V36" i="18" s="1"/>
  <c r="V37" i="18"/>
  <c r="T56" i="29"/>
  <c r="T15" i="29"/>
  <c r="T30" i="29" s="1"/>
  <c r="T25" i="29"/>
  <c r="T26" i="29" s="1"/>
  <c r="T27" i="29" s="1"/>
  <c r="X25" i="18"/>
  <c r="X26" i="18" s="1"/>
  <c r="X27" i="18" s="1"/>
  <c r="X15" i="18"/>
  <c r="X30" i="18" s="1"/>
  <c r="V42" i="30"/>
  <c r="R38" i="29"/>
  <c r="R41" i="29" s="1"/>
  <c r="R43" i="29" s="1"/>
  <c r="R44" i="29" s="1"/>
  <c r="R50" i="29"/>
  <c r="R51" i="29" s="1"/>
  <c r="X42" i="18"/>
  <c r="T31" i="30"/>
  <c r="T36" i="30" s="1"/>
  <c r="T37" i="30"/>
  <c r="T37" i="31"/>
  <c r="T31" i="31"/>
  <c r="T36" i="31" s="1"/>
  <c r="Y8" i="18"/>
  <c r="U56" i="30"/>
  <c r="U25" i="30"/>
  <c r="U26" i="30" s="1"/>
  <c r="U27" i="30" s="1"/>
  <c r="U15" i="30"/>
  <c r="U30" i="30" s="1"/>
  <c r="V57" i="18"/>
  <c r="V61" i="18"/>
  <c r="V62" i="18" s="1"/>
  <c r="V63" i="18" s="1"/>
  <c r="R65" i="30"/>
  <c r="R67" i="30" s="1"/>
  <c r="R68" i="30" s="1"/>
  <c r="X52" i="18"/>
  <c r="X53" i="18" s="1"/>
  <c r="W32" i="30"/>
  <c r="W9" i="30"/>
  <c r="W44" i="30"/>
  <c r="X4" i="30"/>
  <c r="R33" i="30"/>
  <c r="U15" i="31"/>
  <c r="U30" i="31" s="1"/>
  <c r="U25" i="31"/>
  <c r="U26" i="31" s="1"/>
  <c r="U27" i="31" s="1"/>
  <c r="R65" i="29"/>
  <c r="R67" i="29" s="1"/>
  <c r="R68" i="29" s="1"/>
  <c r="V25" i="31"/>
  <c r="V26" i="31" s="1"/>
  <c r="V27" i="31" s="1"/>
  <c r="S33" i="29" l="1"/>
  <c r="V52" i="30"/>
  <c r="G20" i="32" s="1"/>
  <c r="X65" i="18"/>
  <c r="X67" i="18" s="1"/>
  <c r="X68" i="18" s="1"/>
  <c r="V52" i="31"/>
  <c r="V53" i="31" s="1"/>
  <c r="V56" i="30"/>
  <c r="V61" i="30" s="1"/>
  <c r="V62" i="30" s="1"/>
  <c r="V63" i="30" s="1"/>
  <c r="V15" i="31"/>
  <c r="V30" i="31" s="1"/>
  <c r="U42" i="29"/>
  <c r="T33" i="31"/>
  <c r="U61" i="31"/>
  <c r="U62" i="31" s="1"/>
  <c r="U63" i="31" s="1"/>
  <c r="U65" i="31" s="1"/>
  <c r="U67" i="31" s="1"/>
  <c r="U68" i="31" s="1"/>
  <c r="V33" i="18"/>
  <c r="S65" i="30"/>
  <c r="S67" i="30" s="1"/>
  <c r="S68" i="30" s="1"/>
  <c r="W31" i="18"/>
  <c r="W37" i="18"/>
  <c r="U31" i="30"/>
  <c r="U36" i="30" s="1"/>
  <c r="U37" i="30"/>
  <c r="W8" i="31"/>
  <c r="W12" i="31" s="1"/>
  <c r="X9" i="31"/>
  <c r="X32" i="31"/>
  <c r="X44" i="31"/>
  <c r="Y4" i="31"/>
  <c r="AA32" i="18"/>
  <c r="AA9" i="18"/>
  <c r="AA44" i="18"/>
  <c r="AB4" i="18"/>
  <c r="V57" i="31"/>
  <c r="V61" i="31"/>
  <c r="V62" i="31" s="1"/>
  <c r="V63" i="31" s="1"/>
  <c r="W8" i="30"/>
  <c r="W12" i="30" s="1"/>
  <c r="X44" i="30"/>
  <c r="X9" i="30"/>
  <c r="X32" i="30"/>
  <c r="Y4" i="30"/>
  <c r="U61" i="30"/>
  <c r="U62" i="30" s="1"/>
  <c r="U63" i="30" s="1"/>
  <c r="U57" i="30"/>
  <c r="T61" i="29"/>
  <c r="T62" i="29" s="1"/>
  <c r="T63" i="29" s="1"/>
  <c r="T57" i="29"/>
  <c r="S50" i="30"/>
  <c r="S51" i="30" s="1"/>
  <c r="S38" i="30"/>
  <c r="S41" i="30" s="1"/>
  <c r="S43" i="30" s="1"/>
  <c r="S44" i="30" s="1"/>
  <c r="Z8" i="18"/>
  <c r="Z12" i="18" s="1"/>
  <c r="V31" i="30"/>
  <c r="V36" i="30" s="1"/>
  <c r="V37" i="30"/>
  <c r="V37" i="31"/>
  <c r="V31" i="31"/>
  <c r="V36" i="31" s="1"/>
  <c r="U31" i="31"/>
  <c r="U36" i="31" s="1"/>
  <c r="U37" i="31"/>
  <c r="Y42" i="18"/>
  <c r="Y12" i="18"/>
  <c r="T50" i="30"/>
  <c r="T51" i="30" s="1"/>
  <c r="T38" i="30"/>
  <c r="T41" i="30" s="1"/>
  <c r="T43" i="30" s="1"/>
  <c r="T44" i="30" s="1"/>
  <c r="U61" i="29"/>
  <c r="U62" i="29" s="1"/>
  <c r="U63" i="29" s="1"/>
  <c r="U57" i="29"/>
  <c r="T33" i="30"/>
  <c r="U52" i="29"/>
  <c r="U53" i="29" s="1"/>
  <c r="U15" i="29"/>
  <c r="U30" i="29" s="1"/>
  <c r="U25" i="29"/>
  <c r="U26" i="29" s="1"/>
  <c r="U27" i="29" s="1"/>
  <c r="S38" i="29"/>
  <c r="S41" i="29" s="1"/>
  <c r="S43" i="29" s="1"/>
  <c r="S44" i="29" s="1"/>
  <c r="S50" i="29"/>
  <c r="S51" i="29" s="1"/>
  <c r="V65" i="18"/>
  <c r="V67" i="18" s="1"/>
  <c r="V68" i="18" s="1"/>
  <c r="B70" i="18" s="1"/>
  <c r="E17" i="32" s="1"/>
  <c r="T38" i="31"/>
  <c r="T41" i="31" s="1"/>
  <c r="T43" i="31" s="1"/>
  <c r="T44" i="31" s="1"/>
  <c r="T50" i="31"/>
  <c r="T51" i="31" s="1"/>
  <c r="S33" i="30"/>
  <c r="X31" i="18"/>
  <c r="X36" i="18" s="1"/>
  <c r="X37" i="18"/>
  <c r="T31" i="29"/>
  <c r="T36" i="29" s="1"/>
  <c r="T37" i="29"/>
  <c r="V50" i="18"/>
  <c r="V38" i="18"/>
  <c r="W65" i="18"/>
  <c r="W67" i="18" s="1"/>
  <c r="W68" i="18" s="1"/>
  <c r="V8" i="29"/>
  <c r="V12" i="29" s="1"/>
  <c r="V52" i="29" s="1"/>
  <c r="W44" i="29"/>
  <c r="W32" i="29"/>
  <c r="W9" i="29"/>
  <c r="X4" i="29"/>
  <c r="T65" i="30"/>
  <c r="T67" i="30" s="1"/>
  <c r="T68" i="30" s="1"/>
  <c r="V53" i="30" l="1"/>
  <c r="H20" i="32"/>
  <c r="V57" i="30"/>
  <c r="V65" i="30" s="1"/>
  <c r="V67" i="30" s="1"/>
  <c r="V68" i="30" s="1"/>
  <c r="Z42" i="18"/>
  <c r="U65" i="29"/>
  <c r="U67" i="29" s="1"/>
  <c r="U68" i="29" s="1"/>
  <c r="U65" i="30"/>
  <c r="U67" i="30" s="1"/>
  <c r="U68" i="30" s="1"/>
  <c r="U33" i="31"/>
  <c r="V33" i="30"/>
  <c r="V42" i="29"/>
  <c r="W42" i="31"/>
  <c r="U33" i="30"/>
  <c r="F20" i="32"/>
  <c r="V53" i="29"/>
  <c r="V39" i="18"/>
  <c r="V41" i="18"/>
  <c r="V43" i="18" s="1"/>
  <c r="V44" i="18" s="1"/>
  <c r="Y56" i="18"/>
  <c r="Y15" i="18"/>
  <c r="Y30" i="18" s="1"/>
  <c r="Y25" i="18"/>
  <c r="Y26" i="18" s="1"/>
  <c r="Y27" i="18" s="1"/>
  <c r="Z52" i="18"/>
  <c r="Z53" i="18" s="1"/>
  <c r="Z56" i="18"/>
  <c r="Y52" i="18"/>
  <c r="Y53" i="18" s="1"/>
  <c r="Y44" i="31"/>
  <c r="Y9" i="31"/>
  <c r="Y32" i="31"/>
  <c r="Z4" i="31"/>
  <c r="V51" i="18"/>
  <c r="K27" i="32"/>
  <c r="X50" i="18"/>
  <c r="X51" i="18" s="1"/>
  <c r="X38" i="18"/>
  <c r="X41" i="18" s="1"/>
  <c r="X43" i="18" s="1"/>
  <c r="W42" i="30"/>
  <c r="X33" i="18"/>
  <c r="U50" i="31"/>
  <c r="U51" i="31" s="1"/>
  <c r="U38" i="31"/>
  <c r="U41" i="31" s="1"/>
  <c r="U43" i="31" s="1"/>
  <c r="U44" i="31" s="1"/>
  <c r="Z25" i="18"/>
  <c r="Z15" i="18"/>
  <c r="Z30" i="18" s="1"/>
  <c r="T65" i="29"/>
  <c r="T67" i="29" s="1"/>
  <c r="T68" i="29" s="1"/>
  <c r="V65" i="31"/>
  <c r="V67" i="31" s="1"/>
  <c r="V68" i="31" s="1"/>
  <c r="B70" i="31" s="1"/>
  <c r="H17" i="32" s="1"/>
  <c r="U38" i="30"/>
  <c r="U41" i="30" s="1"/>
  <c r="U43" i="30" s="1"/>
  <c r="U44" i="30" s="1"/>
  <c r="U50" i="30"/>
  <c r="U51" i="30" s="1"/>
  <c r="U31" i="29"/>
  <c r="U36" i="29" s="1"/>
  <c r="U37" i="29"/>
  <c r="V38" i="31"/>
  <c r="V41" i="31" s="1"/>
  <c r="V43" i="31" s="1"/>
  <c r="V44" i="31" s="1"/>
  <c r="V50" i="31"/>
  <c r="V51" i="31" s="1"/>
  <c r="X8" i="30"/>
  <c r="X12" i="30" s="1"/>
  <c r="Y9" i="30"/>
  <c r="Y44" i="30"/>
  <c r="Y32" i="30"/>
  <c r="Z4" i="30"/>
  <c r="V33" i="31"/>
  <c r="AA8" i="18"/>
  <c r="AA12" i="18" s="1"/>
  <c r="AB32" i="18"/>
  <c r="AB9" i="18"/>
  <c r="AB44" i="18"/>
  <c r="AC4" i="18"/>
  <c r="X8" i="31"/>
  <c r="X12" i="31" s="1"/>
  <c r="W25" i="31"/>
  <c r="W15" i="31"/>
  <c r="W30" i="31" s="1"/>
  <c r="W56" i="31"/>
  <c r="W52" i="31"/>
  <c r="W53" i="31" s="1"/>
  <c r="W8" i="29"/>
  <c r="W12" i="29" s="1"/>
  <c r="W56" i="29" s="1"/>
  <c r="X9" i="29"/>
  <c r="X32" i="29"/>
  <c r="X44" i="29"/>
  <c r="Y4" i="29"/>
  <c r="X8" i="29" s="1"/>
  <c r="V56" i="29"/>
  <c r="V15" i="29"/>
  <c r="V30" i="29" s="1"/>
  <c r="V25" i="29"/>
  <c r="V26" i="29" s="1"/>
  <c r="V27" i="29" s="1"/>
  <c r="T38" i="29"/>
  <c r="T41" i="29" s="1"/>
  <c r="T43" i="29" s="1"/>
  <c r="T44" i="29" s="1"/>
  <c r="T50" i="29"/>
  <c r="T51" i="29" s="1"/>
  <c r="V38" i="30"/>
  <c r="V41" i="30" s="1"/>
  <c r="V43" i="30" s="1"/>
  <c r="V44" i="30" s="1"/>
  <c r="V50" i="30"/>
  <c r="V51" i="30" s="1"/>
  <c r="W52" i="30"/>
  <c r="W53" i="30" s="1"/>
  <c r="W15" i="30"/>
  <c r="W30" i="30" s="1"/>
  <c r="W25" i="30"/>
  <c r="W26" i="30" s="1"/>
  <c r="W27" i="30" s="1"/>
  <c r="W56" i="30"/>
  <c r="T33" i="29"/>
  <c r="W36" i="18"/>
  <c r="W33" i="18"/>
  <c r="U33" i="29" l="1"/>
  <c r="B70" i="30"/>
  <c r="G17" i="32" s="1"/>
  <c r="W42" i="29"/>
  <c r="B48" i="31"/>
  <c r="H19" i="32" s="1"/>
  <c r="X12" i="29"/>
  <c r="X56" i="29" s="1"/>
  <c r="B46" i="31"/>
  <c r="H18" i="32" s="1"/>
  <c r="X52" i="31"/>
  <c r="X53" i="31" s="1"/>
  <c r="X15" i="31"/>
  <c r="X30" i="31" s="1"/>
  <c r="X25" i="31"/>
  <c r="B48" i="30"/>
  <c r="G19" i="32" s="1"/>
  <c r="B46" i="30"/>
  <c r="G18" i="32" s="1"/>
  <c r="W57" i="30"/>
  <c r="W61" i="30"/>
  <c r="W62" i="30" s="1"/>
  <c r="W63" i="30" s="1"/>
  <c r="V37" i="29"/>
  <c r="V31" i="29"/>
  <c r="V36" i="29" s="1"/>
  <c r="W15" i="29"/>
  <c r="W30" i="29" s="1"/>
  <c r="W25" i="29"/>
  <c r="W26" i="29" s="1"/>
  <c r="W27" i="29" s="1"/>
  <c r="X56" i="31"/>
  <c r="AB8" i="18"/>
  <c r="AB12" i="18" s="1"/>
  <c r="AB52" i="18" s="1"/>
  <c r="AB53" i="18" s="1"/>
  <c r="AC9" i="18"/>
  <c r="AC32" i="18"/>
  <c r="AC44" i="18"/>
  <c r="AD4" i="18"/>
  <c r="AA52" i="18"/>
  <c r="AA53" i="18" s="1"/>
  <c r="AA15" i="18"/>
  <c r="AA30" i="18" s="1"/>
  <c r="AA25" i="18"/>
  <c r="AA26" i="18" s="1"/>
  <c r="AA27" i="18" s="1"/>
  <c r="X42" i="31"/>
  <c r="Z26" i="18"/>
  <c r="Z27" i="18" s="1"/>
  <c r="Z57" i="18"/>
  <c r="Z61" i="18"/>
  <c r="Z62" i="18" s="1"/>
  <c r="Z63" i="18" s="1"/>
  <c r="Y61" i="18"/>
  <c r="Y62" i="18" s="1"/>
  <c r="Y63" i="18" s="1"/>
  <c r="Y57" i="18"/>
  <c r="X42" i="29"/>
  <c r="X52" i="30"/>
  <c r="X53" i="30" s="1"/>
  <c r="X15" i="30"/>
  <c r="X30" i="30" s="1"/>
  <c r="X25" i="30"/>
  <c r="X26" i="30" s="1"/>
  <c r="X27" i="30" s="1"/>
  <c r="X56" i="30"/>
  <c r="AA42" i="18"/>
  <c r="B46" i="18"/>
  <c r="E18" i="32" s="1"/>
  <c r="B48" i="18"/>
  <c r="E19" i="32" s="1"/>
  <c r="W61" i="29"/>
  <c r="W62" i="29" s="1"/>
  <c r="W63" i="29" s="1"/>
  <c r="W57" i="29"/>
  <c r="Y9" i="29"/>
  <c r="Y32" i="29"/>
  <c r="Y44" i="29"/>
  <c r="Z4" i="29"/>
  <c r="W61" i="31"/>
  <c r="W62" i="31" s="1"/>
  <c r="W63" i="31" s="1"/>
  <c r="W57" i="31"/>
  <c r="U38" i="29"/>
  <c r="U41" i="29" s="1"/>
  <c r="U43" i="29" s="1"/>
  <c r="U44" i="29" s="1"/>
  <c r="U50" i="29"/>
  <c r="U51" i="29" s="1"/>
  <c r="X42" i="30"/>
  <c r="W50" i="18"/>
  <c r="W51" i="18" s="1"/>
  <c r="W38" i="18"/>
  <c r="W41" i="18" s="1"/>
  <c r="W43" i="18" s="1"/>
  <c r="W37" i="30"/>
  <c r="W31" i="30"/>
  <c r="W36" i="30" s="1"/>
  <c r="W52" i="29"/>
  <c r="W53" i="29" s="1"/>
  <c r="V57" i="29"/>
  <c r="V61" i="29"/>
  <c r="V62" i="29" s="1"/>
  <c r="V63" i="29" s="1"/>
  <c r="W26" i="31"/>
  <c r="W27" i="31" s="1"/>
  <c r="Y8" i="30"/>
  <c r="Y12" i="30" s="1"/>
  <c r="Y52" i="30" s="1"/>
  <c r="Y53" i="30" s="1"/>
  <c r="Z9" i="30"/>
  <c r="Z32" i="30"/>
  <c r="Z44" i="30"/>
  <c r="AA4" i="30"/>
  <c r="AA56" i="18"/>
  <c r="Y8" i="31"/>
  <c r="Y12" i="31" s="1"/>
  <c r="Y52" i="31" s="1"/>
  <c r="Y53" i="31" s="1"/>
  <c r="Z9" i="31"/>
  <c r="Z44" i="31"/>
  <c r="Z32" i="31"/>
  <c r="AA4" i="31"/>
  <c r="Y37" i="18"/>
  <c r="Y31" i="18"/>
  <c r="Y36" i="18" s="1"/>
  <c r="K28" i="32"/>
  <c r="E20" i="32"/>
  <c r="K29" i="32" s="1"/>
  <c r="W53" i="18"/>
  <c r="V53" i="18"/>
  <c r="X25" i="29" l="1"/>
  <c r="X26" i="29" s="1"/>
  <c r="X27" i="29" s="1"/>
  <c r="X37" i="29" s="1"/>
  <c r="W65" i="31"/>
  <c r="W67" i="31" s="1"/>
  <c r="W68" i="31" s="1"/>
  <c r="X52" i="29"/>
  <c r="X53" i="29" s="1"/>
  <c r="X15" i="29"/>
  <c r="X30" i="29" s="1"/>
  <c r="W65" i="29"/>
  <c r="W67" i="29" s="1"/>
  <c r="W68" i="29" s="1"/>
  <c r="AB42" i="18"/>
  <c r="Y56" i="30"/>
  <c r="Y57" i="30" s="1"/>
  <c r="Z65" i="18"/>
  <c r="Z67" i="18" s="1"/>
  <c r="Z68" i="18" s="1"/>
  <c r="Y42" i="30"/>
  <c r="Y65" i="18"/>
  <c r="Y67" i="18" s="1"/>
  <c r="Y68" i="18" s="1"/>
  <c r="W65" i="30"/>
  <c r="W67" i="30" s="1"/>
  <c r="W68" i="30" s="1"/>
  <c r="Z37" i="18"/>
  <c r="Z31" i="18"/>
  <c r="Z8" i="31"/>
  <c r="Z12" i="31" s="1"/>
  <c r="AA32" i="31"/>
  <c r="AA44" i="31"/>
  <c r="AA9" i="31"/>
  <c r="AB4" i="31"/>
  <c r="AA8" i="31" s="1"/>
  <c r="Z8" i="30"/>
  <c r="Z12" i="30" s="1"/>
  <c r="AA9" i="30"/>
  <c r="AA44" i="30"/>
  <c r="AA32" i="30"/>
  <c r="AB4" i="30"/>
  <c r="AA8" i="30" s="1"/>
  <c r="W50" i="30"/>
  <c r="W51" i="30" s="1"/>
  <c r="W38" i="30"/>
  <c r="W41" i="30" s="1"/>
  <c r="W43" i="30" s="1"/>
  <c r="V33" i="29"/>
  <c r="Y33" i="18"/>
  <c r="Z9" i="29"/>
  <c r="Z32" i="29"/>
  <c r="Z44" i="29"/>
  <c r="AA4" i="29"/>
  <c r="V50" i="29"/>
  <c r="V51" i="29" s="1"/>
  <c r="V38" i="29"/>
  <c r="V41" i="29" s="1"/>
  <c r="V43" i="29" s="1"/>
  <c r="V44" i="29" s="1"/>
  <c r="B46" i="29" s="1"/>
  <c r="F18" i="32" s="1"/>
  <c r="X31" i="29"/>
  <c r="X36" i="29" s="1"/>
  <c r="Y56" i="31"/>
  <c r="Y15" i="31"/>
  <c r="Y30" i="31" s="1"/>
  <c r="Y25" i="31"/>
  <c r="Y26" i="31" s="1"/>
  <c r="Y27" i="31" s="1"/>
  <c r="Y15" i="30"/>
  <c r="Y30" i="30" s="1"/>
  <c r="Y25" i="30"/>
  <c r="Y26" i="30" s="1"/>
  <c r="Y27" i="30" s="1"/>
  <c r="Y8" i="29"/>
  <c r="Y42" i="31"/>
  <c r="X57" i="30"/>
  <c r="X61" i="30"/>
  <c r="X62" i="30" s="1"/>
  <c r="X63" i="30" s="1"/>
  <c r="X37" i="30"/>
  <c r="X31" i="30"/>
  <c r="X36" i="30" s="1"/>
  <c r="W33" i="30"/>
  <c r="AC8" i="18"/>
  <c r="AC12" i="18" s="1"/>
  <c r="AC56" i="18" s="1"/>
  <c r="AD9" i="18"/>
  <c r="AD44" i="18"/>
  <c r="AD32" i="18"/>
  <c r="AE4" i="18"/>
  <c r="AD8" i="18" s="1"/>
  <c r="W31" i="29"/>
  <c r="W36" i="29" s="1"/>
  <c r="W37" i="29"/>
  <c r="X26" i="31"/>
  <c r="X27" i="31" s="1"/>
  <c r="X57" i="29"/>
  <c r="X61" i="29"/>
  <c r="X62" i="29" s="1"/>
  <c r="X63" i="29" s="1"/>
  <c r="W31" i="31"/>
  <c r="W37" i="31"/>
  <c r="X61" i="31"/>
  <c r="X62" i="31" s="1"/>
  <c r="X63" i="31" s="1"/>
  <c r="X57" i="31"/>
  <c r="Y50" i="18"/>
  <c r="Y51" i="18" s="1"/>
  <c r="Y38" i="18"/>
  <c r="Y41" i="18" s="1"/>
  <c r="Y43" i="18" s="1"/>
  <c r="AA57" i="18"/>
  <c r="AA61" i="18"/>
  <c r="AA62" i="18" s="1"/>
  <c r="AA63" i="18" s="1"/>
  <c r="V65" i="29"/>
  <c r="V67" i="29" s="1"/>
  <c r="V68" i="29" s="1"/>
  <c r="B70" i="29" s="1"/>
  <c r="F17" i="32" s="1"/>
  <c r="AA31" i="18"/>
  <c r="AA36" i="18" s="1"/>
  <c r="AA37" i="18"/>
  <c r="AB56" i="18"/>
  <c r="AB15" i="18"/>
  <c r="AB30" i="18" s="1"/>
  <c r="AB25" i="18"/>
  <c r="AB26" i="18" s="1"/>
  <c r="AB27" i="18" s="1"/>
  <c r="Y61" i="30" l="1"/>
  <c r="Y62" i="30" s="1"/>
  <c r="Y63" i="30" s="1"/>
  <c r="Y65" i="30" s="1"/>
  <c r="Y67" i="30" s="1"/>
  <c r="Y68" i="30" s="1"/>
  <c r="AD12" i="18"/>
  <c r="AD15" i="18" s="1"/>
  <c r="AD30" i="18" s="1"/>
  <c r="X33" i="30"/>
  <c r="AA65" i="18"/>
  <c r="AA67" i="18" s="1"/>
  <c r="AA68" i="18" s="1"/>
  <c r="AA33" i="18"/>
  <c r="W33" i="29"/>
  <c r="AC42" i="18"/>
  <c r="X37" i="31"/>
  <c r="X31" i="31"/>
  <c r="AC57" i="18"/>
  <c r="AC61" i="18"/>
  <c r="AD42" i="18"/>
  <c r="Y42" i="29"/>
  <c r="Y12" i="29"/>
  <c r="X50" i="29"/>
  <c r="X51" i="29" s="1"/>
  <c r="X38" i="29"/>
  <c r="X41" i="29" s="1"/>
  <c r="X43" i="29" s="1"/>
  <c r="Z8" i="29"/>
  <c r="Z12" i="29" s="1"/>
  <c r="AA9" i="29"/>
  <c r="AA32" i="29"/>
  <c r="AA44" i="29"/>
  <c r="AB4" i="29"/>
  <c r="X33" i="29"/>
  <c r="AA42" i="30"/>
  <c r="AA12" i="30"/>
  <c r="AA56" i="30" s="1"/>
  <c r="Z15" i="30"/>
  <c r="Z30" i="30" s="1"/>
  <c r="Z25" i="30"/>
  <c r="Z26" i="30" s="1"/>
  <c r="Z27" i="30" s="1"/>
  <c r="AA42" i="31"/>
  <c r="AA12" i="31"/>
  <c r="AA52" i="31" s="1"/>
  <c r="AA53" i="31" s="1"/>
  <c r="Z15" i="31"/>
  <c r="Z30" i="31" s="1"/>
  <c r="Z25" i="31"/>
  <c r="Z26" i="31" s="1"/>
  <c r="Z27" i="31" s="1"/>
  <c r="AB31" i="18"/>
  <c r="AB36" i="18" s="1"/>
  <c r="AB37" i="18"/>
  <c r="AA50" i="18"/>
  <c r="AA51" i="18" s="1"/>
  <c r="AA38" i="18"/>
  <c r="AA41" i="18" s="1"/>
  <c r="AA43" i="18" s="1"/>
  <c r="X65" i="29"/>
  <c r="X67" i="29" s="1"/>
  <c r="X68" i="29" s="1"/>
  <c r="W50" i="29"/>
  <c r="W51" i="29" s="1"/>
  <c r="W38" i="29"/>
  <c r="W41" i="29" s="1"/>
  <c r="W43" i="29" s="1"/>
  <c r="AC52" i="18"/>
  <c r="AC53" i="18" s="1"/>
  <c r="AC15" i="18"/>
  <c r="AC30" i="18" s="1"/>
  <c r="AC25" i="18"/>
  <c r="X65" i="30"/>
  <c r="X67" i="30" s="1"/>
  <c r="X68" i="30" s="1"/>
  <c r="Z56" i="30"/>
  <c r="Z56" i="31"/>
  <c r="Y57" i="31"/>
  <c r="Y61" i="31"/>
  <c r="Y62" i="31" s="1"/>
  <c r="Y63" i="31" s="1"/>
  <c r="Z42" i="30"/>
  <c r="Z42" i="31"/>
  <c r="Z36" i="18"/>
  <c r="Z33" i="18"/>
  <c r="X65" i="31"/>
  <c r="X67" i="31" s="1"/>
  <c r="X68" i="31" s="1"/>
  <c r="W36" i="31"/>
  <c r="W33" i="31"/>
  <c r="Z52" i="30"/>
  <c r="Z53" i="30" s="1"/>
  <c r="Z52" i="31"/>
  <c r="Z53" i="31" s="1"/>
  <c r="AB32" i="30"/>
  <c r="AB9" i="30"/>
  <c r="AB44" i="30"/>
  <c r="AC4" i="30"/>
  <c r="AB8" i="30" s="1"/>
  <c r="AB32" i="31"/>
  <c r="AB44" i="31"/>
  <c r="AB9" i="31"/>
  <c r="AC4" i="31"/>
  <c r="AB61" i="18"/>
  <c r="AB62" i="18" s="1"/>
  <c r="AB63" i="18" s="1"/>
  <c r="AB57" i="18"/>
  <c r="AE32" i="18"/>
  <c r="AE9" i="18"/>
  <c r="AE44" i="18"/>
  <c r="AF4" i="18"/>
  <c r="X50" i="30"/>
  <c r="X51" i="30" s="1"/>
  <c r="X38" i="30"/>
  <c r="X41" i="30" s="1"/>
  <c r="X43" i="30" s="1"/>
  <c r="Y37" i="30"/>
  <c r="Y31" i="30"/>
  <c r="Y36" i="30" s="1"/>
  <c r="Y37" i="31"/>
  <c r="Y31" i="31"/>
  <c r="Y36" i="31" s="1"/>
  <c r="B48" i="29"/>
  <c r="F19" i="32" s="1"/>
  <c r="AD52" i="18" l="1"/>
  <c r="AD53" i="18" s="1"/>
  <c r="AD56" i="18"/>
  <c r="AD57" i="18" s="1"/>
  <c r="AD25" i="18"/>
  <c r="AD26" i="18" s="1"/>
  <c r="AD27" i="18" s="1"/>
  <c r="AD37" i="18" s="1"/>
  <c r="Z42" i="29"/>
  <c r="AB65" i="18"/>
  <c r="AB67" i="18" s="1"/>
  <c r="AB68" i="18" s="1"/>
  <c r="Y65" i="31"/>
  <c r="Y67" i="31" s="1"/>
  <c r="Y68" i="31" s="1"/>
  <c r="AB33" i="18"/>
  <c r="Z50" i="18"/>
  <c r="Z51" i="18" s="1"/>
  <c r="Z38" i="18"/>
  <c r="Z41" i="18" s="1"/>
  <c r="Z43" i="18" s="1"/>
  <c r="Y56" i="29"/>
  <c r="Y25" i="29"/>
  <c r="Y26" i="29" s="1"/>
  <c r="Y27" i="29" s="1"/>
  <c r="Y15" i="29"/>
  <c r="Y30" i="29" s="1"/>
  <c r="Z56" i="29"/>
  <c r="Y52" i="29"/>
  <c r="Y53" i="29" s="1"/>
  <c r="Y50" i="31"/>
  <c r="Y51" i="31" s="1"/>
  <c r="Y38" i="31"/>
  <c r="Y41" i="31" s="1"/>
  <c r="Y43" i="31" s="1"/>
  <c r="Z61" i="31"/>
  <c r="Z62" i="31" s="1"/>
  <c r="Z63" i="31" s="1"/>
  <c r="Z57" i="31"/>
  <c r="Z31" i="30"/>
  <c r="Z36" i="30" s="1"/>
  <c r="Z37" i="30"/>
  <c r="AB42" i="30"/>
  <c r="AB12" i="30"/>
  <c r="AB56" i="30" s="1"/>
  <c r="Z31" i="31"/>
  <c r="Z36" i="31" s="1"/>
  <c r="Z37" i="31"/>
  <c r="AA61" i="30"/>
  <c r="AA62" i="30" s="1"/>
  <c r="AA63" i="30" s="1"/>
  <c r="AA57" i="30"/>
  <c r="AB8" i="31"/>
  <c r="AB12" i="31" s="1"/>
  <c r="AC9" i="31"/>
  <c r="AC44" i="31"/>
  <c r="AC32" i="31"/>
  <c r="AD4" i="31"/>
  <c r="AC32" i="30"/>
  <c r="AC9" i="30"/>
  <c r="AC44" i="30"/>
  <c r="AD4" i="30"/>
  <c r="Z57" i="30"/>
  <c r="Z61" i="30"/>
  <c r="Z62" i="30" s="1"/>
  <c r="Z63" i="30" s="1"/>
  <c r="AD61" i="18"/>
  <c r="AD62" i="18" s="1"/>
  <c r="AD63" i="18" s="1"/>
  <c r="AA15" i="31"/>
  <c r="AA30" i="31" s="1"/>
  <c r="AA25" i="31"/>
  <c r="AA26" i="31" s="1"/>
  <c r="AA27" i="31" s="1"/>
  <c r="AB32" i="29"/>
  <c r="AB44" i="29"/>
  <c r="AB9" i="29"/>
  <c r="AC4" i="29"/>
  <c r="AB8" i="29" s="1"/>
  <c r="Y33" i="31"/>
  <c r="X36" i="31"/>
  <c r="X33" i="31"/>
  <c r="AC26" i="18"/>
  <c r="AC27" i="18" s="1"/>
  <c r="Y50" i="30"/>
  <c r="Y51" i="30" s="1"/>
  <c r="Y38" i="30"/>
  <c r="Y41" i="30" s="1"/>
  <c r="Y43" i="30" s="1"/>
  <c r="AE8" i="18"/>
  <c r="AE12" i="18" s="1"/>
  <c r="AF32" i="18"/>
  <c r="AF9" i="18"/>
  <c r="AF44" i="18"/>
  <c r="AG4" i="18"/>
  <c r="W50" i="31"/>
  <c r="W51" i="31" s="1"/>
  <c r="W38" i="31"/>
  <c r="W41" i="31" s="1"/>
  <c r="W43" i="31" s="1"/>
  <c r="AB50" i="18"/>
  <c r="AB51" i="18" s="1"/>
  <c r="AB38" i="18"/>
  <c r="AB41" i="18" s="1"/>
  <c r="AB43" i="18" s="1"/>
  <c r="AA56" i="31"/>
  <c r="AA52" i="30"/>
  <c r="AA53" i="30" s="1"/>
  <c r="AA15" i="30"/>
  <c r="AA30" i="30" s="1"/>
  <c r="AA25" i="30"/>
  <c r="AA26" i="30" s="1"/>
  <c r="AA27" i="30" s="1"/>
  <c r="AA8" i="29"/>
  <c r="Z52" i="29"/>
  <c r="Z53" i="29" s="1"/>
  <c r="Z25" i="29"/>
  <c r="Z26" i="29" s="1"/>
  <c r="Z27" i="29" s="1"/>
  <c r="Z15" i="29"/>
  <c r="Z30" i="29" s="1"/>
  <c r="Y33" i="30"/>
  <c r="AC62" i="18"/>
  <c r="AC63" i="18" s="1"/>
  <c r="AC65" i="18" s="1"/>
  <c r="AC67" i="18" s="1"/>
  <c r="AC68" i="18" s="1"/>
  <c r="AD31" i="18" l="1"/>
  <c r="AD36" i="18" s="1"/>
  <c r="AD50" i="18" s="1"/>
  <c r="AD51" i="18" s="1"/>
  <c r="Z33" i="30"/>
  <c r="AB42" i="31"/>
  <c r="AA65" i="30"/>
  <c r="AA67" i="30" s="1"/>
  <c r="AA68" i="30" s="1"/>
  <c r="AD65" i="18"/>
  <c r="AD67" i="18" s="1"/>
  <c r="AD68" i="18" s="1"/>
  <c r="Z65" i="30"/>
  <c r="Z67" i="30" s="1"/>
  <c r="Z68" i="30" s="1"/>
  <c r="AC31" i="18"/>
  <c r="AC37" i="18"/>
  <c r="AB42" i="29"/>
  <c r="AB12" i="29"/>
  <c r="AA37" i="31"/>
  <c r="AA31" i="31"/>
  <c r="AA36" i="31" s="1"/>
  <c r="AB25" i="31"/>
  <c r="AB26" i="31" s="1"/>
  <c r="AB27" i="31" s="1"/>
  <c r="AB15" i="31"/>
  <c r="AB30" i="31" s="1"/>
  <c r="Z50" i="31"/>
  <c r="Z51" i="31" s="1"/>
  <c r="Z38" i="31"/>
  <c r="Z41" i="31" s="1"/>
  <c r="Z43" i="31" s="1"/>
  <c r="Y31" i="29"/>
  <c r="Y36" i="29" s="1"/>
  <c r="Y37" i="29"/>
  <c r="AA42" i="29"/>
  <c r="AA12" i="29"/>
  <c r="AF8" i="18"/>
  <c r="AF12" i="18" s="1"/>
  <c r="AF56" i="18" s="1"/>
  <c r="AG9" i="18"/>
  <c r="AG32" i="18"/>
  <c r="AG44" i="18"/>
  <c r="AH4" i="18"/>
  <c r="X38" i="31"/>
  <c r="X41" i="31" s="1"/>
  <c r="X43" i="31" s="1"/>
  <c r="X50" i="31"/>
  <c r="X51" i="31" s="1"/>
  <c r="AB52" i="30"/>
  <c r="AB53" i="30" s="1"/>
  <c r="AB25" i="30"/>
  <c r="AB26" i="30" s="1"/>
  <c r="AB27" i="30" s="1"/>
  <c r="AB15" i="30"/>
  <c r="AB30" i="30" s="1"/>
  <c r="Z38" i="30"/>
  <c r="Z41" i="30" s="1"/>
  <c r="Z43" i="30" s="1"/>
  <c r="Z50" i="30"/>
  <c r="Z51" i="30" s="1"/>
  <c r="AE42" i="18"/>
  <c r="Y57" i="29"/>
  <c r="Y61" i="29"/>
  <c r="Y62" i="29" s="1"/>
  <c r="Y63" i="29" s="1"/>
  <c r="AB57" i="30"/>
  <c r="AB61" i="30"/>
  <c r="AB62" i="30" s="1"/>
  <c r="AB63" i="30" s="1"/>
  <c r="AA57" i="31"/>
  <c r="AA61" i="31"/>
  <c r="AA62" i="31" s="1"/>
  <c r="AA63" i="31" s="1"/>
  <c r="AE15" i="18"/>
  <c r="AE30" i="18" s="1"/>
  <c r="AE25" i="18"/>
  <c r="AE26" i="18" s="1"/>
  <c r="AE27" i="18" s="1"/>
  <c r="AE56" i="18"/>
  <c r="AE52" i="18"/>
  <c r="AE53" i="18" s="1"/>
  <c r="AB56" i="31"/>
  <c r="AC8" i="30"/>
  <c r="AC12" i="30" s="1"/>
  <c r="AC56" i="30" s="1"/>
  <c r="AD44" i="30"/>
  <c r="AD32" i="30"/>
  <c r="AD9" i="30"/>
  <c r="AE4" i="30"/>
  <c r="Z33" i="31"/>
  <c r="Z61" i="29"/>
  <c r="Z62" i="29" s="1"/>
  <c r="Z63" i="29" s="1"/>
  <c r="Z57" i="29"/>
  <c r="Z31" i="29"/>
  <c r="Z36" i="29" s="1"/>
  <c r="Z37" i="29"/>
  <c r="AA37" i="30"/>
  <c r="AA31" i="30"/>
  <c r="AA36" i="30" s="1"/>
  <c r="AD33" i="18"/>
  <c r="AC32" i="29"/>
  <c r="AC44" i="29"/>
  <c r="AC9" i="29"/>
  <c r="AD4" i="29"/>
  <c r="AB52" i="31"/>
  <c r="AB53" i="31" s="1"/>
  <c r="AC8" i="31"/>
  <c r="AC12" i="31" s="1"/>
  <c r="AC56" i="31" s="1"/>
  <c r="AD44" i="31"/>
  <c r="AD9" i="31"/>
  <c r="AD32" i="31"/>
  <c r="AE4" i="31"/>
  <c r="Z65" i="31"/>
  <c r="Z67" i="31" s="1"/>
  <c r="Z68" i="31" s="1"/>
  <c r="AD38" i="18" l="1"/>
  <c r="AD41" i="18" s="1"/>
  <c r="AD43" i="18" s="1"/>
  <c r="Z65" i="29"/>
  <c r="Z67" i="29" s="1"/>
  <c r="Z68" i="29" s="1"/>
  <c r="AB65" i="30"/>
  <c r="AB67" i="30" s="1"/>
  <c r="AB68" i="30" s="1"/>
  <c r="AA33" i="31"/>
  <c r="AC42" i="31"/>
  <c r="AA65" i="31"/>
  <c r="AA67" i="31" s="1"/>
  <c r="AA68" i="31" s="1"/>
  <c r="Y33" i="29"/>
  <c r="AF42" i="18"/>
  <c r="AC61" i="31"/>
  <c r="AC62" i="31" s="1"/>
  <c r="AC63" i="31" s="1"/>
  <c r="AC57" i="31"/>
  <c r="AC61" i="30"/>
  <c r="AC62" i="30" s="1"/>
  <c r="AC63" i="30" s="1"/>
  <c r="AC57" i="30"/>
  <c r="AC8" i="29"/>
  <c r="AC12" i="29" s="1"/>
  <c r="AC52" i="29" s="1"/>
  <c r="AC53" i="29" s="1"/>
  <c r="AD9" i="29"/>
  <c r="AD44" i="29"/>
  <c r="AD32" i="29"/>
  <c r="AE4" i="29"/>
  <c r="AD8" i="29" s="1"/>
  <c r="AB57" i="31"/>
  <c r="AB61" i="31"/>
  <c r="AB62" i="31" s="1"/>
  <c r="AB63" i="31" s="1"/>
  <c r="AE31" i="18"/>
  <c r="AE36" i="18" s="1"/>
  <c r="AE37" i="18"/>
  <c r="Y65" i="29"/>
  <c r="Y67" i="29" s="1"/>
  <c r="Y68" i="29" s="1"/>
  <c r="AC42" i="30"/>
  <c r="AG8" i="18"/>
  <c r="AG12" i="18" s="1"/>
  <c r="AG56" i="18" s="1"/>
  <c r="AH32" i="18"/>
  <c r="AH44" i="18"/>
  <c r="AH9" i="18"/>
  <c r="AI4" i="18"/>
  <c r="AH8" i="18" s="1"/>
  <c r="AB37" i="31"/>
  <c r="AB31" i="31"/>
  <c r="AB36" i="31" s="1"/>
  <c r="AA33" i="30"/>
  <c r="AD8" i="31"/>
  <c r="AD12" i="31" s="1"/>
  <c r="AD52" i="31" s="1"/>
  <c r="AD53" i="31" s="1"/>
  <c r="AE44" i="31"/>
  <c r="AE32" i="31"/>
  <c r="AE9" i="31"/>
  <c r="AF4" i="31"/>
  <c r="AE8" i="31" s="1"/>
  <c r="Z38" i="29"/>
  <c r="Z41" i="29" s="1"/>
  <c r="Z43" i="29" s="1"/>
  <c r="Z50" i="29"/>
  <c r="Z51" i="29" s="1"/>
  <c r="AF52" i="18"/>
  <c r="AF53" i="18" s="1"/>
  <c r="AF25" i="18"/>
  <c r="AF26" i="18" s="1"/>
  <c r="AF27" i="18" s="1"/>
  <c r="AF15" i="18"/>
  <c r="AF30" i="18" s="1"/>
  <c r="AA50" i="31"/>
  <c r="AA51" i="31" s="1"/>
  <c r="AA38" i="31"/>
  <c r="AA41" i="31" s="1"/>
  <c r="AA43" i="31" s="1"/>
  <c r="AC52" i="30"/>
  <c r="AC53" i="30" s="1"/>
  <c r="AC15" i="30"/>
  <c r="AC30" i="30" s="1"/>
  <c r="AC25" i="30"/>
  <c r="AC26" i="30" s="1"/>
  <c r="AC27" i="30" s="1"/>
  <c r="AF61" i="18"/>
  <c r="AF62" i="18" s="1"/>
  <c r="AF63" i="18" s="1"/>
  <c r="AF57" i="18"/>
  <c r="AB25" i="29"/>
  <c r="AB26" i="29" s="1"/>
  <c r="AB27" i="29" s="1"/>
  <c r="AB15" i="29"/>
  <c r="AB30" i="29" s="1"/>
  <c r="AC25" i="31"/>
  <c r="AC26" i="31" s="1"/>
  <c r="AC27" i="31" s="1"/>
  <c r="AC15" i="31"/>
  <c r="AC30" i="31" s="1"/>
  <c r="AA50" i="30"/>
  <c r="AA51" i="30" s="1"/>
  <c r="AA38" i="30"/>
  <c r="AA41" i="30" s="1"/>
  <c r="AA43" i="30" s="1"/>
  <c r="AD8" i="30"/>
  <c r="AD12" i="30" s="1"/>
  <c r="AD56" i="30" s="1"/>
  <c r="AE32" i="30"/>
  <c r="AE9" i="30"/>
  <c r="AE44" i="30"/>
  <c r="AF4" i="30"/>
  <c r="AE61" i="18"/>
  <c r="AE57" i="18"/>
  <c r="Z33" i="29"/>
  <c r="AB37" i="30"/>
  <c r="AB31" i="30"/>
  <c r="AB36" i="30" s="1"/>
  <c r="AA56" i="29"/>
  <c r="AA25" i="29"/>
  <c r="AA26" i="29" s="1"/>
  <c r="AA27" i="29" s="1"/>
  <c r="AA15" i="29"/>
  <c r="AA30" i="29" s="1"/>
  <c r="AB56" i="29"/>
  <c r="AB52" i="29"/>
  <c r="AB53" i="29" s="1"/>
  <c r="AA52" i="29"/>
  <c r="AA53" i="29" s="1"/>
  <c r="Y38" i="29"/>
  <c r="Y41" i="29" s="1"/>
  <c r="Y43" i="29" s="1"/>
  <c r="Y50" i="29"/>
  <c r="Y51" i="29" s="1"/>
  <c r="AC52" i="31"/>
  <c r="AC53" i="31" s="1"/>
  <c r="AC36" i="18"/>
  <c r="AC33" i="18"/>
  <c r="AD52" i="30" l="1"/>
  <c r="AD53" i="30" s="1"/>
  <c r="AC42" i="29"/>
  <c r="AC56" i="29"/>
  <c r="AC61" i="29" s="1"/>
  <c r="AC62" i="29" s="1"/>
  <c r="AC63" i="29" s="1"/>
  <c r="AE12" i="31"/>
  <c r="AE25" i="31" s="1"/>
  <c r="AE26" i="31" s="1"/>
  <c r="AE27" i="31" s="1"/>
  <c r="AB33" i="30"/>
  <c r="AG42" i="18"/>
  <c r="AE33" i="18"/>
  <c r="AD42" i="30"/>
  <c r="AH42" i="18"/>
  <c r="AB61" i="29"/>
  <c r="AB62" i="29" s="1"/>
  <c r="AB63" i="29" s="1"/>
  <c r="AB57" i="29"/>
  <c r="AB38" i="30"/>
  <c r="AB41" i="30" s="1"/>
  <c r="AB43" i="30" s="1"/>
  <c r="AB50" i="30"/>
  <c r="AB51" i="30" s="1"/>
  <c r="AE62" i="18"/>
  <c r="AE63" i="18" s="1"/>
  <c r="AE65" i="18" s="1"/>
  <c r="AE67" i="18" s="1"/>
  <c r="AE68" i="18" s="1"/>
  <c r="AD57" i="30"/>
  <c r="AD61" i="30"/>
  <c r="AD62" i="30" s="1"/>
  <c r="AD63" i="30" s="1"/>
  <c r="AH12" i="18"/>
  <c r="AG52" i="18"/>
  <c r="AG53" i="18" s="1"/>
  <c r="AG15" i="18"/>
  <c r="AG30" i="18" s="1"/>
  <c r="AG25" i="18"/>
  <c r="AG26" i="18" s="1"/>
  <c r="AG27" i="18" s="1"/>
  <c r="AE38" i="18"/>
  <c r="AE41" i="18" s="1"/>
  <c r="AE43" i="18" s="1"/>
  <c r="AE50" i="18"/>
  <c r="AE51" i="18" s="1"/>
  <c r="AE9" i="29"/>
  <c r="AE44" i="29"/>
  <c r="AE32" i="29"/>
  <c r="AF4" i="29"/>
  <c r="AE8" i="29" s="1"/>
  <c r="AB33" i="31"/>
  <c r="AC65" i="31"/>
  <c r="AC67" i="31" s="1"/>
  <c r="AC68" i="31" s="1"/>
  <c r="AA57" i="29"/>
  <c r="AA61" i="29"/>
  <c r="AA62" i="29" s="1"/>
  <c r="AA63" i="29" s="1"/>
  <c r="AB50" i="31"/>
  <c r="AB51" i="31" s="1"/>
  <c r="AB38" i="31"/>
  <c r="AB41" i="31" s="1"/>
  <c r="AB43" i="31" s="1"/>
  <c r="AE8" i="30"/>
  <c r="AE12" i="30" s="1"/>
  <c r="AF32" i="30"/>
  <c r="AF9" i="30"/>
  <c r="AF44" i="30"/>
  <c r="AG4" i="30"/>
  <c r="AC31" i="31"/>
  <c r="AC36" i="31" s="1"/>
  <c r="AC37" i="31"/>
  <c r="AB37" i="29"/>
  <c r="AB31" i="29"/>
  <c r="AB36" i="29" s="1"/>
  <c r="AF37" i="18"/>
  <c r="AF31" i="18"/>
  <c r="AF36" i="18" s="1"/>
  <c r="AD25" i="31"/>
  <c r="AD26" i="31" s="1"/>
  <c r="AD27" i="31" s="1"/>
  <c r="AD15" i="31"/>
  <c r="AD30" i="31" s="1"/>
  <c r="AD42" i="29"/>
  <c r="AD12" i="29"/>
  <c r="AD52" i="29" s="1"/>
  <c r="AD53" i="29" s="1"/>
  <c r="AC25" i="29"/>
  <c r="AC26" i="29" s="1"/>
  <c r="AC27" i="29" s="1"/>
  <c r="AC15" i="29"/>
  <c r="AC30" i="29" s="1"/>
  <c r="AG61" i="18"/>
  <c r="AG62" i="18" s="1"/>
  <c r="AG63" i="18" s="1"/>
  <c r="AG57" i="18"/>
  <c r="AF9" i="31"/>
  <c r="AF32" i="31"/>
  <c r="AF44" i="31"/>
  <c r="AG4" i="31"/>
  <c r="AC50" i="18"/>
  <c r="AC51" i="18" s="1"/>
  <c r="AC38" i="18"/>
  <c r="AC41" i="18" s="1"/>
  <c r="AC43" i="18" s="1"/>
  <c r="AA37" i="29"/>
  <c r="AA31" i="29"/>
  <c r="AA36" i="29" s="1"/>
  <c r="AD15" i="30"/>
  <c r="AD30" i="30" s="1"/>
  <c r="AD25" i="30"/>
  <c r="AD26" i="30" s="1"/>
  <c r="AD27" i="30" s="1"/>
  <c r="AD56" i="31"/>
  <c r="AF65" i="18"/>
  <c r="AF67" i="18" s="1"/>
  <c r="AF68" i="18" s="1"/>
  <c r="AC37" i="30"/>
  <c r="AC31" i="30"/>
  <c r="AC36" i="30" s="1"/>
  <c r="AE42" i="31"/>
  <c r="AI32" i="18"/>
  <c r="AI44" i="18"/>
  <c r="AI9" i="18"/>
  <c r="AJ4" i="18"/>
  <c r="AB65" i="31"/>
  <c r="AB67" i="31" s="1"/>
  <c r="AB68" i="31" s="1"/>
  <c r="AD42" i="31"/>
  <c r="AC65" i="30"/>
  <c r="AC67" i="30" s="1"/>
  <c r="AC68" i="30" s="1"/>
  <c r="AE56" i="31" l="1"/>
  <c r="AE61" i="31" s="1"/>
  <c r="AE62" i="31" s="1"/>
  <c r="AE63" i="31" s="1"/>
  <c r="AC57" i="29"/>
  <c r="AC65" i="29" s="1"/>
  <c r="AC67" i="29" s="1"/>
  <c r="AC68" i="29" s="1"/>
  <c r="AE15" i="31"/>
  <c r="AE30" i="31" s="1"/>
  <c r="AE52" i="31"/>
  <c r="AE53" i="31" s="1"/>
  <c r="AD65" i="30"/>
  <c r="AD67" i="30" s="1"/>
  <c r="AD68" i="30" s="1"/>
  <c r="AB33" i="29"/>
  <c r="AE42" i="29"/>
  <c r="AE12" i="29"/>
  <c r="AE52" i="29" s="1"/>
  <c r="AE53" i="29" s="1"/>
  <c r="AC50" i="31"/>
  <c r="AC51" i="31" s="1"/>
  <c r="AC38" i="31"/>
  <c r="AC41" i="31" s="1"/>
  <c r="AC43" i="31" s="1"/>
  <c r="AG31" i="18"/>
  <c r="AG36" i="18" s="1"/>
  <c r="AG37" i="18"/>
  <c r="AC38" i="30"/>
  <c r="AC41" i="30" s="1"/>
  <c r="AC43" i="30" s="1"/>
  <c r="AC50" i="30"/>
  <c r="AC51" i="30" s="1"/>
  <c r="AG65" i="18"/>
  <c r="AG67" i="18" s="1"/>
  <c r="AG68" i="18" s="1"/>
  <c r="AC31" i="29"/>
  <c r="AC36" i="29" s="1"/>
  <c r="AC37" i="29"/>
  <c r="AB50" i="29"/>
  <c r="AB51" i="29" s="1"/>
  <c r="AB38" i="29"/>
  <c r="AB41" i="29" s="1"/>
  <c r="AB43" i="29" s="1"/>
  <c r="AF8" i="30"/>
  <c r="AF12" i="30" s="1"/>
  <c r="AF56" i="30" s="1"/>
  <c r="AG44" i="30"/>
  <c r="AG9" i="30"/>
  <c r="AG32" i="30"/>
  <c r="AH4" i="30"/>
  <c r="AF33" i="18"/>
  <c r="AC33" i="31"/>
  <c r="AD37" i="30"/>
  <c r="AD31" i="30"/>
  <c r="AD36" i="30" s="1"/>
  <c r="AH15" i="18"/>
  <c r="AH30" i="18" s="1"/>
  <c r="AH25" i="18"/>
  <c r="AH26" i="18" s="1"/>
  <c r="AH27" i="18" s="1"/>
  <c r="AD57" i="31"/>
  <c r="AD61" i="31"/>
  <c r="AD62" i="31" s="1"/>
  <c r="AD63" i="31" s="1"/>
  <c r="AA50" i="29"/>
  <c r="AA51" i="29" s="1"/>
  <c r="AA38" i="29"/>
  <c r="AA41" i="29" s="1"/>
  <c r="AA43" i="29" s="1"/>
  <c r="AD25" i="29"/>
  <c r="AD26" i="29" s="1"/>
  <c r="AD27" i="29" s="1"/>
  <c r="AD15" i="29"/>
  <c r="AD30" i="29" s="1"/>
  <c r="AD37" i="31"/>
  <c r="AD31" i="31"/>
  <c r="AE52" i="30"/>
  <c r="AE53" i="30" s="1"/>
  <c r="AE25" i="30"/>
  <c r="AE26" i="30" s="1"/>
  <c r="AE27" i="30" s="1"/>
  <c r="AE15" i="30"/>
  <c r="AE30" i="30" s="1"/>
  <c r="AC33" i="30"/>
  <c r="AH52" i="18"/>
  <c r="AH53" i="18" s="1"/>
  <c r="AE42" i="30"/>
  <c r="AE57" i="31"/>
  <c r="AF9" i="29"/>
  <c r="AF44" i="29"/>
  <c r="AF32" i="29"/>
  <c r="AG4" i="29"/>
  <c r="AE37" i="31"/>
  <c r="AE31" i="31"/>
  <c r="AE36" i="31" s="1"/>
  <c r="AI8" i="18"/>
  <c r="AI12" i="18" s="1"/>
  <c r="AI56" i="18" s="1"/>
  <c r="AJ44" i="18"/>
  <c r="AJ32" i="18"/>
  <c r="AJ9" i="18"/>
  <c r="AK4" i="18"/>
  <c r="AJ8" i="18" s="1"/>
  <c r="AE56" i="30"/>
  <c r="AF8" i="31"/>
  <c r="AF12" i="31" s="1"/>
  <c r="AG44" i="31"/>
  <c r="AG32" i="31"/>
  <c r="AG9" i="31"/>
  <c r="AH4" i="31"/>
  <c r="AD56" i="29"/>
  <c r="AF50" i="18"/>
  <c r="AF51" i="18" s="1"/>
  <c r="AF38" i="18"/>
  <c r="AF41" i="18" s="1"/>
  <c r="AF43" i="18" s="1"/>
  <c r="AA33" i="29"/>
  <c r="AA65" i="29"/>
  <c r="AA67" i="29" s="1"/>
  <c r="AA68" i="29" s="1"/>
  <c r="AH56" i="18"/>
  <c r="AB65" i="29"/>
  <c r="AB67" i="29" s="1"/>
  <c r="AB68" i="29" s="1"/>
  <c r="AG33" i="18" l="1"/>
  <c r="AF42" i="30"/>
  <c r="AC33" i="29"/>
  <c r="AE56" i="29"/>
  <c r="AE61" i="29" s="1"/>
  <c r="AE62" i="29" s="1"/>
  <c r="AE63" i="29" s="1"/>
  <c r="AJ12" i="18"/>
  <c r="AJ25" i="18" s="1"/>
  <c r="AJ26" i="18" s="1"/>
  <c r="AJ27" i="18" s="1"/>
  <c r="AE65" i="31"/>
  <c r="AE67" i="31" s="1"/>
  <c r="AE68" i="31" s="1"/>
  <c r="AE33" i="31"/>
  <c r="AI61" i="18"/>
  <c r="AI62" i="18" s="1"/>
  <c r="AI63" i="18" s="1"/>
  <c r="AI57" i="18"/>
  <c r="AG8" i="30"/>
  <c r="AG12" i="30" s="1"/>
  <c r="AH32" i="30"/>
  <c r="AH9" i="30"/>
  <c r="AH44" i="30"/>
  <c r="AI4" i="30"/>
  <c r="AD57" i="29"/>
  <c r="AD61" i="29"/>
  <c r="AD62" i="29" s="1"/>
  <c r="AD63" i="29" s="1"/>
  <c r="AE57" i="30"/>
  <c r="AE61" i="30"/>
  <c r="AE62" i="30" s="1"/>
  <c r="AE63" i="30" s="1"/>
  <c r="AJ42" i="18"/>
  <c r="AG32" i="29"/>
  <c r="AG9" i="29"/>
  <c r="AG44" i="29"/>
  <c r="AH4" i="29"/>
  <c r="AD37" i="29"/>
  <c r="AD31" i="29"/>
  <c r="AD36" i="29" s="1"/>
  <c r="AD65" i="31"/>
  <c r="AD67" i="31" s="1"/>
  <c r="AD68" i="31" s="1"/>
  <c r="AF52" i="30"/>
  <c r="AF53" i="30" s="1"/>
  <c r="AF15" i="30"/>
  <c r="AF30" i="30" s="1"/>
  <c r="AF25" i="30"/>
  <c r="AF26" i="30" s="1"/>
  <c r="AF27" i="30" s="1"/>
  <c r="AG56" i="30"/>
  <c r="AC38" i="29"/>
  <c r="AC41" i="29" s="1"/>
  <c r="AC43" i="29" s="1"/>
  <c r="AC50" i="29"/>
  <c r="AC51" i="29" s="1"/>
  <c r="AF15" i="31"/>
  <c r="AF30" i="31" s="1"/>
  <c r="AF25" i="31"/>
  <c r="AF26" i="31" s="1"/>
  <c r="AF27" i="31" s="1"/>
  <c r="AF56" i="31"/>
  <c r="AF52" i="31"/>
  <c r="AF53" i="31" s="1"/>
  <c r="AD33" i="29"/>
  <c r="AF42" i="31"/>
  <c r="AK32" i="18"/>
  <c r="AK44" i="18"/>
  <c r="AK9" i="18"/>
  <c r="AL4" i="18"/>
  <c r="AF8" i="29"/>
  <c r="AE37" i="30"/>
  <c r="AE31" i="30"/>
  <c r="AE36" i="30" s="1"/>
  <c r="AG50" i="18"/>
  <c r="AG51" i="18" s="1"/>
  <c r="AG38" i="18"/>
  <c r="AG41" i="18" s="1"/>
  <c r="AG43" i="18" s="1"/>
  <c r="AE25" i="29"/>
  <c r="AE26" i="29" s="1"/>
  <c r="AE27" i="29" s="1"/>
  <c r="AE15" i="29"/>
  <c r="AE30" i="29" s="1"/>
  <c r="AH61" i="18"/>
  <c r="AH62" i="18" s="1"/>
  <c r="AH63" i="18" s="1"/>
  <c r="AH57" i="18"/>
  <c r="AI15" i="18"/>
  <c r="AI30" i="18" s="1"/>
  <c r="AJ56" i="18"/>
  <c r="AI25" i="18"/>
  <c r="AF61" i="30"/>
  <c r="AF62" i="30" s="1"/>
  <c r="AF63" i="30" s="1"/>
  <c r="AF57" i="30"/>
  <c r="AD33" i="31"/>
  <c r="AD36" i="31"/>
  <c r="AH37" i="18"/>
  <c r="AH31" i="18"/>
  <c r="AH36" i="18" s="1"/>
  <c r="AG8" i="31"/>
  <c r="AG12" i="31" s="1"/>
  <c r="AH9" i="31"/>
  <c r="AH44" i="31"/>
  <c r="AH32" i="31"/>
  <c r="AI4" i="31"/>
  <c r="AE38" i="31"/>
  <c r="AE41" i="31" s="1"/>
  <c r="AE43" i="31" s="1"/>
  <c r="AE50" i="31"/>
  <c r="AE51" i="31" s="1"/>
  <c r="AE57" i="29"/>
  <c r="AI52" i="18"/>
  <c r="AI53" i="18" s="1"/>
  <c r="AD38" i="30"/>
  <c r="AD41" i="30" s="1"/>
  <c r="AD43" i="30" s="1"/>
  <c r="AD50" i="30"/>
  <c r="AD51" i="30" s="1"/>
  <c r="AD33" i="30"/>
  <c r="AI42" i="18"/>
  <c r="AJ15" i="18" l="1"/>
  <c r="AJ30" i="18" s="1"/>
  <c r="AD65" i="29"/>
  <c r="AD67" i="29" s="1"/>
  <c r="AD68" i="29" s="1"/>
  <c r="AJ52" i="18"/>
  <c r="AJ53" i="18" s="1"/>
  <c r="AE33" i="30"/>
  <c r="AG42" i="31"/>
  <c r="AH50" i="18"/>
  <c r="AH51" i="18" s="1"/>
  <c r="AH38" i="18"/>
  <c r="AH41" i="18" s="1"/>
  <c r="AH43" i="18" s="1"/>
  <c r="AJ61" i="18"/>
  <c r="AJ62" i="18" s="1"/>
  <c r="AJ63" i="18" s="1"/>
  <c r="AJ57" i="18"/>
  <c r="AF42" i="29"/>
  <c r="AF12" i="29"/>
  <c r="AF37" i="31"/>
  <c r="AF31" i="31"/>
  <c r="AF36" i="31" s="1"/>
  <c r="AG61" i="30"/>
  <c r="AG62" i="30" s="1"/>
  <c r="AG63" i="30" s="1"/>
  <c r="AG57" i="30"/>
  <c r="AH33" i="18"/>
  <c r="AG52" i="30"/>
  <c r="AG53" i="30" s="1"/>
  <c r="AG25" i="30"/>
  <c r="AG26" i="30" s="1"/>
  <c r="AG27" i="30" s="1"/>
  <c r="AG15" i="30"/>
  <c r="AG30" i="30" s="1"/>
  <c r="AF65" i="30"/>
  <c r="AF67" i="30" s="1"/>
  <c r="AF68" i="30" s="1"/>
  <c r="AK8" i="18"/>
  <c r="AK12" i="18" s="1"/>
  <c r="AL32" i="18"/>
  <c r="AL9" i="18"/>
  <c r="AL44" i="18"/>
  <c r="AM4" i="18"/>
  <c r="AF57" i="31"/>
  <c r="AF61" i="31"/>
  <c r="AF62" i="31" s="1"/>
  <c r="AF63" i="31" s="1"/>
  <c r="AF37" i="30"/>
  <c r="AF31" i="30"/>
  <c r="AF36" i="30" s="1"/>
  <c r="AG8" i="29"/>
  <c r="AG12" i="29" s="1"/>
  <c r="AH9" i="29"/>
  <c r="AH44" i="29"/>
  <c r="AH32" i="29"/>
  <c r="AI4" i="29"/>
  <c r="AI65" i="18"/>
  <c r="AI67" i="18" s="1"/>
  <c r="AI68" i="18" s="1"/>
  <c r="AG42" i="30"/>
  <c r="AH8" i="31"/>
  <c r="AH12" i="31" s="1"/>
  <c r="AH56" i="31" s="1"/>
  <c r="AI32" i="31"/>
  <c r="AI44" i="31"/>
  <c r="AI9" i="31"/>
  <c r="AJ4" i="31"/>
  <c r="AG15" i="31"/>
  <c r="AG30" i="31" s="1"/>
  <c r="AG25" i="31"/>
  <c r="AG26" i="31" s="1"/>
  <c r="AG27" i="31" s="1"/>
  <c r="AD50" i="31"/>
  <c r="AD51" i="31" s="1"/>
  <c r="AD38" i="31"/>
  <c r="AD41" i="31" s="1"/>
  <c r="AD43" i="31" s="1"/>
  <c r="AE50" i="30"/>
  <c r="AE51" i="30" s="1"/>
  <c r="AE38" i="30"/>
  <c r="AE41" i="30" s="1"/>
  <c r="AE43" i="30" s="1"/>
  <c r="AG52" i="31"/>
  <c r="AG53" i="31" s="1"/>
  <c r="AD38" i="29"/>
  <c r="AD41" i="29" s="1"/>
  <c r="AD43" i="29" s="1"/>
  <c r="AD50" i="29"/>
  <c r="AD51" i="29" s="1"/>
  <c r="AE65" i="30"/>
  <c r="AE67" i="30" s="1"/>
  <c r="AE68" i="30" s="1"/>
  <c r="AE65" i="29"/>
  <c r="AE67" i="29" s="1"/>
  <c r="AE68" i="29" s="1"/>
  <c r="AI26" i="18"/>
  <c r="AI27" i="18" s="1"/>
  <c r="AH65" i="18"/>
  <c r="AH67" i="18" s="1"/>
  <c r="AH68" i="18" s="1"/>
  <c r="AE37" i="29"/>
  <c r="AE31" i="29"/>
  <c r="AE36" i="29" s="1"/>
  <c r="AG56" i="31"/>
  <c r="AH8" i="30"/>
  <c r="AH12" i="30" s="1"/>
  <c r="AH52" i="30" s="1"/>
  <c r="AH53" i="30" s="1"/>
  <c r="AI9" i="30"/>
  <c r="AI44" i="30"/>
  <c r="AI32" i="30"/>
  <c r="AJ4" i="30"/>
  <c r="AI8" i="30" s="1"/>
  <c r="AJ37" i="18"/>
  <c r="AJ31" i="18"/>
  <c r="AJ36" i="18" s="1"/>
  <c r="AK42" i="18" l="1"/>
  <c r="AG65" i="30"/>
  <c r="AG67" i="30" s="1"/>
  <c r="AG68" i="30" s="1"/>
  <c r="AH52" i="31"/>
  <c r="AH53" i="31" s="1"/>
  <c r="AG42" i="29"/>
  <c r="AF65" i="31"/>
  <c r="AF67" i="31" s="1"/>
  <c r="AF68" i="31" s="1"/>
  <c r="AI31" i="18"/>
  <c r="AI37" i="18"/>
  <c r="AF50" i="30"/>
  <c r="AF51" i="30" s="1"/>
  <c r="AF38" i="30"/>
  <c r="AF41" i="30" s="1"/>
  <c r="AF43" i="30" s="1"/>
  <c r="AJ38" i="18"/>
  <c r="AJ41" i="18" s="1"/>
  <c r="AJ43" i="18" s="1"/>
  <c r="AJ50" i="18"/>
  <c r="AJ51" i="18" s="1"/>
  <c r="AI42" i="30"/>
  <c r="AI12" i="30"/>
  <c r="AI56" i="30" s="1"/>
  <c r="AH25" i="30"/>
  <c r="AH26" i="30" s="1"/>
  <c r="AH27" i="30" s="1"/>
  <c r="AH15" i="30"/>
  <c r="AH30" i="30" s="1"/>
  <c r="AG37" i="31"/>
  <c r="AG31" i="31"/>
  <c r="AG36" i="31" s="1"/>
  <c r="AL8" i="18"/>
  <c r="AL12" i="18" s="1"/>
  <c r="AL52" i="18" s="1"/>
  <c r="AL53" i="18" s="1"/>
  <c r="AM32" i="18"/>
  <c r="AM44" i="18"/>
  <c r="AM9" i="18"/>
  <c r="AN4" i="18"/>
  <c r="AH42" i="31"/>
  <c r="AH56" i="30"/>
  <c r="AJ65" i="18"/>
  <c r="AJ67" i="18" s="1"/>
  <c r="AJ68" i="18" s="1"/>
  <c r="AF33" i="31"/>
  <c r="AK15" i="18"/>
  <c r="AK30" i="18" s="1"/>
  <c r="AK25" i="18"/>
  <c r="AK26" i="18" s="1"/>
  <c r="AK27" i="18" s="1"/>
  <c r="AK56" i="18"/>
  <c r="AK52" i="18"/>
  <c r="AK53" i="18" s="1"/>
  <c r="AF25" i="29"/>
  <c r="AF26" i="29" s="1"/>
  <c r="AF27" i="29" s="1"/>
  <c r="AF15" i="29"/>
  <c r="AF30" i="29" s="1"/>
  <c r="AG56" i="29"/>
  <c r="AG52" i="29"/>
  <c r="AG53" i="29" s="1"/>
  <c r="AF52" i="29"/>
  <c r="AF53" i="29" s="1"/>
  <c r="AF56" i="29"/>
  <c r="AE50" i="29"/>
  <c r="AE51" i="29" s="1"/>
  <c r="AE38" i="29"/>
  <c r="AE41" i="29" s="1"/>
  <c r="AE43" i="29" s="1"/>
  <c r="AE33" i="29"/>
  <c r="AH57" i="31"/>
  <c r="AH61" i="31"/>
  <c r="AH62" i="31" s="1"/>
  <c r="AH63" i="31" s="1"/>
  <c r="AF50" i="31"/>
  <c r="AF51" i="31" s="1"/>
  <c r="AF38" i="31"/>
  <c r="AF41" i="31" s="1"/>
  <c r="AF43" i="31" s="1"/>
  <c r="AJ44" i="30"/>
  <c r="AJ9" i="30"/>
  <c r="AJ32" i="30"/>
  <c r="AK4" i="30"/>
  <c r="AG61" i="31"/>
  <c r="AG62" i="31" s="1"/>
  <c r="AG63" i="31" s="1"/>
  <c r="AG57" i="31"/>
  <c r="AH42" i="30"/>
  <c r="AF33" i="30"/>
  <c r="AI8" i="31"/>
  <c r="AI12" i="31" s="1"/>
  <c r="AI52" i="31" s="1"/>
  <c r="AI53" i="31" s="1"/>
  <c r="AJ9" i="31"/>
  <c r="AJ32" i="31"/>
  <c r="AJ44" i="31"/>
  <c r="AK4" i="31"/>
  <c r="AH25" i="31"/>
  <c r="AH26" i="31" s="1"/>
  <c r="AH27" i="31" s="1"/>
  <c r="AH15" i="31"/>
  <c r="AH30" i="31" s="1"/>
  <c r="AH8" i="29"/>
  <c r="AH12" i="29" s="1"/>
  <c r="AH56" i="29" s="1"/>
  <c r="AI32" i="29"/>
  <c r="AI44" i="29"/>
  <c r="AI9" i="29"/>
  <c r="AJ4" i="29"/>
  <c r="AG25" i="29"/>
  <c r="AG26" i="29" s="1"/>
  <c r="AG27" i="29" s="1"/>
  <c r="AG15" i="29"/>
  <c r="AG30" i="29" s="1"/>
  <c r="AJ33" i="18"/>
  <c r="AG31" i="30"/>
  <c r="AG36" i="30" s="1"/>
  <c r="AG37" i="30"/>
  <c r="AH52" i="29" l="1"/>
  <c r="AH53" i="29" s="1"/>
  <c r="AH42" i="29"/>
  <c r="AL42" i="18"/>
  <c r="AH61" i="29"/>
  <c r="AH62" i="29" s="1"/>
  <c r="AH63" i="29" s="1"/>
  <c r="AH57" i="29"/>
  <c r="AI56" i="31"/>
  <c r="AI25" i="31"/>
  <c r="AI26" i="31" s="1"/>
  <c r="AI27" i="31" s="1"/>
  <c r="AI15" i="31"/>
  <c r="AI30" i="31" s="1"/>
  <c r="AF31" i="29"/>
  <c r="AF36" i="29" s="1"/>
  <c r="AF37" i="29"/>
  <c r="AI42" i="31"/>
  <c r="AM8" i="18"/>
  <c r="AM12" i="18" s="1"/>
  <c r="AM52" i="18" s="1"/>
  <c r="AM53" i="18" s="1"/>
  <c r="AN32" i="18"/>
  <c r="AN9" i="18"/>
  <c r="AN44" i="18"/>
  <c r="AO4" i="18"/>
  <c r="AI61" i="30"/>
  <c r="AI62" i="30" s="1"/>
  <c r="AI63" i="30" s="1"/>
  <c r="AI57" i="30"/>
  <c r="AG38" i="30"/>
  <c r="AG41" i="30" s="1"/>
  <c r="AG43" i="30" s="1"/>
  <c r="AG50" i="30"/>
  <c r="AG51" i="30" s="1"/>
  <c r="AJ8" i="30"/>
  <c r="AJ12" i="30" s="1"/>
  <c r="AJ56" i="30" s="1"/>
  <c r="AK44" i="30"/>
  <c r="AK32" i="30"/>
  <c r="AK9" i="30"/>
  <c r="AL4" i="30"/>
  <c r="AG33" i="30"/>
  <c r="AK37" i="18"/>
  <c r="AK31" i="18"/>
  <c r="AK36" i="18" s="1"/>
  <c r="AG33" i="31"/>
  <c r="AL56" i="18"/>
  <c r="AL15" i="18"/>
  <c r="AL30" i="18" s="1"/>
  <c r="AL25" i="18"/>
  <c r="AG31" i="29"/>
  <c r="AG36" i="29" s="1"/>
  <c r="AG37" i="29"/>
  <c r="AH37" i="31"/>
  <c r="AH31" i="31"/>
  <c r="AH36" i="31" s="1"/>
  <c r="AG57" i="29"/>
  <c r="AG61" i="29"/>
  <c r="AG62" i="29" s="1"/>
  <c r="AG63" i="29" s="1"/>
  <c r="AH61" i="30"/>
  <c r="AH62" i="30" s="1"/>
  <c r="AH63" i="30" s="1"/>
  <c r="AH57" i="30"/>
  <c r="AG38" i="31"/>
  <c r="AG41" i="31" s="1"/>
  <c r="AG43" i="31" s="1"/>
  <c r="AG50" i="31"/>
  <c r="AG51" i="31" s="1"/>
  <c r="AH31" i="30"/>
  <c r="AH36" i="30" s="1"/>
  <c r="AH37" i="30"/>
  <c r="AI8" i="29"/>
  <c r="AI12" i="29" s="1"/>
  <c r="AI52" i="29" s="1"/>
  <c r="AI53" i="29" s="1"/>
  <c r="AJ44" i="29"/>
  <c r="AJ32" i="29"/>
  <c r="AJ9" i="29"/>
  <c r="AK4" i="29"/>
  <c r="AH15" i="29"/>
  <c r="AH30" i="29" s="1"/>
  <c r="AH25" i="29"/>
  <c r="AH26" i="29" s="1"/>
  <c r="AH27" i="29" s="1"/>
  <c r="AJ8" i="31"/>
  <c r="AJ12" i="31" s="1"/>
  <c r="AJ56" i="31" s="1"/>
  <c r="AK44" i="31"/>
  <c r="AK32" i="31"/>
  <c r="AK9" i="31"/>
  <c r="AL4" i="31"/>
  <c r="AG65" i="31"/>
  <c r="AG67" i="31" s="1"/>
  <c r="AG68" i="31" s="1"/>
  <c r="AH65" i="31"/>
  <c r="AH67" i="31" s="1"/>
  <c r="AH68" i="31" s="1"/>
  <c r="AF57" i="29"/>
  <c r="AF61" i="29"/>
  <c r="AF62" i="29" s="1"/>
  <c r="AF63" i="29" s="1"/>
  <c r="AF33" i="29"/>
  <c r="AK61" i="18"/>
  <c r="AK62" i="18" s="1"/>
  <c r="AK63" i="18" s="1"/>
  <c r="AK57" i="18"/>
  <c r="AI52" i="30"/>
  <c r="AI53" i="30" s="1"/>
  <c r="AI15" i="30"/>
  <c r="AI30" i="30" s="1"/>
  <c r="AI25" i="30"/>
  <c r="AI26" i="30" s="1"/>
  <c r="AI27" i="30" s="1"/>
  <c r="AI36" i="18"/>
  <c r="AI33" i="18"/>
  <c r="AI65" i="30" l="1"/>
  <c r="AI67" i="30" s="1"/>
  <c r="AI68" i="30" s="1"/>
  <c r="AK65" i="18"/>
  <c r="AK67" i="18" s="1"/>
  <c r="AK68" i="18" s="1"/>
  <c r="AJ42" i="31"/>
  <c r="AK33" i="18"/>
  <c r="AH33" i="31"/>
  <c r="AM42" i="18"/>
  <c r="AH37" i="29"/>
  <c r="AH31" i="29"/>
  <c r="AH36" i="29" s="1"/>
  <c r="AL26" i="18"/>
  <c r="AL27" i="18" s="1"/>
  <c r="AK38" i="18"/>
  <c r="AK41" i="18" s="1"/>
  <c r="AK43" i="18" s="1"/>
  <c r="AK50" i="18"/>
  <c r="AK51" i="18" s="1"/>
  <c r="AJ52" i="30"/>
  <c r="AJ53" i="30" s="1"/>
  <c r="AJ15" i="30"/>
  <c r="AJ30" i="30" s="1"/>
  <c r="AJ25" i="30"/>
  <c r="AJ26" i="30" s="1"/>
  <c r="AJ27" i="30" s="1"/>
  <c r="AO32" i="18"/>
  <c r="AO44" i="18"/>
  <c r="AO9" i="18"/>
  <c r="AP4" i="18"/>
  <c r="AH65" i="29"/>
  <c r="AH67" i="29" s="1"/>
  <c r="AH68" i="29" s="1"/>
  <c r="AJ61" i="31"/>
  <c r="AJ62" i="31" s="1"/>
  <c r="AJ63" i="31" s="1"/>
  <c r="AJ57" i="31"/>
  <c r="AH50" i="30"/>
  <c r="AH51" i="30" s="1"/>
  <c r="AH38" i="30"/>
  <c r="AH41" i="30" s="1"/>
  <c r="AH43" i="30" s="1"/>
  <c r="AG65" i="29"/>
  <c r="AG67" i="29" s="1"/>
  <c r="AG68" i="29" s="1"/>
  <c r="AG50" i="29"/>
  <c r="AG51" i="29" s="1"/>
  <c r="AG38" i="29"/>
  <c r="AG41" i="29" s="1"/>
  <c r="AG43" i="29" s="1"/>
  <c r="AF50" i="29"/>
  <c r="AF51" i="29" s="1"/>
  <c r="AF38" i="29"/>
  <c r="AF41" i="29" s="1"/>
  <c r="AF43" i="29" s="1"/>
  <c r="AI37" i="31"/>
  <c r="AI31" i="31"/>
  <c r="AI36" i="31" s="1"/>
  <c r="AI31" i="30"/>
  <c r="AI36" i="30" s="1"/>
  <c r="AI37" i="30"/>
  <c r="AI56" i="29"/>
  <c r="AI15" i="29"/>
  <c r="AI30" i="29" s="1"/>
  <c r="AI25" i="29"/>
  <c r="AI26" i="29" s="1"/>
  <c r="AI27" i="29" s="1"/>
  <c r="AK8" i="30"/>
  <c r="AK12" i="30" s="1"/>
  <c r="AK56" i="30" s="1"/>
  <c r="AL32" i="30"/>
  <c r="AL44" i="30"/>
  <c r="AL9" i="30"/>
  <c r="AM4" i="30"/>
  <c r="AI42" i="29"/>
  <c r="AI50" i="18"/>
  <c r="AI51" i="18" s="1"/>
  <c r="AI38" i="18"/>
  <c r="AI41" i="18" s="1"/>
  <c r="AI43" i="18" s="1"/>
  <c r="AJ57" i="30"/>
  <c r="AJ61" i="30"/>
  <c r="AJ62" i="30" s="1"/>
  <c r="AJ63" i="30" s="1"/>
  <c r="AF65" i="29"/>
  <c r="AF67" i="29" s="1"/>
  <c r="AF68" i="29" s="1"/>
  <c r="AK8" i="31"/>
  <c r="AK12" i="31" s="1"/>
  <c r="AL9" i="31"/>
  <c r="AL32" i="31"/>
  <c r="AL44" i="31"/>
  <c r="AM4" i="31"/>
  <c r="AJ52" i="31"/>
  <c r="AJ53" i="31" s="1"/>
  <c r="AJ25" i="31"/>
  <c r="AJ26" i="31" s="1"/>
  <c r="AJ27" i="31" s="1"/>
  <c r="AJ15" i="31"/>
  <c r="AJ30" i="31" s="1"/>
  <c r="AJ8" i="29"/>
  <c r="AJ12" i="29" s="1"/>
  <c r="AK32" i="29"/>
  <c r="AK9" i="29"/>
  <c r="AK44" i="29"/>
  <c r="AL4" i="29"/>
  <c r="AH65" i="30"/>
  <c r="AH67" i="30" s="1"/>
  <c r="AH68" i="30" s="1"/>
  <c r="AH38" i="31"/>
  <c r="AH41" i="31" s="1"/>
  <c r="AH43" i="31" s="1"/>
  <c r="AH50" i="31"/>
  <c r="AH51" i="31" s="1"/>
  <c r="AH33" i="30"/>
  <c r="AL57" i="18"/>
  <c r="AL61" i="18"/>
  <c r="AL62" i="18" s="1"/>
  <c r="AL63" i="18" s="1"/>
  <c r="AG33" i="29"/>
  <c r="AN8" i="18"/>
  <c r="AM56" i="18"/>
  <c r="AM15" i="18"/>
  <c r="AM30" i="18" s="1"/>
  <c r="AM25" i="18"/>
  <c r="AJ42" i="30"/>
  <c r="AI57" i="31"/>
  <c r="AI61" i="31"/>
  <c r="AI62" i="31" s="1"/>
  <c r="AI63" i="31" s="1"/>
  <c r="AH33" i="29" l="1"/>
  <c r="AJ42" i="29"/>
  <c r="AJ65" i="30"/>
  <c r="AJ67" i="30" s="1"/>
  <c r="AJ68" i="30" s="1"/>
  <c r="AK15" i="31"/>
  <c r="AK30" i="31" s="1"/>
  <c r="AK25" i="31"/>
  <c r="AK26" i="31" s="1"/>
  <c r="AK27" i="31" s="1"/>
  <c r="AI37" i="29"/>
  <c r="AI31" i="29"/>
  <c r="AI36" i="29" s="1"/>
  <c r="AN42" i="18"/>
  <c r="AN12" i="18"/>
  <c r="AK8" i="29"/>
  <c r="AK12" i="29" s="1"/>
  <c r="AK56" i="29" s="1"/>
  <c r="AL9" i="29"/>
  <c r="AL32" i="29"/>
  <c r="AL44" i="29"/>
  <c r="AM4" i="29"/>
  <c r="AJ15" i="29"/>
  <c r="AJ30" i="29" s="1"/>
  <c r="AJ25" i="29"/>
  <c r="AJ26" i="29" s="1"/>
  <c r="AJ27" i="29" s="1"/>
  <c r="AJ37" i="31"/>
  <c r="AJ31" i="31"/>
  <c r="AJ36" i="31" s="1"/>
  <c r="AK52" i="30"/>
  <c r="AK53" i="30" s="1"/>
  <c r="AK15" i="30"/>
  <c r="AK30" i="30" s="1"/>
  <c r="AK25" i="30"/>
  <c r="AK26" i="30" s="1"/>
  <c r="AK27" i="30" s="1"/>
  <c r="AI38" i="30"/>
  <c r="AI41" i="30" s="1"/>
  <c r="AI43" i="30" s="1"/>
  <c r="AI50" i="30"/>
  <c r="AI51" i="30" s="1"/>
  <c r="AJ31" i="30"/>
  <c r="AJ36" i="30" s="1"/>
  <c r="AJ37" i="30"/>
  <c r="AH50" i="29"/>
  <c r="AH51" i="29" s="1"/>
  <c r="AH38" i="29"/>
  <c r="AH41" i="29" s="1"/>
  <c r="AH43" i="29" s="1"/>
  <c r="AL8" i="30"/>
  <c r="AL12" i="30" s="1"/>
  <c r="AL52" i="30" s="1"/>
  <c r="AL53" i="30" s="1"/>
  <c r="AM9" i="30"/>
  <c r="AM44" i="30"/>
  <c r="AM32" i="30"/>
  <c r="AN4" i="30"/>
  <c r="AI65" i="31"/>
  <c r="AI67" i="31" s="1"/>
  <c r="AI68" i="31" s="1"/>
  <c r="AK56" i="31"/>
  <c r="AJ52" i="29"/>
  <c r="AJ53" i="29" s="1"/>
  <c r="AI57" i="29"/>
  <c r="AI61" i="29"/>
  <c r="AI62" i="29" s="1"/>
  <c r="AI63" i="29" s="1"/>
  <c r="AI38" i="31"/>
  <c r="AI41" i="31" s="1"/>
  <c r="AI43" i="31" s="1"/>
  <c r="AI50" i="31"/>
  <c r="AI51" i="31" s="1"/>
  <c r="AK42" i="30"/>
  <c r="AI33" i="31"/>
  <c r="AL31" i="18"/>
  <c r="AL37" i="18"/>
  <c r="AM26" i="18"/>
  <c r="AM27" i="18" s="1"/>
  <c r="AM61" i="18"/>
  <c r="AM62" i="18" s="1"/>
  <c r="AM63" i="18" s="1"/>
  <c r="AM57" i="18"/>
  <c r="AK61" i="30"/>
  <c r="AK62" i="30" s="1"/>
  <c r="AK63" i="30" s="1"/>
  <c r="AK57" i="30"/>
  <c r="AL65" i="18"/>
  <c r="AL67" i="18" s="1"/>
  <c r="AL68" i="18" s="1"/>
  <c r="AK52" i="31"/>
  <c r="AK53" i="31" s="1"/>
  <c r="AL8" i="31"/>
  <c r="AL12" i="31" s="1"/>
  <c r="AL52" i="31" s="1"/>
  <c r="AL53" i="31" s="1"/>
  <c r="AM44" i="31"/>
  <c r="AM9" i="31"/>
  <c r="AM32" i="31"/>
  <c r="AN4" i="31"/>
  <c r="AJ56" i="29"/>
  <c r="AK42" i="31"/>
  <c r="AJ65" i="31"/>
  <c r="AJ67" i="31" s="1"/>
  <c r="AJ68" i="31" s="1"/>
  <c r="AO8" i="18"/>
  <c r="AO12" i="18" s="1"/>
  <c r="AP44" i="18"/>
  <c r="AP9" i="18"/>
  <c r="AP32" i="18"/>
  <c r="AQ4" i="18"/>
  <c r="AI33" i="30"/>
  <c r="AJ33" i="30" l="1"/>
  <c r="AL42" i="30"/>
  <c r="AK65" i="30"/>
  <c r="AK67" i="30" s="1"/>
  <c r="AK68" i="30" s="1"/>
  <c r="AK52" i="29"/>
  <c r="AK53" i="29" s="1"/>
  <c r="AI65" i="29"/>
  <c r="AI67" i="29" s="1"/>
  <c r="AI68" i="29" s="1"/>
  <c r="AL42" i="31"/>
  <c r="AI33" i="29"/>
  <c r="AL56" i="30"/>
  <c r="AL57" i="30" s="1"/>
  <c r="AM65" i="18"/>
  <c r="AM67" i="18" s="1"/>
  <c r="AM68" i="18" s="1"/>
  <c r="AK42" i="29"/>
  <c r="AN44" i="31"/>
  <c r="AN9" i="31"/>
  <c r="AN32" i="31"/>
  <c r="AO4" i="31"/>
  <c r="AM37" i="18"/>
  <c r="AM31" i="18"/>
  <c r="AM8" i="30"/>
  <c r="AN9" i="30"/>
  <c r="AN44" i="30"/>
  <c r="AN32" i="30"/>
  <c r="AO4" i="30"/>
  <c r="AJ38" i="31"/>
  <c r="AJ41" i="31" s="1"/>
  <c r="AJ43" i="31" s="1"/>
  <c r="AJ50" i="31"/>
  <c r="AJ51" i="31" s="1"/>
  <c r="AJ31" i="29"/>
  <c r="AJ36" i="29" s="1"/>
  <c r="AJ37" i="29"/>
  <c r="AK61" i="31"/>
  <c r="AK62" i="31" s="1"/>
  <c r="AK63" i="31" s="1"/>
  <c r="AK57" i="31"/>
  <c r="AL25" i="30"/>
  <c r="AL26" i="30" s="1"/>
  <c r="AL27" i="30" s="1"/>
  <c r="AL15" i="30"/>
  <c r="AL30" i="30" s="1"/>
  <c r="AK31" i="30"/>
  <c r="AK36" i="30" s="1"/>
  <c r="AK37" i="30"/>
  <c r="AI50" i="29"/>
  <c r="AI51" i="29" s="1"/>
  <c r="AI38" i="29"/>
  <c r="AI41" i="29" s="1"/>
  <c r="AI43" i="29" s="1"/>
  <c r="AK37" i="31"/>
  <c r="AK31" i="31"/>
  <c r="AK36" i="31" s="1"/>
  <c r="AP8" i="18"/>
  <c r="AP12" i="18" s="1"/>
  <c r="AQ32" i="18"/>
  <c r="AQ44" i="18"/>
  <c r="AQ9" i="18"/>
  <c r="AR4" i="18"/>
  <c r="AJ61" i="29"/>
  <c r="AJ62" i="29" s="1"/>
  <c r="AJ63" i="29" s="1"/>
  <c r="AJ57" i="29"/>
  <c r="AM8" i="31"/>
  <c r="AL15" i="31"/>
  <c r="AL30" i="31" s="1"/>
  <c r="AL25" i="31"/>
  <c r="AL26" i="31" s="1"/>
  <c r="AL27" i="31" s="1"/>
  <c r="AJ33" i="31"/>
  <c r="AJ50" i="30"/>
  <c r="AJ51" i="30" s="1"/>
  <c r="AJ38" i="30"/>
  <c r="AJ41" i="30" s="1"/>
  <c r="AJ43" i="30" s="1"/>
  <c r="AL8" i="29"/>
  <c r="AL12" i="29" s="1"/>
  <c r="AL56" i="29" s="1"/>
  <c r="AM32" i="29"/>
  <c r="AM44" i="29"/>
  <c r="AM9" i="29"/>
  <c r="AN4" i="29"/>
  <c r="AK15" i="29"/>
  <c r="AK30" i="29" s="1"/>
  <c r="AK25" i="29"/>
  <c r="AK26" i="29" s="1"/>
  <c r="AK27" i="29" s="1"/>
  <c r="AO25" i="18"/>
  <c r="AO26" i="18" s="1"/>
  <c r="AO27" i="18" s="1"/>
  <c r="AO15" i="18"/>
  <c r="AO30" i="18" s="1"/>
  <c r="AL36" i="18"/>
  <c r="AL33" i="18"/>
  <c r="AO42" i="18"/>
  <c r="AK57" i="29"/>
  <c r="AK61" i="29"/>
  <c r="AK62" i="29" s="1"/>
  <c r="AK63" i="29" s="1"/>
  <c r="AN15" i="18"/>
  <c r="AN30" i="18" s="1"/>
  <c r="AN25" i="18"/>
  <c r="AN26" i="18" s="1"/>
  <c r="AN27" i="18" s="1"/>
  <c r="AO52" i="18"/>
  <c r="AO53" i="18" s="1"/>
  <c r="AO56" i="18"/>
  <c r="AN56" i="18"/>
  <c r="AN52" i="18"/>
  <c r="AN53" i="18" s="1"/>
  <c r="AL56" i="31"/>
  <c r="AK65" i="31" l="1"/>
  <c r="AK67" i="31" s="1"/>
  <c r="AK68" i="31" s="1"/>
  <c r="AL61" i="30"/>
  <c r="AL62" i="30" s="1"/>
  <c r="AL63" i="30" s="1"/>
  <c r="AL65" i="30" s="1"/>
  <c r="AL67" i="30" s="1"/>
  <c r="AL68" i="30" s="1"/>
  <c r="AK33" i="31"/>
  <c r="AK33" i="30"/>
  <c r="AL31" i="31"/>
  <c r="AL36" i="31" s="1"/>
  <c r="AL37" i="31"/>
  <c r="AL57" i="31"/>
  <c r="AL61" i="31"/>
  <c r="AL62" i="31" s="1"/>
  <c r="AL63" i="31" s="1"/>
  <c r="AK65" i="29"/>
  <c r="AK67" i="29" s="1"/>
  <c r="AK68" i="29" s="1"/>
  <c r="AM8" i="29"/>
  <c r="AM12" i="29" s="1"/>
  <c r="AM56" i="29" s="1"/>
  <c r="AN32" i="29"/>
  <c r="AN44" i="29"/>
  <c r="AN9" i="29"/>
  <c r="AO4" i="29"/>
  <c r="AL15" i="29"/>
  <c r="AL30" i="29" s="1"/>
  <c r="AL25" i="29"/>
  <c r="AL26" i="29" s="1"/>
  <c r="AL27" i="29" s="1"/>
  <c r="AL33" i="31"/>
  <c r="AQ8" i="18"/>
  <c r="AQ12" i="18" s="1"/>
  <c r="AQ56" i="18" s="1"/>
  <c r="AR44" i="18"/>
  <c r="AR9" i="18"/>
  <c r="AR32" i="18"/>
  <c r="AS4" i="18"/>
  <c r="AP56" i="18"/>
  <c r="AP25" i="18"/>
  <c r="AP15" i="18"/>
  <c r="AP30" i="18" s="1"/>
  <c r="AK50" i="30"/>
  <c r="AK51" i="30" s="1"/>
  <c r="AK38" i="30"/>
  <c r="AK41" i="30" s="1"/>
  <c r="AK43" i="30" s="1"/>
  <c r="AJ50" i="29"/>
  <c r="AJ51" i="29" s="1"/>
  <c r="AJ38" i="29"/>
  <c r="AJ41" i="29" s="1"/>
  <c r="AJ43" i="29" s="1"/>
  <c r="AM42" i="30"/>
  <c r="AM12" i="30"/>
  <c r="AL37" i="30"/>
  <c r="AL31" i="30"/>
  <c r="AL36" i="30" s="1"/>
  <c r="AO31" i="18"/>
  <c r="AO36" i="18" s="1"/>
  <c r="AO37" i="18"/>
  <c r="AL50" i="18"/>
  <c r="AL51" i="18" s="1"/>
  <c r="AL38" i="18"/>
  <c r="AL41" i="18" s="1"/>
  <c r="AL43" i="18" s="1"/>
  <c r="AL52" i="29"/>
  <c r="AL53" i="29" s="1"/>
  <c r="AM42" i="31"/>
  <c r="AM12" i="31"/>
  <c r="AK50" i="31"/>
  <c r="AK51" i="31" s="1"/>
  <c r="AK38" i="31"/>
  <c r="AK41" i="31" s="1"/>
  <c r="AK43" i="31" s="1"/>
  <c r="AL42" i="29"/>
  <c r="AM36" i="18"/>
  <c r="AM33" i="18"/>
  <c r="AO61" i="18"/>
  <c r="AO62" i="18" s="1"/>
  <c r="AO63" i="18" s="1"/>
  <c r="AO57" i="18"/>
  <c r="AN8" i="30"/>
  <c r="AN12" i="30" s="1"/>
  <c r="AO32" i="30"/>
  <c r="AO44" i="30"/>
  <c r="AO9" i="30"/>
  <c r="AP4" i="30"/>
  <c r="AN8" i="31"/>
  <c r="AN12" i="31" s="1"/>
  <c r="AO44" i="31"/>
  <c r="AO32" i="31"/>
  <c r="AO9" i="31"/>
  <c r="AP4" i="31"/>
  <c r="AL61" i="29"/>
  <c r="AL62" i="29" s="1"/>
  <c r="AL63" i="29" s="1"/>
  <c r="AL57" i="29"/>
  <c r="AN31" i="18"/>
  <c r="AN36" i="18" s="1"/>
  <c r="AN37" i="18"/>
  <c r="AN61" i="18"/>
  <c r="AN62" i="18" s="1"/>
  <c r="AN63" i="18" s="1"/>
  <c r="AN57" i="18"/>
  <c r="AP52" i="18"/>
  <c r="AP53" i="18" s="1"/>
  <c r="AK37" i="29"/>
  <c r="AK31" i="29"/>
  <c r="AK36" i="29" s="1"/>
  <c r="AJ65" i="29"/>
  <c r="AJ67" i="29" s="1"/>
  <c r="AJ68" i="29" s="1"/>
  <c r="AJ33" i="29"/>
  <c r="AP42" i="18"/>
  <c r="AN33" i="18" l="1"/>
  <c r="AN42" i="31"/>
  <c r="AQ42" i="18"/>
  <c r="AN65" i="18"/>
  <c r="AN67" i="18" s="1"/>
  <c r="AN68" i="18" s="1"/>
  <c r="AM42" i="29"/>
  <c r="AL33" i="30"/>
  <c r="AL65" i="31"/>
  <c r="AL67" i="31" s="1"/>
  <c r="AL68" i="31" s="1"/>
  <c r="AQ61" i="18"/>
  <c r="AQ62" i="18" s="1"/>
  <c r="AQ63" i="18" s="1"/>
  <c r="AQ57" i="18"/>
  <c r="AK50" i="29"/>
  <c r="AK51" i="29" s="1"/>
  <c r="AK38" i="29"/>
  <c r="AK41" i="29" s="1"/>
  <c r="AK43" i="29" s="1"/>
  <c r="AN50" i="18"/>
  <c r="AN51" i="18" s="1"/>
  <c r="AN38" i="18"/>
  <c r="AN41" i="18" s="1"/>
  <c r="AN43" i="18" s="1"/>
  <c r="AO8" i="31"/>
  <c r="AO12" i="31" s="1"/>
  <c r="AO52" i="31" s="1"/>
  <c r="AO53" i="31" s="1"/>
  <c r="AP32" i="31"/>
  <c r="AP9" i="31"/>
  <c r="AP44" i="31"/>
  <c r="AQ4" i="31"/>
  <c r="AP8" i="31" s="1"/>
  <c r="AK33" i="29"/>
  <c r="AM50" i="18"/>
  <c r="AM51" i="18" s="1"/>
  <c r="AM38" i="18"/>
  <c r="AM41" i="18" s="1"/>
  <c r="AM43" i="18" s="1"/>
  <c r="AO38" i="18"/>
  <c r="AO41" i="18" s="1"/>
  <c r="AO43" i="18" s="1"/>
  <c r="AO50" i="18"/>
  <c r="AO51" i="18" s="1"/>
  <c r="AM52" i="30"/>
  <c r="AM53" i="30" s="1"/>
  <c r="AM15" i="30"/>
  <c r="AM30" i="30" s="1"/>
  <c r="AM25" i="30"/>
  <c r="AM26" i="30" s="1"/>
  <c r="AM27" i="30" s="1"/>
  <c r="AN56" i="30"/>
  <c r="AM56" i="30"/>
  <c r="AP26" i="18"/>
  <c r="AP27" i="18" s="1"/>
  <c r="AN8" i="29"/>
  <c r="AN12" i="29" s="1"/>
  <c r="AN52" i="29" s="1"/>
  <c r="AN53" i="29" s="1"/>
  <c r="AO9" i="29"/>
  <c r="AO44" i="29"/>
  <c r="AO32" i="29"/>
  <c r="AP4" i="29"/>
  <c r="AL65" i="29"/>
  <c r="AL67" i="29" s="1"/>
  <c r="AL68" i="29" s="1"/>
  <c r="AN52" i="31"/>
  <c r="AN53" i="31" s="1"/>
  <c r="AN25" i="31"/>
  <c r="AN15" i="31"/>
  <c r="AN30" i="31" s="1"/>
  <c r="AO65" i="18"/>
  <c r="AO67" i="18" s="1"/>
  <c r="AO68" i="18" s="1"/>
  <c r="AM15" i="31"/>
  <c r="AM30" i="31" s="1"/>
  <c r="AM25" i="31"/>
  <c r="AM26" i="31" s="1"/>
  <c r="AM27" i="31" s="1"/>
  <c r="AN56" i="31"/>
  <c r="AM56" i="31"/>
  <c r="AM52" i="31"/>
  <c r="AM53" i="31" s="1"/>
  <c r="AL38" i="30"/>
  <c r="AL41" i="30" s="1"/>
  <c r="AL43" i="30" s="1"/>
  <c r="AL50" i="30"/>
  <c r="AL51" i="30" s="1"/>
  <c r="AP61" i="18"/>
  <c r="AP62" i="18" s="1"/>
  <c r="AP63" i="18" s="1"/>
  <c r="AP57" i="18"/>
  <c r="AM57" i="29"/>
  <c r="AM61" i="29"/>
  <c r="AM62" i="29" s="1"/>
  <c r="AM63" i="29" s="1"/>
  <c r="AM52" i="29"/>
  <c r="AM53" i="29" s="1"/>
  <c r="AM15" i="29"/>
  <c r="AM30" i="29" s="1"/>
  <c r="AM25" i="29"/>
  <c r="AM26" i="29" s="1"/>
  <c r="AM27" i="29" s="1"/>
  <c r="AN56" i="29"/>
  <c r="AN42" i="30"/>
  <c r="AO8" i="30"/>
  <c r="AO12" i="30" s="1"/>
  <c r="AP9" i="30"/>
  <c r="AP44" i="30"/>
  <c r="AP32" i="30"/>
  <c r="AQ4" i="30"/>
  <c r="AR8" i="18"/>
  <c r="AR12" i="18" s="1"/>
  <c r="AR52" i="18" s="1"/>
  <c r="AR53" i="18" s="1"/>
  <c r="AS32" i="18"/>
  <c r="AS44" i="18"/>
  <c r="AS9" i="18"/>
  <c r="AT4" i="18"/>
  <c r="AL37" i="29"/>
  <c r="AL31" i="29"/>
  <c r="AL36" i="29" s="1"/>
  <c r="AN52" i="30"/>
  <c r="AN53" i="30" s="1"/>
  <c r="AN15" i="30"/>
  <c r="AN30" i="30" s="1"/>
  <c r="AN25" i="30"/>
  <c r="AN26" i="30" s="1"/>
  <c r="AN27" i="30" s="1"/>
  <c r="AO33" i="18"/>
  <c r="AQ52" i="18"/>
  <c r="AQ53" i="18" s="1"/>
  <c r="AQ25" i="18"/>
  <c r="AQ26" i="18" s="1"/>
  <c r="AQ27" i="18" s="1"/>
  <c r="AQ15" i="18"/>
  <c r="AQ30" i="18" s="1"/>
  <c r="AL38" i="31"/>
  <c r="AL41" i="31" s="1"/>
  <c r="AL43" i="31" s="1"/>
  <c r="AL50" i="31"/>
  <c r="AL51" i="31" s="1"/>
  <c r="AQ65" i="18" l="1"/>
  <c r="AQ67" i="18" s="1"/>
  <c r="AQ68" i="18" s="1"/>
  <c r="AO56" i="31"/>
  <c r="AO57" i="31" s="1"/>
  <c r="AO42" i="30"/>
  <c r="AP42" i="31"/>
  <c r="AN42" i="29"/>
  <c r="AO42" i="31"/>
  <c r="AO15" i="30"/>
  <c r="AO30" i="30" s="1"/>
  <c r="AO25" i="30"/>
  <c r="AO26" i="30" s="1"/>
  <c r="AO27" i="30" s="1"/>
  <c r="AP65" i="18"/>
  <c r="AP67" i="18" s="1"/>
  <c r="AP68" i="18" s="1"/>
  <c r="AM61" i="31"/>
  <c r="AM62" i="31" s="1"/>
  <c r="AM63" i="31" s="1"/>
  <c r="AM57" i="31"/>
  <c r="AN26" i="31"/>
  <c r="AN27" i="31" s="1"/>
  <c r="AP9" i="29"/>
  <c r="AP32" i="29"/>
  <c r="AP44" i="29"/>
  <c r="AQ4" i="29"/>
  <c r="AQ44" i="31"/>
  <c r="AQ32" i="31"/>
  <c r="AQ9" i="31"/>
  <c r="AR4" i="31"/>
  <c r="AL38" i="29"/>
  <c r="AL41" i="29" s="1"/>
  <c r="AL43" i="29" s="1"/>
  <c r="AL50" i="29"/>
  <c r="AL51" i="29" s="1"/>
  <c r="AN57" i="29"/>
  <c r="AN61" i="29"/>
  <c r="AN62" i="29" s="1"/>
  <c r="AN63" i="29" s="1"/>
  <c r="AP31" i="18"/>
  <c r="AP37" i="18"/>
  <c r="AM31" i="29"/>
  <c r="AM36" i="29" s="1"/>
  <c r="AM37" i="29"/>
  <c r="AM65" i="29"/>
  <c r="AM67" i="29" s="1"/>
  <c r="AM68" i="29" s="1"/>
  <c r="AN57" i="31"/>
  <c r="AN61" i="31"/>
  <c r="AN62" i="31" s="1"/>
  <c r="AN63" i="31" s="1"/>
  <c r="AM61" i="30"/>
  <c r="AM62" i="30" s="1"/>
  <c r="AM63" i="30" s="1"/>
  <c r="AM57" i="30"/>
  <c r="AP12" i="31"/>
  <c r="AP52" i="31" s="1"/>
  <c r="AP53" i="31" s="1"/>
  <c r="AO15" i="31"/>
  <c r="AO30" i="31" s="1"/>
  <c r="AO25" i="31"/>
  <c r="AO26" i="31" s="1"/>
  <c r="AO27" i="31" s="1"/>
  <c r="AN31" i="30"/>
  <c r="AN36" i="30" s="1"/>
  <c r="AN37" i="30"/>
  <c r="AP8" i="30"/>
  <c r="AP12" i="30" s="1"/>
  <c r="AQ44" i="30"/>
  <c r="AQ9" i="30"/>
  <c r="AQ32" i="30"/>
  <c r="AR4" i="30"/>
  <c r="AQ8" i="30" s="1"/>
  <c r="AM37" i="30"/>
  <c r="AM31" i="30"/>
  <c r="AM36" i="30" s="1"/>
  <c r="AQ37" i="18"/>
  <c r="AQ31" i="18"/>
  <c r="AQ36" i="18" s="1"/>
  <c r="AO52" i="30"/>
  <c r="AO53" i="30" s="1"/>
  <c r="AS8" i="18"/>
  <c r="AS12" i="18" s="1"/>
  <c r="AT44" i="18"/>
  <c r="AT9" i="18"/>
  <c r="AT32" i="18"/>
  <c r="AU4" i="18"/>
  <c r="AL33" i="29"/>
  <c r="AO56" i="30"/>
  <c r="AR56" i="18"/>
  <c r="AR15" i="18"/>
  <c r="AR30" i="18" s="1"/>
  <c r="AR25" i="18"/>
  <c r="AR42" i="18"/>
  <c r="AM37" i="31"/>
  <c r="AM31" i="31"/>
  <c r="AM36" i="31" s="1"/>
  <c r="AO8" i="29"/>
  <c r="AO12" i="29" s="1"/>
  <c r="AO56" i="29" s="1"/>
  <c r="AN15" i="29"/>
  <c r="AN30" i="29" s="1"/>
  <c r="AN25" i="29"/>
  <c r="AN26" i="29" s="1"/>
  <c r="AN27" i="29" s="1"/>
  <c r="AN61" i="30"/>
  <c r="AN62" i="30" s="1"/>
  <c r="AN63" i="30" s="1"/>
  <c r="AN57" i="30"/>
  <c r="AO61" i="31" l="1"/>
  <c r="AO62" i="31" s="1"/>
  <c r="AO63" i="31" s="1"/>
  <c r="AO65" i="31" s="1"/>
  <c r="AO67" i="31" s="1"/>
  <c r="AO68" i="31" s="1"/>
  <c r="AM33" i="29"/>
  <c r="AN65" i="30"/>
  <c r="AN67" i="30" s="1"/>
  <c r="AN68" i="30" s="1"/>
  <c r="AM33" i="31"/>
  <c r="AS42" i="18"/>
  <c r="AN65" i="31"/>
  <c r="AN67" i="31" s="1"/>
  <c r="AN68" i="31" s="1"/>
  <c r="AO61" i="29"/>
  <c r="AO62" i="29" s="1"/>
  <c r="AO63" i="29" s="1"/>
  <c r="AO57" i="29"/>
  <c r="AN31" i="31"/>
  <c r="AN37" i="31"/>
  <c r="AR26" i="18"/>
  <c r="AR27" i="18" s="1"/>
  <c r="AP8" i="29"/>
  <c r="AP12" i="29" s="1"/>
  <c r="AP56" i="29" s="1"/>
  <c r="AQ44" i="29"/>
  <c r="AQ9" i="29"/>
  <c r="AQ32" i="29"/>
  <c r="AR4" i="29"/>
  <c r="AO37" i="31"/>
  <c r="AO31" i="31"/>
  <c r="AO36" i="31" s="1"/>
  <c r="AM65" i="30"/>
  <c r="AM67" i="30" s="1"/>
  <c r="AM68" i="30" s="1"/>
  <c r="AM50" i="29"/>
  <c r="AM51" i="29" s="1"/>
  <c r="AM38" i="29"/>
  <c r="AM41" i="29" s="1"/>
  <c r="AM43" i="29" s="1"/>
  <c r="AN33" i="30"/>
  <c r="AN31" i="29"/>
  <c r="AN36" i="29" s="1"/>
  <c r="AN37" i="29"/>
  <c r="AP56" i="30"/>
  <c r="AP15" i="30"/>
  <c r="AP30" i="30" s="1"/>
  <c r="AP25" i="30"/>
  <c r="AP26" i="30" s="1"/>
  <c r="AP27" i="30" s="1"/>
  <c r="AT8" i="18"/>
  <c r="AT12" i="18" s="1"/>
  <c r="AU9" i="18"/>
  <c r="AU32" i="18"/>
  <c r="AU44" i="18"/>
  <c r="AV4" i="18"/>
  <c r="AU8" i="18" s="1"/>
  <c r="AS56" i="18"/>
  <c r="AS25" i="18"/>
  <c r="AS26" i="18" s="1"/>
  <c r="AS27" i="18" s="1"/>
  <c r="AS15" i="18"/>
  <c r="AS30" i="18" s="1"/>
  <c r="AQ33" i="18"/>
  <c r="AR9" i="30"/>
  <c r="AR44" i="30"/>
  <c r="AR32" i="30"/>
  <c r="AS4" i="30"/>
  <c r="AO42" i="29"/>
  <c r="AN65" i="29"/>
  <c r="AN67" i="29" s="1"/>
  <c r="AN68" i="29" s="1"/>
  <c r="AQ8" i="31"/>
  <c r="AQ12" i="31" s="1"/>
  <c r="AR32" i="31"/>
  <c r="AR44" i="31"/>
  <c r="AR9" i="31"/>
  <c r="AS4" i="31"/>
  <c r="AP52" i="30"/>
  <c r="AP53" i="30" s="1"/>
  <c r="AQ50" i="18"/>
  <c r="AQ51" i="18" s="1"/>
  <c r="AQ38" i="18"/>
  <c r="AQ41" i="18" s="1"/>
  <c r="AQ43" i="18" s="1"/>
  <c r="AQ42" i="30"/>
  <c r="AQ12" i="30"/>
  <c r="AQ52" i="30" s="1"/>
  <c r="AQ53" i="30" s="1"/>
  <c r="AO25" i="29"/>
  <c r="AO26" i="29" s="1"/>
  <c r="AO27" i="29" s="1"/>
  <c r="AO15" i="29"/>
  <c r="AO30" i="29" s="1"/>
  <c r="AR61" i="18"/>
  <c r="AR62" i="18" s="1"/>
  <c r="AR63" i="18" s="1"/>
  <c r="AR57" i="18"/>
  <c r="AO52" i="29"/>
  <c r="AO53" i="29" s="1"/>
  <c r="AM38" i="31"/>
  <c r="AM41" i="31" s="1"/>
  <c r="AM43" i="31" s="1"/>
  <c r="AM50" i="31"/>
  <c r="AM51" i="31" s="1"/>
  <c r="AS52" i="18"/>
  <c r="AS53" i="18" s="1"/>
  <c r="AO61" i="30"/>
  <c r="AO62" i="30" s="1"/>
  <c r="AO63" i="30" s="1"/>
  <c r="AO57" i="30"/>
  <c r="AM38" i="30"/>
  <c r="AM41" i="30" s="1"/>
  <c r="AM43" i="30" s="1"/>
  <c r="AM50" i="30"/>
  <c r="AM51" i="30" s="1"/>
  <c r="AN38" i="30"/>
  <c r="AN41" i="30" s="1"/>
  <c r="AN43" i="30" s="1"/>
  <c r="AN50" i="30"/>
  <c r="AN51" i="30" s="1"/>
  <c r="AP56" i="31"/>
  <c r="AP15" i="31"/>
  <c r="AP30" i="31" s="1"/>
  <c r="AP25" i="31"/>
  <c r="AP26" i="31" s="1"/>
  <c r="AP27" i="31" s="1"/>
  <c r="AP36" i="18"/>
  <c r="AP33" i="18"/>
  <c r="AP42" i="30"/>
  <c r="AM33" i="30"/>
  <c r="AM65" i="31"/>
  <c r="AM67" i="31" s="1"/>
  <c r="AM68" i="31" s="1"/>
  <c r="AO37" i="30"/>
  <c r="AO31" i="30"/>
  <c r="AO36" i="30" s="1"/>
  <c r="AN33" i="29" l="1"/>
  <c r="AU12" i="18"/>
  <c r="AU56" i="18" s="1"/>
  <c r="AP52" i="29"/>
  <c r="AP53" i="29" s="1"/>
  <c r="AO33" i="31"/>
  <c r="AP42" i="29"/>
  <c r="AO65" i="29"/>
  <c r="AO67" i="29" s="1"/>
  <c r="AO68" i="29" s="1"/>
  <c r="AR65" i="18"/>
  <c r="AR67" i="18" s="1"/>
  <c r="AR68" i="18" s="1"/>
  <c r="AQ56" i="31"/>
  <c r="AQ25" i="31"/>
  <c r="AQ26" i="31" s="1"/>
  <c r="AQ27" i="31" s="1"/>
  <c r="AQ15" i="31"/>
  <c r="AQ30" i="31" s="1"/>
  <c r="AT25" i="18"/>
  <c r="AT26" i="18" s="1"/>
  <c r="AT27" i="18" s="1"/>
  <c r="AT15" i="18"/>
  <c r="AT30" i="18" s="1"/>
  <c r="AP57" i="30"/>
  <c r="AP61" i="30"/>
  <c r="AP62" i="30" s="1"/>
  <c r="AP63" i="30" s="1"/>
  <c r="AQ42" i="31"/>
  <c r="AS31" i="18"/>
  <c r="AS36" i="18" s="1"/>
  <c r="AS37" i="18"/>
  <c r="AQ8" i="29"/>
  <c r="AQ12" i="29" s="1"/>
  <c r="AQ52" i="29" s="1"/>
  <c r="AQ53" i="29" s="1"/>
  <c r="AR44" i="29"/>
  <c r="AR32" i="29"/>
  <c r="AR9" i="29"/>
  <c r="AS4" i="29"/>
  <c r="AR31" i="18"/>
  <c r="AR37" i="18"/>
  <c r="AP37" i="30"/>
  <c r="AP31" i="30"/>
  <c r="AP36" i="30" s="1"/>
  <c r="AN50" i="29"/>
  <c r="AN51" i="29" s="1"/>
  <c r="AN38" i="29"/>
  <c r="AN41" i="29" s="1"/>
  <c r="AN43" i="29" s="1"/>
  <c r="AP25" i="29"/>
  <c r="AP26" i="29" s="1"/>
  <c r="AP27" i="29" s="1"/>
  <c r="AP15" i="29"/>
  <c r="AP30" i="29" s="1"/>
  <c r="AP57" i="31"/>
  <c r="AP61" i="31"/>
  <c r="AP62" i="31" s="1"/>
  <c r="AP63" i="31" s="1"/>
  <c r="AO37" i="29"/>
  <c r="AO31" i="29"/>
  <c r="AR8" i="30"/>
  <c r="AR12" i="30" s="1"/>
  <c r="AS44" i="30"/>
  <c r="AS9" i="30"/>
  <c r="AS32" i="30"/>
  <c r="AT4" i="30"/>
  <c r="AS8" i="30" s="1"/>
  <c r="AO50" i="30"/>
  <c r="AO51" i="30" s="1"/>
  <c r="AO38" i="30"/>
  <c r="AO41" i="30" s="1"/>
  <c r="AO43" i="30" s="1"/>
  <c r="AQ52" i="31"/>
  <c r="AQ53" i="31" s="1"/>
  <c r="AP37" i="31"/>
  <c r="AP31" i="31"/>
  <c r="AP36" i="31" s="1"/>
  <c r="AO65" i="30"/>
  <c r="AO67" i="30" s="1"/>
  <c r="AO68" i="30" s="1"/>
  <c r="AP57" i="29"/>
  <c r="AP61" i="29"/>
  <c r="AP62" i="29" s="1"/>
  <c r="AP63" i="29" s="1"/>
  <c r="AQ56" i="30"/>
  <c r="AQ25" i="30"/>
  <c r="AQ26" i="30" s="1"/>
  <c r="AQ27" i="30" s="1"/>
  <c r="AQ15" i="30"/>
  <c r="AQ30" i="30" s="1"/>
  <c r="AT52" i="18"/>
  <c r="AT53" i="18" s="1"/>
  <c r="AS61" i="18"/>
  <c r="AS62" i="18" s="1"/>
  <c r="AS63" i="18" s="1"/>
  <c r="AS57" i="18"/>
  <c r="AP38" i="18"/>
  <c r="AP41" i="18" s="1"/>
  <c r="AP43" i="18" s="1"/>
  <c r="AP50" i="18"/>
  <c r="AP51" i="18" s="1"/>
  <c r="AP33" i="31"/>
  <c r="AO33" i="30"/>
  <c r="AR8" i="31"/>
  <c r="AR12" i="31" s="1"/>
  <c r="AR52" i="31" s="1"/>
  <c r="AR53" i="31" s="1"/>
  <c r="AS32" i="31"/>
  <c r="AS44" i="31"/>
  <c r="AS9" i="31"/>
  <c r="AT4" i="31"/>
  <c r="AT56" i="18"/>
  <c r="AV9" i="18"/>
  <c r="AV44" i="18"/>
  <c r="AV32" i="18"/>
  <c r="AW4" i="18"/>
  <c r="AU42" i="18"/>
  <c r="AO38" i="31"/>
  <c r="AO41" i="31" s="1"/>
  <c r="AO43" i="31" s="1"/>
  <c r="AO50" i="31"/>
  <c r="AO51" i="31" s="1"/>
  <c r="AT42" i="18"/>
  <c r="AN36" i="31"/>
  <c r="AN33" i="31"/>
  <c r="AU52" i="18" l="1"/>
  <c r="AU53" i="18" s="1"/>
  <c r="AU25" i="18"/>
  <c r="AU26" i="18" s="1"/>
  <c r="AU27" i="18" s="1"/>
  <c r="AU15" i="18"/>
  <c r="AU30" i="18" s="1"/>
  <c r="AQ56" i="29"/>
  <c r="AQ57" i="29" s="1"/>
  <c r="AP65" i="29"/>
  <c r="AP67" i="29" s="1"/>
  <c r="AP68" i="29" s="1"/>
  <c r="AS65" i="18"/>
  <c r="AS67" i="18" s="1"/>
  <c r="AS68" i="18" s="1"/>
  <c r="AS33" i="18"/>
  <c r="AQ42" i="29"/>
  <c r="AP65" i="30"/>
  <c r="AP67" i="30" s="1"/>
  <c r="AP68" i="30" s="1"/>
  <c r="AP33" i="30"/>
  <c r="AP38" i="31"/>
  <c r="AP41" i="31" s="1"/>
  <c r="AP43" i="31" s="1"/>
  <c r="AP50" i="31"/>
  <c r="AP51" i="31" s="1"/>
  <c r="AR52" i="30"/>
  <c r="AR53" i="30" s="1"/>
  <c r="AR15" i="30"/>
  <c r="AR30" i="30" s="1"/>
  <c r="AR25" i="30"/>
  <c r="AR26" i="30" s="1"/>
  <c r="AR27" i="30" s="1"/>
  <c r="AP65" i="31"/>
  <c r="AP67" i="31" s="1"/>
  <c r="AP68" i="31" s="1"/>
  <c r="AP37" i="29"/>
  <c r="AP31" i="29"/>
  <c r="AR42" i="30"/>
  <c r="AS38" i="18"/>
  <c r="AS41" i="18" s="1"/>
  <c r="AS43" i="18" s="1"/>
  <c r="AS50" i="18"/>
  <c r="AS51" i="18" s="1"/>
  <c r="AT31" i="18"/>
  <c r="AT36" i="18" s="1"/>
  <c r="AT37" i="18"/>
  <c r="AQ37" i="31"/>
  <c r="AQ31" i="31"/>
  <c r="AQ36" i="31" s="1"/>
  <c r="AQ37" i="30"/>
  <c r="AQ31" i="30"/>
  <c r="AQ36" i="30" s="1"/>
  <c r="AP50" i="30"/>
  <c r="AP51" i="30" s="1"/>
  <c r="AP38" i="30"/>
  <c r="AP41" i="30" s="1"/>
  <c r="AP43" i="30" s="1"/>
  <c r="AQ57" i="30"/>
  <c r="AQ61" i="30"/>
  <c r="AQ62" i="30" s="1"/>
  <c r="AQ63" i="30" s="1"/>
  <c r="AO33" i="29"/>
  <c r="AO36" i="29"/>
  <c r="AS44" i="29"/>
  <c r="AS9" i="29"/>
  <c r="AS32" i="29"/>
  <c r="AT4" i="29"/>
  <c r="AS8" i="29" s="1"/>
  <c r="AR42" i="31"/>
  <c r="AQ57" i="31"/>
  <c r="AQ61" i="31"/>
  <c r="AQ62" i="31" s="1"/>
  <c r="AQ63" i="31" s="1"/>
  <c r="AT9" i="31"/>
  <c r="AT44" i="31"/>
  <c r="AT32" i="31"/>
  <c r="AU4" i="31"/>
  <c r="AN38" i="31"/>
  <c r="AN41" i="31" s="1"/>
  <c r="AN43" i="31" s="1"/>
  <c r="AN50" i="31"/>
  <c r="AN51" i="31" s="1"/>
  <c r="AS42" i="30"/>
  <c r="AS12" i="30"/>
  <c r="AS8" i="31"/>
  <c r="AS12" i="31" s="1"/>
  <c r="AS56" i="31" s="1"/>
  <c r="AR25" i="31"/>
  <c r="AR26" i="31" s="1"/>
  <c r="AR27" i="31" s="1"/>
  <c r="AR15" i="31"/>
  <c r="AR30" i="31" s="1"/>
  <c r="AR56" i="30"/>
  <c r="AV8" i="18"/>
  <c r="AV12" i="18" s="1"/>
  <c r="AW44" i="18"/>
  <c r="AW9" i="18"/>
  <c r="AW32" i="18"/>
  <c r="AX4" i="18"/>
  <c r="AT57" i="18"/>
  <c r="AT61" i="18"/>
  <c r="AT62" i="18" s="1"/>
  <c r="AT63" i="18" s="1"/>
  <c r="AT44" i="30"/>
  <c r="AT32" i="30"/>
  <c r="AT9" i="30"/>
  <c r="AU4" i="30"/>
  <c r="AT8" i="30" s="1"/>
  <c r="AQ61" i="29"/>
  <c r="AQ62" i="29" s="1"/>
  <c r="AQ63" i="29" s="1"/>
  <c r="AR36" i="18"/>
  <c r="AR33" i="18"/>
  <c r="AR8" i="29"/>
  <c r="AQ25" i="29"/>
  <c r="AQ26" i="29" s="1"/>
  <c r="AQ27" i="29" s="1"/>
  <c r="AQ15" i="29"/>
  <c r="AQ30" i="29" s="1"/>
  <c r="AU61" i="18"/>
  <c r="AU62" i="18" s="1"/>
  <c r="AU63" i="18" s="1"/>
  <c r="AU57" i="18"/>
  <c r="AR56" i="31"/>
  <c r="AQ33" i="30" l="1"/>
  <c r="AS42" i="31"/>
  <c r="AS52" i="31"/>
  <c r="AS53" i="31" s="1"/>
  <c r="AU65" i="18"/>
  <c r="AU67" i="18" s="1"/>
  <c r="AU68" i="18" s="1"/>
  <c r="AQ65" i="31"/>
  <c r="AQ67" i="31" s="1"/>
  <c r="AQ68" i="31" s="1"/>
  <c r="AQ33" i="31"/>
  <c r="AQ65" i="29"/>
  <c r="AQ67" i="29" s="1"/>
  <c r="AQ68" i="29" s="1"/>
  <c r="AT65" i="18"/>
  <c r="AT67" i="18" s="1"/>
  <c r="AT68" i="18" s="1"/>
  <c r="AT33" i="18"/>
  <c r="AV42" i="18"/>
  <c r="AT42" i="30"/>
  <c r="AT12" i="30"/>
  <c r="AT52" i="30" s="1"/>
  <c r="AT53" i="30" s="1"/>
  <c r="AU37" i="18"/>
  <c r="AU31" i="18"/>
  <c r="AS61" i="31"/>
  <c r="AS62" i="31" s="1"/>
  <c r="AS63" i="31" s="1"/>
  <c r="AS57" i="31"/>
  <c r="AS56" i="30"/>
  <c r="AS25" i="30"/>
  <c r="AS26" i="30" s="1"/>
  <c r="AS27" i="30" s="1"/>
  <c r="AS15" i="30"/>
  <c r="AS30" i="30" s="1"/>
  <c r="AS42" i="29"/>
  <c r="AS12" i="29"/>
  <c r="AO50" i="29"/>
  <c r="AO51" i="29" s="1"/>
  <c r="AO38" i="29"/>
  <c r="AO41" i="29" s="1"/>
  <c r="AO43" i="29" s="1"/>
  <c r="AT50" i="18"/>
  <c r="AT51" i="18" s="1"/>
  <c r="AT38" i="18"/>
  <c r="AT41" i="18" s="1"/>
  <c r="AT43" i="18" s="1"/>
  <c r="AP33" i="29"/>
  <c r="AP36" i="29"/>
  <c r="AR37" i="30"/>
  <c r="AR31" i="30"/>
  <c r="AR36" i="30" s="1"/>
  <c r="AQ37" i="29"/>
  <c r="AQ31" i="29"/>
  <c r="AQ36" i="29" s="1"/>
  <c r="AW8" i="18"/>
  <c r="AW12" i="18" s="1"/>
  <c r="AX9" i="18"/>
  <c r="AX44" i="18"/>
  <c r="AX32" i="18"/>
  <c r="AY4" i="18"/>
  <c r="AX8" i="18" s="1"/>
  <c r="AV15" i="18"/>
  <c r="AV30" i="18" s="1"/>
  <c r="AV25" i="18"/>
  <c r="AV26" i="18" s="1"/>
  <c r="AV27" i="18" s="1"/>
  <c r="AV52" i="18"/>
  <c r="AV53" i="18" s="1"/>
  <c r="AV56" i="18"/>
  <c r="AQ50" i="31"/>
  <c r="AQ51" i="31" s="1"/>
  <c r="AQ38" i="31"/>
  <c r="AQ41" i="31" s="1"/>
  <c r="AQ43" i="31" s="1"/>
  <c r="AR50" i="18"/>
  <c r="AR51" i="18" s="1"/>
  <c r="AR38" i="18"/>
  <c r="AR41" i="18" s="1"/>
  <c r="AR43" i="18" s="1"/>
  <c r="AR42" i="29"/>
  <c r="AR12" i="29"/>
  <c r="AR61" i="30"/>
  <c r="AR62" i="30" s="1"/>
  <c r="AR63" i="30" s="1"/>
  <c r="AR57" i="30"/>
  <c r="AR31" i="31"/>
  <c r="AR36" i="31" s="1"/>
  <c r="AR37" i="31"/>
  <c r="AR57" i="31"/>
  <c r="AR61" i="31"/>
  <c r="AR62" i="31" s="1"/>
  <c r="AR63" i="31" s="1"/>
  <c r="AU32" i="30"/>
  <c r="AU9" i="30"/>
  <c r="AU44" i="30"/>
  <c r="AV4" i="30"/>
  <c r="AS15" i="31"/>
  <c r="AS30" i="31" s="1"/>
  <c r="AS25" i="31"/>
  <c r="AS26" i="31" s="1"/>
  <c r="AS27" i="31" s="1"/>
  <c r="AT8" i="31"/>
  <c r="AT12" i="31" s="1"/>
  <c r="AU44" i="31"/>
  <c r="AU32" i="31"/>
  <c r="AU9" i="31"/>
  <c r="AV4" i="31"/>
  <c r="AU8" i="31" s="1"/>
  <c r="AT32" i="29"/>
  <c r="AT44" i="29"/>
  <c r="AT9" i="29"/>
  <c r="AU4" i="29"/>
  <c r="AQ65" i="30"/>
  <c r="AQ67" i="30" s="1"/>
  <c r="AQ68" i="30" s="1"/>
  <c r="AQ38" i="30"/>
  <c r="AQ41" i="30" s="1"/>
  <c r="AQ43" i="30" s="1"/>
  <c r="AQ50" i="30"/>
  <c r="AQ51" i="30" s="1"/>
  <c r="AS52" i="30"/>
  <c r="AS53" i="30" s="1"/>
  <c r="AR33" i="30" l="1"/>
  <c r="AQ33" i="29"/>
  <c r="AW42" i="18"/>
  <c r="AR33" i="31"/>
  <c r="AU12" i="31"/>
  <c r="AU52" i="31" s="1"/>
  <c r="AU53" i="31" s="1"/>
  <c r="AR65" i="31"/>
  <c r="AR67" i="31" s="1"/>
  <c r="AR68" i="31" s="1"/>
  <c r="AT52" i="31"/>
  <c r="AT53" i="31" s="1"/>
  <c r="AT15" i="31"/>
  <c r="AT30" i="31" s="1"/>
  <c r="AT25" i="31"/>
  <c r="AT26" i="31" s="1"/>
  <c r="AT27" i="31" s="1"/>
  <c r="AR15" i="29"/>
  <c r="AR30" i="29" s="1"/>
  <c r="AR25" i="29"/>
  <c r="AR26" i="29" s="1"/>
  <c r="AR27" i="29" s="1"/>
  <c r="AS52" i="29"/>
  <c r="AS53" i="29" s="1"/>
  <c r="AS56" i="29"/>
  <c r="AR56" i="29"/>
  <c r="AR52" i="29"/>
  <c r="AR53" i="29" s="1"/>
  <c r="AV61" i="18"/>
  <c r="AV62" i="18" s="1"/>
  <c r="AV63" i="18" s="1"/>
  <c r="AV57" i="18"/>
  <c r="AV31" i="18"/>
  <c r="AV36" i="18" s="1"/>
  <c r="AV37" i="18"/>
  <c r="AX42" i="18"/>
  <c r="AX12" i="18"/>
  <c r="AX56" i="18" s="1"/>
  <c r="AW25" i="18"/>
  <c r="AW15" i="18"/>
  <c r="AW30" i="18" s="1"/>
  <c r="AS61" i="30"/>
  <c r="AS62" i="30" s="1"/>
  <c r="AS63" i="30" s="1"/>
  <c r="AS57" i="30"/>
  <c r="AU36" i="18"/>
  <c r="AU33" i="18"/>
  <c r="AT8" i="29"/>
  <c r="AT12" i="29" s="1"/>
  <c r="AT52" i="29" s="1"/>
  <c r="AT53" i="29" s="1"/>
  <c r="AU44" i="29"/>
  <c r="AU9" i="29"/>
  <c r="AU32" i="29"/>
  <c r="AV4" i="29"/>
  <c r="AT42" i="31"/>
  <c r="AU42" i="31"/>
  <c r="AT56" i="31"/>
  <c r="AU8" i="30"/>
  <c r="AU12" i="30" s="1"/>
  <c r="AU56" i="30" s="1"/>
  <c r="AV32" i="30"/>
  <c r="AV9" i="30"/>
  <c r="AV44" i="30"/>
  <c r="AW4" i="30"/>
  <c r="AR50" i="31"/>
  <c r="AR51" i="31" s="1"/>
  <c r="AR38" i="31"/>
  <c r="AR41" i="31" s="1"/>
  <c r="AR43" i="31" s="1"/>
  <c r="AQ50" i="29"/>
  <c r="AQ51" i="29" s="1"/>
  <c r="AQ38" i="29"/>
  <c r="AQ41" i="29" s="1"/>
  <c r="AQ43" i="29" s="1"/>
  <c r="AP50" i="29"/>
  <c r="AP51" i="29" s="1"/>
  <c r="AP38" i="29"/>
  <c r="AP41" i="29" s="1"/>
  <c r="AP43" i="29" s="1"/>
  <c r="AS65" i="31"/>
  <c r="AS67" i="31" s="1"/>
  <c r="AS68" i="31" s="1"/>
  <c r="AV9" i="31"/>
  <c r="AV32" i="31"/>
  <c r="AV44" i="31"/>
  <c r="AW4" i="31"/>
  <c r="AV8" i="31" s="1"/>
  <c r="AS31" i="31"/>
  <c r="AS36" i="31" s="1"/>
  <c r="AS37" i="31"/>
  <c r="AR65" i="30"/>
  <c r="AR67" i="30" s="1"/>
  <c r="AR68" i="30" s="1"/>
  <c r="AW52" i="18"/>
  <c r="AW53" i="18" s="1"/>
  <c r="AY44" i="18"/>
  <c r="AY32" i="18"/>
  <c r="AY9" i="18"/>
  <c r="AZ4" i="18"/>
  <c r="AY8" i="18" s="1"/>
  <c r="AT56" i="30"/>
  <c r="AT15" i="30"/>
  <c r="AT30" i="30" s="1"/>
  <c r="AT25" i="30"/>
  <c r="AT26" i="30" s="1"/>
  <c r="AT27" i="30" s="1"/>
  <c r="AW56" i="18"/>
  <c r="AR38" i="30"/>
  <c r="AR41" i="30" s="1"/>
  <c r="AR43" i="30" s="1"/>
  <c r="AR50" i="30"/>
  <c r="AR51" i="30" s="1"/>
  <c r="AS15" i="29"/>
  <c r="AS30" i="29" s="1"/>
  <c r="AS25" i="29"/>
  <c r="AS26" i="29" s="1"/>
  <c r="AS27" i="29" s="1"/>
  <c r="AS37" i="30"/>
  <c r="AS31" i="30"/>
  <c r="AS36" i="30" s="1"/>
  <c r="AY12" i="18" l="1"/>
  <c r="AY25" i="18" s="1"/>
  <c r="AY26" i="18" s="1"/>
  <c r="AY27" i="18" s="1"/>
  <c r="AS33" i="31"/>
  <c r="AT56" i="29"/>
  <c r="AT61" i="29" s="1"/>
  <c r="AT62" i="29" s="1"/>
  <c r="AT63" i="29" s="1"/>
  <c r="AU56" i="31"/>
  <c r="AU57" i="31" s="1"/>
  <c r="AU25" i="31"/>
  <c r="AU26" i="31" s="1"/>
  <c r="AU27" i="31" s="1"/>
  <c r="AU31" i="31" s="1"/>
  <c r="AU36" i="31" s="1"/>
  <c r="AX52" i="18"/>
  <c r="AX53" i="18" s="1"/>
  <c r="AV33" i="18"/>
  <c r="AU15" i="31"/>
  <c r="AU30" i="31" s="1"/>
  <c r="AV42" i="31"/>
  <c r="AV12" i="31"/>
  <c r="AU57" i="30"/>
  <c r="AU61" i="30"/>
  <c r="AU62" i="30" s="1"/>
  <c r="AU63" i="30" s="1"/>
  <c r="AU8" i="29"/>
  <c r="AU12" i="29" s="1"/>
  <c r="AU52" i="29" s="1"/>
  <c r="AU53" i="29" s="1"/>
  <c r="AV32" i="29"/>
  <c r="AV9" i="29"/>
  <c r="AV44" i="29"/>
  <c r="AW4" i="29"/>
  <c r="AU52" i="30"/>
  <c r="AU53" i="30" s="1"/>
  <c r="AT61" i="31"/>
  <c r="AT62" i="31" s="1"/>
  <c r="AT63" i="31" s="1"/>
  <c r="AT57" i="31"/>
  <c r="AT25" i="29"/>
  <c r="AT26" i="29" s="1"/>
  <c r="AT27" i="29" s="1"/>
  <c r="AT15" i="29"/>
  <c r="AT30" i="29" s="1"/>
  <c r="AS65" i="30"/>
  <c r="AS67" i="30" s="1"/>
  <c r="AS68" i="30" s="1"/>
  <c r="AW26" i="18"/>
  <c r="AW27" i="18" s="1"/>
  <c r="AV38" i="18"/>
  <c r="AV41" i="18" s="1"/>
  <c r="AV43" i="18" s="1"/>
  <c r="AV50" i="18"/>
  <c r="AV51" i="18" s="1"/>
  <c r="AR61" i="29"/>
  <c r="AR62" i="29" s="1"/>
  <c r="AR63" i="29" s="1"/>
  <c r="AR57" i="29"/>
  <c r="AU37" i="31"/>
  <c r="AR37" i="29"/>
  <c r="AR31" i="29"/>
  <c r="AR36" i="29" s="1"/>
  <c r="AS33" i="30"/>
  <c r="AT42" i="29"/>
  <c r="AX25" i="18"/>
  <c r="AX26" i="18" s="1"/>
  <c r="AX27" i="18" s="1"/>
  <c r="AX15" i="18"/>
  <c r="AX30" i="18" s="1"/>
  <c r="AV65" i="18"/>
  <c r="AV67" i="18" s="1"/>
  <c r="AV68" i="18" s="1"/>
  <c r="AS61" i="29"/>
  <c r="AS62" i="29" s="1"/>
  <c r="AS63" i="29" s="1"/>
  <c r="AS57" i="29"/>
  <c r="AU42" i="30"/>
  <c r="AW44" i="31"/>
  <c r="AW9" i="31"/>
  <c r="AW32" i="31"/>
  <c r="AX4" i="31"/>
  <c r="AU15" i="30"/>
  <c r="AU30" i="30" s="1"/>
  <c r="AU25" i="30"/>
  <c r="AU26" i="30" s="1"/>
  <c r="AU27" i="30" s="1"/>
  <c r="AX61" i="18"/>
  <c r="AX62" i="18" s="1"/>
  <c r="AX63" i="18" s="1"/>
  <c r="AX57" i="18"/>
  <c r="AT31" i="31"/>
  <c r="AT36" i="31" s="1"/>
  <c r="AT37" i="31"/>
  <c r="AT57" i="30"/>
  <c r="AT61" i="30"/>
  <c r="AT62" i="30" s="1"/>
  <c r="AT63" i="30" s="1"/>
  <c r="AY42" i="18"/>
  <c r="AS50" i="30"/>
  <c r="AS51" i="30" s="1"/>
  <c r="AS38" i="30"/>
  <c r="AS41" i="30" s="1"/>
  <c r="AS43" i="30" s="1"/>
  <c r="AS31" i="29"/>
  <c r="AS36" i="29" s="1"/>
  <c r="AS37" i="29"/>
  <c r="AW57" i="18"/>
  <c r="AW61" i="18"/>
  <c r="AW62" i="18" s="1"/>
  <c r="AW63" i="18" s="1"/>
  <c r="AT37" i="30"/>
  <c r="AT31" i="30"/>
  <c r="AT36" i="30" s="1"/>
  <c r="AZ44" i="18"/>
  <c r="AZ32" i="18"/>
  <c r="AZ9" i="18"/>
  <c r="BA4" i="18"/>
  <c r="AS50" i="31"/>
  <c r="AS51" i="31" s="1"/>
  <c r="AS38" i="31"/>
  <c r="AS41" i="31" s="1"/>
  <c r="AS43" i="31" s="1"/>
  <c r="AV8" i="30"/>
  <c r="AV12" i="30" s="1"/>
  <c r="AV52" i="30" s="1"/>
  <c r="AV53" i="30" s="1"/>
  <c r="AW9" i="30"/>
  <c r="AW44" i="30"/>
  <c r="AW32" i="30"/>
  <c r="AX4" i="30"/>
  <c r="AU38" i="18"/>
  <c r="AU41" i="18" s="1"/>
  <c r="AU43" i="18" s="1"/>
  <c r="AU50" i="18"/>
  <c r="AU51" i="18" s="1"/>
  <c r="AY52" i="18" l="1"/>
  <c r="AY53" i="18" s="1"/>
  <c r="AY15" i="18"/>
  <c r="AY30" i="18" s="1"/>
  <c r="AY56" i="18"/>
  <c r="AY57" i="18" s="1"/>
  <c r="AU61" i="31"/>
  <c r="AU62" i="31" s="1"/>
  <c r="AU63" i="31" s="1"/>
  <c r="AU65" i="31" s="1"/>
  <c r="AU67" i="31" s="1"/>
  <c r="AU68" i="31" s="1"/>
  <c r="AU56" i="29"/>
  <c r="AU61" i="29" s="1"/>
  <c r="AU62" i="29" s="1"/>
  <c r="AU63" i="29" s="1"/>
  <c r="AT57" i="29"/>
  <c r="AT65" i="29" s="1"/>
  <c r="AT67" i="29" s="1"/>
  <c r="AT68" i="29" s="1"/>
  <c r="AU42" i="29"/>
  <c r="AU33" i="31"/>
  <c r="AS33" i="29"/>
  <c r="AX65" i="18"/>
  <c r="AX67" i="18" s="1"/>
  <c r="AX68" i="18" s="1"/>
  <c r="AV42" i="30"/>
  <c r="AR65" i="29"/>
  <c r="AR67" i="29" s="1"/>
  <c r="AR68" i="29" s="1"/>
  <c r="AX9" i="30"/>
  <c r="AX32" i="30"/>
  <c r="AX44" i="30"/>
  <c r="AY4" i="30"/>
  <c r="AW44" i="29"/>
  <c r="AW32" i="29"/>
  <c r="AW9" i="29"/>
  <c r="AX4" i="29"/>
  <c r="AZ8" i="18"/>
  <c r="AZ12" i="18" s="1"/>
  <c r="BA44" i="18"/>
  <c r="BA9" i="18"/>
  <c r="BA32" i="18"/>
  <c r="BB4" i="18"/>
  <c r="AW65" i="18"/>
  <c r="AW67" i="18" s="1"/>
  <c r="AW68" i="18" s="1"/>
  <c r="AT33" i="30"/>
  <c r="AS65" i="29"/>
  <c r="AS67" i="29" s="1"/>
  <c r="AS68" i="29" s="1"/>
  <c r="AU50" i="31"/>
  <c r="AU51" i="31" s="1"/>
  <c r="AU38" i="31"/>
  <c r="AU41" i="31" s="1"/>
  <c r="AU43" i="31" s="1"/>
  <c r="AV52" i="31"/>
  <c r="AV53" i="31" s="1"/>
  <c r="AV25" i="31"/>
  <c r="AV26" i="31" s="1"/>
  <c r="AV27" i="31" s="1"/>
  <c r="AV15" i="31"/>
  <c r="AV30" i="31" s="1"/>
  <c r="AV56" i="31"/>
  <c r="AW8" i="31"/>
  <c r="AW12" i="31" s="1"/>
  <c r="AW52" i="31" s="1"/>
  <c r="AW53" i="31" s="1"/>
  <c r="AX32" i="31"/>
  <c r="AX9" i="31"/>
  <c r="AX44" i="31"/>
  <c r="AY4" i="31"/>
  <c r="AX8" i="31" s="1"/>
  <c r="AW37" i="18"/>
  <c r="AW31" i="18"/>
  <c r="AW8" i="30"/>
  <c r="AW12" i="30" s="1"/>
  <c r="AW56" i="30" s="1"/>
  <c r="AT50" i="31"/>
  <c r="AT51" i="31" s="1"/>
  <c r="AT38" i="31"/>
  <c r="AT41" i="31" s="1"/>
  <c r="AT43" i="31" s="1"/>
  <c r="AU31" i="30"/>
  <c r="AU36" i="30" s="1"/>
  <c r="AU37" i="30"/>
  <c r="AT33" i="31"/>
  <c r="AT37" i="29"/>
  <c r="AT31" i="29"/>
  <c r="AT36" i="29" s="1"/>
  <c r="AV8" i="29"/>
  <c r="AV12" i="29" s="1"/>
  <c r="AV56" i="29" s="1"/>
  <c r="AU25" i="29"/>
  <c r="AU26" i="29" s="1"/>
  <c r="AU27" i="29" s="1"/>
  <c r="AU15" i="29"/>
  <c r="AU30" i="29" s="1"/>
  <c r="AV56" i="30"/>
  <c r="AV25" i="30"/>
  <c r="AV26" i="30" s="1"/>
  <c r="AV27" i="30" s="1"/>
  <c r="AV15" i="30"/>
  <c r="AV30" i="30" s="1"/>
  <c r="AT50" i="30"/>
  <c r="AT51" i="30" s="1"/>
  <c r="AT38" i="30"/>
  <c r="AT41" i="30" s="1"/>
  <c r="AT43" i="30" s="1"/>
  <c r="AS50" i="29"/>
  <c r="AS51" i="29" s="1"/>
  <c r="AS38" i="29"/>
  <c r="AS41" i="29" s="1"/>
  <c r="AS43" i="29" s="1"/>
  <c r="AT65" i="30"/>
  <c r="AT67" i="30" s="1"/>
  <c r="AT68" i="30" s="1"/>
  <c r="AX37" i="18"/>
  <c r="AX31" i="18"/>
  <c r="AX36" i="18" s="1"/>
  <c r="AR50" i="29"/>
  <c r="AR51" i="29" s="1"/>
  <c r="AR38" i="29"/>
  <c r="AR41" i="29" s="1"/>
  <c r="AR43" i="29" s="1"/>
  <c r="AY31" i="18"/>
  <c r="AY36" i="18" s="1"/>
  <c r="AY37" i="18"/>
  <c r="AR33" i="29"/>
  <c r="AT65" i="31"/>
  <c r="AT67" i="31" s="1"/>
  <c r="AT68" i="31" s="1"/>
  <c r="AU65" i="30"/>
  <c r="AU67" i="30" s="1"/>
  <c r="AU68" i="30" s="1"/>
  <c r="AY61" i="18" l="1"/>
  <c r="AY62" i="18" s="1"/>
  <c r="AY63" i="18" s="1"/>
  <c r="AY65" i="18" s="1"/>
  <c r="AY67" i="18" s="1"/>
  <c r="AY68" i="18" s="1"/>
  <c r="AU57" i="29"/>
  <c r="AU65" i="29" s="1"/>
  <c r="AU67" i="29" s="1"/>
  <c r="AU68" i="29" s="1"/>
  <c r="AY33" i="18"/>
  <c r="AT33" i="29"/>
  <c r="AU33" i="30"/>
  <c r="AZ42" i="18"/>
  <c r="AV61" i="29"/>
  <c r="AV62" i="29" s="1"/>
  <c r="AV63" i="29" s="1"/>
  <c r="AV57" i="29"/>
  <c r="AX42" i="31"/>
  <c r="AX12" i="31"/>
  <c r="AX56" i="31" s="1"/>
  <c r="AV52" i="29"/>
  <c r="AV53" i="29" s="1"/>
  <c r="AT50" i="29"/>
  <c r="AT51" i="29" s="1"/>
  <c r="AT38" i="29"/>
  <c r="AT41" i="29" s="1"/>
  <c r="AT43" i="29" s="1"/>
  <c r="AX33" i="18"/>
  <c r="AW42" i="30"/>
  <c r="AW57" i="30"/>
  <c r="AW61" i="30"/>
  <c r="AW62" i="30" s="1"/>
  <c r="AW63" i="30" s="1"/>
  <c r="BA8" i="18"/>
  <c r="BA12" i="18" s="1"/>
  <c r="BA52" i="18" s="1"/>
  <c r="BA53" i="18" s="1"/>
  <c r="BB9" i="18"/>
  <c r="BB44" i="18"/>
  <c r="BB32" i="18"/>
  <c r="BC4" i="18"/>
  <c r="AV31" i="30"/>
  <c r="AV36" i="30" s="1"/>
  <c r="AV37" i="30"/>
  <c r="AW25" i="30"/>
  <c r="AW26" i="30" s="1"/>
  <c r="AW27" i="30" s="1"/>
  <c r="AW15" i="30"/>
  <c r="AW30" i="30" s="1"/>
  <c r="AW36" i="18"/>
  <c r="AW33" i="18"/>
  <c r="AW56" i="31"/>
  <c r="AW15" i="31"/>
  <c r="AW30" i="31" s="1"/>
  <c r="AW25" i="31"/>
  <c r="AW26" i="31" s="1"/>
  <c r="AW27" i="31" s="1"/>
  <c r="AV37" i="31"/>
  <c r="AV31" i="31"/>
  <c r="AV36" i="31" s="1"/>
  <c r="AW8" i="29"/>
  <c r="AW12" i="29" s="1"/>
  <c r="AW56" i="29" s="1"/>
  <c r="AX9" i="29"/>
  <c r="AX44" i="29"/>
  <c r="AX32" i="29"/>
  <c r="AY4" i="29"/>
  <c r="AX8" i="30"/>
  <c r="AX12" i="30" s="1"/>
  <c r="AX52" i="30" s="1"/>
  <c r="AX53" i="30" s="1"/>
  <c r="AY44" i="30"/>
  <c r="AY9" i="30"/>
  <c r="AY32" i="30"/>
  <c r="AZ4" i="30"/>
  <c r="AV25" i="29"/>
  <c r="AV26" i="29" s="1"/>
  <c r="AV27" i="29" s="1"/>
  <c r="AV15" i="29"/>
  <c r="AV30" i="29" s="1"/>
  <c r="AY9" i="31"/>
  <c r="AY44" i="31"/>
  <c r="AY32" i="31"/>
  <c r="AZ4" i="31"/>
  <c r="AZ52" i="18"/>
  <c r="AZ53" i="18" s="1"/>
  <c r="AZ15" i="18"/>
  <c r="AZ30" i="18" s="1"/>
  <c r="AZ25" i="18"/>
  <c r="AZ56" i="18"/>
  <c r="AX50" i="18"/>
  <c r="AX51" i="18" s="1"/>
  <c r="AX38" i="18"/>
  <c r="AX41" i="18" s="1"/>
  <c r="AX43" i="18" s="1"/>
  <c r="AY38" i="18"/>
  <c r="AY41" i="18" s="1"/>
  <c r="AY43" i="18" s="1"/>
  <c r="AY50" i="18"/>
  <c r="AY51" i="18" s="1"/>
  <c r="AW42" i="31"/>
  <c r="AW52" i="30"/>
  <c r="AW53" i="30" s="1"/>
  <c r="AV57" i="30"/>
  <c r="AV61" i="30"/>
  <c r="AV62" i="30" s="1"/>
  <c r="AV63" i="30" s="1"/>
  <c r="AU37" i="29"/>
  <c r="AU31" i="29"/>
  <c r="AU36" i="29" s="1"/>
  <c r="AU38" i="30"/>
  <c r="AU41" i="30" s="1"/>
  <c r="AU43" i="30" s="1"/>
  <c r="AU50" i="30"/>
  <c r="AU51" i="30" s="1"/>
  <c r="AV42" i="29"/>
  <c r="AV57" i="31"/>
  <c r="AV61" i="31"/>
  <c r="AV62" i="31" s="1"/>
  <c r="AV63" i="31" s="1"/>
  <c r="AW52" i="29" l="1"/>
  <c r="AW53" i="29" s="1"/>
  <c r="AW42" i="29"/>
  <c r="BA42" i="18"/>
  <c r="AX42" i="30"/>
  <c r="AV33" i="31"/>
  <c r="AU33" i="29"/>
  <c r="AZ57" i="18"/>
  <c r="AZ61" i="18"/>
  <c r="AZ62" i="18" s="1"/>
  <c r="AZ63" i="18" s="1"/>
  <c r="AY8" i="30"/>
  <c r="AY12" i="30" s="1"/>
  <c r="AY52" i="30" s="1"/>
  <c r="AY53" i="30" s="1"/>
  <c r="AZ44" i="30"/>
  <c r="AZ9" i="30"/>
  <c r="AZ32" i="30"/>
  <c r="BA4" i="30"/>
  <c r="AX61" i="31"/>
  <c r="AX62" i="31" s="1"/>
  <c r="AX63" i="31" s="1"/>
  <c r="AX57" i="31"/>
  <c r="AW37" i="30"/>
  <c r="AW31" i="30"/>
  <c r="AW36" i="30" s="1"/>
  <c r="BA25" i="18"/>
  <c r="BA26" i="18" s="1"/>
  <c r="BA27" i="18" s="1"/>
  <c r="BA15" i="18"/>
  <c r="BA30" i="18" s="1"/>
  <c r="AX25" i="31"/>
  <c r="AX26" i="31" s="1"/>
  <c r="AX27" i="31" s="1"/>
  <c r="AX15" i="31"/>
  <c r="AX30" i="31" s="1"/>
  <c r="AV65" i="31"/>
  <c r="AV67" i="31" s="1"/>
  <c r="AV68" i="31" s="1"/>
  <c r="AU50" i="29"/>
  <c r="AU51" i="29" s="1"/>
  <c r="AU38" i="29"/>
  <c r="AU41" i="29" s="1"/>
  <c r="AU43" i="29" s="1"/>
  <c r="BA56" i="18"/>
  <c r="AX56" i="30"/>
  <c r="AX15" i="30"/>
  <c r="AX30" i="30" s="1"/>
  <c r="AX25" i="30"/>
  <c r="AX26" i="30" s="1"/>
  <c r="AX27" i="30" s="1"/>
  <c r="AV50" i="31"/>
  <c r="AV51" i="31" s="1"/>
  <c r="AV38" i="31"/>
  <c r="AV41" i="31" s="1"/>
  <c r="AV43" i="31" s="1"/>
  <c r="AW37" i="31"/>
  <c r="AW31" i="31"/>
  <c r="AW36" i="31" s="1"/>
  <c r="AW38" i="18"/>
  <c r="AW41" i="18" s="1"/>
  <c r="AW43" i="18" s="1"/>
  <c r="AW50" i="18"/>
  <c r="AW51" i="18" s="1"/>
  <c r="AW65" i="30"/>
  <c r="AW67" i="30" s="1"/>
  <c r="AW68" i="30" s="1"/>
  <c r="AV33" i="30"/>
  <c r="AZ9" i="31"/>
  <c r="AZ44" i="31"/>
  <c r="AZ32" i="31"/>
  <c r="BA4" i="31"/>
  <c r="AV37" i="29"/>
  <c r="AV31" i="29"/>
  <c r="AV36" i="29" s="1"/>
  <c r="AX8" i="29"/>
  <c r="AX12" i="29" s="1"/>
  <c r="AX52" i="29" s="1"/>
  <c r="AX53" i="29" s="1"/>
  <c r="AY9" i="29"/>
  <c r="AY44" i="29"/>
  <c r="AY32" i="29"/>
  <c r="AZ4" i="29"/>
  <c r="AV50" i="30"/>
  <c r="AV51" i="30" s="1"/>
  <c r="AV38" i="30"/>
  <c r="AV41" i="30" s="1"/>
  <c r="AV43" i="30" s="1"/>
  <c r="AV65" i="29"/>
  <c r="AV67" i="29" s="1"/>
  <c r="AV68" i="29" s="1"/>
  <c r="AV65" i="30"/>
  <c r="AV67" i="30" s="1"/>
  <c r="AV68" i="30" s="1"/>
  <c r="AZ26" i="18"/>
  <c r="AZ27" i="18" s="1"/>
  <c r="AY8" i="31"/>
  <c r="AY12" i="31" s="1"/>
  <c r="AY52" i="31" s="1"/>
  <c r="AY53" i="31" s="1"/>
  <c r="AW57" i="29"/>
  <c r="AW61" i="29"/>
  <c r="AW62" i="29" s="1"/>
  <c r="AW63" i="29" s="1"/>
  <c r="AW25" i="29"/>
  <c r="AW26" i="29" s="1"/>
  <c r="AW27" i="29" s="1"/>
  <c r="AW15" i="29"/>
  <c r="AW30" i="29" s="1"/>
  <c r="AX52" i="31"/>
  <c r="AX53" i="31" s="1"/>
  <c r="AW57" i="31"/>
  <c r="AW61" i="31"/>
  <c r="AW62" i="31" s="1"/>
  <c r="AW63" i="31" s="1"/>
  <c r="BB8" i="18"/>
  <c r="BB12" i="18" s="1"/>
  <c r="BB56" i="18" s="1"/>
  <c r="BC9" i="18"/>
  <c r="BC44" i="18"/>
  <c r="BC32" i="18"/>
  <c r="BD4" i="18"/>
  <c r="BC8" i="18" s="1"/>
  <c r="AX56" i="29" l="1"/>
  <c r="AX61" i="29" s="1"/>
  <c r="AX62" i="29" s="1"/>
  <c r="AX63" i="29" s="1"/>
  <c r="AW33" i="31"/>
  <c r="AY42" i="31"/>
  <c r="BB42" i="18"/>
  <c r="AW33" i="30"/>
  <c r="AY42" i="30"/>
  <c r="AZ65" i="18"/>
  <c r="AZ67" i="18" s="1"/>
  <c r="AZ68" i="18" s="1"/>
  <c r="AW65" i="29"/>
  <c r="AW67" i="29" s="1"/>
  <c r="AW68" i="29" s="1"/>
  <c r="AW65" i="31"/>
  <c r="AW67" i="31" s="1"/>
  <c r="AW68" i="31" s="1"/>
  <c r="BC42" i="18"/>
  <c r="BC12" i="18"/>
  <c r="BC56" i="18" s="1"/>
  <c r="AV38" i="29"/>
  <c r="AV41" i="29" s="1"/>
  <c r="AV43" i="29" s="1"/>
  <c r="AV50" i="29"/>
  <c r="AV51" i="29" s="1"/>
  <c r="AW38" i="31"/>
  <c r="AW41" i="31" s="1"/>
  <c r="AW43" i="31" s="1"/>
  <c r="AW50" i="31"/>
  <c r="AW51" i="31" s="1"/>
  <c r="AV33" i="29"/>
  <c r="AX31" i="31"/>
  <c r="AX36" i="31" s="1"/>
  <c r="AX37" i="31"/>
  <c r="BA37" i="18"/>
  <c r="BA31" i="18"/>
  <c r="BA36" i="18" s="1"/>
  <c r="BB15" i="18"/>
  <c r="BB30" i="18" s="1"/>
  <c r="BB25" i="18"/>
  <c r="BB26" i="18" s="1"/>
  <c r="BB27" i="18" s="1"/>
  <c r="AW37" i="29"/>
  <c r="AW31" i="29"/>
  <c r="AW36" i="29" s="1"/>
  <c r="AY25" i="31"/>
  <c r="AY26" i="31" s="1"/>
  <c r="AY27" i="31" s="1"/>
  <c r="AY15" i="31"/>
  <c r="AY30" i="31" s="1"/>
  <c r="AX42" i="29"/>
  <c r="AX31" i="30"/>
  <c r="AX36" i="30" s="1"/>
  <c r="AX37" i="30"/>
  <c r="BA61" i="18"/>
  <c r="BA57" i="18"/>
  <c r="AY56" i="31"/>
  <c r="BB52" i="18"/>
  <c r="BB53" i="18" s="1"/>
  <c r="AW50" i="30"/>
  <c r="AW51" i="30" s="1"/>
  <c r="AW38" i="30"/>
  <c r="AW41" i="30" s="1"/>
  <c r="AW43" i="30" s="1"/>
  <c r="AZ8" i="30"/>
  <c r="AZ12" i="30" s="1"/>
  <c r="AZ56" i="30" s="1"/>
  <c r="BA44" i="30"/>
  <c r="BA32" i="30"/>
  <c r="BA9" i="30"/>
  <c r="BB4" i="30"/>
  <c r="AX57" i="29"/>
  <c r="AZ37" i="18"/>
  <c r="AZ31" i="18"/>
  <c r="AY8" i="29"/>
  <c r="AY12" i="29" s="1"/>
  <c r="AY56" i="29" s="1"/>
  <c r="AZ32" i="29"/>
  <c r="AZ44" i="29"/>
  <c r="AZ9" i="29"/>
  <c r="BA4" i="29"/>
  <c r="BB57" i="18"/>
  <c r="BB61" i="18"/>
  <c r="BB62" i="18" s="1"/>
  <c r="BB63" i="18" s="1"/>
  <c r="AY56" i="30"/>
  <c r="AY25" i="30"/>
  <c r="AY26" i="30" s="1"/>
  <c r="AY27" i="30" s="1"/>
  <c r="AY15" i="30"/>
  <c r="AY30" i="30" s="1"/>
  <c r="BD44" i="18"/>
  <c r="BD32" i="18"/>
  <c r="BD9" i="18"/>
  <c r="BE4" i="18"/>
  <c r="AX15" i="29"/>
  <c r="AX30" i="29" s="1"/>
  <c r="AX25" i="29"/>
  <c r="AX26" i="29" s="1"/>
  <c r="AX27" i="29" s="1"/>
  <c r="AZ8" i="31"/>
  <c r="AZ12" i="31" s="1"/>
  <c r="AZ56" i="31" s="1"/>
  <c r="BA9" i="31"/>
  <c r="BA32" i="31"/>
  <c r="BA44" i="31"/>
  <c r="BB4" i="31"/>
  <c r="BA8" i="31" s="1"/>
  <c r="AX61" i="30"/>
  <c r="AX62" i="30" s="1"/>
  <c r="AX63" i="30" s="1"/>
  <c r="AX57" i="30"/>
  <c r="AX65" i="31"/>
  <c r="AX67" i="31" s="1"/>
  <c r="AX68" i="31" s="1"/>
  <c r="BC52" i="18" l="1"/>
  <c r="BC53" i="18" s="1"/>
  <c r="AX33" i="30"/>
  <c r="AZ52" i="30"/>
  <c r="AZ53" i="30" s="1"/>
  <c r="AW33" i="29"/>
  <c r="AX65" i="29"/>
  <c r="AX67" i="29" s="1"/>
  <c r="AX68" i="29" s="1"/>
  <c r="BA12" i="31"/>
  <c r="BA25" i="31" s="1"/>
  <c r="AX33" i="31"/>
  <c r="AZ57" i="31"/>
  <c r="AZ61" i="31"/>
  <c r="AZ62" i="31" s="1"/>
  <c r="AZ63" i="31" s="1"/>
  <c r="BA50" i="18"/>
  <c r="BA51" i="18" s="1"/>
  <c r="BA38" i="18"/>
  <c r="BA41" i="18" s="1"/>
  <c r="BA43" i="18" s="1"/>
  <c r="BA42" i="31"/>
  <c r="AX37" i="29"/>
  <c r="AX31" i="29"/>
  <c r="AX36" i="29" s="1"/>
  <c r="BB65" i="18"/>
  <c r="BB67" i="18" s="1"/>
  <c r="BB68" i="18" s="1"/>
  <c r="AZ36" i="18"/>
  <c r="AZ33" i="18"/>
  <c r="BA62" i="18"/>
  <c r="BA63" i="18" s="1"/>
  <c r="BA65" i="18" s="1"/>
  <c r="BA67" i="18" s="1"/>
  <c r="BA68" i="18" s="1"/>
  <c r="AZ52" i="31"/>
  <c r="AZ53" i="31" s="1"/>
  <c r="AW38" i="29"/>
  <c r="AW41" i="29" s="1"/>
  <c r="AW43" i="29" s="1"/>
  <c r="AW50" i="29"/>
  <c r="AW51" i="29" s="1"/>
  <c r="BC61" i="18"/>
  <c r="BC62" i="18" s="1"/>
  <c r="BC63" i="18" s="1"/>
  <c r="BC57" i="18"/>
  <c r="AY61" i="29"/>
  <c r="AY62" i="29" s="1"/>
  <c r="AY63" i="29" s="1"/>
  <c r="AY57" i="29"/>
  <c r="AZ8" i="29"/>
  <c r="AZ12" i="29" s="1"/>
  <c r="AZ56" i="29" s="1"/>
  <c r="BA9" i="29"/>
  <c r="BA32" i="29"/>
  <c r="BA44" i="29"/>
  <c r="BB4" i="29"/>
  <c r="AY31" i="30"/>
  <c r="AY36" i="30" s="1"/>
  <c r="AY37" i="30"/>
  <c r="BA8" i="30"/>
  <c r="BA12" i="30" s="1"/>
  <c r="BA52" i="30" s="1"/>
  <c r="BA53" i="30" s="1"/>
  <c r="BB32" i="30"/>
  <c r="BB9" i="30"/>
  <c r="BB44" i="30"/>
  <c r="BC4" i="30"/>
  <c r="BC25" i="18"/>
  <c r="BC26" i="18" s="1"/>
  <c r="BC27" i="18" s="1"/>
  <c r="BC15" i="18"/>
  <c r="BC30" i="18" s="1"/>
  <c r="BB32" i="31"/>
  <c r="BB44" i="31"/>
  <c r="BB9" i="31"/>
  <c r="BC4" i="31"/>
  <c r="BB8" i="31" s="1"/>
  <c r="AY15" i="29"/>
  <c r="AY30" i="29" s="1"/>
  <c r="AY25" i="29"/>
  <c r="AY26" i="29" s="1"/>
  <c r="AY27" i="29" s="1"/>
  <c r="AZ52" i="29"/>
  <c r="AZ53" i="29" s="1"/>
  <c r="AY37" i="31"/>
  <c r="AY31" i="31"/>
  <c r="AY36" i="31" s="1"/>
  <c r="AX65" i="30"/>
  <c r="AX67" i="30" s="1"/>
  <c r="AX68" i="30" s="1"/>
  <c r="AZ25" i="31"/>
  <c r="AZ26" i="31" s="1"/>
  <c r="AZ27" i="31" s="1"/>
  <c r="AZ15" i="31"/>
  <c r="AZ30" i="31" s="1"/>
  <c r="BA33" i="18"/>
  <c r="AZ42" i="31"/>
  <c r="AY52" i="29"/>
  <c r="AY53" i="29" s="1"/>
  <c r="BD8" i="18"/>
  <c r="BD12" i="18" s="1"/>
  <c r="BE9" i="18"/>
  <c r="BE32" i="18"/>
  <c r="BE44" i="18"/>
  <c r="BF4" i="18"/>
  <c r="AZ57" i="30"/>
  <c r="AZ61" i="30"/>
  <c r="AZ62" i="30" s="1"/>
  <c r="AZ63" i="30" s="1"/>
  <c r="AY61" i="30"/>
  <c r="AY62" i="30" s="1"/>
  <c r="AY63" i="30" s="1"/>
  <c r="AY57" i="30"/>
  <c r="AY42" i="29"/>
  <c r="AZ15" i="30"/>
  <c r="AZ30" i="30" s="1"/>
  <c r="AZ25" i="30"/>
  <c r="AZ26" i="30" s="1"/>
  <c r="AZ27" i="30" s="1"/>
  <c r="AY57" i="31"/>
  <c r="AY61" i="31"/>
  <c r="AY62" i="31" s="1"/>
  <c r="AY63" i="31" s="1"/>
  <c r="AX50" i="30"/>
  <c r="AX51" i="30" s="1"/>
  <c r="AX38" i="30"/>
  <c r="AX41" i="30" s="1"/>
  <c r="AX43" i="30" s="1"/>
  <c r="BB37" i="18"/>
  <c r="BB31" i="18"/>
  <c r="BB36" i="18" s="1"/>
  <c r="AZ42" i="30"/>
  <c r="AX50" i="31"/>
  <c r="AX51" i="31" s="1"/>
  <c r="AX38" i="31"/>
  <c r="AX41" i="31" s="1"/>
  <c r="AX43" i="31" s="1"/>
  <c r="BA52" i="31" l="1"/>
  <c r="BA53" i="31" s="1"/>
  <c r="AX33" i="29"/>
  <c r="BB12" i="31"/>
  <c r="BB15" i="31" s="1"/>
  <c r="BB30" i="31" s="1"/>
  <c r="BA15" i="31"/>
  <c r="BA30" i="31" s="1"/>
  <c r="BA56" i="31"/>
  <c r="BA57" i="31" s="1"/>
  <c r="AY65" i="29"/>
  <c r="AY67" i="29" s="1"/>
  <c r="AY68" i="29" s="1"/>
  <c r="AY65" i="31"/>
  <c r="AY67" i="31" s="1"/>
  <c r="AY68" i="31" s="1"/>
  <c r="AZ65" i="30"/>
  <c r="AZ67" i="30" s="1"/>
  <c r="AZ68" i="30" s="1"/>
  <c r="AY65" i="30"/>
  <c r="AY67" i="30" s="1"/>
  <c r="AY68" i="30" s="1"/>
  <c r="BA42" i="30"/>
  <c r="BB25" i="31"/>
  <c r="BB26" i="31" s="1"/>
  <c r="BB27" i="31" s="1"/>
  <c r="BD25" i="18"/>
  <c r="BD26" i="18" s="1"/>
  <c r="BD27" i="18" s="1"/>
  <c r="BD15" i="18"/>
  <c r="BD30" i="18" s="1"/>
  <c r="AY50" i="31"/>
  <c r="AY51" i="31" s="1"/>
  <c r="AY38" i="31"/>
  <c r="AY41" i="31" s="1"/>
  <c r="AY43" i="31" s="1"/>
  <c r="BD56" i="18"/>
  <c r="BC32" i="30"/>
  <c r="BC9" i="30"/>
  <c r="BC44" i="30"/>
  <c r="BD4" i="30"/>
  <c r="AY38" i="30"/>
  <c r="AY41" i="30" s="1"/>
  <c r="AY43" i="30" s="1"/>
  <c r="AY50" i="30"/>
  <c r="AY51" i="30" s="1"/>
  <c r="AY33" i="30"/>
  <c r="BA26" i="31"/>
  <c r="BA27" i="31" s="1"/>
  <c r="AZ61" i="29"/>
  <c r="AZ62" i="29" s="1"/>
  <c r="AZ63" i="29" s="1"/>
  <c r="AZ57" i="29"/>
  <c r="AY33" i="31"/>
  <c r="BB33" i="18"/>
  <c r="AZ50" i="18"/>
  <c r="AZ51" i="18" s="1"/>
  <c r="AZ38" i="18"/>
  <c r="AZ41" i="18" s="1"/>
  <c r="AZ43" i="18" s="1"/>
  <c r="AX38" i="29"/>
  <c r="AX41" i="29" s="1"/>
  <c r="AX43" i="29" s="1"/>
  <c r="AX50" i="29"/>
  <c r="AX51" i="29" s="1"/>
  <c r="AZ65" i="31"/>
  <c r="AZ67" i="31" s="1"/>
  <c r="AZ68" i="31" s="1"/>
  <c r="BB50" i="18"/>
  <c r="BB51" i="18" s="1"/>
  <c r="BB38" i="18"/>
  <c r="BB41" i="18" s="1"/>
  <c r="BB43" i="18" s="1"/>
  <c r="AZ31" i="30"/>
  <c r="AZ36" i="30" s="1"/>
  <c r="AZ37" i="30"/>
  <c r="BC32" i="31"/>
  <c r="BC44" i="31"/>
  <c r="BC9" i="31"/>
  <c r="BD4" i="31"/>
  <c r="BC31" i="18"/>
  <c r="BC36" i="18" s="1"/>
  <c r="BC37" i="18"/>
  <c r="AY37" i="29"/>
  <c r="AY31" i="29"/>
  <c r="AY36" i="29" s="1"/>
  <c r="BB42" i="31"/>
  <c r="BD52" i="18"/>
  <c r="BD53" i="18" s="1"/>
  <c r="BE8" i="18"/>
  <c r="BE12" i="18" s="1"/>
  <c r="BF32" i="18"/>
  <c r="BF44" i="18"/>
  <c r="BF9" i="18"/>
  <c r="BG4" i="18"/>
  <c r="BF8" i="18" s="1"/>
  <c r="AZ31" i="31"/>
  <c r="AZ36" i="31" s="1"/>
  <c r="AZ37" i="31"/>
  <c r="BB8" i="30"/>
  <c r="BA56" i="30"/>
  <c r="BA25" i="30"/>
  <c r="BA26" i="30" s="1"/>
  <c r="BA27" i="30" s="1"/>
  <c r="BA15" i="30"/>
  <c r="BA30" i="30" s="1"/>
  <c r="BA8" i="29"/>
  <c r="BA12" i="29" s="1"/>
  <c r="BA52" i="29" s="1"/>
  <c r="BA53" i="29" s="1"/>
  <c r="BB32" i="29"/>
  <c r="BB44" i="29"/>
  <c r="BB9" i="29"/>
  <c r="BC4" i="29"/>
  <c r="AZ15" i="29"/>
  <c r="AZ30" i="29" s="1"/>
  <c r="AZ25" i="29"/>
  <c r="AZ26" i="29" s="1"/>
  <c r="AZ27" i="29" s="1"/>
  <c r="BC65" i="18"/>
  <c r="BC67" i="18" s="1"/>
  <c r="BC68" i="18" s="1"/>
  <c r="AZ42" i="29"/>
  <c r="BD42" i="18"/>
  <c r="BA61" i="31" l="1"/>
  <c r="BA62" i="31" s="1"/>
  <c r="BA63" i="31" s="1"/>
  <c r="BA65" i="31" s="1"/>
  <c r="BA67" i="31" s="1"/>
  <c r="BA68" i="31" s="1"/>
  <c r="BB56" i="31"/>
  <c r="BB61" i="31" s="1"/>
  <c r="BB62" i="31" s="1"/>
  <c r="BB63" i="31" s="1"/>
  <c r="BB52" i="31"/>
  <c r="BB53" i="31" s="1"/>
  <c r="BC33" i="18"/>
  <c r="AZ33" i="31"/>
  <c r="BE42" i="18"/>
  <c r="BA31" i="31"/>
  <c r="BA37" i="31"/>
  <c r="BF42" i="18"/>
  <c r="BF12" i="18"/>
  <c r="BA25" i="29"/>
  <c r="BA15" i="29"/>
  <c r="BA30" i="29" s="1"/>
  <c r="BA57" i="30"/>
  <c r="BA61" i="30"/>
  <c r="BA62" i="30" s="1"/>
  <c r="BA63" i="30" s="1"/>
  <c r="AY38" i="29"/>
  <c r="AY41" i="29" s="1"/>
  <c r="AY43" i="29" s="1"/>
  <c r="AY50" i="29"/>
  <c r="AY51" i="29" s="1"/>
  <c r="BD9" i="31"/>
  <c r="BD44" i="31"/>
  <c r="BD32" i="31"/>
  <c r="BE4" i="31"/>
  <c r="BA56" i="29"/>
  <c r="BB42" i="30"/>
  <c r="BB12" i="30"/>
  <c r="AZ38" i="31"/>
  <c r="AZ41" i="31" s="1"/>
  <c r="AZ43" i="31" s="1"/>
  <c r="AZ50" i="31"/>
  <c r="AZ51" i="31" s="1"/>
  <c r="BF56" i="18"/>
  <c r="BE25" i="18"/>
  <c r="BE26" i="18" s="1"/>
  <c r="BE27" i="18" s="1"/>
  <c r="BE15" i="18"/>
  <c r="BE30" i="18" s="1"/>
  <c r="AZ33" i="30"/>
  <c r="BD37" i="18"/>
  <c r="BD31" i="18"/>
  <c r="BD36" i="18" s="1"/>
  <c r="BB31" i="31"/>
  <c r="BB36" i="31" s="1"/>
  <c r="BB37" i="31"/>
  <c r="BB8" i="29"/>
  <c r="BB12" i="29" s="1"/>
  <c r="BB52" i="29" s="1"/>
  <c r="BB53" i="29" s="1"/>
  <c r="BC44" i="29"/>
  <c r="BC9" i="29"/>
  <c r="BC32" i="29"/>
  <c r="BD4" i="29"/>
  <c r="BC8" i="29" s="1"/>
  <c r="AZ31" i="29"/>
  <c r="AZ36" i="29" s="1"/>
  <c r="AZ37" i="29"/>
  <c r="BC8" i="31"/>
  <c r="BC8" i="30"/>
  <c r="BC12" i="30" s="1"/>
  <c r="BD9" i="30"/>
  <c r="BD44" i="30"/>
  <c r="BD32" i="30"/>
  <c r="BE4" i="30"/>
  <c r="BE56" i="18"/>
  <c r="BB33" i="31"/>
  <c r="BA37" i="30"/>
  <c r="BA31" i="30"/>
  <c r="BA36" i="30" s="1"/>
  <c r="AY33" i="29"/>
  <c r="BG32" i="18"/>
  <c r="BG44" i="18"/>
  <c r="BG9" i="18"/>
  <c r="BH4" i="18"/>
  <c r="BG8" i="18" s="1"/>
  <c r="BC50" i="18"/>
  <c r="BC51" i="18" s="1"/>
  <c r="BC38" i="18"/>
  <c r="BC41" i="18" s="1"/>
  <c r="BC43" i="18" s="1"/>
  <c r="AZ50" i="30"/>
  <c r="AZ51" i="30" s="1"/>
  <c r="AZ38" i="30"/>
  <c r="AZ41" i="30" s="1"/>
  <c r="AZ43" i="30" s="1"/>
  <c r="BA42" i="29"/>
  <c r="AZ65" i="29"/>
  <c r="AZ67" i="29" s="1"/>
  <c r="AZ68" i="29" s="1"/>
  <c r="BD57" i="18"/>
  <c r="BD61" i="18"/>
  <c r="BD62" i="18" s="1"/>
  <c r="BD63" i="18" s="1"/>
  <c r="BE52" i="18"/>
  <c r="BE53" i="18" s="1"/>
  <c r="BB57" i="31" l="1"/>
  <c r="BB65" i="31" s="1"/>
  <c r="BB67" i="31" s="1"/>
  <c r="BB68" i="31" s="1"/>
  <c r="BC12" i="29"/>
  <c r="BC15" i="29" s="1"/>
  <c r="BC30" i="29" s="1"/>
  <c r="AZ33" i="29"/>
  <c r="BG12" i="18"/>
  <c r="BG25" i="18" s="1"/>
  <c r="BG26" i="18" s="1"/>
  <c r="BG27" i="18" s="1"/>
  <c r="BD65" i="18"/>
  <c r="BD67" i="18" s="1"/>
  <c r="BD68" i="18" s="1"/>
  <c r="BC56" i="30"/>
  <c r="BC15" i="30"/>
  <c r="BC30" i="30" s="1"/>
  <c r="BC25" i="30"/>
  <c r="BC26" i="30" s="1"/>
  <c r="BC27" i="30" s="1"/>
  <c r="AZ38" i="29"/>
  <c r="AZ41" i="29" s="1"/>
  <c r="AZ43" i="29" s="1"/>
  <c r="AZ50" i="29"/>
  <c r="AZ51" i="29" s="1"/>
  <c r="BC42" i="30"/>
  <c r="BF57" i="18"/>
  <c r="BF61" i="18"/>
  <c r="BF62" i="18" s="1"/>
  <c r="BF63" i="18" s="1"/>
  <c r="BB56" i="30"/>
  <c r="BB15" i="30"/>
  <c r="BB30" i="30" s="1"/>
  <c r="BB25" i="30"/>
  <c r="BB26" i="30" s="1"/>
  <c r="BB27" i="30" s="1"/>
  <c r="BC52" i="30"/>
  <c r="BC53" i="30" s="1"/>
  <c r="BB52" i="30"/>
  <c r="BB53" i="30" s="1"/>
  <c r="BD33" i="18"/>
  <c r="BF15" i="18"/>
  <c r="BF30" i="18" s="1"/>
  <c r="BF25" i="18"/>
  <c r="BF26" i="18" s="1"/>
  <c r="BF27" i="18" s="1"/>
  <c r="BC42" i="31"/>
  <c r="BC12" i="31"/>
  <c r="BD32" i="29"/>
  <c r="BD9" i="29"/>
  <c r="BD44" i="29"/>
  <c r="BE4" i="29"/>
  <c r="BC42" i="29"/>
  <c r="BB50" i="31"/>
  <c r="BB51" i="31" s="1"/>
  <c r="BB38" i="31"/>
  <c r="BB41" i="31" s="1"/>
  <c r="BB43" i="31" s="1"/>
  <c r="BF52" i="18"/>
  <c r="BF53" i="18" s="1"/>
  <c r="BD8" i="31"/>
  <c r="BD12" i="31" s="1"/>
  <c r="BE32" i="31"/>
  <c r="BE9" i="31"/>
  <c r="BE44" i="31"/>
  <c r="BF4" i="31"/>
  <c r="BG42" i="18"/>
  <c r="BA38" i="30"/>
  <c r="BA41" i="30" s="1"/>
  <c r="BA43" i="30" s="1"/>
  <c r="BA50" i="30"/>
  <c r="BA51" i="30" s="1"/>
  <c r="BE61" i="18"/>
  <c r="BE62" i="18" s="1"/>
  <c r="BE63" i="18" s="1"/>
  <c r="BE57" i="18"/>
  <c r="BA33" i="30"/>
  <c r="BD50" i="18"/>
  <c r="BD51" i="18" s="1"/>
  <c r="BD38" i="18"/>
  <c r="BD41" i="18" s="1"/>
  <c r="BD43" i="18" s="1"/>
  <c r="BB42" i="29"/>
  <c r="BH32" i="18"/>
  <c r="BH9" i="18"/>
  <c r="BH44" i="18"/>
  <c r="BI4" i="18"/>
  <c r="BD8" i="30"/>
  <c r="BD12" i="30" s="1"/>
  <c r="BE32" i="30"/>
  <c r="BE44" i="30"/>
  <c r="BE9" i="30"/>
  <c r="BF4" i="30"/>
  <c r="BB56" i="29"/>
  <c r="BB15" i="29"/>
  <c r="BB30" i="29" s="1"/>
  <c r="BB25" i="29"/>
  <c r="BB26" i="29" s="1"/>
  <c r="BB27" i="29" s="1"/>
  <c r="BC52" i="29"/>
  <c r="BC53" i="29" s="1"/>
  <c r="BE37" i="18"/>
  <c r="BE31" i="18"/>
  <c r="BE36" i="18" s="1"/>
  <c r="BA57" i="29"/>
  <c r="BA61" i="29"/>
  <c r="BA62" i="29" s="1"/>
  <c r="BA63" i="29" s="1"/>
  <c r="BA65" i="30"/>
  <c r="BA67" i="30" s="1"/>
  <c r="BA68" i="30" s="1"/>
  <c r="BA26" i="29"/>
  <c r="BA27" i="29" s="1"/>
  <c r="BA36" i="31"/>
  <c r="BA33" i="31"/>
  <c r="BC56" i="29" l="1"/>
  <c r="BC57" i="29" s="1"/>
  <c r="BC25" i="29"/>
  <c r="BC26" i="29" s="1"/>
  <c r="BC27" i="29" s="1"/>
  <c r="BG15" i="18"/>
  <c r="BG30" i="18" s="1"/>
  <c r="BG52" i="18"/>
  <c r="BG53" i="18" s="1"/>
  <c r="BA65" i="29"/>
  <c r="BA67" i="29" s="1"/>
  <c r="BA68" i="29" s="1"/>
  <c r="BG56" i="18"/>
  <c r="BG57" i="18" s="1"/>
  <c r="BD42" i="30"/>
  <c r="BF65" i="18"/>
  <c r="BF67" i="18" s="1"/>
  <c r="BF68" i="18" s="1"/>
  <c r="BA31" i="29"/>
  <c r="BA37" i="29"/>
  <c r="BE8" i="30"/>
  <c r="BE12" i="30" s="1"/>
  <c r="BE52" i="30" s="1"/>
  <c r="BE53" i="30" s="1"/>
  <c r="BF9" i="30"/>
  <c r="BF44" i="30"/>
  <c r="BF32" i="30"/>
  <c r="BG4" i="30"/>
  <c r="BD8" i="29"/>
  <c r="BD12" i="29" s="1"/>
  <c r="BE44" i="29"/>
  <c r="BE32" i="29"/>
  <c r="BE9" i="29"/>
  <c r="BF4" i="29"/>
  <c r="BC31" i="30"/>
  <c r="BC36" i="30" s="1"/>
  <c r="BC37" i="30"/>
  <c r="BE50" i="18"/>
  <c r="BE51" i="18" s="1"/>
  <c r="BE38" i="18"/>
  <c r="BE41" i="18" s="1"/>
  <c r="BE43" i="18" s="1"/>
  <c r="BB31" i="29"/>
  <c r="BB36" i="29" s="1"/>
  <c r="BB37" i="29"/>
  <c r="BD52" i="30"/>
  <c r="BD53" i="30" s="1"/>
  <c r="BD15" i="30"/>
  <c r="BD30" i="30" s="1"/>
  <c r="BD25" i="30"/>
  <c r="BD26" i="30" s="1"/>
  <c r="BD27" i="30" s="1"/>
  <c r="BE33" i="18"/>
  <c r="BE65" i="18"/>
  <c r="BE67" i="18" s="1"/>
  <c r="BE68" i="18" s="1"/>
  <c r="BC25" i="31"/>
  <c r="BC26" i="31" s="1"/>
  <c r="BC27" i="31" s="1"/>
  <c r="BC15" i="31"/>
  <c r="BC30" i="31" s="1"/>
  <c r="BD56" i="31"/>
  <c r="BD52" i="31"/>
  <c r="BD53" i="31" s="1"/>
  <c r="BC56" i="31"/>
  <c r="BC52" i="31"/>
  <c r="BC53" i="31" s="1"/>
  <c r="BF31" i="18"/>
  <c r="BF36" i="18" s="1"/>
  <c r="BF37" i="18"/>
  <c r="BB61" i="30"/>
  <c r="BB62" i="30" s="1"/>
  <c r="BB63" i="30" s="1"/>
  <c r="BB57" i="30"/>
  <c r="BH8" i="18"/>
  <c r="BH12" i="18" s="1"/>
  <c r="BI9" i="18"/>
  <c r="BI44" i="18"/>
  <c r="BI32" i="18"/>
  <c r="BJ4" i="18"/>
  <c r="BE8" i="31"/>
  <c r="BE12" i="31" s="1"/>
  <c r="BE56" i="31" s="1"/>
  <c r="BF32" i="31"/>
  <c r="BF9" i="31"/>
  <c r="BF44" i="31"/>
  <c r="BG4" i="31"/>
  <c r="BC61" i="30"/>
  <c r="BC62" i="30" s="1"/>
  <c r="BC63" i="30" s="1"/>
  <c r="BC57" i="30"/>
  <c r="BA50" i="31"/>
  <c r="BA51" i="31" s="1"/>
  <c r="BA38" i="31"/>
  <c r="BA41" i="31" s="1"/>
  <c r="BA43" i="31" s="1"/>
  <c r="BB57" i="29"/>
  <c r="BB61" i="29"/>
  <c r="BB62" i="29" s="1"/>
  <c r="BB63" i="29" s="1"/>
  <c r="BD25" i="31"/>
  <c r="BD26" i="31" s="1"/>
  <c r="BD27" i="31" s="1"/>
  <c r="BD15" i="31"/>
  <c r="BD30" i="31" s="1"/>
  <c r="BD42" i="31"/>
  <c r="BB31" i="30"/>
  <c r="BB36" i="30" s="1"/>
  <c r="BB37" i="30"/>
  <c r="BD56" i="30"/>
  <c r="BG31" i="18"/>
  <c r="BG36" i="18" s="1"/>
  <c r="BG37" i="18"/>
  <c r="BC61" i="29" l="1"/>
  <c r="BC62" i="29" s="1"/>
  <c r="BC63" i="29" s="1"/>
  <c r="BC65" i="29" s="1"/>
  <c r="BC67" i="29" s="1"/>
  <c r="BC68" i="29" s="1"/>
  <c r="BF33" i="18"/>
  <c r="BB33" i="29"/>
  <c r="BG61" i="18"/>
  <c r="BG62" i="18" s="1"/>
  <c r="BG63" i="18" s="1"/>
  <c r="BG65" i="18" s="1"/>
  <c r="BG67" i="18" s="1"/>
  <c r="BG68" i="18" s="1"/>
  <c r="BC33" i="30"/>
  <c r="BD42" i="29"/>
  <c r="BB65" i="30"/>
  <c r="BB67" i="30" s="1"/>
  <c r="BB68" i="30" s="1"/>
  <c r="BE52" i="31"/>
  <c r="BE53" i="31" s="1"/>
  <c r="BB65" i="29"/>
  <c r="BB67" i="29" s="1"/>
  <c r="BB68" i="29" s="1"/>
  <c r="BE61" i="31"/>
  <c r="BE62" i="31" s="1"/>
  <c r="BE63" i="31" s="1"/>
  <c r="BE57" i="31"/>
  <c r="BC37" i="29"/>
  <c r="BC31" i="29"/>
  <c r="BB50" i="30"/>
  <c r="BB51" i="30" s="1"/>
  <c r="BB38" i="30"/>
  <c r="BB41" i="30" s="1"/>
  <c r="BB43" i="30" s="1"/>
  <c r="BD37" i="31"/>
  <c r="BD31" i="31"/>
  <c r="BD36" i="31" s="1"/>
  <c r="BH15" i="18"/>
  <c r="BH30" i="18" s="1"/>
  <c r="BH25" i="18"/>
  <c r="BH52" i="18"/>
  <c r="BH53" i="18" s="1"/>
  <c r="BH56" i="18"/>
  <c r="BF50" i="18"/>
  <c r="BF51" i="18" s="1"/>
  <c r="BF38" i="18"/>
  <c r="BF41" i="18" s="1"/>
  <c r="BF43" i="18" s="1"/>
  <c r="BD57" i="31"/>
  <c r="BD61" i="31"/>
  <c r="BD62" i="31" s="1"/>
  <c r="BD63" i="31" s="1"/>
  <c r="BD37" i="30"/>
  <c r="BD31" i="30"/>
  <c r="BD36" i="30" s="1"/>
  <c r="BE8" i="29"/>
  <c r="BE12" i="29" s="1"/>
  <c r="BE52" i="29" s="1"/>
  <c r="BE53" i="29" s="1"/>
  <c r="BF32" i="29"/>
  <c r="BF9" i="29"/>
  <c r="BF44" i="29"/>
  <c r="BG4" i="29"/>
  <c r="BG50" i="18"/>
  <c r="BG51" i="18" s="1"/>
  <c r="BG38" i="18"/>
  <c r="BG41" i="18" s="1"/>
  <c r="BG43" i="18" s="1"/>
  <c r="BG33" i="18"/>
  <c r="BF8" i="31"/>
  <c r="BF12" i="31" s="1"/>
  <c r="BG44" i="31"/>
  <c r="BG32" i="31"/>
  <c r="BG9" i="31"/>
  <c r="BH4" i="31"/>
  <c r="BE42" i="30"/>
  <c r="BD52" i="29"/>
  <c r="BD53" i="29" s="1"/>
  <c r="BD15" i="29"/>
  <c r="BD30" i="29" s="1"/>
  <c r="BD25" i="29"/>
  <c r="BD26" i="29" s="1"/>
  <c r="BD27" i="29" s="1"/>
  <c r="BD56" i="29"/>
  <c r="BE25" i="31"/>
  <c r="BE26" i="31" s="1"/>
  <c r="BE27" i="31" s="1"/>
  <c r="BE15" i="31"/>
  <c r="BE30" i="31" s="1"/>
  <c r="BC57" i="31"/>
  <c r="BC61" i="31"/>
  <c r="BC62" i="31" s="1"/>
  <c r="BC63" i="31" s="1"/>
  <c r="BC31" i="31"/>
  <c r="BC36" i="31" s="1"/>
  <c r="BC37" i="31"/>
  <c r="BH42" i="18"/>
  <c r="BB50" i="29"/>
  <c r="BB51" i="29" s="1"/>
  <c r="BB38" i="29"/>
  <c r="BB41" i="29" s="1"/>
  <c r="BB43" i="29" s="1"/>
  <c r="BC50" i="30"/>
  <c r="BC51" i="30" s="1"/>
  <c r="BC38" i="30"/>
  <c r="BC41" i="30" s="1"/>
  <c r="BC43" i="30" s="1"/>
  <c r="BF8" i="30"/>
  <c r="BG32" i="30"/>
  <c r="BG44" i="30"/>
  <c r="BG9" i="30"/>
  <c r="BH4" i="30"/>
  <c r="BD57" i="30"/>
  <c r="BD61" i="30"/>
  <c r="BD62" i="30" s="1"/>
  <c r="BD63" i="30" s="1"/>
  <c r="BC65" i="30"/>
  <c r="BC67" i="30" s="1"/>
  <c r="BC68" i="30" s="1"/>
  <c r="BI8" i="18"/>
  <c r="BI12" i="18" s="1"/>
  <c r="BJ44" i="18"/>
  <c r="BJ9" i="18"/>
  <c r="BJ32" i="18"/>
  <c r="BK4" i="18"/>
  <c r="BE42" i="31"/>
  <c r="BB33" i="30"/>
  <c r="BE56" i="30"/>
  <c r="BE15" i="30"/>
  <c r="BE30" i="30" s="1"/>
  <c r="BE25" i="30"/>
  <c r="BE26" i="30" s="1"/>
  <c r="BE27" i="30" s="1"/>
  <c r="BA36" i="29"/>
  <c r="BA50" i="29" s="1"/>
  <c r="BA51" i="29" s="1"/>
  <c r="BA33" i="29"/>
  <c r="BD33" i="31" l="1"/>
  <c r="BE42" i="29"/>
  <c r="BI42" i="18"/>
  <c r="BD65" i="30"/>
  <c r="BD67" i="30" s="1"/>
  <c r="BD68" i="30" s="1"/>
  <c r="BE65" i="31"/>
  <c r="BE67" i="31" s="1"/>
  <c r="BE68" i="31" s="1"/>
  <c r="BA38" i="29"/>
  <c r="BA41" i="29" s="1"/>
  <c r="BA43" i="29" s="1"/>
  <c r="BE56" i="29"/>
  <c r="BE57" i="29" s="1"/>
  <c r="BF42" i="30"/>
  <c r="BF12" i="30"/>
  <c r="BC50" i="31"/>
  <c r="BC51" i="31" s="1"/>
  <c r="BC38" i="31"/>
  <c r="BC41" i="31" s="1"/>
  <c r="BC43" i="31" s="1"/>
  <c r="BG8" i="31"/>
  <c r="BG12" i="31" s="1"/>
  <c r="BG56" i="31" s="1"/>
  <c r="BH9" i="31"/>
  <c r="BH32" i="31"/>
  <c r="BH44" i="31"/>
  <c r="BI4" i="31"/>
  <c r="BF56" i="31"/>
  <c r="BF15" i="31"/>
  <c r="BF30" i="31" s="1"/>
  <c r="BF25" i="31"/>
  <c r="BF26" i="31" s="1"/>
  <c r="BF27" i="31" s="1"/>
  <c r="BF8" i="29"/>
  <c r="BF12" i="29" s="1"/>
  <c r="BF56" i="29" s="1"/>
  <c r="BG9" i="29"/>
  <c r="BG32" i="29"/>
  <c r="BG44" i="29"/>
  <c r="BH4" i="29"/>
  <c r="BH61" i="18"/>
  <c r="BH62" i="18" s="1"/>
  <c r="BH63" i="18" s="1"/>
  <c r="BH57" i="18"/>
  <c r="BE61" i="30"/>
  <c r="BE62" i="30" s="1"/>
  <c r="BE63" i="30" s="1"/>
  <c r="BE57" i="30"/>
  <c r="BJ8" i="18"/>
  <c r="BJ12" i="18" s="1"/>
  <c r="BJ56" i="18" s="1"/>
  <c r="BK9" i="18"/>
  <c r="BK44" i="18"/>
  <c r="BK32" i="18"/>
  <c r="BL4" i="18"/>
  <c r="BI52" i="18"/>
  <c r="BI53" i="18" s="1"/>
  <c r="BI25" i="18"/>
  <c r="BI26" i="18" s="1"/>
  <c r="BI27" i="18" s="1"/>
  <c r="BI15" i="18"/>
  <c r="BI30" i="18" s="1"/>
  <c r="BC65" i="31"/>
  <c r="BC67" i="31" s="1"/>
  <c r="BC68" i="31" s="1"/>
  <c r="BE31" i="31"/>
  <c r="BE36" i="31" s="1"/>
  <c r="BE37" i="31"/>
  <c r="BD33" i="30"/>
  <c r="BE25" i="29"/>
  <c r="BE26" i="29" s="1"/>
  <c r="BE27" i="29" s="1"/>
  <c r="BE15" i="29"/>
  <c r="BE30" i="29" s="1"/>
  <c r="BD65" i="31"/>
  <c r="BD67" i="31" s="1"/>
  <c r="BD68" i="31" s="1"/>
  <c r="BF42" i="31"/>
  <c r="BD37" i="29"/>
  <c r="BD31" i="29"/>
  <c r="BD36" i="29" s="1"/>
  <c r="BC33" i="31"/>
  <c r="BD38" i="30"/>
  <c r="BD41" i="30" s="1"/>
  <c r="BD43" i="30" s="1"/>
  <c r="BD50" i="30"/>
  <c r="BD51" i="30" s="1"/>
  <c r="BI56" i="18"/>
  <c r="BD38" i="31"/>
  <c r="BD41" i="31" s="1"/>
  <c r="BD43" i="31" s="1"/>
  <c r="BD50" i="31"/>
  <c r="BD51" i="31" s="1"/>
  <c r="BC36" i="29"/>
  <c r="BC33" i="29"/>
  <c r="BE37" i="30"/>
  <c r="BE31" i="30"/>
  <c r="BE36" i="30" s="1"/>
  <c r="BG8" i="30"/>
  <c r="BG12" i="30" s="1"/>
  <c r="BH32" i="30"/>
  <c r="BH9" i="30"/>
  <c r="BH44" i="30"/>
  <c r="BI4" i="30"/>
  <c r="BF52" i="31"/>
  <c r="BF53" i="31" s="1"/>
  <c r="BD61" i="29"/>
  <c r="BD62" i="29" s="1"/>
  <c r="BD63" i="29" s="1"/>
  <c r="BD57" i="29"/>
  <c r="BH26" i="18"/>
  <c r="BH27" i="18" s="1"/>
  <c r="BF52" i="29" l="1"/>
  <c r="BF53" i="29" s="1"/>
  <c r="BF42" i="29"/>
  <c r="BG42" i="31"/>
  <c r="BE61" i="29"/>
  <c r="BE62" i="29" s="1"/>
  <c r="BE63" i="29" s="1"/>
  <c r="BE65" i="29" s="1"/>
  <c r="BE67" i="29" s="1"/>
  <c r="BE68" i="29" s="1"/>
  <c r="BJ42" i="18"/>
  <c r="BH37" i="18"/>
  <c r="BH31" i="18"/>
  <c r="BJ61" i="18"/>
  <c r="BJ62" i="18" s="1"/>
  <c r="BJ63" i="18" s="1"/>
  <c r="BJ57" i="18"/>
  <c r="BG61" i="31"/>
  <c r="BG62" i="31" s="1"/>
  <c r="BG63" i="31" s="1"/>
  <c r="BG57" i="31"/>
  <c r="BC38" i="29"/>
  <c r="BC41" i="29" s="1"/>
  <c r="BC43" i="29" s="1"/>
  <c r="BC50" i="29"/>
  <c r="BC51" i="29" s="1"/>
  <c r="BF61" i="29"/>
  <c r="BF62" i="29" s="1"/>
  <c r="BF63" i="29" s="1"/>
  <c r="BF57" i="29"/>
  <c r="BI37" i="18"/>
  <c r="BI31" i="18"/>
  <c r="BI36" i="18" s="1"/>
  <c r="BE50" i="30"/>
  <c r="BE51" i="30" s="1"/>
  <c r="BE38" i="30"/>
  <c r="BE41" i="30" s="1"/>
  <c r="BE43" i="30" s="1"/>
  <c r="BE33" i="30"/>
  <c r="BG42" i="30"/>
  <c r="BE65" i="30"/>
  <c r="BE67" i="30" s="1"/>
  <c r="BE68" i="30" s="1"/>
  <c r="BG8" i="29"/>
  <c r="BG12" i="29" s="1"/>
  <c r="BG56" i="29" s="1"/>
  <c r="BH32" i="29"/>
  <c r="BH9" i="29"/>
  <c r="BH44" i="29"/>
  <c r="BI4" i="29"/>
  <c r="BF15" i="29"/>
  <c r="BF30" i="29" s="1"/>
  <c r="BF25" i="29"/>
  <c r="BF26" i="29" s="1"/>
  <c r="BF27" i="29" s="1"/>
  <c r="BF61" i="31"/>
  <c r="BF62" i="31" s="1"/>
  <c r="BF63" i="31" s="1"/>
  <c r="BF57" i="31"/>
  <c r="BF52" i="30"/>
  <c r="BF53" i="30" s="1"/>
  <c r="BF25" i="30"/>
  <c r="BF26" i="30" s="1"/>
  <c r="BF27" i="30" s="1"/>
  <c r="BF15" i="30"/>
  <c r="BF30" i="30" s="1"/>
  <c r="BG56" i="30"/>
  <c r="BF56" i="30"/>
  <c r="BD33" i="29"/>
  <c r="BH8" i="30"/>
  <c r="BH12" i="30" s="1"/>
  <c r="BI32" i="30"/>
  <c r="BI44" i="30"/>
  <c r="BI9" i="30"/>
  <c r="BJ4" i="30"/>
  <c r="BK8" i="18"/>
  <c r="BK12" i="18" s="1"/>
  <c r="BK52" i="18" s="1"/>
  <c r="BK53" i="18" s="1"/>
  <c r="BL32" i="18"/>
  <c r="BL44" i="18"/>
  <c r="BL9" i="18"/>
  <c r="BM4" i="18"/>
  <c r="BH8" i="31"/>
  <c r="BH12" i="31" s="1"/>
  <c r="BH52" i="31" s="1"/>
  <c r="BH53" i="31" s="1"/>
  <c r="BI9" i="31"/>
  <c r="BI32" i="31"/>
  <c r="BI44" i="31"/>
  <c r="BJ4" i="31"/>
  <c r="BE33" i="31"/>
  <c r="BD65" i="29"/>
  <c r="BD67" i="29" s="1"/>
  <c r="BD68" i="29" s="1"/>
  <c r="BG52" i="30"/>
  <c r="BG53" i="30" s="1"/>
  <c r="BG15" i="30"/>
  <c r="BG30" i="30" s="1"/>
  <c r="BG25" i="30"/>
  <c r="BG26" i="30" s="1"/>
  <c r="BG27" i="30" s="1"/>
  <c r="BI57" i="18"/>
  <c r="BI61" i="18"/>
  <c r="BI62" i="18" s="1"/>
  <c r="BI63" i="18" s="1"/>
  <c r="BD50" i="29"/>
  <c r="BD51" i="29" s="1"/>
  <c r="BD38" i="29"/>
  <c r="BD41" i="29" s="1"/>
  <c r="BD43" i="29" s="1"/>
  <c r="BE31" i="29"/>
  <c r="BE36" i="29" s="1"/>
  <c r="BE37" i="29"/>
  <c r="BE38" i="31"/>
  <c r="BE41" i="31" s="1"/>
  <c r="BE43" i="31" s="1"/>
  <c r="BE50" i="31"/>
  <c r="BE51" i="31" s="1"/>
  <c r="BJ52" i="18"/>
  <c r="BJ53" i="18" s="1"/>
  <c r="BJ25" i="18"/>
  <c r="BJ26" i="18" s="1"/>
  <c r="BJ27" i="18" s="1"/>
  <c r="BJ15" i="18"/>
  <c r="BJ30" i="18" s="1"/>
  <c r="BH65" i="18"/>
  <c r="BH67" i="18" s="1"/>
  <c r="BH68" i="18" s="1"/>
  <c r="BF31" i="31"/>
  <c r="BF36" i="31" s="1"/>
  <c r="BF37" i="31"/>
  <c r="BG52" i="31"/>
  <c r="BG53" i="31" s="1"/>
  <c r="BG25" i="31"/>
  <c r="BG26" i="31" s="1"/>
  <c r="BG27" i="31" s="1"/>
  <c r="BG15" i="31"/>
  <c r="BG30" i="31" s="1"/>
  <c r="BI33" i="18" l="1"/>
  <c r="BK42" i="18"/>
  <c r="BJ65" i="18"/>
  <c r="BJ67" i="18" s="1"/>
  <c r="BJ68" i="18" s="1"/>
  <c r="BH42" i="31"/>
  <c r="BF65" i="31"/>
  <c r="BF67" i="31" s="1"/>
  <c r="BF68" i="31" s="1"/>
  <c r="BF65" i="29"/>
  <c r="BF67" i="29" s="1"/>
  <c r="BF68" i="29" s="1"/>
  <c r="BG65" i="31"/>
  <c r="BG67" i="31" s="1"/>
  <c r="BG68" i="31" s="1"/>
  <c r="BF37" i="29"/>
  <c r="BF31" i="29"/>
  <c r="BE50" i="29"/>
  <c r="BE51" i="29" s="1"/>
  <c r="BE38" i="29"/>
  <c r="BE41" i="29" s="1"/>
  <c r="BE43" i="29" s="1"/>
  <c r="BI65" i="18"/>
  <c r="BI67" i="18" s="1"/>
  <c r="BI68" i="18" s="1"/>
  <c r="BJ32" i="31"/>
  <c r="BJ44" i="31"/>
  <c r="BJ9" i="31"/>
  <c r="BK4" i="31"/>
  <c r="BL8" i="18"/>
  <c r="BL12" i="18" s="1"/>
  <c r="BL52" i="18" s="1"/>
  <c r="BL53" i="18" s="1"/>
  <c r="BM44" i="18"/>
  <c r="BM9" i="18"/>
  <c r="BM32" i="18"/>
  <c r="BN4" i="18"/>
  <c r="BK56" i="18"/>
  <c r="BK15" i="18"/>
  <c r="BK30" i="18" s="1"/>
  <c r="BK25" i="18"/>
  <c r="BF37" i="30"/>
  <c r="BF31" i="30"/>
  <c r="BF36" i="30" s="1"/>
  <c r="BF33" i="31"/>
  <c r="BH56" i="30"/>
  <c r="BH25" i="30"/>
  <c r="BH26" i="30" s="1"/>
  <c r="BH27" i="30" s="1"/>
  <c r="BH15" i="30"/>
  <c r="BH30" i="30" s="1"/>
  <c r="BH42" i="30"/>
  <c r="BH52" i="30"/>
  <c r="BH53" i="30" s="1"/>
  <c r="BE33" i="29"/>
  <c r="BF57" i="30"/>
  <c r="BF61" i="30"/>
  <c r="BF62" i="30" s="1"/>
  <c r="BF63" i="30" s="1"/>
  <c r="BG57" i="29"/>
  <c r="BG61" i="29"/>
  <c r="BG62" i="29" s="1"/>
  <c r="BG63" i="29" s="1"/>
  <c r="BH8" i="29"/>
  <c r="BH12" i="29" s="1"/>
  <c r="BH56" i="29" s="1"/>
  <c r="BI9" i="29"/>
  <c r="BI32" i="29"/>
  <c r="BI44" i="29"/>
  <c r="BJ4" i="29"/>
  <c r="BG15" i="29"/>
  <c r="BG30" i="29" s="1"/>
  <c r="BG25" i="29"/>
  <c r="BG26" i="29" s="1"/>
  <c r="BG27" i="29" s="1"/>
  <c r="BG42" i="29"/>
  <c r="BH36" i="18"/>
  <c r="BH33" i="18"/>
  <c r="BG37" i="31"/>
  <c r="BG31" i="31"/>
  <c r="BG36" i="31" s="1"/>
  <c r="BF50" i="31"/>
  <c r="BF51" i="31" s="1"/>
  <c r="BF38" i="31"/>
  <c r="BF41" i="31" s="1"/>
  <c r="BF43" i="31" s="1"/>
  <c r="BJ31" i="18"/>
  <c r="BJ36" i="18" s="1"/>
  <c r="BJ37" i="18"/>
  <c r="BG37" i="30"/>
  <c r="BG31" i="30"/>
  <c r="BG36" i="30" s="1"/>
  <c r="BI8" i="31"/>
  <c r="BI12" i="31" s="1"/>
  <c r="BI56" i="31" s="1"/>
  <c r="BH56" i="31"/>
  <c r="BH25" i="31"/>
  <c r="BH26" i="31" s="1"/>
  <c r="BH27" i="31" s="1"/>
  <c r="BH15" i="31"/>
  <c r="BH30" i="31" s="1"/>
  <c r="BI8" i="30"/>
  <c r="BI12" i="30" s="1"/>
  <c r="BI52" i="30" s="1"/>
  <c r="BI53" i="30" s="1"/>
  <c r="BJ44" i="30"/>
  <c r="BJ9" i="30"/>
  <c r="BJ32" i="30"/>
  <c r="BK4" i="30"/>
  <c r="BG61" i="30"/>
  <c r="BG62" i="30" s="1"/>
  <c r="BG63" i="30" s="1"/>
  <c r="BG57" i="30"/>
  <c r="BG52" i="29"/>
  <c r="BG53" i="29" s="1"/>
  <c r="BI38" i="18"/>
  <c r="BI41" i="18" s="1"/>
  <c r="BI43" i="18" s="1"/>
  <c r="BI50" i="18"/>
  <c r="BI51" i="18" s="1"/>
  <c r="BI52" i="31" l="1"/>
  <c r="BI53" i="31" s="1"/>
  <c r="BL56" i="18"/>
  <c r="BL57" i="18" s="1"/>
  <c r="BL42" i="18"/>
  <c r="BH52" i="29"/>
  <c r="BH53" i="29" s="1"/>
  <c r="BH42" i="29"/>
  <c r="BI42" i="30"/>
  <c r="BH61" i="29"/>
  <c r="BH62" i="29" s="1"/>
  <c r="BH63" i="29" s="1"/>
  <c r="BH57" i="29"/>
  <c r="BI61" i="31"/>
  <c r="BI62" i="31" s="1"/>
  <c r="BI63" i="31" s="1"/>
  <c r="BI57" i="31"/>
  <c r="BJ8" i="30"/>
  <c r="BJ12" i="30" s="1"/>
  <c r="BK44" i="30"/>
  <c r="BK9" i="30"/>
  <c r="BK32" i="30"/>
  <c r="BL4" i="30"/>
  <c r="BK8" i="30" s="1"/>
  <c r="BG50" i="30"/>
  <c r="BG51" i="30" s="1"/>
  <c r="BG38" i="30"/>
  <c r="BG41" i="30" s="1"/>
  <c r="BG43" i="30" s="1"/>
  <c r="BG50" i="31"/>
  <c r="BG51" i="31" s="1"/>
  <c r="BG38" i="31"/>
  <c r="BG41" i="31" s="1"/>
  <c r="BG43" i="31" s="1"/>
  <c r="BH37" i="30"/>
  <c r="BH31" i="30"/>
  <c r="BH36" i="30" s="1"/>
  <c r="BF38" i="30"/>
  <c r="BF41" i="30" s="1"/>
  <c r="BF43" i="30" s="1"/>
  <c r="BF50" i="30"/>
  <c r="BF51" i="30" s="1"/>
  <c r="BM8" i="18"/>
  <c r="BM12" i="18" s="1"/>
  <c r="BM56" i="18" s="1"/>
  <c r="BN32" i="18"/>
  <c r="BN44" i="18"/>
  <c r="BN9" i="18"/>
  <c r="BO4" i="18"/>
  <c r="BI56" i="30"/>
  <c r="BI15" i="30"/>
  <c r="BI30" i="30" s="1"/>
  <c r="BI25" i="30"/>
  <c r="BI26" i="30" s="1"/>
  <c r="BI27" i="30" s="1"/>
  <c r="BH31" i="31"/>
  <c r="BH36" i="31" s="1"/>
  <c r="BH37" i="31"/>
  <c r="BI8" i="29"/>
  <c r="BI12" i="29" s="1"/>
  <c r="BJ44" i="29"/>
  <c r="BJ32" i="29"/>
  <c r="BJ9" i="29"/>
  <c r="BK4" i="29"/>
  <c r="BF65" i="30"/>
  <c r="BF67" i="30" s="1"/>
  <c r="BF68" i="30" s="1"/>
  <c r="BI42" i="31"/>
  <c r="BF33" i="30"/>
  <c r="BH61" i="30"/>
  <c r="BH62" i="30" s="1"/>
  <c r="BH63" i="30" s="1"/>
  <c r="BH57" i="30"/>
  <c r="BK26" i="18"/>
  <c r="BK27" i="18" s="1"/>
  <c r="BL15" i="18"/>
  <c r="BL30" i="18" s="1"/>
  <c r="BL25" i="18"/>
  <c r="BL26" i="18" s="1"/>
  <c r="BL27" i="18" s="1"/>
  <c r="BG65" i="30"/>
  <c r="BG67" i="30" s="1"/>
  <c r="BG68" i="30" s="1"/>
  <c r="BH61" i="31"/>
  <c r="BH62" i="31" s="1"/>
  <c r="BH63" i="31" s="1"/>
  <c r="BH57" i="31"/>
  <c r="BG33" i="31"/>
  <c r="BH15" i="29"/>
  <c r="BH30" i="29" s="1"/>
  <c r="BH25" i="29"/>
  <c r="BH26" i="29" s="1"/>
  <c r="BH27" i="29" s="1"/>
  <c r="BG33" i="30"/>
  <c r="BJ8" i="31"/>
  <c r="BJ12" i="31" s="1"/>
  <c r="BJ56" i="31" s="1"/>
  <c r="BK44" i="31"/>
  <c r="BK32" i="31"/>
  <c r="BK9" i="31"/>
  <c r="BL4" i="31"/>
  <c r="BK8" i="31" s="1"/>
  <c r="BF33" i="29"/>
  <c r="BF36" i="29"/>
  <c r="BI25" i="31"/>
  <c r="BI26" i="31" s="1"/>
  <c r="BI27" i="31" s="1"/>
  <c r="BI15" i="31"/>
  <c r="BI30" i="31" s="1"/>
  <c r="BJ38" i="18"/>
  <c r="BJ41" i="18" s="1"/>
  <c r="BJ43" i="18" s="1"/>
  <c r="BJ50" i="18"/>
  <c r="BJ51" i="18" s="1"/>
  <c r="BJ33" i="18"/>
  <c r="BH38" i="18"/>
  <c r="BH41" i="18" s="1"/>
  <c r="BH43" i="18" s="1"/>
  <c r="BH50" i="18"/>
  <c r="BH51" i="18" s="1"/>
  <c r="BG37" i="29"/>
  <c r="BG31" i="29"/>
  <c r="BG36" i="29" s="1"/>
  <c r="BG65" i="29"/>
  <c r="BG67" i="29" s="1"/>
  <c r="BG68" i="29" s="1"/>
  <c r="BK57" i="18"/>
  <c r="BK61" i="18"/>
  <c r="BK62" i="18" s="1"/>
  <c r="BK63" i="18" s="1"/>
  <c r="BL61" i="18" l="1"/>
  <c r="BM42" i="18"/>
  <c r="BK12" i="31"/>
  <c r="BK25" i="31" s="1"/>
  <c r="BK26" i="31" s="1"/>
  <c r="BK27" i="31" s="1"/>
  <c r="BH33" i="30"/>
  <c r="BH65" i="30"/>
  <c r="BH67" i="30" s="1"/>
  <c r="BH68" i="30" s="1"/>
  <c r="BH65" i="31"/>
  <c r="BH67" i="31" s="1"/>
  <c r="BH68" i="31" s="1"/>
  <c r="BK31" i="18"/>
  <c r="BK37" i="18"/>
  <c r="BF50" i="29"/>
  <c r="BF51" i="29" s="1"/>
  <c r="BF38" i="29"/>
  <c r="BF41" i="29" s="1"/>
  <c r="BF43" i="29" s="1"/>
  <c r="BI37" i="31"/>
  <c r="BI31" i="31"/>
  <c r="BI36" i="31" s="1"/>
  <c r="BL9" i="31"/>
  <c r="BL32" i="31"/>
  <c r="BL44" i="31"/>
  <c r="BM4" i="31"/>
  <c r="BL8" i="31" s="1"/>
  <c r="BM61" i="18"/>
  <c r="BM62" i="18" s="1"/>
  <c r="BM63" i="18" s="1"/>
  <c r="BM57" i="18"/>
  <c r="BI52" i="29"/>
  <c r="BI53" i="29" s="1"/>
  <c r="BI25" i="29"/>
  <c r="BI26" i="29" s="1"/>
  <c r="BI27" i="29" s="1"/>
  <c r="BI15" i="29"/>
  <c r="BI30" i="29" s="1"/>
  <c r="BI37" i="30"/>
  <c r="BI31" i="30"/>
  <c r="BI36" i="30" s="1"/>
  <c r="BO9" i="18"/>
  <c r="BO32" i="18"/>
  <c r="BO44" i="18"/>
  <c r="BP4" i="18"/>
  <c r="BG33" i="29"/>
  <c r="BK42" i="30"/>
  <c r="BK12" i="30"/>
  <c r="BK56" i="30" s="1"/>
  <c r="BJ56" i="30"/>
  <c r="BJ15" i="30"/>
  <c r="BJ30" i="30" s="1"/>
  <c r="BJ25" i="30"/>
  <c r="BJ26" i="30" s="1"/>
  <c r="BJ27" i="30" s="1"/>
  <c r="BJ42" i="30"/>
  <c r="BI56" i="29"/>
  <c r="BL37" i="18"/>
  <c r="BL31" i="18"/>
  <c r="BL36" i="18" s="1"/>
  <c r="BN8" i="18"/>
  <c r="BN12" i="18" s="1"/>
  <c r="BN52" i="18" s="1"/>
  <c r="BN53" i="18" s="1"/>
  <c r="BM52" i="18"/>
  <c r="BM53" i="18" s="1"/>
  <c r="BM25" i="18"/>
  <c r="BM26" i="18" s="1"/>
  <c r="BM27" i="18" s="1"/>
  <c r="BM15" i="18"/>
  <c r="BM30" i="18" s="1"/>
  <c r="BH33" i="31"/>
  <c r="BJ57" i="31"/>
  <c r="BJ61" i="31"/>
  <c r="BJ62" i="31" s="1"/>
  <c r="BJ63" i="31" s="1"/>
  <c r="BJ52" i="31"/>
  <c r="BJ53" i="31" s="1"/>
  <c r="BJ25" i="31"/>
  <c r="BJ26" i="31" s="1"/>
  <c r="BJ27" i="31" s="1"/>
  <c r="BJ15" i="31"/>
  <c r="BJ30" i="31" s="1"/>
  <c r="BH37" i="29"/>
  <c r="BH31" i="29"/>
  <c r="BH36" i="29" s="1"/>
  <c r="BI42" i="29"/>
  <c r="BH50" i="31"/>
  <c r="BH51" i="31" s="1"/>
  <c r="BH38" i="31"/>
  <c r="BH41" i="31" s="1"/>
  <c r="BH43" i="31" s="1"/>
  <c r="BI61" i="30"/>
  <c r="BI62" i="30" s="1"/>
  <c r="BI63" i="30" s="1"/>
  <c r="BI57" i="30"/>
  <c r="BH38" i="30"/>
  <c r="BH41" i="30" s="1"/>
  <c r="BH43" i="30" s="1"/>
  <c r="BH50" i="30"/>
  <c r="BH51" i="30" s="1"/>
  <c r="BL32" i="30"/>
  <c r="BL9" i="30"/>
  <c r="BL44" i="30"/>
  <c r="BM4" i="30"/>
  <c r="BH65" i="29"/>
  <c r="BH67" i="29" s="1"/>
  <c r="BH68" i="29" s="1"/>
  <c r="BK65" i="18"/>
  <c r="BK67" i="18" s="1"/>
  <c r="BK68" i="18" s="1"/>
  <c r="BG50" i="29"/>
  <c r="BG51" i="29" s="1"/>
  <c r="BG38" i="29"/>
  <c r="BG41" i="29" s="1"/>
  <c r="BG43" i="29" s="1"/>
  <c r="BK42" i="31"/>
  <c r="BJ8" i="29"/>
  <c r="BJ12" i="29" s="1"/>
  <c r="BJ56" i="29" s="1"/>
  <c r="BK9" i="29"/>
  <c r="BK32" i="29"/>
  <c r="BK44" i="29"/>
  <c r="BL4" i="29"/>
  <c r="BJ52" i="30"/>
  <c r="BJ53" i="30" s="1"/>
  <c r="BJ42" i="31"/>
  <c r="BL62" i="18"/>
  <c r="BL63" i="18" s="1"/>
  <c r="BL65" i="18" s="1"/>
  <c r="BL67" i="18" s="1"/>
  <c r="BL68" i="18" s="1"/>
  <c r="BI65" i="31"/>
  <c r="BI67" i="31" s="1"/>
  <c r="BI68" i="31" s="1"/>
  <c r="BK52" i="31" l="1"/>
  <c r="BK53" i="31" s="1"/>
  <c r="BK56" i="31"/>
  <c r="BK61" i="31" s="1"/>
  <c r="BK62" i="31" s="1"/>
  <c r="BK63" i="31" s="1"/>
  <c r="BK15" i="31"/>
  <c r="BK30" i="31" s="1"/>
  <c r="BL33" i="18"/>
  <c r="BI33" i="31"/>
  <c r="BH33" i="29"/>
  <c r="BJ57" i="29"/>
  <c r="BJ61" i="29"/>
  <c r="BJ62" i="29" s="1"/>
  <c r="BJ63" i="29" s="1"/>
  <c r="BL42" i="31"/>
  <c r="BL12" i="31"/>
  <c r="BL8" i="30"/>
  <c r="BL12" i="30" s="1"/>
  <c r="BL56" i="30" s="1"/>
  <c r="BM32" i="30"/>
  <c r="BM9" i="30"/>
  <c r="BM44" i="30"/>
  <c r="BN4" i="30"/>
  <c r="BK15" i="30"/>
  <c r="BK30" i="30" s="1"/>
  <c r="BK25" i="30"/>
  <c r="BK26" i="30" s="1"/>
  <c r="BK27" i="30" s="1"/>
  <c r="BI37" i="29"/>
  <c r="BI31" i="29"/>
  <c r="BI36" i="29" s="1"/>
  <c r="BI65" i="30"/>
  <c r="BI67" i="30" s="1"/>
  <c r="BI68" i="30" s="1"/>
  <c r="BI33" i="30"/>
  <c r="BI57" i="29"/>
  <c r="BI61" i="29"/>
  <c r="BI62" i="29" s="1"/>
  <c r="BI63" i="29" s="1"/>
  <c r="BJ37" i="30"/>
  <c r="BJ31" i="30"/>
  <c r="BJ36" i="30" s="1"/>
  <c r="BI50" i="31"/>
  <c r="BI51" i="31" s="1"/>
  <c r="BI38" i="31"/>
  <c r="BI41" i="31" s="1"/>
  <c r="BI43" i="31" s="1"/>
  <c r="BK8" i="29"/>
  <c r="BK12" i="29" s="1"/>
  <c r="BL44" i="29"/>
  <c r="BL9" i="29"/>
  <c r="BL32" i="29"/>
  <c r="BM4" i="29"/>
  <c r="BM32" i="31"/>
  <c r="BM44" i="31"/>
  <c r="BM9" i="31"/>
  <c r="BN4" i="31"/>
  <c r="BH38" i="29"/>
  <c r="BH41" i="29" s="1"/>
  <c r="BH43" i="29" s="1"/>
  <c r="BH50" i="29"/>
  <c r="BH51" i="29" s="1"/>
  <c r="BJ37" i="31"/>
  <c r="BJ31" i="31"/>
  <c r="BJ36" i="31" s="1"/>
  <c r="BJ65" i="31"/>
  <c r="BJ67" i="31" s="1"/>
  <c r="BJ68" i="31" s="1"/>
  <c r="BM31" i="18"/>
  <c r="BM36" i="18" s="1"/>
  <c r="BM37" i="18"/>
  <c r="BJ42" i="29"/>
  <c r="BM65" i="18"/>
  <c r="BM67" i="18" s="1"/>
  <c r="BM68" i="18" s="1"/>
  <c r="BK36" i="18"/>
  <c r="BK33" i="18"/>
  <c r="BJ52" i="29"/>
  <c r="BJ53" i="29" s="1"/>
  <c r="BJ15" i="29"/>
  <c r="BJ30" i="29" s="1"/>
  <c r="BJ25" i="29"/>
  <c r="BN56" i="18"/>
  <c r="BN15" i="18"/>
  <c r="BN30" i="18" s="1"/>
  <c r="BN25" i="18"/>
  <c r="BN26" i="18" s="1"/>
  <c r="BN27" i="18" s="1"/>
  <c r="BK57" i="30"/>
  <c r="BK61" i="30"/>
  <c r="BK62" i="30" s="1"/>
  <c r="BK63" i="30" s="1"/>
  <c r="BI38" i="30"/>
  <c r="BI41" i="30" s="1"/>
  <c r="BI43" i="30" s="1"/>
  <c r="BI50" i="30"/>
  <c r="BI51" i="30" s="1"/>
  <c r="BN42" i="18"/>
  <c r="BK31" i="31"/>
  <c r="BK36" i="31" s="1"/>
  <c r="BK37" i="31"/>
  <c r="BL38" i="18"/>
  <c r="BL41" i="18" s="1"/>
  <c r="BL43" i="18" s="1"/>
  <c r="BL50" i="18"/>
  <c r="BL51" i="18" s="1"/>
  <c r="BK52" i="30"/>
  <c r="BK53" i="30" s="1"/>
  <c r="BJ61" i="30"/>
  <c r="BJ62" i="30" s="1"/>
  <c r="BJ63" i="30" s="1"/>
  <c r="BJ57" i="30"/>
  <c r="BO8" i="18"/>
  <c r="BO12" i="18" s="1"/>
  <c r="BO56" i="18" s="1"/>
  <c r="BP44" i="18"/>
  <c r="BP32" i="18"/>
  <c r="BP9" i="18"/>
  <c r="BQ4" i="18"/>
  <c r="BK57" i="31" l="1"/>
  <c r="BK42" i="29"/>
  <c r="BI33" i="29"/>
  <c r="BL42" i="30"/>
  <c r="BL52" i="30"/>
  <c r="BL53" i="30" s="1"/>
  <c r="BJ33" i="30"/>
  <c r="BK65" i="30"/>
  <c r="BK67" i="30" s="1"/>
  <c r="BK68" i="30" s="1"/>
  <c r="BI65" i="29"/>
  <c r="BI67" i="29" s="1"/>
  <c r="BI68" i="29" s="1"/>
  <c r="BO61" i="18"/>
  <c r="BO62" i="18" s="1"/>
  <c r="BO63" i="18" s="1"/>
  <c r="BO57" i="18"/>
  <c r="BL61" i="30"/>
  <c r="BL62" i="30" s="1"/>
  <c r="BL63" i="30" s="1"/>
  <c r="BL57" i="30"/>
  <c r="BO42" i="18"/>
  <c r="BJ65" i="30"/>
  <c r="BJ67" i="30" s="1"/>
  <c r="BJ68" i="30" s="1"/>
  <c r="BN61" i="18"/>
  <c r="BN62" i="18" s="1"/>
  <c r="BN63" i="18" s="1"/>
  <c r="BN57" i="18"/>
  <c r="BL8" i="29"/>
  <c r="BL12" i="29" s="1"/>
  <c r="BL56" i="29" s="1"/>
  <c r="BM44" i="29"/>
  <c r="BM9" i="29"/>
  <c r="BM32" i="29"/>
  <c r="BN4" i="29"/>
  <c r="BK56" i="29"/>
  <c r="BK15" i="29"/>
  <c r="BK30" i="29" s="1"/>
  <c r="BK25" i="29"/>
  <c r="BK26" i="29" s="1"/>
  <c r="BK27" i="29" s="1"/>
  <c r="BM33" i="18"/>
  <c r="BL25" i="31"/>
  <c r="BL26" i="31" s="1"/>
  <c r="BL27" i="31" s="1"/>
  <c r="BL15" i="31"/>
  <c r="BL30" i="31" s="1"/>
  <c r="BL56" i="31"/>
  <c r="BL52" i="31"/>
  <c r="BL53" i="31" s="1"/>
  <c r="BP8" i="18"/>
  <c r="BP12" i="18" s="1"/>
  <c r="BQ44" i="18"/>
  <c r="BQ9" i="18"/>
  <c r="BQ32" i="18"/>
  <c r="BR4" i="18"/>
  <c r="BK50" i="31"/>
  <c r="BK51" i="31" s="1"/>
  <c r="BK38" i="31"/>
  <c r="BK41" i="31" s="1"/>
  <c r="BK43" i="31" s="1"/>
  <c r="BK52" i="29"/>
  <c r="BK53" i="29" s="1"/>
  <c r="BK33" i="31"/>
  <c r="BJ33" i="31"/>
  <c r="BM8" i="30"/>
  <c r="BM12" i="30" s="1"/>
  <c r="BM52" i="30" s="1"/>
  <c r="BM53" i="30" s="1"/>
  <c r="BN44" i="30"/>
  <c r="BN32" i="30"/>
  <c r="BN9" i="30"/>
  <c r="BO4" i="30"/>
  <c r="BN37" i="18"/>
  <c r="BN31" i="18"/>
  <c r="BN36" i="18" s="1"/>
  <c r="BJ26" i="29"/>
  <c r="BJ27" i="29" s="1"/>
  <c r="BK38" i="18"/>
  <c r="BK41" i="18" s="1"/>
  <c r="BK43" i="18" s="1"/>
  <c r="BK50" i="18"/>
  <c r="BK51" i="18" s="1"/>
  <c r="BJ38" i="31"/>
  <c r="BJ41" i="31" s="1"/>
  <c r="BJ43" i="31" s="1"/>
  <c r="BJ50" i="31"/>
  <c r="BJ51" i="31" s="1"/>
  <c r="BM8" i="31"/>
  <c r="BM12" i="31" s="1"/>
  <c r="BN32" i="31"/>
  <c r="BN44" i="31"/>
  <c r="BN9" i="31"/>
  <c r="BO4" i="31"/>
  <c r="BK65" i="31"/>
  <c r="BK67" i="31" s="1"/>
  <c r="BK68" i="31" s="1"/>
  <c r="BL25" i="30"/>
  <c r="BL26" i="30" s="1"/>
  <c r="BL27" i="30" s="1"/>
  <c r="BL15" i="30"/>
  <c r="BL30" i="30" s="1"/>
  <c r="BO52" i="18"/>
  <c r="BO53" i="18" s="1"/>
  <c r="BO25" i="18"/>
  <c r="BO15" i="18"/>
  <c r="BO30" i="18" s="1"/>
  <c r="BM38" i="18"/>
  <c r="BM41" i="18" s="1"/>
  <c r="BM43" i="18" s="1"/>
  <c r="BM50" i="18"/>
  <c r="BM51" i="18" s="1"/>
  <c r="BJ50" i="30"/>
  <c r="BJ51" i="30" s="1"/>
  <c r="BJ38" i="30"/>
  <c r="BJ41" i="30" s="1"/>
  <c r="BJ43" i="30" s="1"/>
  <c r="BI38" i="29"/>
  <c r="BI41" i="29" s="1"/>
  <c r="BI43" i="29" s="1"/>
  <c r="BI50" i="29"/>
  <c r="BI51" i="29" s="1"/>
  <c r="BK31" i="30"/>
  <c r="BK36" i="30" s="1"/>
  <c r="BK37" i="30"/>
  <c r="BJ65" i="29"/>
  <c r="BJ67" i="29" s="1"/>
  <c r="BJ68" i="29" s="1"/>
  <c r="BO65" i="18" l="1"/>
  <c r="BO67" i="18" s="1"/>
  <c r="BO68" i="18" s="1"/>
  <c r="BL52" i="29"/>
  <c r="BL53" i="29" s="1"/>
  <c r="BM42" i="31"/>
  <c r="BL42" i="29"/>
  <c r="BP42" i="18"/>
  <c r="BM56" i="30"/>
  <c r="BM57" i="30" s="1"/>
  <c r="BN65" i="18"/>
  <c r="BN67" i="18" s="1"/>
  <c r="BN68" i="18" s="1"/>
  <c r="BJ37" i="29"/>
  <c r="BJ31" i="29"/>
  <c r="BL61" i="29"/>
  <c r="BL62" i="29" s="1"/>
  <c r="BL63" i="29" s="1"/>
  <c r="BL57" i="29"/>
  <c r="BL37" i="30"/>
  <c r="BL31" i="30"/>
  <c r="BL36" i="30" s="1"/>
  <c r="BM52" i="31"/>
  <c r="BM53" i="31" s="1"/>
  <c r="BM25" i="31"/>
  <c r="BM26" i="31" s="1"/>
  <c r="BM27" i="31" s="1"/>
  <c r="BM15" i="31"/>
  <c r="BM30" i="31" s="1"/>
  <c r="BQ8" i="18"/>
  <c r="BQ12" i="18" s="1"/>
  <c r="BR9" i="18"/>
  <c r="BR32" i="18"/>
  <c r="BR44" i="18"/>
  <c r="BS4" i="18"/>
  <c r="BP52" i="18"/>
  <c r="BP53" i="18" s="1"/>
  <c r="BP15" i="18"/>
  <c r="BP30" i="18" s="1"/>
  <c r="BP25" i="18"/>
  <c r="BP56" i="18"/>
  <c r="BN8" i="30"/>
  <c r="BN12" i="30" s="1"/>
  <c r="BN52" i="30" s="1"/>
  <c r="BN53" i="30" s="1"/>
  <c r="BO9" i="30"/>
  <c r="BO32" i="30"/>
  <c r="BO44" i="30"/>
  <c r="BP4" i="30"/>
  <c r="BL37" i="31"/>
  <c r="BL31" i="31"/>
  <c r="BL36" i="31" s="1"/>
  <c r="BK61" i="29"/>
  <c r="BK62" i="29" s="1"/>
  <c r="BK63" i="29" s="1"/>
  <c r="BK57" i="29"/>
  <c r="BL65" i="30"/>
  <c r="BL67" i="30" s="1"/>
  <c r="BL68" i="30" s="1"/>
  <c r="BM25" i="30"/>
  <c r="BM26" i="30" s="1"/>
  <c r="BM27" i="30" s="1"/>
  <c r="BM15" i="30"/>
  <c r="BM30" i="30" s="1"/>
  <c r="BL61" i="31"/>
  <c r="BL62" i="31" s="1"/>
  <c r="BL63" i="31" s="1"/>
  <c r="BL57" i="31"/>
  <c r="BM42" i="30"/>
  <c r="BM8" i="29"/>
  <c r="BM12" i="29" s="1"/>
  <c r="BM52" i="29" s="1"/>
  <c r="BM53" i="29" s="1"/>
  <c r="BN44" i="29"/>
  <c r="BN32" i="29"/>
  <c r="BN9" i="29"/>
  <c r="BO4" i="29"/>
  <c r="BL15" i="29"/>
  <c r="BL30" i="29" s="1"/>
  <c r="BL25" i="29"/>
  <c r="BL26" i="29" s="1"/>
  <c r="BL27" i="29" s="1"/>
  <c r="BK38" i="30"/>
  <c r="BK41" i="30" s="1"/>
  <c r="BK43" i="30" s="1"/>
  <c r="BK50" i="30"/>
  <c r="BK51" i="30" s="1"/>
  <c r="BO26" i="18"/>
  <c r="BO27" i="18" s="1"/>
  <c r="BN8" i="31"/>
  <c r="BN12" i="31" s="1"/>
  <c r="BN56" i="31" s="1"/>
  <c r="BO44" i="31"/>
  <c r="BO32" i="31"/>
  <c r="BO9" i="31"/>
  <c r="BP4" i="31"/>
  <c r="BN50" i="18"/>
  <c r="BN51" i="18" s="1"/>
  <c r="BN38" i="18"/>
  <c r="BN41" i="18" s="1"/>
  <c r="BN43" i="18" s="1"/>
  <c r="BM56" i="31"/>
  <c r="BK33" i="30"/>
  <c r="BK37" i="29"/>
  <c r="BK31" i="29"/>
  <c r="BK36" i="29" s="1"/>
  <c r="BN33" i="18"/>
  <c r="BL33" i="30" l="1"/>
  <c r="BM61" i="30"/>
  <c r="BM62" i="30" s="1"/>
  <c r="BM63" i="30" s="1"/>
  <c r="BQ42" i="18"/>
  <c r="BN42" i="30"/>
  <c r="BL65" i="31"/>
  <c r="BL67" i="31" s="1"/>
  <c r="BL68" i="31" s="1"/>
  <c r="BN61" i="31"/>
  <c r="BN62" i="31" s="1"/>
  <c r="BN63" i="31" s="1"/>
  <c r="BN57" i="31"/>
  <c r="BN8" i="29"/>
  <c r="BN12" i="29" s="1"/>
  <c r="BN56" i="29" s="1"/>
  <c r="BO32" i="29"/>
  <c r="BO9" i="29"/>
  <c r="BO44" i="29"/>
  <c r="BP4" i="29"/>
  <c r="BM56" i="29"/>
  <c r="BM65" i="30"/>
  <c r="BM67" i="30" s="1"/>
  <c r="BM68" i="30" s="1"/>
  <c r="BK65" i="29"/>
  <c r="BK67" i="29" s="1"/>
  <c r="BK68" i="29" s="1"/>
  <c r="BN56" i="30"/>
  <c r="BN15" i="30"/>
  <c r="BN30" i="30" s="1"/>
  <c r="BN25" i="30"/>
  <c r="BN26" i="30" s="1"/>
  <c r="BN27" i="30" s="1"/>
  <c r="BK33" i="29"/>
  <c r="BL50" i="30"/>
  <c r="BL51" i="30" s="1"/>
  <c r="BL38" i="30"/>
  <c r="BL41" i="30" s="1"/>
  <c r="BL43" i="30" s="1"/>
  <c r="BJ36" i="29"/>
  <c r="BJ33" i="29"/>
  <c r="BO31" i="18"/>
  <c r="BO37" i="18"/>
  <c r="BO8" i="30"/>
  <c r="BO12" i="30" s="1"/>
  <c r="BO52" i="30" s="1"/>
  <c r="BO53" i="30" s="1"/>
  <c r="BP9" i="30"/>
  <c r="BP32" i="30"/>
  <c r="BP44" i="30"/>
  <c r="BQ4" i="30"/>
  <c r="BP26" i="18"/>
  <c r="BP27" i="18" s="1"/>
  <c r="BN52" i="31"/>
  <c r="BN53" i="31" s="1"/>
  <c r="BN25" i="31"/>
  <c r="BN26" i="31" s="1"/>
  <c r="BN27" i="31" s="1"/>
  <c r="BN15" i="31"/>
  <c r="BN30" i="31" s="1"/>
  <c r="BL37" i="29"/>
  <c r="BL31" i="29"/>
  <c r="BL36" i="29" s="1"/>
  <c r="BL50" i="31"/>
  <c r="BL51" i="31" s="1"/>
  <c r="BL38" i="31"/>
  <c r="BL41" i="31" s="1"/>
  <c r="BL43" i="31" s="1"/>
  <c r="BN42" i="31"/>
  <c r="BL33" i="31"/>
  <c r="BM15" i="29"/>
  <c r="BM30" i="29" s="1"/>
  <c r="BM25" i="29"/>
  <c r="BM26" i="29" s="1"/>
  <c r="BM27" i="29" s="1"/>
  <c r="BM42" i="29"/>
  <c r="BQ52" i="18"/>
  <c r="BQ53" i="18" s="1"/>
  <c r="BQ25" i="18"/>
  <c r="BQ26" i="18" s="1"/>
  <c r="BQ27" i="18" s="1"/>
  <c r="BQ15" i="18"/>
  <c r="BQ30" i="18" s="1"/>
  <c r="BM61" i="31"/>
  <c r="BM62" i="31" s="1"/>
  <c r="BM63" i="31" s="1"/>
  <c r="BM57" i="31"/>
  <c r="BO8" i="31"/>
  <c r="BO12" i="31" s="1"/>
  <c r="BP44" i="31"/>
  <c r="BP32" i="31"/>
  <c r="BP9" i="31"/>
  <c r="BQ4" i="31"/>
  <c r="BK50" i="29"/>
  <c r="BK51" i="29" s="1"/>
  <c r="BK38" i="29"/>
  <c r="BK41" i="29" s="1"/>
  <c r="BK43" i="29" s="1"/>
  <c r="BM37" i="30"/>
  <c r="BM31" i="30"/>
  <c r="BM36" i="30" s="1"/>
  <c r="BP61" i="18"/>
  <c r="BP57" i="18"/>
  <c r="BQ56" i="18"/>
  <c r="BR8" i="18"/>
  <c r="BR12" i="18" s="1"/>
  <c r="BR52" i="18" s="1"/>
  <c r="BR53" i="18" s="1"/>
  <c r="BS44" i="18"/>
  <c r="BS9" i="18"/>
  <c r="BS32" i="18"/>
  <c r="BT4" i="18"/>
  <c r="BM37" i="31"/>
  <c r="BM31" i="31"/>
  <c r="BM36" i="31" s="1"/>
  <c r="BL65" i="29"/>
  <c r="BL67" i="29" s="1"/>
  <c r="BL68" i="29" s="1"/>
  <c r="BN42" i="29" l="1"/>
  <c r="BO42" i="30"/>
  <c r="BL33" i="29"/>
  <c r="BO42" i="31"/>
  <c r="BN65" i="31"/>
  <c r="BN67" i="31" s="1"/>
  <c r="BN68" i="31" s="1"/>
  <c r="BP37" i="18"/>
  <c r="BP31" i="18"/>
  <c r="BT32" i="18"/>
  <c r="BT44" i="18"/>
  <c r="BT9" i="18"/>
  <c r="BU4" i="18"/>
  <c r="BM37" i="29"/>
  <c r="BM31" i="29"/>
  <c r="BM36" i="29" s="1"/>
  <c r="BP62" i="18"/>
  <c r="BP63" i="18" s="1"/>
  <c r="BP65" i="18" s="1"/>
  <c r="BP67" i="18" s="1"/>
  <c r="BP68" i="18" s="1"/>
  <c r="BN37" i="31"/>
  <c r="BN31" i="31"/>
  <c r="BN36" i="31" s="1"/>
  <c r="BQ32" i="30"/>
  <c r="BQ44" i="30"/>
  <c r="BQ9" i="30"/>
  <c r="BR4" i="30"/>
  <c r="BO36" i="18"/>
  <c r="BO33" i="18"/>
  <c r="BN37" i="30"/>
  <c r="BN31" i="30"/>
  <c r="BN36" i="30" s="1"/>
  <c r="BN52" i="29"/>
  <c r="BN53" i="29" s="1"/>
  <c r="BN25" i="29"/>
  <c r="BN15" i="29"/>
  <c r="BN30" i="29" s="1"/>
  <c r="BQ32" i="31"/>
  <c r="BQ9" i="31"/>
  <c r="BQ44" i="31"/>
  <c r="BR4" i="31"/>
  <c r="BM50" i="30"/>
  <c r="BM51" i="30" s="1"/>
  <c r="BM38" i="30"/>
  <c r="BM41" i="30" s="1"/>
  <c r="BM43" i="30" s="1"/>
  <c r="BO15" i="31"/>
  <c r="BO30" i="31" s="1"/>
  <c r="BO25" i="31"/>
  <c r="BO26" i="31" s="1"/>
  <c r="BO27" i="31" s="1"/>
  <c r="BM33" i="31"/>
  <c r="BO56" i="31"/>
  <c r="BL38" i="29"/>
  <c r="BL41" i="29" s="1"/>
  <c r="BL43" i="29" s="1"/>
  <c r="BL50" i="29"/>
  <c r="BL51" i="29" s="1"/>
  <c r="BO8" i="29"/>
  <c r="BO12" i="29" s="1"/>
  <c r="BO52" i="29" s="1"/>
  <c r="BO53" i="29" s="1"/>
  <c r="BP44" i="29"/>
  <c r="BP9" i="29"/>
  <c r="BP32" i="29"/>
  <c r="BQ4" i="29"/>
  <c r="BM38" i="31"/>
  <c r="BM41" i="31" s="1"/>
  <c r="BM43" i="31" s="1"/>
  <c r="BM50" i="31"/>
  <c r="BM51" i="31" s="1"/>
  <c r="BS8" i="18"/>
  <c r="BR56" i="18"/>
  <c r="BR25" i="18"/>
  <c r="BR15" i="18"/>
  <c r="BR30" i="18" s="1"/>
  <c r="BP8" i="31"/>
  <c r="BP12" i="31" s="1"/>
  <c r="BP56" i="31" s="1"/>
  <c r="BR42" i="18"/>
  <c r="BQ57" i="18"/>
  <c r="BQ61" i="18"/>
  <c r="BM65" i="31"/>
  <c r="BM67" i="31" s="1"/>
  <c r="BM68" i="31" s="1"/>
  <c r="BQ37" i="18"/>
  <c r="BQ31" i="18"/>
  <c r="BQ36" i="18" s="1"/>
  <c r="BN61" i="29"/>
  <c r="BN62" i="29" s="1"/>
  <c r="BN63" i="29" s="1"/>
  <c r="BN57" i="29"/>
  <c r="BM33" i="30"/>
  <c r="BO52" i="31"/>
  <c r="BO53" i="31" s="1"/>
  <c r="BP8" i="30"/>
  <c r="BO56" i="30"/>
  <c r="BO25" i="30"/>
  <c r="BO26" i="30" s="1"/>
  <c r="BO27" i="30" s="1"/>
  <c r="BO15" i="30"/>
  <c r="BO30" i="30" s="1"/>
  <c r="BJ38" i="29"/>
  <c r="BJ41" i="29" s="1"/>
  <c r="BJ43" i="29" s="1"/>
  <c r="BJ50" i="29"/>
  <c r="BJ51" i="29" s="1"/>
  <c r="BN61" i="30"/>
  <c r="BN62" i="30" s="1"/>
  <c r="BN63" i="30" s="1"/>
  <c r="BN57" i="30"/>
  <c r="BM57" i="29"/>
  <c r="BM61" i="29"/>
  <c r="BM62" i="29" s="1"/>
  <c r="BM63" i="29" s="1"/>
  <c r="BN33" i="30" l="1"/>
  <c r="BP42" i="31"/>
  <c r="BQ33" i="18"/>
  <c r="BM33" i="29"/>
  <c r="BO56" i="29"/>
  <c r="BO57" i="29" s="1"/>
  <c r="BN33" i="31"/>
  <c r="BR26" i="18"/>
  <c r="BR27" i="18" s="1"/>
  <c r="BO50" i="18"/>
  <c r="BO51" i="18" s="1"/>
  <c r="BO38" i="18"/>
  <c r="BO41" i="18" s="1"/>
  <c r="BO43" i="18" s="1"/>
  <c r="BM50" i="29"/>
  <c r="BM51" i="29" s="1"/>
  <c r="BM38" i="29"/>
  <c r="BM41" i="29" s="1"/>
  <c r="BM43" i="29" s="1"/>
  <c r="BO42" i="29"/>
  <c r="BN65" i="30"/>
  <c r="BN67" i="30" s="1"/>
  <c r="BN68" i="30" s="1"/>
  <c r="BQ38" i="18"/>
  <c r="BQ41" i="18" s="1"/>
  <c r="BQ43" i="18" s="1"/>
  <c r="BQ50" i="18"/>
  <c r="BQ51" i="18" s="1"/>
  <c r="BQ62" i="18"/>
  <c r="BQ63" i="18" s="1"/>
  <c r="BQ65" i="18" s="1"/>
  <c r="BQ67" i="18" s="1"/>
  <c r="BQ68" i="18" s="1"/>
  <c r="BP15" i="31"/>
  <c r="BP30" i="31" s="1"/>
  <c r="BP25" i="31"/>
  <c r="BP26" i="31" s="1"/>
  <c r="BP27" i="31" s="1"/>
  <c r="BP52" i="31"/>
  <c r="BP53" i="31" s="1"/>
  <c r="BN50" i="30"/>
  <c r="BN51" i="30" s="1"/>
  <c r="BN38" i="30"/>
  <c r="BN41" i="30" s="1"/>
  <c r="BN43" i="30" s="1"/>
  <c r="BQ8" i="30"/>
  <c r="BQ12" i="30" s="1"/>
  <c r="BR44" i="30"/>
  <c r="BR32" i="30"/>
  <c r="BR9" i="30"/>
  <c r="BS4" i="30"/>
  <c r="BP42" i="30"/>
  <c r="BP12" i="30"/>
  <c r="BO31" i="30"/>
  <c r="BO36" i="30" s="1"/>
  <c r="BO37" i="30"/>
  <c r="BR57" i="18"/>
  <c r="BR61" i="18"/>
  <c r="BR62" i="18" s="1"/>
  <c r="BR63" i="18" s="1"/>
  <c r="BQ32" i="29"/>
  <c r="BQ44" i="29"/>
  <c r="BQ9" i="29"/>
  <c r="BR4" i="29"/>
  <c r="BP57" i="31"/>
  <c r="BP61" i="31"/>
  <c r="BP62" i="31" s="1"/>
  <c r="BP63" i="31" s="1"/>
  <c r="BN38" i="31"/>
  <c r="BN41" i="31" s="1"/>
  <c r="BN43" i="31" s="1"/>
  <c r="BN50" i="31"/>
  <c r="BN51" i="31" s="1"/>
  <c r="BT8" i="18"/>
  <c r="BT12" i="18" s="1"/>
  <c r="BU9" i="18"/>
  <c r="BU32" i="18"/>
  <c r="BU44" i="18"/>
  <c r="BV4" i="18"/>
  <c r="BU8" i="18" s="1"/>
  <c r="BP36" i="18"/>
  <c r="BP33" i="18"/>
  <c r="BM65" i="29"/>
  <c r="BM67" i="29" s="1"/>
  <c r="BM68" i="29" s="1"/>
  <c r="BO57" i="30"/>
  <c r="BO61" i="30"/>
  <c r="BO62" i="30" s="1"/>
  <c r="BO63" i="30" s="1"/>
  <c r="BN65" i="29"/>
  <c r="BN67" i="29" s="1"/>
  <c r="BN68" i="29" s="1"/>
  <c r="BS42" i="18"/>
  <c r="BS12" i="18"/>
  <c r="BP8" i="29"/>
  <c r="BO25" i="29"/>
  <c r="BO26" i="29" s="1"/>
  <c r="BO27" i="29" s="1"/>
  <c r="BO15" i="29"/>
  <c r="BO30" i="29" s="1"/>
  <c r="BO57" i="31"/>
  <c r="BO61" i="31"/>
  <c r="BO62" i="31" s="1"/>
  <c r="BO63" i="31" s="1"/>
  <c r="BO37" i="31"/>
  <c r="BO31" i="31"/>
  <c r="BO36" i="31" s="1"/>
  <c r="BQ8" i="31"/>
  <c r="BQ12" i="31" s="1"/>
  <c r="BR32" i="31"/>
  <c r="BR9" i="31"/>
  <c r="BR44" i="31"/>
  <c r="BS4" i="31"/>
  <c r="BN26" i="29"/>
  <c r="BN27" i="29" s="1"/>
  <c r="BQ42" i="30" l="1"/>
  <c r="BO61" i="29"/>
  <c r="BO62" i="29" s="1"/>
  <c r="BO63" i="29" s="1"/>
  <c r="BO65" i="29" s="1"/>
  <c r="BO67" i="29" s="1"/>
  <c r="BO68" i="29" s="1"/>
  <c r="BN31" i="29"/>
  <c r="BN37" i="29"/>
  <c r="BR31" i="18"/>
  <c r="BR37" i="18"/>
  <c r="BR8" i="31"/>
  <c r="BR12" i="31" s="1"/>
  <c r="BR52" i="31" s="1"/>
  <c r="BR53" i="31" s="1"/>
  <c r="BS32" i="31"/>
  <c r="BS9" i="31"/>
  <c r="BS44" i="31"/>
  <c r="BT4" i="31"/>
  <c r="BQ25" i="31"/>
  <c r="BQ26" i="31" s="1"/>
  <c r="BQ27" i="31" s="1"/>
  <c r="BQ15" i="31"/>
  <c r="BQ30" i="31" s="1"/>
  <c r="BO65" i="31"/>
  <c r="BO67" i="31" s="1"/>
  <c r="BO68" i="31" s="1"/>
  <c r="BO31" i="29"/>
  <c r="BO36" i="29" s="1"/>
  <c r="BO37" i="29"/>
  <c r="BU42" i="18"/>
  <c r="BU12" i="18"/>
  <c r="BU52" i="18" s="1"/>
  <c r="BU53" i="18" s="1"/>
  <c r="BT25" i="18"/>
  <c r="BT15" i="18"/>
  <c r="BT30" i="18" s="1"/>
  <c r="BQ42" i="31"/>
  <c r="BP52" i="30"/>
  <c r="BP53" i="30" s="1"/>
  <c r="BP15" i="30"/>
  <c r="BP30" i="30" s="1"/>
  <c r="BP25" i="30"/>
  <c r="BP26" i="30" s="1"/>
  <c r="BP27" i="30" s="1"/>
  <c r="BQ52" i="30"/>
  <c r="BQ53" i="30" s="1"/>
  <c r="BP56" i="30"/>
  <c r="BQ56" i="31"/>
  <c r="BO38" i="31"/>
  <c r="BO41" i="31" s="1"/>
  <c r="BO43" i="31" s="1"/>
  <c r="BO50" i="31"/>
  <c r="BO51" i="31" s="1"/>
  <c r="BP42" i="29"/>
  <c r="BP12" i="29"/>
  <c r="BO65" i="30"/>
  <c r="BO67" i="30" s="1"/>
  <c r="BO68" i="30" s="1"/>
  <c r="BP50" i="18"/>
  <c r="BP51" i="18" s="1"/>
  <c r="BP38" i="18"/>
  <c r="BP41" i="18" s="1"/>
  <c r="BP43" i="18" s="1"/>
  <c r="BP65" i="31"/>
  <c r="BP67" i="31" s="1"/>
  <c r="BP68" i="31" s="1"/>
  <c r="BP31" i="31"/>
  <c r="BP36" i="31" s="1"/>
  <c r="BP37" i="31"/>
  <c r="BO33" i="31"/>
  <c r="BS15" i="18"/>
  <c r="BS30" i="18" s="1"/>
  <c r="BS25" i="18"/>
  <c r="BS26" i="18" s="1"/>
  <c r="BS27" i="18" s="1"/>
  <c r="BT56" i="18"/>
  <c r="BT52" i="18"/>
  <c r="BT53" i="18" s="1"/>
  <c r="BS52" i="18"/>
  <c r="BS53" i="18" s="1"/>
  <c r="BS56" i="18"/>
  <c r="BV9" i="18"/>
  <c r="BV32" i="18"/>
  <c r="BV44" i="18"/>
  <c r="BW4" i="18"/>
  <c r="BV8" i="18" s="1"/>
  <c r="BR8" i="30"/>
  <c r="BR12" i="30" s="1"/>
  <c r="BR52" i="30" s="1"/>
  <c r="BR53" i="30" s="1"/>
  <c r="BS44" i="30"/>
  <c r="BS9" i="30"/>
  <c r="BS32" i="30"/>
  <c r="BT4" i="30"/>
  <c r="BT42" i="18"/>
  <c r="BQ8" i="29"/>
  <c r="BQ12" i="29" s="1"/>
  <c r="BR9" i="29"/>
  <c r="BR32" i="29"/>
  <c r="BR44" i="29"/>
  <c r="BS4" i="29"/>
  <c r="BR65" i="18"/>
  <c r="BR67" i="18" s="1"/>
  <c r="BR68" i="18" s="1"/>
  <c r="BO38" i="30"/>
  <c r="BO41" i="30" s="1"/>
  <c r="BO43" i="30" s="1"/>
  <c r="BO50" i="30"/>
  <c r="BO51" i="30" s="1"/>
  <c r="BQ56" i="30"/>
  <c r="BQ15" i="30"/>
  <c r="BQ30" i="30" s="1"/>
  <c r="BQ25" i="30"/>
  <c r="BQ26" i="30" s="1"/>
  <c r="BQ27" i="30" s="1"/>
  <c r="BQ52" i="31"/>
  <c r="BQ53" i="31" s="1"/>
  <c r="BO33" i="30"/>
  <c r="BR56" i="31" l="1"/>
  <c r="BR61" i="31" s="1"/>
  <c r="BR62" i="31" s="1"/>
  <c r="BR63" i="31" s="1"/>
  <c r="BV12" i="18"/>
  <c r="BV52" i="18" s="1"/>
  <c r="BV53" i="18" s="1"/>
  <c r="BU56" i="18"/>
  <c r="BU61" i="18" s="1"/>
  <c r="BU62" i="18" s="1"/>
  <c r="BU63" i="18" s="1"/>
  <c r="BO33" i="29"/>
  <c r="BP33" i="31"/>
  <c r="BR42" i="30"/>
  <c r="BS8" i="30"/>
  <c r="BS12" i="30" s="1"/>
  <c r="BS52" i="30" s="1"/>
  <c r="BS53" i="30" s="1"/>
  <c r="BT9" i="30"/>
  <c r="BT44" i="30"/>
  <c r="BT32" i="30"/>
  <c r="BU4" i="30"/>
  <c r="BP50" i="31"/>
  <c r="BP51" i="31" s="1"/>
  <c r="BP38" i="31"/>
  <c r="BP41" i="31" s="1"/>
  <c r="BP43" i="31" s="1"/>
  <c r="BQ42" i="29"/>
  <c r="BU57" i="18"/>
  <c r="BQ31" i="30"/>
  <c r="BQ36" i="30" s="1"/>
  <c r="BQ37" i="30"/>
  <c r="BR56" i="30"/>
  <c r="BR15" i="30"/>
  <c r="BR30" i="30" s="1"/>
  <c r="BR25" i="30"/>
  <c r="BR26" i="30" s="1"/>
  <c r="BR27" i="30" s="1"/>
  <c r="BR42" i="31"/>
  <c r="BP15" i="29"/>
  <c r="BP30" i="29" s="1"/>
  <c r="BP25" i="29"/>
  <c r="BP26" i="29" s="1"/>
  <c r="BP27" i="29" s="1"/>
  <c r="BQ56" i="29"/>
  <c r="BQ52" i="29"/>
  <c r="BQ53" i="29" s="1"/>
  <c r="BP56" i="29"/>
  <c r="BP52" i="29"/>
  <c r="BP53" i="29" s="1"/>
  <c r="BQ61" i="31"/>
  <c r="BQ62" i="31" s="1"/>
  <c r="BQ63" i="31" s="1"/>
  <c r="BQ57" i="31"/>
  <c r="BP37" i="30"/>
  <c r="BP31" i="30"/>
  <c r="BP36" i="30" s="1"/>
  <c r="BO50" i="29"/>
  <c r="BO51" i="29" s="1"/>
  <c r="BO38" i="29"/>
  <c r="BO41" i="29" s="1"/>
  <c r="BO43" i="29" s="1"/>
  <c r="BR36" i="18"/>
  <c r="BR33" i="18"/>
  <c r="BQ25" i="29"/>
  <c r="BQ26" i="29" s="1"/>
  <c r="BQ27" i="29" s="1"/>
  <c r="BQ15" i="29"/>
  <c r="BQ30" i="29" s="1"/>
  <c r="BW32" i="18"/>
  <c r="BW44" i="18"/>
  <c r="BW9" i="18"/>
  <c r="BX4" i="18"/>
  <c r="BW8" i="18" s="1"/>
  <c r="BV42" i="18"/>
  <c r="BT61" i="18"/>
  <c r="BT57" i="18"/>
  <c r="BU25" i="18"/>
  <c r="BU26" i="18" s="1"/>
  <c r="BU27" i="18" s="1"/>
  <c r="BU15" i="18"/>
  <c r="BU30" i="18" s="1"/>
  <c r="BQ37" i="31"/>
  <c r="BQ31" i="31"/>
  <c r="BQ36" i="31" s="1"/>
  <c r="BQ57" i="30"/>
  <c r="BQ61" i="30"/>
  <c r="BQ62" i="30" s="1"/>
  <c r="BQ63" i="30" s="1"/>
  <c r="BR8" i="29"/>
  <c r="BR12" i="29" s="1"/>
  <c r="BR56" i="29" s="1"/>
  <c r="BS9" i="29"/>
  <c r="BS32" i="29"/>
  <c r="BS44" i="29"/>
  <c r="BT4" i="29"/>
  <c r="BS57" i="18"/>
  <c r="BS61" i="18"/>
  <c r="BS62" i="18" s="1"/>
  <c r="BS63" i="18" s="1"/>
  <c r="BS31" i="18"/>
  <c r="BS36" i="18" s="1"/>
  <c r="BS37" i="18"/>
  <c r="BP61" i="30"/>
  <c r="BP62" i="30" s="1"/>
  <c r="BP63" i="30" s="1"/>
  <c r="BP57" i="30"/>
  <c r="BT26" i="18"/>
  <c r="BT27" i="18" s="1"/>
  <c r="BR57" i="31"/>
  <c r="BS8" i="31"/>
  <c r="BS12" i="31" s="1"/>
  <c r="BS56" i="31" s="1"/>
  <c r="BT9" i="31"/>
  <c r="BT32" i="31"/>
  <c r="BT44" i="31"/>
  <c r="BU4" i="31"/>
  <c r="BR15" i="31"/>
  <c r="BR30" i="31" s="1"/>
  <c r="BR25" i="31"/>
  <c r="BR26" i="31" s="1"/>
  <c r="BR27" i="31" s="1"/>
  <c r="BN36" i="29"/>
  <c r="BN33" i="29"/>
  <c r="BV56" i="18" l="1"/>
  <c r="BV57" i="18" s="1"/>
  <c r="BV25" i="18"/>
  <c r="BV26" i="18" s="1"/>
  <c r="BV27" i="18" s="1"/>
  <c r="BV37" i="18" s="1"/>
  <c r="BV15" i="18"/>
  <c r="BV30" i="18" s="1"/>
  <c r="BU65" i="18"/>
  <c r="BU67" i="18" s="1"/>
  <c r="BU68" i="18" s="1"/>
  <c r="BS56" i="30"/>
  <c r="BS57" i="30" s="1"/>
  <c r="BS42" i="30"/>
  <c r="BR52" i="29"/>
  <c r="BR53" i="29" s="1"/>
  <c r="BR65" i="31"/>
  <c r="BR67" i="31" s="1"/>
  <c r="BR68" i="31" s="1"/>
  <c r="BQ33" i="30"/>
  <c r="BR42" i="29"/>
  <c r="BS57" i="31"/>
  <c r="BS61" i="31"/>
  <c r="BS62" i="31" s="1"/>
  <c r="BS63" i="31" s="1"/>
  <c r="BT37" i="18"/>
  <c r="BT31" i="18"/>
  <c r="BW42" i="18"/>
  <c r="BW12" i="18"/>
  <c r="BT8" i="31"/>
  <c r="BT12" i="31" s="1"/>
  <c r="BT56" i="31" s="1"/>
  <c r="BU32" i="31"/>
  <c r="BU9" i="31"/>
  <c r="BU44" i="31"/>
  <c r="BV4" i="31"/>
  <c r="BS50" i="18"/>
  <c r="BS51" i="18" s="1"/>
  <c r="BS38" i="18"/>
  <c r="BS41" i="18" s="1"/>
  <c r="BS43" i="18" s="1"/>
  <c r="BQ50" i="31"/>
  <c r="BQ51" i="31" s="1"/>
  <c r="BQ38" i="31"/>
  <c r="BQ41" i="31" s="1"/>
  <c r="BQ43" i="31" s="1"/>
  <c r="BS42" i="31"/>
  <c r="BP50" i="30"/>
  <c r="BP51" i="30" s="1"/>
  <c r="BP38" i="30"/>
  <c r="BP41" i="30" s="1"/>
  <c r="BP43" i="30" s="1"/>
  <c r="BP37" i="29"/>
  <c r="BP31" i="29"/>
  <c r="BP36" i="29" s="1"/>
  <c r="BU9" i="30"/>
  <c r="BU44" i="30"/>
  <c r="BU32" i="30"/>
  <c r="BV4" i="30"/>
  <c r="BP65" i="30"/>
  <c r="BP67" i="30" s="1"/>
  <c r="BP68" i="30" s="1"/>
  <c r="BS65" i="18"/>
  <c r="BS67" i="18" s="1"/>
  <c r="BS68" i="18" s="1"/>
  <c r="BS8" i="29"/>
  <c r="BS12" i="29" s="1"/>
  <c r="BS52" i="29" s="1"/>
  <c r="BS53" i="29" s="1"/>
  <c r="BT9" i="29"/>
  <c r="BT32" i="29"/>
  <c r="BT44" i="29"/>
  <c r="BU4" i="29"/>
  <c r="BR15" i="29"/>
  <c r="BR30" i="29" s="1"/>
  <c r="BR25" i="29"/>
  <c r="BR26" i="29" s="1"/>
  <c r="BR27" i="29" s="1"/>
  <c r="BU31" i="18"/>
  <c r="BU36" i="18" s="1"/>
  <c r="BU37" i="18"/>
  <c r="BT62" i="18"/>
  <c r="BT63" i="18" s="1"/>
  <c r="BT65" i="18" s="1"/>
  <c r="BT67" i="18" s="1"/>
  <c r="BT68" i="18" s="1"/>
  <c r="BQ37" i="29"/>
  <c r="BQ31" i="29"/>
  <c r="BQ36" i="29" s="1"/>
  <c r="BQ33" i="31"/>
  <c r="BP57" i="29"/>
  <c r="BP61" i="29"/>
  <c r="BP62" i="29" s="1"/>
  <c r="BP63" i="29" s="1"/>
  <c r="BR37" i="30"/>
  <c r="BR31" i="30"/>
  <c r="BR36" i="30" s="1"/>
  <c r="BQ50" i="30"/>
  <c r="BQ51" i="30" s="1"/>
  <c r="BQ38" i="30"/>
  <c r="BQ41" i="30" s="1"/>
  <c r="BQ43" i="30" s="1"/>
  <c r="BS15" i="31"/>
  <c r="BS30" i="31" s="1"/>
  <c r="BS25" i="31"/>
  <c r="BS26" i="31" s="1"/>
  <c r="BS27" i="31" s="1"/>
  <c r="BR31" i="31"/>
  <c r="BR36" i="31" s="1"/>
  <c r="BR50" i="31" s="1"/>
  <c r="BR51" i="31" s="1"/>
  <c r="BR37" i="31"/>
  <c r="BQ65" i="30"/>
  <c r="BQ67" i="30" s="1"/>
  <c r="BQ68" i="30" s="1"/>
  <c r="BV61" i="18"/>
  <c r="BQ65" i="31"/>
  <c r="BQ67" i="31" s="1"/>
  <c r="BQ68" i="31" s="1"/>
  <c r="BT8" i="30"/>
  <c r="BT12" i="30" s="1"/>
  <c r="BT56" i="30" s="1"/>
  <c r="BS25" i="30"/>
  <c r="BS26" i="30" s="1"/>
  <c r="BS27" i="30" s="1"/>
  <c r="BS15" i="30"/>
  <c r="BS30" i="30" s="1"/>
  <c r="BS52" i="31"/>
  <c r="BS53" i="31" s="1"/>
  <c r="BN38" i="29"/>
  <c r="BN41" i="29" s="1"/>
  <c r="BN43" i="29" s="1"/>
  <c r="BN50" i="29"/>
  <c r="BN51" i="29" s="1"/>
  <c r="BP33" i="30"/>
  <c r="BX9" i="18"/>
  <c r="BX44" i="18"/>
  <c r="BX32" i="18"/>
  <c r="BY4" i="18"/>
  <c r="BX8" i="18" s="1"/>
  <c r="BR61" i="29"/>
  <c r="BR62" i="29" s="1"/>
  <c r="BR63" i="29" s="1"/>
  <c r="BR57" i="29"/>
  <c r="BR50" i="18"/>
  <c r="BR51" i="18" s="1"/>
  <c r="BR38" i="18"/>
  <c r="BR41" i="18" s="1"/>
  <c r="BR43" i="18" s="1"/>
  <c r="BQ61" i="29"/>
  <c r="BQ62" i="29" s="1"/>
  <c r="BQ63" i="29" s="1"/>
  <c r="BQ57" i="29"/>
  <c r="BR57" i="30"/>
  <c r="BR61" i="30"/>
  <c r="BR62" i="30" s="1"/>
  <c r="BR63" i="30" s="1"/>
  <c r="BS33" i="18"/>
  <c r="BS61" i="30" l="1"/>
  <c r="BS62" i="30" s="1"/>
  <c r="BS63" i="30" s="1"/>
  <c r="BS65" i="30" s="1"/>
  <c r="BS67" i="30" s="1"/>
  <c r="BS68" i="30" s="1"/>
  <c r="BV31" i="18"/>
  <c r="BV36" i="18" s="1"/>
  <c r="BV38" i="18" s="1"/>
  <c r="BV41" i="18" s="1"/>
  <c r="BV43" i="18" s="1"/>
  <c r="BT42" i="31"/>
  <c r="BP65" i="29"/>
  <c r="BP67" i="29" s="1"/>
  <c r="BP68" i="29" s="1"/>
  <c r="BT52" i="30"/>
  <c r="BT53" i="30" s="1"/>
  <c r="BR65" i="29"/>
  <c r="BR67" i="29" s="1"/>
  <c r="BR68" i="29" s="1"/>
  <c r="BU33" i="18"/>
  <c r="BP33" i="29"/>
  <c r="BS37" i="30"/>
  <c r="BS31" i="30"/>
  <c r="BS36" i="30" s="1"/>
  <c r="BR38" i="30"/>
  <c r="BR41" i="30" s="1"/>
  <c r="BR43" i="30" s="1"/>
  <c r="BR50" i="30"/>
  <c r="BR51" i="30" s="1"/>
  <c r="BT8" i="29"/>
  <c r="BT12" i="29" s="1"/>
  <c r="BT56" i="29" s="1"/>
  <c r="BU32" i="29"/>
  <c r="BU44" i="29"/>
  <c r="BU9" i="29"/>
  <c r="BV4" i="29"/>
  <c r="BU8" i="29" s="1"/>
  <c r="BS25" i="29"/>
  <c r="BS26" i="29" s="1"/>
  <c r="BS27" i="29" s="1"/>
  <c r="BS15" i="29"/>
  <c r="BS30" i="29" s="1"/>
  <c r="BT15" i="31"/>
  <c r="BT30" i="31" s="1"/>
  <c r="BT25" i="31"/>
  <c r="BT26" i="31" s="1"/>
  <c r="BT27" i="31" s="1"/>
  <c r="BY9" i="18"/>
  <c r="BY32" i="18"/>
  <c r="BY44" i="18"/>
  <c r="BZ4" i="18"/>
  <c r="BR33" i="31"/>
  <c r="BT15" i="30"/>
  <c r="BT30" i="30" s="1"/>
  <c r="BT25" i="30"/>
  <c r="BT26" i="30" s="1"/>
  <c r="BT27" i="30" s="1"/>
  <c r="BV62" i="18"/>
  <c r="BV63" i="18" s="1"/>
  <c r="BV65" i="18" s="1"/>
  <c r="BV67" i="18" s="1"/>
  <c r="BV68" i="18" s="1"/>
  <c r="BT52" i="31"/>
  <c r="BT53" i="31" s="1"/>
  <c r="BT42" i="30"/>
  <c r="BS56" i="29"/>
  <c r="BU8" i="30"/>
  <c r="BU12" i="30" s="1"/>
  <c r="BU56" i="30" s="1"/>
  <c r="BV32" i="30"/>
  <c r="BV9" i="30"/>
  <c r="BV44" i="30"/>
  <c r="BW4" i="30"/>
  <c r="BW25" i="18"/>
  <c r="BW26" i="18" s="1"/>
  <c r="BW27" i="18" s="1"/>
  <c r="BW15" i="18"/>
  <c r="BW30" i="18" s="1"/>
  <c r="BW52" i="18"/>
  <c r="BW53" i="18" s="1"/>
  <c r="BW56" i="18"/>
  <c r="BT57" i="30"/>
  <c r="BT61" i="30"/>
  <c r="BT62" i="30" s="1"/>
  <c r="BT63" i="30" s="1"/>
  <c r="BR33" i="30"/>
  <c r="BT61" i="31"/>
  <c r="BT62" i="31" s="1"/>
  <c r="BT63" i="31" s="1"/>
  <c r="BT57" i="31"/>
  <c r="BQ38" i="29"/>
  <c r="BQ41" i="29" s="1"/>
  <c r="BQ43" i="29" s="1"/>
  <c r="BQ50" i="29"/>
  <c r="BQ51" i="29" s="1"/>
  <c r="BR31" i="29"/>
  <c r="BR36" i="29" s="1"/>
  <c r="BR37" i="29"/>
  <c r="BP38" i="29"/>
  <c r="BP41" i="29" s="1"/>
  <c r="BP43" i="29" s="1"/>
  <c r="BP50" i="29"/>
  <c r="BP51" i="29" s="1"/>
  <c r="BR65" i="30"/>
  <c r="BR67" i="30" s="1"/>
  <c r="BR68" i="30" s="1"/>
  <c r="BQ65" i="29"/>
  <c r="BQ67" i="29" s="1"/>
  <c r="BQ68" i="29" s="1"/>
  <c r="BX42" i="18"/>
  <c r="BX12" i="18"/>
  <c r="BX52" i="18" s="1"/>
  <c r="BX53" i="18" s="1"/>
  <c r="BR38" i="31"/>
  <c r="BR41" i="31" s="1"/>
  <c r="BR43" i="31" s="1"/>
  <c r="BS37" i="31"/>
  <c r="BS31" i="31"/>
  <c r="BS36" i="31" s="1"/>
  <c r="BU38" i="18"/>
  <c r="BU41" i="18" s="1"/>
  <c r="BU43" i="18" s="1"/>
  <c r="BU50" i="18"/>
  <c r="BU51" i="18" s="1"/>
  <c r="BQ33" i="29"/>
  <c r="BS42" i="29"/>
  <c r="BU8" i="31"/>
  <c r="BU12" i="31" s="1"/>
  <c r="BU52" i="31" s="1"/>
  <c r="BU53" i="31" s="1"/>
  <c r="BV32" i="31"/>
  <c r="BV9" i="31"/>
  <c r="BV44" i="31"/>
  <c r="BW4" i="31"/>
  <c r="BT36" i="18"/>
  <c r="BT33" i="18"/>
  <c r="BS65" i="31"/>
  <c r="BS67" i="31" s="1"/>
  <c r="BS68" i="31" s="1"/>
  <c r="BV33" i="18" l="1"/>
  <c r="BV50" i="18"/>
  <c r="BV51" i="18" s="1"/>
  <c r="BT42" i="29"/>
  <c r="BS33" i="30"/>
  <c r="BT65" i="30"/>
  <c r="BT67" i="30" s="1"/>
  <c r="BT68" i="30" s="1"/>
  <c r="BX56" i="18"/>
  <c r="BX61" i="18" s="1"/>
  <c r="BX62" i="18" s="1"/>
  <c r="BX63" i="18" s="1"/>
  <c r="BT52" i="29"/>
  <c r="BT53" i="29" s="1"/>
  <c r="BR33" i="29"/>
  <c r="BU42" i="30"/>
  <c r="BT65" i="31"/>
  <c r="BT67" i="31" s="1"/>
  <c r="BT68" i="31" s="1"/>
  <c r="BS33" i="31"/>
  <c r="BU42" i="29"/>
  <c r="BU12" i="29"/>
  <c r="BU52" i="29" s="1"/>
  <c r="BU53" i="29" s="1"/>
  <c r="BU61" i="30"/>
  <c r="BU62" i="30" s="1"/>
  <c r="BU63" i="30" s="1"/>
  <c r="BU57" i="30"/>
  <c r="BT37" i="30"/>
  <c r="BT31" i="30"/>
  <c r="BT36" i="30" s="1"/>
  <c r="BT57" i="29"/>
  <c r="BT61" i="29"/>
  <c r="BT62" i="29" s="1"/>
  <c r="BT63" i="29" s="1"/>
  <c r="BT15" i="29"/>
  <c r="BT30" i="29" s="1"/>
  <c r="BT25" i="29"/>
  <c r="BT26" i="29" s="1"/>
  <c r="BT27" i="29" s="1"/>
  <c r="BS38" i="30"/>
  <c r="BS41" i="30" s="1"/>
  <c r="BS43" i="30" s="1"/>
  <c r="BS50" i="30"/>
  <c r="BS51" i="30" s="1"/>
  <c r="BU56" i="31"/>
  <c r="BU25" i="31"/>
  <c r="BU26" i="31" s="1"/>
  <c r="BU27" i="31" s="1"/>
  <c r="BU15" i="31"/>
  <c r="BU30" i="31" s="1"/>
  <c r="BV8" i="30"/>
  <c r="BV12" i="30" s="1"/>
  <c r="BV56" i="30" s="1"/>
  <c r="BW44" i="30"/>
  <c r="BW32" i="30"/>
  <c r="BW9" i="30"/>
  <c r="BX4" i="30"/>
  <c r="BS57" i="29"/>
  <c r="BS61" i="29"/>
  <c r="BS62" i="29" s="1"/>
  <c r="BS63" i="29" s="1"/>
  <c r="BT31" i="31"/>
  <c r="BT36" i="31" s="1"/>
  <c r="BT37" i="31"/>
  <c r="BW31" i="18"/>
  <c r="BW36" i="18" s="1"/>
  <c r="BW37" i="18"/>
  <c r="BY8" i="18"/>
  <c r="BY12" i="18" s="1"/>
  <c r="BY56" i="18" s="1"/>
  <c r="BZ32" i="18"/>
  <c r="BZ9" i="18"/>
  <c r="BZ44" i="18"/>
  <c r="CA4" i="18"/>
  <c r="BV44" i="29"/>
  <c r="BV32" i="29"/>
  <c r="BV9" i="29"/>
  <c r="BW4" i="29"/>
  <c r="BT50" i="18"/>
  <c r="BT51" i="18" s="1"/>
  <c r="BT38" i="18"/>
  <c r="BT41" i="18" s="1"/>
  <c r="BT43" i="18" s="1"/>
  <c r="BV8" i="31"/>
  <c r="BV12" i="31" s="1"/>
  <c r="BW32" i="31"/>
  <c r="BW9" i="31"/>
  <c r="BW44" i="31"/>
  <c r="BX4" i="31"/>
  <c r="BS38" i="31"/>
  <c r="BS41" i="31" s="1"/>
  <c r="BS43" i="31" s="1"/>
  <c r="BS50" i="31"/>
  <c r="BS51" i="31" s="1"/>
  <c r="BX15" i="18"/>
  <c r="BX30" i="18" s="1"/>
  <c r="BX25" i="18"/>
  <c r="BX26" i="18" s="1"/>
  <c r="BX27" i="18" s="1"/>
  <c r="BY52" i="18"/>
  <c r="BY53" i="18" s="1"/>
  <c r="BU42" i="31"/>
  <c r="BR38" i="29"/>
  <c r="BR41" i="29" s="1"/>
  <c r="BR43" i="29" s="1"/>
  <c r="BR50" i="29"/>
  <c r="BR51" i="29" s="1"/>
  <c r="BW61" i="18"/>
  <c r="BW62" i="18" s="1"/>
  <c r="BW63" i="18" s="1"/>
  <c r="BW57" i="18"/>
  <c r="BW33" i="18"/>
  <c r="BU25" i="30"/>
  <c r="BU26" i="30" s="1"/>
  <c r="BU27" i="30" s="1"/>
  <c r="BU15" i="30"/>
  <c r="BU30" i="30" s="1"/>
  <c r="BU52" i="30"/>
  <c r="BU53" i="30" s="1"/>
  <c r="BS37" i="29"/>
  <c r="BS31" i="29"/>
  <c r="BS36" i="29" s="1"/>
  <c r="BX57" i="18" l="1"/>
  <c r="BX65" i="18" s="1"/>
  <c r="BX67" i="18" s="1"/>
  <c r="BX68" i="18" s="1"/>
  <c r="BT33" i="31"/>
  <c r="BT33" i="30"/>
  <c r="BU56" i="29"/>
  <c r="BU61" i="29" s="1"/>
  <c r="BU62" i="29" s="1"/>
  <c r="BU63" i="29" s="1"/>
  <c r="BW65" i="18"/>
  <c r="BW67" i="18" s="1"/>
  <c r="BW68" i="18" s="1"/>
  <c r="BY42" i="18"/>
  <c r="BV52" i="30"/>
  <c r="BV53" i="30" s="1"/>
  <c r="BV42" i="30"/>
  <c r="BU65" i="30"/>
  <c r="BU67" i="30" s="1"/>
  <c r="BU68" i="30" s="1"/>
  <c r="BV57" i="30"/>
  <c r="BV61" i="30"/>
  <c r="BV62" i="30" s="1"/>
  <c r="BV63" i="30" s="1"/>
  <c r="BS50" i="29"/>
  <c r="BS51" i="29" s="1"/>
  <c r="BS38" i="29"/>
  <c r="BS41" i="29" s="1"/>
  <c r="BS43" i="29" s="1"/>
  <c r="BX37" i="18"/>
  <c r="BX31" i="18"/>
  <c r="BX36" i="18" s="1"/>
  <c r="BW8" i="31"/>
  <c r="BW12" i="31" s="1"/>
  <c r="BW56" i="31" s="1"/>
  <c r="BX44" i="31"/>
  <c r="BX32" i="31"/>
  <c r="BX9" i="31"/>
  <c r="BY4" i="31"/>
  <c r="BV25" i="31"/>
  <c r="BV26" i="31" s="1"/>
  <c r="BV27" i="31" s="1"/>
  <c r="BV15" i="31"/>
  <c r="BV30" i="31" s="1"/>
  <c r="BW32" i="29"/>
  <c r="BW9" i="29"/>
  <c r="BW44" i="29"/>
  <c r="BX4" i="29"/>
  <c r="BS33" i="29"/>
  <c r="BU31" i="31"/>
  <c r="BU36" i="31" s="1"/>
  <c r="BU37" i="31"/>
  <c r="BV42" i="31"/>
  <c r="BV8" i="29"/>
  <c r="BV12" i="29" s="1"/>
  <c r="BV52" i="29" s="1"/>
  <c r="BV53" i="29" s="1"/>
  <c r="BZ8" i="18"/>
  <c r="BZ12" i="18" s="1"/>
  <c r="BZ52" i="18" s="1"/>
  <c r="BZ53" i="18" s="1"/>
  <c r="CA32" i="18"/>
  <c r="CA44" i="18"/>
  <c r="CA9" i="18"/>
  <c r="CB4" i="18"/>
  <c r="BY25" i="18"/>
  <c r="BY15" i="18"/>
  <c r="BY30" i="18" s="1"/>
  <c r="BS65" i="29"/>
  <c r="BS67" i="29" s="1"/>
  <c r="BS68" i="29" s="1"/>
  <c r="BV56" i="31"/>
  <c r="BU61" i="31"/>
  <c r="BU62" i="31" s="1"/>
  <c r="BU63" i="31" s="1"/>
  <c r="BU57" i="31"/>
  <c r="BT65" i="29"/>
  <c r="BT67" i="29" s="1"/>
  <c r="BT68" i="29" s="1"/>
  <c r="BY61" i="18"/>
  <c r="BY62" i="18" s="1"/>
  <c r="BY63" i="18" s="1"/>
  <c r="BY57" i="18"/>
  <c r="BT50" i="31"/>
  <c r="BT51" i="31" s="1"/>
  <c r="BT38" i="31"/>
  <c r="BT41" i="31" s="1"/>
  <c r="BT43" i="31" s="1"/>
  <c r="BW8" i="30"/>
  <c r="BW12" i="30" s="1"/>
  <c r="BW56" i="30" s="1"/>
  <c r="BX32" i="30"/>
  <c r="BX9" i="30"/>
  <c r="BX44" i="30"/>
  <c r="BY4" i="30"/>
  <c r="BV52" i="31"/>
  <c r="BV53" i="31" s="1"/>
  <c r="BT31" i="29"/>
  <c r="BT36" i="29" s="1"/>
  <c r="BT37" i="29"/>
  <c r="BT38" i="30"/>
  <c r="BT41" i="30" s="1"/>
  <c r="BT43" i="30" s="1"/>
  <c r="BT50" i="30"/>
  <c r="BT51" i="30" s="1"/>
  <c r="BU15" i="29"/>
  <c r="BU30" i="29" s="1"/>
  <c r="BU25" i="29"/>
  <c r="BU26" i="29" s="1"/>
  <c r="BU27" i="29" s="1"/>
  <c r="BU31" i="30"/>
  <c r="BU36" i="30" s="1"/>
  <c r="BU37" i="30"/>
  <c r="BW50" i="18"/>
  <c r="BW51" i="18" s="1"/>
  <c r="BW38" i="18"/>
  <c r="BW41" i="18" s="1"/>
  <c r="BW43" i="18" s="1"/>
  <c r="BV25" i="30"/>
  <c r="BV26" i="30" s="1"/>
  <c r="BV27" i="30" s="1"/>
  <c r="BV15" i="30"/>
  <c r="BV30" i="30" s="1"/>
  <c r="BU33" i="31" l="1"/>
  <c r="BU57" i="29"/>
  <c r="BU65" i="29" s="1"/>
  <c r="BU67" i="29" s="1"/>
  <c r="BU68" i="29" s="1"/>
  <c r="BZ56" i="18"/>
  <c r="BZ57" i="18" s="1"/>
  <c r="BZ42" i="18"/>
  <c r="BW42" i="31"/>
  <c r="BV56" i="29"/>
  <c r="BV61" i="29" s="1"/>
  <c r="BV62" i="29" s="1"/>
  <c r="BV63" i="29" s="1"/>
  <c r="BV65" i="30"/>
  <c r="BV67" i="30" s="1"/>
  <c r="BV68" i="30" s="1"/>
  <c r="BV42" i="29"/>
  <c r="BX33" i="18"/>
  <c r="BU65" i="31"/>
  <c r="BU67" i="31" s="1"/>
  <c r="BU68" i="31" s="1"/>
  <c r="BW61" i="30"/>
  <c r="BW62" i="30" s="1"/>
  <c r="BW63" i="30" s="1"/>
  <c r="BW57" i="30"/>
  <c r="BU38" i="30"/>
  <c r="BU41" i="30" s="1"/>
  <c r="BU43" i="30" s="1"/>
  <c r="BU50" i="30"/>
  <c r="BU51" i="30" s="1"/>
  <c r="BZ61" i="18"/>
  <c r="CB32" i="18"/>
  <c r="CB9" i="18"/>
  <c r="CB44" i="18"/>
  <c r="CC4" i="18"/>
  <c r="BU38" i="31"/>
  <c r="BU41" i="31" s="1"/>
  <c r="BU43" i="31" s="1"/>
  <c r="BU50" i="31"/>
  <c r="BU51" i="31" s="1"/>
  <c r="BW61" i="31"/>
  <c r="BW62" i="31" s="1"/>
  <c r="BW63" i="31" s="1"/>
  <c r="BW57" i="31"/>
  <c r="BX8" i="31"/>
  <c r="BX12" i="31" s="1"/>
  <c r="BX52" i="31" s="1"/>
  <c r="BX53" i="31" s="1"/>
  <c r="BY9" i="31"/>
  <c r="BY32" i="31"/>
  <c r="BY44" i="31"/>
  <c r="BZ4" i="31"/>
  <c r="BW25" i="31"/>
  <c r="BW26" i="31" s="1"/>
  <c r="BW27" i="31" s="1"/>
  <c r="BW15" i="31"/>
  <c r="BW30" i="31" s="1"/>
  <c r="BY65" i="18"/>
  <c r="BY67" i="18" s="1"/>
  <c r="BY68" i="18" s="1"/>
  <c r="CA8" i="18"/>
  <c r="CA12" i="18" s="1"/>
  <c r="CA56" i="18" s="1"/>
  <c r="BZ15" i="18"/>
  <c r="BZ30" i="18" s="1"/>
  <c r="BZ25" i="18"/>
  <c r="BW42" i="30"/>
  <c r="BW52" i="31"/>
  <c r="BW53" i="31" s="1"/>
  <c r="BX38" i="18"/>
  <c r="BX41" i="18" s="1"/>
  <c r="BX43" i="18" s="1"/>
  <c r="BX50" i="18"/>
  <c r="BX51" i="18" s="1"/>
  <c r="BU33" i="30"/>
  <c r="BT38" i="29"/>
  <c r="BT41" i="29" s="1"/>
  <c r="BT43" i="29" s="1"/>
  <c r="BT50" i="29"/>
  <c r="BT51" i="29" s="1"/>
  <c r="BX8" i="30"/>
  <c r="BX12" i="30" s="1"/>
  <c r="BX52" i="30" s="1"/>
  <c r="BX53" i="30" s="1"/>
  <c r="BY32" i="30"/>
  <c r="BY9" i="30"/>
  <c r="BY44" i="30"/>
  <c r="BZ4" i="30"/>
  <c r="BV57" i="31"/>
  <c r="BV61" i="31"/>
  <c r="BV62" i="31" s="1"/>
  <c r="BV63" i="31" s="1"/>
  <c r="BV15" i="29"/>
  <c r="BV30" i="29" s="1"/>
  <c r="BV25" i="29"/>
  <c r="BV26" i="29" s="1"/>
  <c r="BV27" i="29" s="1"/>
  <c r="BT33" i="29"/>
  <c r="BV31" i="30"/>
  <c r="BV36" i="30" s="1"/>
  <c r="BV37" i="30"/>
  <c r="BU31" i="29"/>
  <c r="BU36" i="29" s="1"/>
  <c r="BU37" i="29"/>
  <c r="BW52" i="30"/>
  <c r="BW53" i="30" s="1"/>
  <c r="BW15" i="30"/>
  <c r="BW30" i="30" s="1"/>
  <c r="BW25" i="30"/>
  <c r="BW26" i="30" s="1"/>
  <c r="BW27" i="30" s="1"/>
  <c r="BY26" i="18"/>
  <c r="BY27" i="18" s="1"/>
  <c r="BW8" i="29"/>
  <c r="BW12" i="29" s="1"/>
  <c r="BW56" i="29" s="1"/>
  <c r="BX32" i="29"/>
  <c r="BX44" i="29"/>
  <c r="BX9" i="29"/>
  <c r="BY4" i="29"/>
  <c r="BV31" i="31"/>
  <c r="BV36" i="31" s="1"/>
  <c r="BV37" i="31"/>
  <c r="BV57" i="29" l="1"/>
  <c r="BV65" i="29" s="1"/>
  <c r="BV67" i="29" s="1"/>
  <c r="BV68" i="29" s="1"/>
  <c r="CA42" i="18"/>
  <c r="BW65" i="30"/>
  <c r="BW67" i="30" s="1"/>
  <c r="BW68" i="30" s="1"/>
  <c r="BX42" i="31"/>
  <c r="BX56" i="31"/>
  <c r="BX57" i="31" s="1"/>
  <c r="BY31" i="18"/>
  <c r="BY37" i="18"/>
  <c r="CA57" i="18"/>
  <c r="CA61" i="18"/>
  <c r="BX8" i="29"/>
  <c r="BX12" i="29" s="1"/>
  <c r="BX56" i="29" s="1"/>
  <c r="BY32" i="29"/>
  <c r="BY44" i="29"/>
  <c r="BY9" i="29"/>
  <c r="BZ4" i="29"/>
  <c r="BW25" i="29"/>
  <c r="BW15" i="29"/>
  <c r="BW30" i="29" s="1"/>
  <c r="BW37" i="30"/>
  <c r="BW31" i="30"/>
  <c r="BW36" i="30" s="1"/>
  <c r="BU50" i="29"/>
  <c r="BU51" i="29" s="1"/>
  <c r="BU38" i="29"/>
  <c r="BU41" i="29" s="1"/>
  <c r="BU43" i="29" s="1"/>
  <c r="BV33" i="31"/>
  <c r="BV37" i="29"/>
  <c r="BV31" i="29"/>
  <c r="BV36" i="29" s="1"/>
  <c r="CB8" i="18"/>
  <c r="CB12" i="18" s="1"/>
  <c r="CB56" i="18" s="1"/>
  <c r="CC32" i="18"/>
  <c r="CC9" i="18"/>
  <c r="CC44" i="18"/>
  <c r="CD4" i="18"/>
  <c r="BW42" i="29"/>
  <c r="BV65" i="31"/>
  <c r="BV67" i="31" s="1"/>
  <c r="BV68" i="31" s="1"/>
  <c r="BZ26" i="18"/>
  <c r="BZ27" i="18" s="1"/>
  <c r="BX42" i="30"/>
  <c r="BW31" i="31"/>
  <c r="BW36" i="31" s="1"/>
  <c r="BW37" i="31"/>
  <c r="BW65" i="31"/>
  <c r="BW67" i="31" s="1"/>
  <c r="BW68" i="31" s="1"/>
  <c r="BV38" i="31"/>
  <c r="BV41" i="31" s="1"/>
  <c r="BV43" i="31" s="1"/>
  <c r="BV50" i="31"/>
  <c r="BV51" i="31" s="1"/>
  <c r="BV50" i="30"/>
  <c r="BV51" i="30" s="1"/>
  <c r="BV38" i="30"/>
  <c r="BV41" i="30" s="1"/>
  <c r="BV43" i="30" s="1"/>
  <c r="BW52" i="29"/>
  <c r="BW53" i="29" s="1"/>
  <c r="BY8" i="30"/>
  <c r="BY12" i="30" s="1"/>
  <c r="BY56" i="30" s="1"/>
  <c r="BZ44" i="30"/>
  <c r="BZ9" i="30"/>
  <c r="BZ32" i="30"/>
  <c r="CA4" i="30"/>
  <c r="BV33" i="30"/>
  <c r="BY8" i="31"/>
  <c r="BY12" i="31" s="1"/>
  <c r="BY56" i="31" s="1"/>
  <c r="BZ9" i="31"/>
  <c r="BZ44" i="31"/>
  <c r="BZ32" i="31"/>
  <c r="CA4" i="31"/>
  <c r="BZ62" i="18"/>
  <c r="BZ63" i="18" s="1"/>
  <c r="BZ65" i="18" s="1"/>
  <c r="BZ67" i="18" s="1"/>
  <c r="BZ68" i="18" s="1"/>
  <c r="BW57" i="29"/>
  <c r="BW61" i="29"/>
  <c r="BW62" i="29" s="1"/>
  <c r="BW63" i="29" s="1"/>
  <c r="BX56" i="30"/>
  <c r="BX15" i="30"/>
  <c r="BX30" i="30" s="1"/>
  <c r="BX25" i="30"/>
  <c r="BX26" i="30" s="1"/>
  <c r="BX27" i="30" s="1"/>
  <c r="CA52" i="18"/>
  <c r="CA53" i="18" s="1"/>
  <c r="CA15" i="18"/>
  <c r="CA30" i="18" s="1"/>
  <c r="CA25" i="18"/>
  <c r="CA26" i="18" s="1"/>
  <c r="CA27" i="18" s="1"/>
  <c r="BX15" i="31"/>
  <c r="BX30" i="31" s="1"/>
  <c r="BX25" i="31"/>
  <c r="BX26" i="31" s="1"/>
  <c r="BX27" i="31" s="1"/>
  <c r="BU33" i="29"/>
  <c r="BX61" i="31" l="1"/>
  <c r="BX62" i="31" s="1"/>
  <c r="BX63" i="31" s="1"/>
  <c r="BX65" i="31" s="1"/>
  <c r="BX67" i="31" s="1"/>
  <c r="BX68" i="31" s="1"/>
  <c r="BX52" i="29"/>
  <c r="BX53" i="29" s="1"/>
  <c r="BV33" i="29"/>
  <c r="BY52" i="31"/>
  <c r="BY53" i="31" s="1"/>
  <c r="BX42" i="29"/>
  <c r="BW33" i="31"/>
  <c r="CB42" i="18"/>
  <c r="BY42" i="31"/>
  <c r="BW33" i="30"/>
  <c r="BZ31" i="18"/>
  <c r="BZ37" i="18"/>
  <c r="CB57" i="18"/>
  <c r="CB61" i="18"/>
  <c r="CB62" i="18" s="1"/>
  <c r="CB63" i="18" s="1"/>
  <c r="BY57" i="30"/>
  <c r="BY61" i="30"/>
  <c r="BY62" i="30" s="1"/>
  <c r="BY63" i="30" s="1"/>
  <c r="BY42" i="30"/>
  <c r="BY8" i="29"/>
  <c r="BY12" i="29" s="1"/>
  <c r="BZ32" i="29"/>
  <c r="BZ9" i="29"/>
  <c r="BZ44" i="29"/>
  <c r="CA4" i="29"/>
  <c r="BZ8" i="29" s="1"/>
  <c r="BY61" i="31"/>
  <c r="BY62" i="31" s="1"/>
  <c r="BY63" i="31" s="1"/>
  <c r="BY57" i="31"/>
  <c r="CA31" i="18"/>
  <c r="CA36" i="18" s="1"/>
  <c r="CA37" i="18"/>
  <c r="BX31" i="30"/>
  <c r="BX36" i="30" s="1"/>
  <c r="BX37" i="30"/>
  <c r="BW65" i="29"/>
  <c r="BW67" i="29" s="1"/>
  <c r="BW68" i="29" s="1"/>
  <c r="BZ8" i="31"/>
  <c r="BZ12" i="31" s="1"/>
  <c r="BZ52" i="31" s="1"/>
  <c r="BZ53" i="31" s="1"/>
  <c r="CA44" i="31"/>
  <c r="CA32" i="31"/>
  <c r="CA9" i="31"/>
  <c r="CB4" i="31"/>
  <c r="BY15" i="31"/>
  <c r="BY30" i="31" s="1"/>
  <c r="BY25" i="31"/>
  <c r="BY26" i="31" s="1"/>
  <c r="BY27" i="31" s="1"/>
  <c r="BV50" i="29"/>
  <c r="BV51" i="29" s="1"/>
  <c r="BV38" i="29"/>
  <c r="BV41" i="29" s="1"/>
  <c r="BV43" i="29" s="1"/>
  <c r="BX61" i="29"/>
  <c r="BX62" i="29" s="1"/>
  <c r="BX63" i="29" s="1"/>
  <c r="BX57" i="29"/>
  <c r="BX25" i="29"/>
  <c r="BX26" i="29" s="1"/>
  <c r="BX27" i="29" s="1"/>
  <c r="BX15" i="29"/>
  <c r="BX30" i="29" s="1"/>
  <c r="BX31" i="31"/>
  <c r="BX36" i="31" s="1"/>
  <c r="BX50" i="31" s="1"/>
  <c r="BX51" i="31" s="1"/>
  <c r="BX37" i="31"/>
  <c r="BZ8" i="30"/>
  <c r="BZ12" i="30" s="1"/>
  <c r="BZ52" i="30" s="1"/>
  <c r="BZ53" i="30" s="1"/>
  <c r="CA44" i="30"/>
  <c r="CA32" i="30"/>
  <c r="CA9" i="30"/>
  <c r="CB4" i="30"/>
  <c r="CC8" i="18"/>
  <c r="CC12" i="18" s="1"/>
  <c r="CC52" i="18" s="1"/>
  <c r="CC53" i="18" s="1"/>
  <c r="CD32" i="18"/>
  <c r="CD8" i="18"/>
  <c r="CD11" i="23"/>
  <c r="CD13" i="23" s="1"/>
  <c r="CD44" i="18"/>
  <c r="CD9" i="18"/>
  <c r="BW50" i="30"/>
  <c r="BW51" i="30" s="1"/>
  <c r="BW38" i="30"/>
  <c r="BW41" i="30" s="1"/>
  <c r="BW43" i="30" s="1"/>
  <c r="CA62" i="18"/>
  <c r="CA63" i="18" s="1"/>
  <c r="CA65" i="18" s="1"/>
  <c r="CA67" i="18" s="1"/>
  <c r="CA68" i="18" s="1"/>
  <c r="BY36" i="18"/>
  <c r="BY33" i="18"/>
  <c r="BX57" i="30"/>
  <c r="BX61" i="30"/>
  <c r="BX62" i="30" s="1"/>
  <c r="BX63" i="30" s="1"/>
  <c r="BY52" i="30"/>
  <c r="BY53" i="30" s="1"/>
  <c r="BY25" i="30"/>
  <c r="BY26" i="30" s="1"/>
  <c r="BY27" i="30" s="1"/>
  <c r="BY15" i="30"/>
  <c r="BY30" i="30" s="1"/>
  <c r="BW38" i="31"/>
  <c r="BW41" i="31" s="1"/>
  <c r="BW43" i="31" s="1"/>
  <c r="BW50" i="31"/>
  <c r="BW51" i="31" s="1"/>
  <c r="CB52" i="18"/>
  <c r="CB53" i="18" s="1"/>
  <c r="CB15" i="18"/>
  <c r="CB30" i="18" s="1"/>
  <c r="CB25" i="18"/>
  <c r="CB26" i="18" s="1"/>
  <c r="CB27" i="18" s="1"/>
  <c r="BW26" i="29"/>
  <c r="BW27" i="29" s="1"/>
  <c r="BY65" i="31" l="1"/>
  <c r="BY67" i="31" s="1"/>
  <c r="BY68" i="31" s="1"/>
  <c r="BX33" i="30"/>
  <c r="BZ56" i="31"/>
  <c r="BZ57" i="31" s="1"/>
  <c r="BX65" i="30"/>
  <c r="BX67" i="30" s="1"/>
  <c r="BX68" i="30" s="1"/>
  <c r="CA33" i="18"/>
  <c r="BX33" i="31"/>
  <c r="BX38" i="31"/>
  <c r="BX41" i="31" s="1"/>
  <c r="BX43" i="31" s="1"/>
  <c r="BZ42" i="30"/>
  <c r="CA8" i="30"/>
  <c r="CA12" i="30" s="1"/>
  <c r="CA52" i="30" s="1"/>
  <c r="CA53" i="30" s="1"/>
  <c r="CB32" i="30"/>
  <c r="CB9" i="30"/>
  <c r="CB44" i="30"/>
  <c r="CC4" i="30"/>
  <c r="CB32" i="31"/>
  <c r="CB44" i="31"/>
  <c r="CB9" i="31"/>
  <c r="CC4" i="31"/>
  <c r="BZ42" i="29"/>
  <c r="BZ12" i="29"/>
  <c r="BZ52" i="29" s="1"/>
  <c r="BZ53" i="29" s="1"/>
  <c r="BY15" i="29"/>
  <c r="BY30" i="29" s="1"/>
  <c r="BY25" i="29"/>
  <c r="BY26" i="29" s="1"/>
  <c r="BY27" i="29" s="1"/>
  <c r="CD12" i="18"/>
  <c r="CD52" i="18" s="1"/>
  <c r="CD53" i="18" s="1"/>
  <c r="BZ56" i="30"/>
  <c r="BZ25" i="30"/>
  <c r="BZ26" i="30" s="1"/>
  <c r="BZ27" i="30" s="1"/>
  <c r="BZ15" i="30"/>
  <c r="BZ30" i="30" s="1"/>
  <c r="BX31" i="29"/>
  <c r="BX36" i="29" s="1"/>
  <c r="BX37" i="29"/>
  <c r="BX50" i="30"/>
  <c r="BX51" i="30" s="1"/>
  <c r="BX38" i="30"/>
  <c r="BX41" i="30" s="1"/>
  <c r="BX43" i="30" s="1"/>
  <c r="CB65" i="18"/>
  <c r="CB67" i="18" s="1"/>
  <c r="CB68" i="18" s="1"/>
  <c r="BW31" i="29"/>
  <c r="BW37" i="29"/>
  <c r="BY31" i="30"/>
  <c r="BY36" i="30" s="1"/>
  <c r="BY37" i="30"/>
  <c r="BY42" i="29"/>
  <c r="CD42" i="18"/>
  <c r="BY56" i="29"/>
  <c r="BX65" i="29"/>
  <c r="BX67" i="29" s="1"/>
  <c r="BX68" i="29" s="1"/>
  <c r="CC42" i="18"/>
  <c r="BY31" i="31"/>
  <c r="BY36" i="31" s="1"/>
  <c r="BY37" i="31"/>
  <c r="CA8" i="31"/>
  <c r="CA12" i="31" s="1"/>
  <c r="CA56" i="31" s="1"/>
  <c r="BZ15" i="31"/>
  <c r="BZ30" i="31" s="1"/>
  <c r="BZ25" i="31"/>
  <c r="BZ26" i="31" s="1"/>
  <c r="BZ27" i="31" s="1"/>
  <c r="CA9" i="29"/>
  <c r="CA44" i="29"/>
  <c r="CA32" i="29"/>
  <c r="CB4" i="29"/>
  <c r="BZ42" i="31"/>
  <c r="BZ36" i="18"/>
  <c r="BZ33" i="18"/>
  <c r="CB31" i="18"/>
  <c r="CB36" i="18" s="1"/>
  <c r="CB37" i="18"/>
  <c r="BY38" i="18"/>
  <c r="BY41" i="18" s="1"/>
  <c r="BY43" i="18" s="1"/>
  <c r="BY50" i="18"/>
  <c r="BY51" i="18" s="1"/>
  <c r="CC56" i="18"/>
  <c r="CC25" i="18"/>
  <c r="CC15" i="18"/>
  <c r="CC30" i="18" s="1"/>
  <c r="BY52" i="29"/>
  <c r="BY53" i="29" s="1"/>
  <c r="CA38" i="18"/>
  <c r="CA41" i="18" s="1"/>
  <c r="CA43" i="18" s="1"/>
  <c r="CA50" i="18"/>
  <c r="CA51" i="18" s="1"/>
  <c r="BY65" i="30"/>
  <c r="BY67" i="30" s="1"/>
  <c r="BY68" i="30" s="1"/>
  <c r="CA42" i="30" l="1"/>
  <c r="BZ61" i="31"/>
  <c r="BZ62" i="31" s="1"/>
  <c r="BZ63" i="31" s="1"/>
  <c r="BZ65" i="31" s="1"/>
  <c r="BZ67" i="31" s="1"/>
  <c r="BZ68" i="31" s="1"/>
  <c r="CA42" i="31"/>
  <c r="CB33" i="18"/>
  <c r="BY33" i="31"/>
  <c r="CC26" i="18"/>
  <c r="CC27" i="18" s="1"/>
  <c r="BZ50" i="18"/>
  <c r="BZ51" i="18" s="1"/>
  <c r="BZ38" i="18"/>
  <c r="BZ41" i="18" s="1"/>
  <c r="BZ43" i="18" s="1"/>
  <c r="BZ37" i="31"/>
  <c r="BZ31" i="31"/>
  <c r="BZ36" i="31" s="1"/>
  <c r="BY38" i="31"/>
  <c r="BY41" i="31" s="1"/>
  <c r="BY43" i="31" s="1"/>
  <c r="BY50" i="31"/>
  <c r="BY51" i="31" s="1"/>
  <c r="BY38" i="30"/>
  <c r="BY41" i="30" s="1"/>
  <c r="BY43" i="30" s="1"/>
  <c r="BY50" i="30"/>
  <c r="BY51" i="30" s="1"/>
  <c r="CD15" i="18"/>
  <c r="CD30" i="18" s="1"/>
  <c r="CD25" i="18"/>
  <c r="CD26" i="18" s="1"/>
  <c r="CD27" i="18" s="1"/>
  <c r="BY31" i="29"/>
  <c r="BY36" i="29" s="1"/>
  <c r="BY37" i="29"/>
  <c r="CB8" i="31"/>
  <c r="CB12" i="31" s="1"/>
  <c r="CB52" i="31" s="1"/>
  <c r="CB53" i="31" s="1"/>
  <c r="CC32" i="31"/>
  <c r="CC9" i="31"/>
  <c r="CC44" i="31"/>
  <c r="CD4" i="31"/>
  <c r="CC44" i="30"/>
  <c r="CC9" i="30"/>
  <c r="CC32" i="30"/>
  <c r="CD4" i="30"/>
  <c r="CD56" i="18"/>
  <c r="CC61" i="18"/>
  <c r="CC62" i="18" s="1"/>
  <c r="CC63" i="18" s="1"/>
  <c r="CC57" i="18"/>
  <c r="CB38" i="18"/>
  <c r="CB41" i="18" s="1"/>
  <c r="CB43" i="18" s="1"/>
  <c r="CB50" i="18"/>
  <c r="CB51" i="18" s="1"/>
  <c r="BY33" i="30"/>
  <c r="CB8" i="30"/>
  <c r="CA56" i="30"/>
  <c r="CA25" i="30"/>
  <c r="CA26" i="30" s="1"/>
  <c r="CA27" i="30" s="1"/>
  <c r="CA15" i="30"/>
  <c r="CA30" i="30" s="1"/>
  <c r="CA8" i="29"/>
  <c r="CA12" i="29" s="1"/>
  <c r="CA52" i="29" s="1"/>
  <c r="CA53" i="29" s="1"/>
  <c r="CB32" i="29"/>
  <c r="CB9" i="29"/>
  <c r="CB44" i="29"/>
  <c r="CC4" i="29"/>
  <c r="CA57" i="31"/>
  <c r="CA61" i="31"/>
  <c r="CA62" i="31" s="1"/>
  <c r="CA63" i="31" s="1"/>
  <c r="CA25" i="31"/>
  <c r="CA26" i="31" s="1"/>
  <c r="CA27" i="31" s="1"/>
  <c r="CA15" i="31"/>
  <c r="CA30" i="31" s="1"/>
  <c r="BW36" i="29"/>
  <c r="BW33" i="29"/>
  <c r="BZ37" i="30"/>
  <c r="BZ31" i="30"/>
  <c r="BZ36" i="30" s="1"/>
  <c r="BZ15" i="29"/>
  <c r="BZ30" i="29" s="1"/>
  <c r="BZ25" i="29"/>
  <c r="BZ26" i="29" s="1"/>
  <c r="BZ27" i="29" s="1"/>
  <c r="BX33" i="29"/>
  <c r="CA52" i="31"/>
  <c r="CA53" i="31" s="1"/>
  <c r="BY57" i="29"/>
  <c r="BY61" i="29"/>
  <c r="BY62" i="29" s="1"/>
  <c r="BY63" i="29" s="1"/>
  <c r="BX50" i="29"/>
  <c r="BX51" i="29" s="1"/>
  <c r="BX38" i="29"/>
  <c r="BX41" i="29" s="1"/>
  <c r="BX43" i="29" s="1"/>
  <c r="BZ61" i="30"/>
  <c r="BZ62" i="30" s="1"/>
  <c r="BZ63" i="30" s="1"/>
  <c r="BZ57" i="30"/>
  <c r="BZ56" i="29"/>
  <c r="BZ33" i="31" l="1"/>
  <c r="CC65" i="18"/>
  <c r="CC67" i="18" s="1"/>
  <c r="CC68" i="18" s="1"/>
  <c r="CA42" i="29"/>
  <c r="BY33" i="29"/>
  <c r="CA65" i="31"/>
  <c r="CA67" i="31" s="1"/>
  <c r="CA68" i="31" s="1"/>
  <c r="BZ33" i="30"/>
  <c r="CC37" i="18"/>
  <c r="CC31" i="18"/>
  <c r="CB25" i="31"/>
  <c r="CB26" i="31" s="1"/>
  <c r="CB27" i="31" s="1"/>
  <c r="CB15" i="31"/>
  <c r="CB30" i="31" s="1"/>
  <c r="BZ31" i="29"/>
  <c r="BZ36" i="29" s="1"/>
  <c r="BZ37" i="29"/>
  <c r="CB8" i="29"/>
  <c r="CB12" i="29" s="1"/>
  <c r="CB52" i="29" s="1"/>
  <c r="CB53" i="29" s="1"/>
  <c r="CC32" i="29"/>
  <c r="CC44" i="29"/>
  <c r="CC9" i="29"/>
  <c r="CD4" i="29"/>
  <c r="CA25" i="29"/>
  <c r="CA26" i="29" s="1"/>
  <c r="CA27" i="29" s="1"/>
  <c r="CA15" i="29"/>
  <c r="CA30" i="29" s="1"/>
  <c r="CA61" i="30"/>
  <c r="CA62" i="30" s="1"/>
  <c r="CA63" i="30" s="1"/>
  <c r="CA57" i="30"/>
  <c r="CD61" i="18"/>
  <c r="CD57" i="18"/>
  <c r="BZ38" i="31"/>
  <c r="BZ41" i="31" s="1"/>
  <c r="BZ43" i="31" s="1"/>
  <c r="BZ50" i="31"/>
  <c r="BZ51" i="31" s="1"/>
  <c r="CA31" i="30"/>
  <c r="CA36" i="30" s="1"/>
  <c r="CA37" i="30"/>
  <c r="CC8" i="31"/>
  <c r="CC12" i="31" s="1"/>
  <c r="CC52" i="31" s="1"/>
  <c r="CC53" i="31" s="1"/>
  <c r="CD32" i="31"/>
  <c r="CD9" i="31"/>
  <c r="CD44" i="31"/>
  <c r="CD8" i="31"/>
  <c r="BW50" i="29"/>
  <c r="BW51" i="29" s="1"/>
  <c r="BW38" i="29"/>
  <c r="BW41" i="29" s="1"/>
  <c r="BW43" i="29" s="1"/>
  <c r="CA31" i="31"/>
  <c r="CA36" i="31" s="1"/>
  <c r="CA37" i="31"/>
  <c r="CB42" i="30"/>
  <c r="CB12" i="30"/>
  <c r="BY50" i="29"/>
  <c r="BY51" i="29" s="1"/>
  <c r="BY38" i="29"/>
  <c r="BY41" i="29" s="1"/>
  <c r="BY43" i="29" s="1"/>
  <c r="BZ57" i="29"/>
  <c r="BZ61" i="29"/>
  <c r="BZ62" i="29" s="1"/>
  <c r="BZ63" i="29" s="1"/>
  <c r="BZ65" i="30"/>
  <c r="BZ67" i="30" s="1"/>
  <c r="BZ68" i="30" s="1"/>
  <c r="BY65" i="29"/>
  <c r="BY67" i="29" s="1"/>
  <c r="BY68" i="29" s="1"/>
  <c r="CA56" i="29"/>
  <c r="BZ50" i="30"/>
  <c r="BZ51" i="30" s="1"/>
  <c r="BZ38" i="30"/>
  <c r="BZ41" i="30" s="1"/>
  <c r="BZ43" i="30" s="1"/>
  <c r="CB56" i="31"/>
  <c r="CB42" i="29"/>
  <c r="CB42" i="31"/>
  <c r="CC8" i="30"/>
  <c r="CC12" i="30" s="1"/>
  <c r="CD8" i="30"/>
  <c r="CD44" i="30"/>
  <c r="CD32" i="30"/>
  <c r="CD9" i="30"/>
  <c r="CD31" i="18"/>
  <c r="CD36" i="18" s="1"/>
  <c r="CD37" i="18"/>
  <c r="CC42" i="31" l="1"/>
  <c r="CB56" i="29"/>
  <c r="CB57" i="29" s="1"/>
  <c r="CA33" i="30"/>
  <c r="BZ33" i="29"/>
  <c r="CD12" i="31"/>
  <c r="CD15" i="31" s="1"/>
  <c r="CD30" i="31" s="1"/>
  <c r="CA65" i="30"/>
  <c r="CA67" i="30" s="1"/>
  <c r="CA68" i="30" s="1"/>
  <c r="CD12" i="30"/>
  <c r="CD25" i="30" s="1"/>
  <c r="CD26" i="30" s="1"/>
  <c r="CD27" i="30" s="1"/>
  <c r="CC42" i="30"/>
  <c r="CA37" i="29"/>
  <c r="CA31" i="29"/>
  <c r="CA36" i="29" s="1"/>
  <c r="CB37" i="31"/>
  <c r="CB31" i="31"/>
  <c r="CB36" i="31" s="1"/>
  <c r="CD38" i="18"/>
  <c r="CD41" i="18" s="1"/>
  <c r="CD43" i="18" s="1"/>
  <c r="CD50" i="18"/>
  <c r="CD51" i="18" s="1"/>
  <c r="CD33" i="18"/>
  <c r="CD12" i="23" s="1"/>
  <c r="CD16" i="23" s="1"/>
  <c r="CD42" i="31"/>
  <c r="CA38" i="30"/>
  <c r="CA41" i="30" s="1"/>
  <c r="CA43" i="30" s="1"/>
  <c r="CA50" i="30"/>
  <c r="CA51" i="30" s="1"/>
  <c r="CC8" i="29"/>
  <c r="CC12" i="29" s="1"/>
  <c r="CC52" i="29" s="1"/>
  <c r="CC53" i="29" s="1"/>
  <c r="CD9" i="29"/>
  <c r="CD32" i="29"/>
  <c r="CD8" i="29"/>
  <c r="CD44" i="29"/>
  <c r="BZ38" i="29"/>
  <c r="BZ41" i="29" s="1"/>
  <c r="BZ43" i="29" s="1"/>
  <c r="BZ50" i="29"/>
  <c r="BZ51" i="29" s="1"/>
  <c r="CC36" i="18"/>
  <c r="CC33" i="18"/>
  <c r="CA61" i="29"/>
  <c r="CA62" i="29" s="1"/>
  <c r="CA63" i="29" s="1"/>
  <c r="CA57" i="29"/>
  <c r="CA38" i="31"/>
  <c r="CA41" i="31" s="1"/>
  <c r="CA43" i="31" s="1"/>
  <c r="CA50" i="31"/>
  <c r="CA51" i="31" s="1"/>
  <c r="CD62" i="18"/>
  <c r="CD63" i="18" s="1"/>
  <c r="CD65" i="18" s="1"/>
  <c r="CD67" i="18" s="1"/>
  <c r="CD68" i="18" s="1"/>
  <c r="CB15" i="29"/>
  <c r="CB30" i="29" s="1"/>
  <c r="CB25" i="29"/>
  <c r="CB26" i="29" s="1"/>
  <c r="CB27" i="29" s="1"/>
  <c r="CD42" i="30"/>
  <c r="CC52" i="30"/>
  <c r="CC53" i="30" s="1"/>
  <c r="CC15" i="30"/>
  <c r="CC30" i="30" s="1"/>
  <c r="CC25" i="30"/>
  <c r="CC26" i="30" s="1"/>
  <c r="CC27" i="30" s="1"/>
  <c r="CB61" i="31"/>
  <c r="CB62" i="31" s="1"/>
  <c r="CB63" i="31" s="1"/>
  <c r="CB57" i="31"/>
  <c r="BZ65" i="29"/>
  <c r="BZ67" i="29" s="1"/>
  <c r="BZ68" i="29" s="1"/>
  <c r="CB52" i="30"/>
  <c r="CB53" i="30" s="1"/>
  <c r="CB25" i="30"/>
  <c r="CB26" i="30" s="1"/>
  <c r="CB27" i="30" s="1"/>
  <c r="CB15" i="30"/>
  <c r="CB30" i="30" s="1"/>
  <c r="CC56" i="30"/>
  <c r="CB56" i="30"/>
  <c r="CD25" i="31"/>
  <c r="CD26" i="31" s="1"/>
  <c r="CD27" i="31" s="1"/>
  <c r="CC56" i="31"/>
  <c r="CC15" i="31"/>
  <c r="CC30" i="31" s="1"/>
  <c r="CC25" i="31"/>
  <c r="CC26" i="31" s="1"/>
  <c r="CC27" i="31" s="1"/>
  <c r="CD52" i="31"/>
  <c r="CD53" i="31" s="1"/>
  <c r="CA33" i="31"/>
  <c r="CB61" i="29" l="1"/>
  <c r="CB62" i="29" s="1"/>
  <c r="CB63" i="29" s="1"/>
  <c r="CB65" i="29" s="1"/>
  <c r="CB67" i="29" s="1"/>
  <c r="CB68" i="29" s="1"/>
  <c r="CD56" i="31"/>
  <c r="CD57" i="31" s="1"/>
  <c r="CD52" i="30"/>
  <c r="CD53" i="30" s="1"/>
  <c r="CB33" i="31"/>
  <c r="CD15" i="30"/>
  <c r="CD30" i="30" s="1"/>
  <c r="CC42" i="29"/>
  <c r="CD56" i="30"/>
  <c r="CD61" i="30" s="1"/>
  <c r="CD62" i="30" s="1"/>
  <c r="CD63" i="30" s="1"/>
  <c r="CA33" i="29"/>
  <c r="CC31" i="31"/>
  <c r="CC36" i="31" s="1"/>
  <c r="CC37" i="31"/>
  <c r="CB37" i="30"/>
  <c r="CB31" i="30"/>
  <c r="CB36" i="30" s="1"/>
  <c r="CC56" i="29"/>
  <c r="CC25" i="29"/>
  <c r="CC26" i="29" s="1"/>
  <c r="CC27" i="29" s="1"/>
  <c r="CC15" i="29"/>
  <c r="CC30" i="29" s="1"/>
  <c r="CB61" i="30"/>
  <c r="CB62" i="30" s="1"/>
  <c r="CB63" i="30" s="1"/>
  <c r="CB57" i="30"/>
  <c r="CC50" i="18"/>
  <c r="CC51" i="18" s="1"/>
  <c r="CC38" i="18"/>
  <c r="CC41" i="18" s="1"/>
  <c r="CC43" i="18" s="1"/>
  <c r="CD12" i="29"/>
  <c r="CA38" i="29"/>
  <c r="CA41" i="29" s="1"/>
  <c r="CA43" i="29" s="1"/>
  <c r="CA50" i="29"/>
  <c r="CA51" i="29" s="1"/>
  <c r="CC57" i="31"/>
  <c r="CC61" i="31"/>
  <c r="CC62" i="31" s="1"/>
  <c r="CC63" i="31" s="1"/>
  <c r="CC57" i="30"/>
  <c r="CC61" i="30"/>
  <c r="CC62" i="30" s="1"/>
  <c r="CC63" i="30" s="1"/>
  <c r="CC37" i="30"/>
  <c r="CC31" i="30"/>
  <c r="CC36" i="30" s="1"/>
  <c r="CD31" i="30"/>
  <c r="CD36" i="30" s="1"/>
  <c r="CD37" i="30"/>
  <c r="CD31" i="31"/>
  <c r="CD36" i="31" s="1"/>
  <c r="CD37" i="31"/>
  <c r="CB65" i="31"/>
  <c r="CB67" i="31" s="1"/>
  <c r="CB68" i="31" s="1"/>
  <c r="CB37" i="29"/>
  <c r="CB31" i="29"/>
  <c r="CB36" i="29" s="1"/>
  <c r="CA65" i="29"/>
  <c r="CA67" i="29" s="1"/>
  <c r="CA68" i="29" s="1"/>
  <c r="CD42" i="29"/>
  <c r="CB50" i="31"/>
  <c r="CB51" i="31" s="1"/>
  <c r="CB38" i="31"/>
  <c r="CB41" i="31" s="1"/>
  <c r="CB43" i="31" s="1"/>
  <c r="CD61" i="31" l="1"/>
  <c r="CD62" i="31" s="1"/>
  <c r="CD63" i="31" s="1"/>
  <c r="CD65" i="31" s="1"/>
  <c r="CD67" i="31" s="1"/>
  <c r="CD68" i="31" s="1"/>
  <c r="CB33" i="30"/>
  <c r="CD57" i="30"/>
  <c r="CD65" i="30" s="1"/>
  <c r="CD67" i="30" s="1"/>
  <c r="CD68" i="30" s="1"/>
  <c r="CB65" i="30"/>
  <c r="CB67" i="30" s="1"/>
  <c r="CB68" i="30" s="1"/>
  <c r="CC33" i="30"/>
  <c r="CC65" i="31"/>
  <c r="CC67" i="31" s="1"/>
  <c r="CC68" i="31" s="1"/>
  <c r="CD33" i="30"/>
  <c r="CC33" i="31"/>
  <c r="CD50" i="31"/>
  <c r="CD51" i="31" s="1"/>
  <c r="CD38" i="31"/>
  <c r="CD41" i="31" s="1"/>
  <c r="CD43" i="31" s="1"/>
  <c r="CC31" i="29"/>
  <c r="CC36" i="29" s="1"/>
  <c r="CC37" i="29"/>
  <c r="CC65" i="30"/>
  <c r="CC67" i="30" s="1"/>
  <c r="CC68" i="30" s="1"/>
  <c r="CD52" i="29"/>
  <c r="CD53" i="29" s="1"/>
  <c r="CD25" i="29"/>
  <c r="CD26" i="29" s="1"/>
  <c r="CD27" i="29" s="1"/>
  <c r="CD15" i="29"/>
  <c r="CD30" i="29" s="1"/>
  <c r="CC61" i="29"/>
  <c r="CC62" i="29" s="1"/>
  <c r="CC63" i="29" s="1"/>
  <c r="CC57" i="29"/>
  <c r="CD33" i="31"/>
  <c r="CB50" i="29"/>
  <c r="CB51" i="29" s="1"/>
  <c r="CB38" i="29"/>
  <c r="CB41" i="29" s="1"/>
  <c r="CB43" i="29" s="1"/>
  <c r="CD38" i="30"/>
  <c r="CD41" i="30" s="1"/>
  <c r="CD43" i="30" s="1"/>
  <c r="CD50" i="30"/>
  <c r="CD51" i="30" s="1"/>
  <c r="CD56" i="29"/>
  <c r="CB33" i="29"/>
  <c r="CC50" i="30"/>
  <c r="CC51" i="30" s="1"/>
  <c r="CC38" i="30"/>
  <c r="CC41" i="30" s="1"/>
  <c r="CC43" i="30" s="1"/>
  <c r="CB50" i="30"/>
  <c r="CB51" i="30" s="1"/>
  <c r="CB38" i="30"/>
  <c r="CB41" i="30" s="1"/>
  <c r="CB43" i="30" s="1"/>
  <c r="CC38" i="31"/>
  <c r="CC41" i="31" s="1"/>
  <c r="CC43" i="31" s="1"/>
  <c r="CC50" i="31"/>
  <c r="CC51" i="31" s="1"/>
  <c r="CC33" i="29" l="1"/>
  <c r="CC65" i="29"/>
  <c r="CC67" i="29" s="1"/>
  <c r="CC68" i="29" s="1"/>
  <c r="CD31" i="29"/>
  <c r="CD36" i="29" s="1"/>
  <c r="CD37" i="29"/>
  <c r="CC38" i="29"/>
  <c r="CC41" i="29" s="1"/>
  <c r="CC43" i="29" s="1"/>
  <c r="CC50" i="29"/>
  <c r="CC51" i="29" s="1"/>
  <c r="CD57" i="29"/>
  <c r="CD61" i="29"/>
  <c r="CD62" i="29" s="1"/>
  <c r="CD63" i="29" s="1"/>
  <c r="CD50" i="29" l="1"/>
  <c r="CD51" i="29" s="1"/>
  <c r="CD38" i="29"/>
  <c r="CD41" i="29" s="1"/>
  <c r="CD43" i="29" s="1"/>
  <c r="CD33" i="29"/>
  <c r="CD65" i="29"/>
  <c r="CD67" i="29" s="1"/>
  <c r="CD68" i="29" s="1"/>
</calcChain>
</file>

<file path=xl/sharedStrings.xml><?xml version="1.0" encoding="utf-8"?>
<sst xmlns="http://schemas.openxmlformats.org/spreadsheetml/2006/main" count="814" uniqueCount="322">
  <si>
    <t>Other</t>
  </si>
  <si>
    <t xml:space="preserve">  Steam Production</t>
  </si>
  <si>
    <t xml:space="preserve">  Hydraulic Production</t>
  </si>
  <si>
    <t xml:space="preserve">  Other Production</t>
  </si>
  <si>
    <t xml:space="preserve">  Electric Transmission Lines</t>
  </si>
  <si>
    <t xml:space="preserve">  Electric Transmission Substations</t>
  </si>
  <si>
    <t xml:space="preserve">  Electric Distribution Lines</t>
  </si>
  <si>
    <t xml:space="preserve">  Electric Distribution Substations</t>
  </si>
  <si>
    <t xml:space="preserve">  Land, Struct., Improvem., Ben. Equip., &amp; Misc.</t>
  </si>
  <si>
    <t xml:space="preserve">  Underground Gas Storage</t>
  </si>
  <si>
    <t xml:space="preserve">  Gas Transmission Facilities</t>
  </si>
  <si>
    <t xml:space="preserve">  Gas Distribution Lines</t>
  </si>
  <si>
    <t xml:space="preserve">  Gas Distribution Stations and Regulator Pits</t>
  </si>
  <si>
    <t xml:space="preserve">  Land, Land Rights, Structures &amp; Improvements</t>
  </si>
  <si>
    <t xml:space="preserve">  Office Furniture and Equipment</t>
  </si>
  <si>
    <t xml:space="preserve">  Transportation Equipment</t>
  </si>
  <si>
    <t xml:space="preserve">  Power Operated Equipment</t>
  </si>
  <si>
    <t xml:space="preserve">  Communication Equipment</t>
  </si>
  <si>
    <t xml:space="preserve">  Other General Equipment &amp; Miscellaneous</t>
  </si>
  <si>
    <t>KU</t>
  </si>
  <si>
    <t>LG&amp;E</t>
  </si>
  <si>
    <t>Named region - CompanyName</t>
  </si>
  <si>
    <t>Tax</t>
  </si>
  <si>
    <t>None</t>
  </si>
  <si>
    <t>Mill Creek 1</t>
  </si>
  <si>
    <t>Ohio Falls</t>
  </si>
  <si>
    <t>Mill Creek 2</t>
  </si>
  <si>
    <t>Mill Creek 3</t>
  </si>
  <si>
    <t>Mill Creek 4</t>
  </si>
  <si>
    <t>Trimble County 1</t>
  </si>
  <si>
    <t>MACRS Tax Depreciation Tables</t>
  </si>
  <si>
    <t>Recovery Period</t>
  </si>
  <si>
    <t>Constants</t>
  </si>
  <si>
    <t>First Year</t>
  </si>
  <si>
    <t>Total</t>
  </si>
  <si>
    <t>Electric Plant Categories</t>
  </si>
  <si>
    <t>Gas Plant Categories</t>
  </si>
  <si>
    <t>Common Plant Categories</t>
  </si>
  <si>
    <t>Paddy's Run 11</t>
  </si>
  <si>
    <t>Paddy's Run 12</t>
  </si>
  <si>
    <t>Zorn 1</t>
  </si>
  <si>
    <t>Brown 1</t>
  </si>
  <si>
    <t>Brown 2</t>
  </si>
  <si>
    <t>Brown 3</t>
  </si>
  <si>
    <t>Brown 6</t>
  </si>
  <si>
    <t>Brown 7</t>
  </si>
  <si>
    <t>Brown 8</t>
  </si>
  <si>
    <t>Brown 9</t>
  </si>
  <si>
    <t>Brown 10</t>
  </si>
  <si>
    <t>Brown 11</t>
  </si>
  <si>
    <t>Ghent 1</t>
  </si>
  <si>
    <t>Ghent 2</t>
  </si>
  <si>
    <t>Ghent 3</t>
  </si>
  <si>
    <t>Ghent 4</t>
  </si>
  <si>
    <t>Haefling 1</t>
  </si>
  <si>
    <t>Haefling 2</t>
  </si>
  <si>
    <t>Haefling 3</t>
  </si>
  <si>
    <t>Dix Dam</t>
  </si>
  <si>
    <t>Power Generation</t>
  </si>
  <si>
    <t>Analysis period (years)</t>
  </si>
  <si>
    <t>Cane Run 11</t>
  </si>
  <si>
    <t>Cane Run</t>
  </si>
  <si>
    <t>Mill Creek</t>
  </si>
  <si>
    <t>Paddy's Run</t>
  </si>
  <si>
    <t>Brown</t>
  </si>
  <si>
    <t>Ghent</t>
  </si>
  <si>
    <t>Haefling</t>
  </si>
  <si>
    <t>Book Depreciation</t>
  </si>
  <si>
    <t>Cash Flow Yr.---------&gt;</t>
  </si>
  <si>
    <t>Total Book Depreciation</t>
  </si>
  <si>
    <t>Total Tax Depreciation</t>
  </si>
  <si>
    <t>Investment Year</t>
  </si>
  <si>
    <t>Tax Depreciation</t>
  </si>
  <si>
    <t>Years</t>
  </si>
  <si>
    <t>No</t>
  </si>
  <si>
    <t>Book Income Taxes</t>
  </si>
  <si>
    <t>Source</t>
  </si>
  <si>
    <t>Updated</t>
  </si>
  <si>
    <t>Value</t>
  </si>
  <si>
    <t>Book LG&amp;E</t>
  </si>
  <si>
    <t>Book KU</t>
  </si>
  <si>
    <t>Sources:</t>
  </si>
  <si>
    <t>Period</t>
  </si>
  <si>
    <t>Heat Rate Impr.</t>
  </si>
  <si>
    <t>Value per Btu/kWh Improvement, $000s</t>
  </si>
  <si>
    <t/>
  </si>
  <si>
    <t>Value of avoiding one week of outage</t>
  </si>
  <si>
    <t>In-Service Year</t>
  </si>
  <si>
    <t>Capital Investment</t>
  </si>
  <si>
    <t>Depreciation</t>
  </si>
  <si>
    <t>Inv.</t>
  </si>
  <si>
    <t>Servco</t>
  </si>
  <si>
    <t>Transmission</t>
  </si>
  <si>
    <t>IT</t>
  </si>
  <si>
    <t xml:space="preserve">  Other Computer Hardware and Software</t>
  </si>
  <si>
    <t>Brown 5</t>
  </si>
  <si>
    <t>Paddy's Run 13</t>
  </si>
  <si>
    <t>Trimble County 5</t>
  </si>
  <si>
    <t>Trimble County 6</t>
  </si>
  <si>
    <t>S. Bloat</t>
  </si>
  <si>
    <t>Named region Line of Business</t>
  </si>
  <si>
    <t>Trimble County 7</t>
  </si>
  <si>
    <t>Trimble County 8</t>
  </si>
  <si>
    <t>Trimble County 9</t>
  </si>
  <si>
    <t>Trimble County 10</t>
  </si>
  <si>
    <t>Trimble County number is based on 75% heat rate</t>
  </si>
  <si>
    <t>Named Region - DepreciationCategory</t>
  </si>
  <si>
    <t>EBIT</t>
  </si>
  <si>
    <t>$000s</t>
  </si>
  <si>
    <t>Capital in Service</t>
  </si>
  <si>
    <t>CWIP</t>
  </si>
  <si>
    <t>Accumulated Depreciation</t>
  </si>
  <si>
    <t>ROE</t>
  </si>
  <si>
    <t>Debt interest rate</t>
  </si>
  <si>
    <t>IRR (unlevered)</t>
  </si>
  <si>
    <t>Cost of Capital</t>
  </si>
  <si>
    <t>Equity %</t>
  </si>
  <si>
    <t>Debt %</t>
  </si>
  <si>
    <t>ROE - ECR</t>
  </si>
  <si>
    <t>ODP</t>
  </si>
  <si>
    <t>KY</t>
  </si>
  <si>
    <t>yes</t>
  </si>
  <si>
    <t>VA</t>
  </si>
  <si>
    <t>(based on table below- cannot change this row)</t>
  </si>
  <si>
    <t>OPERATING EXPENSES</t>
  </si>
  <si>
    <t>TOTAL REVENUE REQUIREMENT</t>
  </si>
  <si>
    <t>CASH FLOWS INCLUDING RATE CASE</t>
  </si>
  <si>
    <t>ASSUMPTIONS</t>
  </si>
  <si>
    <t>NET INCOME BOOK BASIS</t>
  </si>
  <si>
    <t>Income Tax Gross-Up</t>
  </si>
  <si>
    <t>RATE CASE YEAR ASSUMPTIONS</t>
  </si>
  <si>
    <t>GROSSED-UP REVENUE REQUIREMENT</t>
  </si>
  <si>
    <t>Trimble County 2</t>
  </si>
  <si>
    <t>NPVRR</t>
  </si>
  <si>
    <t>Recovery Period - Bonus 50%</t>
  </si>
  <si>
    <t>100%</t>
  </si>
  <si>
    <t>50%</t>
  </si>
  <si>
    <t>Bonus Depreciation - Overview Requirements</t>
  </si>
  <si>
    <t>REQUIREMENTS</t>
  </si>
  <si>
    <t>50% Bonus Depreciation</t>
  </si>
  <si>
    <t>100% Bonus Depreciation</t>
  </si>
  <si>
    <t>Original Use</t>
  </si>
  <si>
    <t>After 12/31/2007</t>
  </si>
  <si>
    <t>9/8/2010 thru 12/31/2011</t>
  </si>
  <si>
    <t>Acquired Property</t>
  </si>
  <si>
    <t>No Bonus with binding contracts before 1/1/2008</t>
  </si>
  <si>
    <t>Before 1/1/2012</t>
  </si>
  <si>
    <t>For componentization and other issues, please check with Dale Stringer in the tax department.</t>
  </si>
  <si>
    <t>EBITDA</t>
  </si>
  <si>
    <t>Yes</t>
  </si>
  <si>
    <t>Financial Analysis</t>
  </si>
  <si>
    <t xml:space="preserve">Equipment (machines, etc) purchased for business use </t>
  </si>
  <si>
    <t xml:space="preserve">Tangible personal property used in business </t>
  </si>
  <si>
    <t xml:space="preserve">Business Vehicles with a gross vehicle weight in excess of 6,000 lbs (Section 179 Vehicle Deductions) </t>
  </si>
  <si>
    <t xml:space="preserve">Computers </t>
  </si>
  <si>
    <t xml:space="preserve">Computer Software ( "Off-the-Shelf" Software) </t>
  </si>
  <si>
    <t xml:space="preserve">Office Furniture </t>
  </si>
  <si>
    <t xml:space="preserve">Office Equipment </t>
  </si>
  <si>
    <t xml:space="preserve">Property attached to your building that is not a structural component of the building (i.e.: a printing press, large manufacturing tools and equipment) </t>
  </si>
  <si>
    <t>Excludes Real Property (see details below)</t>
  </si>
  <si>
    <t>Eligible for bonus depreciation</t>
  </si>
  <si>
    <t xml:space="preserve">      in which case the biggest negative number is best as it represents the most benefit to the customer.</t>
  </si>
  <si>
    <t>Recommendation</t>
  </si>
  <si>
    <t>Property
tax rate-LGE</t>
  </si>
  <si>
    <t>Property
tax rate-KU</t>
  </si>
  <si>
    <t>Project Engineering</t>
  </si>
  <si>
    <t>Energy Supply and Analysis</t>
  </si>
  <si>
    <t>Customer Services</t>
  </si>
  <si>
    <t>For help, questions, comments, suggestions, etc., please contact:</t>
  </si>
  <si>
    <t>If the NPV is negative, the IRR should be less than the cost of capital.  Projects that have a positive NPV and IRR greater than the cost of</t>
  </si>
  <si>
    <t xml:space="preserve">      capital earn a rate of return higher than the borrowing cost of the capital being spent.  </t>
  </si>
  <si>
    <t xml:space="preserve">The NPVRR is the present value of the cost to the customer, so the option with the lowest NPVRR is best.  NPVRR can be negative if savings are put into the model, </t>
  </si>
  <si>
    <t>12/31/07 thru 9/7/10 &amp; 1/1/12 thru 12/31/13</t>
  </si>
  <si>
    <t>Dollars spent in 2014 do not qualify for bonus.</t>
  </si>
  <si>
    <t>Before 1/1/2015</t>
  </si>
  <si>
    <r>
      <t>Qualifying Property</t>
    </r>
    <r>
      <rPr>
        <vertAlign val="superscript"/>
        <sz val="11"/>
        <color theme="1"/>
        <rFont val="Calibri"/>
        <family val="2"/>
      </rPr>
      <t>1</t>
    </r>
  </si>
  <si>
    <r>
      <t>Acquisition Date</t>
    </r>
    <r>
      <rPr>
        <vertAlign val="superscript"/>
        <sz val="11"/>
        <color theme="1"/>
        <rFont val="Calibri"/>
        <family val="2"/>
      </rPr>
      <t>2</t>
    </r>
  </si>
  <si>
    <r>
      <t>Placed in Service Date</t>
    </r>
    <r>
      <rPr>
        <vertAlign val="superscript"/>
        <sz val="11"/>
        <color theme="1"/>
        <rFont val="Calibri"/>
        <family val="2"/>
      </rPr>
      <t>3</t>
    </r>
  </si>
  <si>
    <r>
      <rPr>
        <b/>
        <vertAlign val="superscript"/>
        <sz val="11"/>
        <rFont val="Calibri"/>
        <family val="2"/>
      </rPr>
      <t>1</t>
    </r>
    <r>
      <rPr>
        <b/>
        <sz val="11"/>
        <rFont val="Calibri"/>
        <family val="2"/>
        <scheme val="minor"/>
      </rPr>
      <t>Qualifying Property: Material goods that generally qualify for the Section 179 Deduction</t>
    </r>
  </si>
  <si>
    <r>
      <rPr>
        <b/>
        <vertAlign val="superscript"/>
        <sz val="11"/>
        <color theme="1"/>
        <rFont val="Calibri"/>
        <family val="2"/>
      </rPr>
      <t>2</t>
    </r>
    <r>
      <rPr>
        <b/>
        <sz val="11"/>
        <color theme="1"/>
        <rFont val="Calibri"/>
        <family val="2"/>
        <scheme val="minor"/>
      </rPr>
      <t>Acquisition Date: Date when dollars are spent on the project.</t>
    </r>
  </si>
  <si>
    <r>
      <rPr>
        <b/>
        <vertAlign val="superscript"/>
        <sz val="11"/>
        <color theme="1"/>
        <rFont val="Calibri"/>
        <family val="2"/>
      </rPr>
      <t>3</t>
    </r>
    <r>
      <rPr>
        <b/>
        <sz val="11"/>
        <color theme="1"/>
        <rFont val="Calibri"/>
        <family val="2"/>
        <scheme val="minor"/>
      </rPr>
      <t>Placed in Service Date: Only applies to long period production projects, i.e., projects that exceed more than one year of construction and $1 million of costs.</t>
    </r>
  </si>
  <si>
    <t>If a project is under $1 million and goes into service on or after 1/1/2014, it does not qualify for bonus.</t>
  </si>
  <si>
    <t xml:space="preserve">Partial Business Use (equipment that is purchased for business use and personal use - generally, your deduction will be based on the percentage of time </t>
  </si>
  <si>
    <t xml:space="preserve">you use the equipment for business purposes.) </t>
  </si>
  <si>
    <t>All requirements in the respective columns must be met to receive the 50% or 100% bonus.</t>
  </si>
  <si>
    <t>Bonus Depreciation/Other:</t>
  </si>
  <si>
    <t>Options drop-down:</t>
  </si>
  <si>
    <t>Value of a One Week Improvement, $000s</t>
  </si>
  <si>
    <t>Total Capital Investment, $000s</t>
  </si>
  <si>
    <t>Total Cost Savings/(Incremental Costs), $000s</t>
  </si>
  <si>
    <t>Annual Availability Improvement/(Disimprovement), $000s</t>
  </si>
  <si>
    <t>Annual Heat Rate Improvement/(Disimprovement), $000s</t>
  </si>
  <si>
    <t>Reduced/(Incremental) O&amp;M, $000s</t>
  </si>
  <si>
    <t>Selection</t>
  </si>
  <si>
    <t>Electric Distribution</t>
  </si>
  <si>
    <t>Gas Distribution</t>
  </si>
  <si>
    <t xml:space="preserve">  PCs</t>
  </si>
  <si>
    <t>calculated automatically; includes rate case assumptions so will appear longer than the depreciation period</t>
  </si>
  <si>
    <t>Generating Asset</t>
  </si>
  <si>
    <t>NPV CASH FLOWS (UNLEVERED)</t>
  </si>
  <si>
    <t>IRR (UNLEVERED)</t>
  </si>
  <si>
    <t>Capital Rate Base</t>
  </si>
  <si>
    <t>RATE CASE ANALYSIS</t>
  </si>
  <si>
    <t>Net Rate Case Incremental Revenues</t>
  </si>
  <si>
    <t>Property Taxes</t>
  </si>
  <si>
    <t>Income Taxes</t>
  </si>
  <si>
    <t>Deferred Tax Balance (Depreciation tab)</t>
  </si>
  <si>
    <t>Total Capital Rate Base</t>
  </si>
  <si>
    <t>*Equity Percentage</t>
  </si>
  <si>
    <t>TOTAL OPERATING EXPENSES</t>
  </si>
  <si>
    <t>Operating Expenses before Interest and Taxes</t>
  </si>
  <si>
    <t>O&amp;M Savings/(Costs)</t>
  </si>
  <si>
    <t>*Debt Percentage</t>
  </si>
  <si>
    <t>*Debt Interest Rate</t>
  </si>
  <si>
    <t>Total Interest Expense</t>
  </si>
  <si>
    <t>Interest Expense on Total Capital Rate Base</t>
  </si>
  <si>
    <t>REVENUE REQUIREMENT</t>
  </si>
  <si>
    <t>RETURN ON EQUITY (ROE)</t>
  </si>
  <si>
    <t>TOTAL ROE</t>
  </si>
  <si>
    <t>Total ROE</t>
  </si>
  <si>
    <t>Annualized Depreciation Pro-Forma Adjustment</t>
  </si>
  <si>
    <t>Total Operating Expenses</t>
  </si>
  <si>
    <t>TOTAL NET INCOME BOOK BASIS</t>
  </si>
  <si>
    <r>
      <rPr>
        <b/>
        <sz val="12"/>
        <rFont val="Times New Roman"/>
        <family val="1"/>
      </rPr>
      <t>Free CF (unlevered)</t>
    </r>
    <r>
      <rPr>
        <sz val="12"/>
        <rFont val="Times New Roman"/>
        <family val="1"/>
      </rPr>
      <t xml:space="preserve"> (=levered - grossed up interest exp)</t>
    </r>
  </si>
  <si>
    <r>
      <rPr>
        <b/>
        <sz val="12"/>
        <rFont val="Times New Roman"/>
        <family val="1"/>
      </rPr>
      <t>Free CF (levered)</t>
    </r>
    <r>
      <rPr>
        <sz val="12"/>
        <rFont val="Times New Roman"/>
        <family val="1"/>
      </rPr>
      <t xml:space="preserve"> (=Operating CF + Investing CF)</t>
    </r>
  </si>
  <si>
    <r>
      <rPr>
        <b/>
        <sz val="12"/>
        <rFont val="Times New Roman"/>
        <family val="1"/>
      </rPr>
      <t>Investing CF</t>
    </r>
    <r>
      <rPr>
        <sz val="12"/>
        <rFont val="Times New Roman"/>
        <family val="1"/>
      </rPr>
      <t xml:space="preserve"> (=CWIP + Capital In Service)</t>
    </r>
  </si>
  <si>
    <r>
      <t>Operating CF</t>
    </r>
    <r>
      <rPr>
        <sz val="12"/>
        <rFont val="Times New Roman"/>
        <family val="1"/>
      </rPr>
      <t xml:space="preserve"> (=Net Income - Depr - Deferred Taxes)</t>
    </r>
  </si>
  <si>
    <r>
      <rPr>
        <b/>
        <sz val="12"/>
        <rFont val="Times New Roman"/>
        <family val="1"/>
      </rPr>
      <t>Average Equity</t>
    </r>
    <r>
      <rPr>
        <sz val="12"/>
        <rFont val="Times New Roman"/>
        <family val="1"/>
      </rPr>
      <t xml:space="preserve"> (using Total Capital Rate Base)</t>
    </r>
  </si>
  <si>
    <r>
      <rPr>
        <b/>
        <sz val="12"/>
        <rFont val="Times New Roman"/>
        <family val="1"/>
      </rPr>
      <t>ROE %</t>
    </r>
    <r>
      <rPr>
        <sz val="12"/>
        <rFont val="Times New Roman"/>
        <family val="1"/>
      </rPr>
      <t xml:space="preserve"> (=Total Net Income Book Basis / Average Equity)</t>
    </r>
  </si>
  <si>
    <t>Average of Total Capital Rate Base</t>
  </si>
  <si>
    <t>NPVRR (REVENUE REQUIREMENTS) ANALYSIS</t>
  </si>
  <si>
    <t>TOTAL ROE (using Average Capital Rate Base)</t>
  </si>
  <si>
    <t>Interest Expense (using Average Capital Rate Base)</t>
  </si>
  <si>
    <t>*Allowed ROE Rate</t>
  </si>
  <si>
    <t>Capital Evaluation Model (CEM)</t>
  </si>
  <si>
    <t xml:space="preserve">The CEM is used to create a financial analysis of capital projects.  </t>
  </si>
  <si>
    <t>Input data in all cells that have a green background.</t>
  </si>
  <si>
    <t>Capital Investment, $000s…………………………………………..</t>
  </si>
  <si>
    <t>Non-Depreciable Investment (e.g., Land), $000s…………………..</t>
  </si>
  <si>
    <t>Input data for up to 4 options in the sections below and re-name each title as appropriate.  Input data in cells that have a green background.  Do not cut and paste (copy and paste only, if needed).</t>
  </si>
  <si>
    <t>Probability %………………………………………………………..</t>
  </si>
  <si>
    <t>RECOMMENDATION</t>
  </si>
  <si>
    <t>Life</t>
  </si>
  <si>
    <t>drop-down box; see guidance above on answering this question</t>
  </si>
  <si>
    <t>5-Year Total</t>
  </si>
  <si>
    <t>[Add description for O&amp;M here]….……………………………</t>
  </si>
  <si>
    <t>Availability Improvement/(Disimprovement), in weeks……………</t>
  </si>
  <si>
    <t>Heat Rate Improvement/(Disimprovement), Btu/kWh…………….</t>
  </si>
  <si>
    <t>Total Capital Expenditures Requested, $000s</t>
  </si>
  <si>
    <t>RECOMMEND-ATION</t>
  </si>
  <si>
    <t xml:space="preserve">Financial Summary for </t>
  </si>
  <si>
    <t>Financial Analysis - Project Summary</t>
  </si>
  <si>
    <t>NPV Revenue Requirements, $000s</t>
  </si>
  <si>
    <t>NPV Cash Flows (unlevered), $000s</t>
  </si>
  <si>
    <t xml:space="preserve">Financial Analysis - By Year </t>
  </si>
  <si>
    <t>EBIT, $000s</t>
  </si>
  <si>
    <t>Net Income, $000s</t>
  </si>
  <si>
    <t>Note:  You do not need to enter any information on this page.</t>
  </si>
  <si>
    <t>Capital Expenditures Requested, $000s</t>
  </si>
  <si>
    <t>Cost Savings/(Incremental Costs), $000s</t>
  </si>
  <si>
    <t xml:space="preserve">The CEM is only required on projects $500,000 or greater, </t>
  </si>
  <si>
    <t>per the Authority Limit Matrix.</t>
  </si>
  <si>
    <t>following the directions in the blue header of each section.</t>
  </si>
  <si>
    <t>To use this file, please input your data on this tab,</t>
  </si>
  <si>
    <t>The inputs will feed to the "Outputs" tabs,</t>
  </si>
  <si>
    <t>which are summarized on the "Summary" tab for you.</t>
  </si>
  <si>
    <t xml:space="preserve">by the Financial Planning &amp; Analysis Department. </t>
  </si>
  <si>
    <t xml:space="preserve">This spreadsheet is owned and maintained </t>
  </si>
  <si>
    <t>(property tax summary in E45 takes into account the company selected on project info tab; Servco defaults to LGE, ODP defaults to KU; if company is blank, default is LGE steam)</t>
  </si>
  <si>
    <t>Project name…………………………………</t>
  </si>
  <si>
    <t>Project number………………………………</t>
  </si>
  <si>
    <t>Key contact…………………………………..</t>
  </si>
  <si>
    <t>First year of spending……………………….</t>
  </si>
  <si>
    <t>In service year……………………………….</t>
  </si>
  <si>
    <t>Salvage value (only if applicable), +$000s…</t>
  </si>
  <si>
    <t>Company………………………………………</t>
  </si>
  <si>
    <t>Generating asset……………………………..</t>
  </si>
  <si>
    <t>Line of business………………………………</t>
  </si>
  <si>
    <t>Depreciation category………………………..</t>
  </si>
  <si>
    <t>ECR/GLT/DSM project……………………….</t>
  </si>
  <si>
    <t>Alternative #3</t>
  </si>
  <si>
    <t>Use the drop-down boxes to fill in all cells that have an orange background.</t>
  </si>
  <si>
    <t>Total RC Revenues</t>
  </si>
  <si>
    <t>RC Year</t>
  </si>
  <si>
    <t>RC TY End</t>
  </si>
  <si>
    <t xml:space="preserve">RC Rates Go Into Effect </t>
  </si>
  <si>
    <t>RC TY End Revenues</t>
  </si>
  <si>
    <t>Rev Req 1</t>
  </si>
  <si>
    <t>Rev Req 2</t>
  </si>
  <si>
    <t>Formulas Assume Rate Case Every Other Year</t>
  </si>
  <si>
    <t>Assumptions</t>
  </si>
  <si>
    <t>Formulas for monthly capital investment are manual</t>
  </si>
  <si>
    <t xml:space="preserve">Automations can be made to formulas </t>
  </si>
  <si>
    <t>Cane Run 7</t>
  </si>
  <si>
    <t xml:space="preserve">Rate Case Test Year Ending: </t>
  </si>
  <si>
    <t xml:space="preserve">  CCS Software</t>
  </si>
  <si>
    <t>Eric Riggs (9/30/15-no change) - Book</t>
  </si>
  <si>
    <t>Tax - Sharon Bloat (10/05/15) / Property Tax - Sharon Bloat (10/05/15)</t>
  </si>
  <si>
    <t>*Verified per Sharon Bloat (10/5/2015)</t>
  </si>
  <si>
    <t>Values received from Adam McKinney 10/5/15</t>
  </si>
  <si>
    <t>Reduced/(Incremental) Cost, $000s</t>
  </si>
  <si>
    <t>[Add description for Cost here]….……………………………</t>
  </si>
  <si>
    <t>NPVRR general rules:</t>
  </si>
  <si>
    <t>Kathi Rohrer (502) 627-3756/Jon Byrd (502) 627-3063</t>
  </si>
  <si>
    <t>E</t>
  </si>
  <si>
    <t>P</t>
  </si>
  <si>
    <t>Input data for monthly Capital Investment, $000s.  Input data in cells that have a green background.  Do not cut and paste (copy and paste only, if needed).</t>
  </si>
  <si>
    <t>F</t>
  </si>
  <si>
    <t>G</t>
  </si>
  <si>
    <t>H</t>
  </si>
  <si>
    <t>I</t>
  </si>
  <si>
    <t>J</t>
  </si>
  <si>
    <t>K</t>
  </si>
  <si>
    <t>L</t>
  </si>
  <si>
    <t>M</t>
  </si>
  <si>
    <t>N</t>
  </si>
  <si>
    <t>O</t>
  </si>
  <si>
    <t>Alternative #1</t>
  </si>
  <si>
    <t>Alternative #2</t>
  </si>
  <si>
    <t>Less OpEx, Interest, and Prop Taxes</t>
  </si>
  <si>
    <t>Recommendation - Software</t>
  </si>
  <si>
    <t>AMS (Software Upgrade - 2030)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</si>
</sst>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43" formatCode="_(* #,##0.00_);_(* \(#,##0.00\);_(* &quot;-&quot;??_);_(@_)"/>
    <numFmt numFmtId="164" formatCode="#,##0.00\ ;\(#,##0.00\)\ "/>
    <numFmt numFmtId="165" formatCode="#,##0\ ;\(#,##0\)\ "/>
    <numFmt numFmtId="166" formatCode="0.0%"/>
    <numFmt numFmtId="167" formatCode="0.00000_)"/>
    <numFmt numFmtId="168" formatCode="#,##0.00000_);\(#,##0.00000\)"/>
    <numFmt numFmtId="169" formatCode="0_);\(0\)"/>
    <numFmt numFmtId="170" formatCode="#,##0.000\ ;\(#,##0.000\)\ "/>
    <numFmt numFmtId="171" formatCode="#,##0.00000\ ;\(#,##0.00000\)\ "/>
    <numFmt numFmtId="172" formatCode="hh:mm\ AM/PM_)"/>
    <numFmt numFmtId="173" formatCode="_(* #,##0_);_(* \(#,##0\);_(* &quot;-&quot;??_);_(@_)"/>
    <numFmt numFmtId="174" formatCode="m/d/yy;@"/>
    <numFmt numFmtId="175" formatCode="#,##0.0\ ;\(#,##0.0\)"/>
    <numFmt numFmtId="176" formatCode="#,##0\ ;\(#,##0\)"/>
    <numFmt numFmtId="177" formatCode="#,##0.00000000000_);\(#,##0.00000000000\)"/>
    <numFmt numFmtId="178" formatCode="#,##0.0000000000000_);\(#,##0.0000000000000\)"/>
    <numFmt numFmtId="179" formatCode="_(* #,##0.0000_);_(* \(#,##0.0000\);_(* &quot;-&quot;??_);_(@_)"/>
    <numFmt numFmtId="180" formatCode="mm\-yyyy"/>
    <numFmt numFmtId="181" formatCode="#,##0.0000\ ;\(#,##0.0000\)\ "/>
  </numFmts>
  <fonts count="65" x14ac:knownFonts="1">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0"/>
      <name val="Arial"/>
      <family val="2"/>
    </font>
    <font>
      <sz val="10"/>
      <name val="Arial"/>
      <family val="2"/>
    </font>
    <font>
      <sz val="14"/>
      <name val="Times New Roman"/>
      <family val="1"/>
    </font>
    <font>
      <sz val="12"/>
      <color indexed="8"/>
      <name val="Times New Roman"/>
      <family val="1"/>
    </font>
    <font>
      <sz val="12"/>
      <color indexed="10"/>
      <name val="Times New Roman"/>
      <family val="1"/>
    </font>
    <font>
      <b/>
      <sz val="12"/>
      <color indexed="8"/>
      <name val="Times New Roman"/>
      <family val="1"/>
    </font>
    <font>
      <sz val="10"/>
      <color indexed="10"/>
      <name val="Arial"/>
      <family val="2"/>
    </font>
    <font>
      <i/>
      <sz val="12"/>
      <name val="Times New Roman"/>
      <family val="1"/>
    </font>
    <font>
      <b/>
      <sz val="14"/>
      <name val="Times New Roman"/>
      <family val="1"/>
    </font>
    <font>
      <sz val="10"/>
      <color indexed="8"/>
      <name val="Arial"/>
      <family val="2"/>
    </font>
    <font>
      <sz val="10"/>
      <color indexed="12"/>
      <name val="Arial"/>
      <family val="2"/>
    </font>
    <font>
      <b/>
      <u/>
      <sz val="10"/>
      <name val="Arial"/>
      <family val="2"/>
    </font>
    <font>
      <sz val="12"/>
      <color indexed="18"/>
      <name val="Times New Roman"/>
      <family val="1"/>
    </font>
    <font>
      <sz val="12"/>
      <color indexed="62"/>
      <name val="Times New Roman"/>
      <family val="1"/>
    </font>
    <font>
      <b/>
      <sz val="12"/>
      <color indexed="62"/>
      <name val="Times New Roman"/>
      <family val="1"/>
    </font>
    <font>
      <sz val="8"/>
      <name val="Arial"/>
      <family val="2"/>
    </font>
    <font>
      <b/>
      <u/>
      <sz val="8"/>
      <name val="Arial"/>
      <family val="2"/>
    </font>
    <font>
      <i/>
      <sz val="8"/>
      <name val="Arial"/>
      <family val="2"/>
    </font>
    <font>
      <b/>
      <sz val="8"/>
      <name val="Arial"/>
      <family val="2"/>
    </font>
    <font>
      <b/>
      <sz val="10"/>
      <color indexed="8"/>
      <name val="Arial"/>
      <family val="2"/>
    </font>
    <font>
      <b/>
      <sz val="10"/>
      <color indexed="10"/>
      <name val="Arial"/>
      <family val="2"/>
    </font>
    <font>
      <sz val="11.5"/>
      <name val="Times New Roman"/>
      <family val="1"/>
    </font>
    <font>
      <sz val="10.5"/>
      <name val="Times New Roman"/>
      <family val="1"/>
    </font>
    <font>
      <sz val="10"/>
      <name val="Times New Roman"/>
      <family val="1"/>
    </font>
    <font>
      <b/>
      <sz val="10"/>
      <color indexed="12"/>
      <name val="Arial"/>
      <family val="2"/>
    </font>
    <font>
      <b/>
      <sz val="10"/>
      <name val="Garamond"/>
      <family val="1"/>
    </font>
    <font>
      <sz val="10"/>
      <name val="Courier"/>
      <family val="3"/>
    </font>
    <font>
      <sz val="10"/>
      <name val="Arial"/>
      <family val="2"/>
    </font>
    <font>
      <sz val="10"/>
      <name val="Tms Rmn"/>
    </font>
    <font>
      <b/>
      <sz val="10"/>
      <color indexed="17"/>
      <name val="Arial"/>
      <family val="2"/>
    </font>
    <font>
      <sz val="8"/>
      <name val="Times New Roman"/>
      <family val="1"/>
    </font>
    <font>
      <b/>
      <sz val="14"/>
      <color theme="1"/>
      <name val="Calibri"/>
      <family val="2"/>
      <scheme val="minor"/>
    </font>
    <font>
      <sz val="14"/>
      <color theme="1"/>
      <name val="Calibri"/>
      <family val="2"/>
      <scheme val="minor"/>
    </font>
    <font>
      <b/>
      <sz val="11"/>
      <color theme="1"/>
      <name val="Calibri"/>
      <family val="2"/>
      <scheme val="minor"/>
    </font>
    <font>
      <u/>
      <sz val="12"/>
      <color theme="10"/>
      <name val="Times New Roman"/>
      <family val="1"/>
    </font>
    <font>
      <sz val="11"/>
      <color rgb="FF5B5656"/>
      <name val="Calibri"/>
      <family val="2"/>
      <scheme val="minor"/>
    </font>
    <font>
      <sz val="11"/>
      <name val="Calibri"/>
      <family val="2"/>
      <scheme val="minor"/>
    </font>
    <font>
      <b/>
      <sz val="11"/>
      <name val="Calibri"/>
      <family val="2"/>
      <scheme val="minor"/>
    </font>
    <font>
      <u/>
      <sz val="11"/>
      <name val="Calibri"/>
      <family val="2"/>
      <scheme val="minor"/>
    </font>
    <font>
      <sz val="8"/>
      <color theme="1"/>
      <name val="Calibri"/>
      <family val="2"/>
      <scheme val="minor"/>
    </font>
    <font>
      <vertAlign val="superscript"/>
      <sz val="11"/>
      <color theme="1"/>
      <name val="Calibri"/>
      <family val="2"/>
    </font>
    <font>
      <b/>
      <vertAlign val="superscript"/>
      <sz val="11"/>
      <name val="Calibri"/>
      <family val="2"/>
    </font>
    <font>
      <b/>
      <vertAlign val="superscript"/>
      <sz val="11"/>
      <color theme="1"/>
      <name val="Calibri"/>
      <family val="2"/>
    </font>
    <font>
      <sz val="10"/>
      <color rgb="FFFF0000"/>
      <name val="Arial"/>
      <family val="2"/>
    </font>
    <font>
      <b/>
      <sz val="12"/>
      <color theme="3"/>
      <name val="Times New Roman"/>
      <family val="1"/>
    </font>
    <font>
      <sz val="12"/>
      <color theme="3"/>
      <name val="Times New Roman"/>
      <family val="1"/>
    </font>
    <font>
      <sz val="12"/>
      <color rgb="FF0000FF"/>
      <name val="Times New Roman"/>
      <family val="1"/>
    </font>
    <font>
      <b/>
      <sz val="12"/>
      <color rgb="FF0000FF"/>
      <name val="Times New Roman"/>
      <family val="1"/>
    </font>
    <font>
      <sz val="12"/>
      <name val="Arial"/>
      <family val="2"/>
    </font>
    <font>
      <b/>
      <sz val="12"/>
      <color theme="0"/>
      <name val="Times New Roman"/>
      <family val="1"/>
    </font>
    <font>
      <sz val="26"/>
      <color theme="0"/>
      <name val="Times New Roman"/>
      <family val="1"/>
    </font>
    <font>
      <sz val="13"/>
      <name val="Times New Roman"/>
      <family val="1"/>
    </font>
    <font>
      <b/>
      <sz val="18"/>
      <name val="Times New Roman"/>
      <family val="1"/>
    </font>
    <font>
      <b/>
      <sz val="16"/>
      <name val="Times New Roman"/>
      <family val="1"/>
    </font>
    <font>
      <b/>
      <sz val="11"/>
      <color rgb="FF0070C0"/>
      <name val="Calibri"/>
      <family val="2"/>
      <scheme val="minor"/>
    </font>
    <font>
      <sz val="12"/>
      <color theme="0"/>
      <name val="Times New Roman"/>
      <family val="1"/>
    </font>
  </fonts>
  <fills count="23">
    <fill>
      <patternFill patternType="none"/>
    </fill>
    <fill>
      <patternFill patternType="gray125"/>
    </fill>
    <fill>
      <patternFill patternType="solid">
        <fgColor indexed="42"/>
        <bgColor indexed="14"/>
      </patternFill>
    </fill>
    <fill>
      <patternFill patternType="solid">
        <fgColor indexed="26"/>
        <bgColor indexed="14"/>
      </patternFill>
    </fill>
    <fill>
      <patternFill patternType="solid">
        <fgColor indexed="44"/>
        <bgColor indexed="14"/>
      </patternFill>
    </fill>
    <fill>
      <patternFill patternType="solid">
        <fgColor indexed="9"/>
        <bgColor indexed="14"/>
      </patternFill>
    </fill>
    <fill>
      <patternFill patternType="solid">
        <fgColor indexed="44"/>
        <bgColor indexed="64"/>
      </patternFill>
    </fill>
    <fill>
      <patternFill patternType="solid">
        <fgColor indexed="41"/>
        <bgColor indexed="8"/>
      </patternFill>
    </fill>
    <fill>
      <patternFill patternType="solid">
        <fgColor indexed="13"/>
        <bgColor indexed="64"/>
      </patternFill>
    </fill>
    <fill>
      <patternFill patternType="solid">
        <fgColor rgb="FFCCECFF"/>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8"/>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24997711111789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bottom style="thin">
        <color auto="1"/>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0" tint="-0.499984740745262"/>
      </right>
      <top/>
      <bottom/>
      <diagonal/>
    </border>
    <border>
      <left/>
      <right/>
      <top/>
      <bottom style="thin">
        <color theme="0" tint="-0.499984740745262"/>
      </bottom>
      <diagonal/>
    </border>
    <border>
      <left/>
      <right style="medium">
        <color indexed="9"/>
      </right>
      <top/>
      <bottom style="medium">
        <color indexed="9"/>
      </bottom>
      <diagonal/>
    </border>
    <border>
      <left style="medium">
        <color theme="0"/>
      </left>
      <right style="medium">
        <color theme="0"/>
      </right>
      <top style="medium">
        <color theme="0"/>
      </top>
      <bottom style="medium">
        <color theme="0"/>
      </bottom>
      <diagonal/>
    </border>
    <border>
      <left/>
      <right/>
      <top style="medium">
        <color theme="0"/>
      </top>
      <bottom style="thin">
        <color theme="0" tint="-0.499984740745262"/>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style="medium">
        <color theme="3"/>
      </left>
      <right/>
      <top style="medium">
        <color theme="3"/>
      </top>
      <bottom/>
      <diagonal/>
    </border>
    <border>
      <left/>
      <right/>
      <top style="medium">
        <color theme="3"/>
      </top>
      <bottom style="thin">
        <color theme="0" tint="-0.499984740745262"/>
      </bottom>
      <diagonal/>
    </border>
    <border>
      <left/>
      <right style="medium">
        <color theme="3"/>
      </right>
      <top style="medium">
        <color theme="3"/>
      </top>
      <bottom/>
      <diagonal/>
    </border>
    <border>
      <left style="medium">
        <color theme="3"/>
      </left>
      <right style="thin">
        <color theme="0" tint="-0.499984740745262"/>
      </right>
      <top/>
      <bottom/>
      <diagonal/>
    </border>
    <border>
      <left/>
      <right style="medium">
        <color theme="3"/>
      </right>
      <top/>
      <bottom/>
      <diagonal/>
    </border>
    <border>
      <left style="medium">
        <color theme="3"/>
      </left>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0" tint="-0.499984740745262"/>
      </left>
      <right style="thin">
        <color theme="0" tint="-0.499984740745262"/>
      </right>
      <top/>
      <bottom/>
      <diagonal/>
    </border>
    <border>
      <left/>
      <right style="medium">
        <color indexed="9"/>
      </right>
      <top/>
      <bottom/>
      <diagonal/>
    </border>
    <border>
      <left/>
      <right style="medium">
        <color indexed="9"/>
      </right>
      <top style="medium">
        <color theme="0"/>
      </top>
      <bottom style="medium">
        <color theme="0"/>
      </bottom>
      <diagonal/>
    </border>
    <border>
      <left style="thin">
        <color theme="0" tint="-0.499984740745262"/>
      </left>
      <right style="medium">
        <color indexed="9"/>
      </right>
      <top style="medium">
        <color indexed="9"/>
      </top>
      <bottom style="medium">
        <color theme="0"/>
      </bottom>
      <diagonal/>
    </border>
    <border>
      <left/>
      <right style="medium">
        <color indexed="9"/>
      </right>
      <top/>
      <bottom style="medium">
        <color theme="0"/>
      </bottom>
      <diagonal/>
    </border>
    <border>
      <left/>
      <right style="medium">
        <color indexed="9"/>
      </right>
      <top style="medium">
        <color indexed="9"/>
      </top>
      <bottom style="medium">
        <color theme="0"/>
      </bottom>
      <diagonal/>
    </border>
    <border>
      <left/>
      <right style="medium">
        <color indexed="9"/>
      </right>
      <top style="thin">
        <color theme="0" tint="-0.499984740745262"/>
      </top>
      <bottom style="medium">
        <color theme="0"/>
      </bottom>
      <diagonal/>
    </border>
    <border>
      <left/>
      <right style="medium">
        <color theme="0"/>
      </right>
      <top style="medium">
        <color theme="0"/>
      </top>
      <bottom style="medium">
        <color theme="0"/>
      </bottom>
      <diagonal/>
    </border>
    <border>
      <left style="thin">
        <color theme="0" tint="-0.499984740745262"/>
      </left>
      <right style="medium">
        <color theme="0"/>
      </right>
      <top style="thin">
        <color theme="0" tint="-0.499984740745262"/>
      </top>
      <bottom style="medium">
        <color theme="0"/>
      </bottom>
      <diagonal/>
    </border>
    <border>
      <left/>
      <right style="medium">
        <color theme="0"/>
      </right>
      <top style="thin">
        <color theme="0" tint="-0.499984740745262"/>
      </top>
      <bottom/>
      <diagonal/>
    </border>
    <border>
      <left style="thin">
        <color theme="0" tint="-0.499984740745262"/>
      </left>
      <right/>
      <top/>
      <bottom style="medium">
        <color theme="0"/>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9"/>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0" tint="-0.499984740745262"/>
      </left>
      <right style="thin">
        <color theme="0" tint="-0.499984740745262"/>
      </right>
      <top style="thin">
        <color theme="0" tint="-0.499984740745262"/>
      </top>
      <bottom style="medium">
        <color indexed="9"/>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9"/>
      </bottom>
      <diagonal/>
    </border>
    <border>
      <left/>
      <right/>
      <top style="medium">
        <color theme="0"/>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medium">
        <color theme="0" tint="-0.499984740745262"/>
      </left>
      <right/>
      <top style="thin">
        <color indexed="64"/>
      </top>
      <bottom/>
      <diagonal/>
    </border>
    <border>
      <left style="medium">
        <color theme="0" tint="-0.499984740745262"/>
      </left>
      <right/>
      <top/>
      <bottom style="thin">
        <color indexed="64"/>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bottom style="medium">
        <color theme="0" tint="-0.249977111117893"/>
      </bottom>
      <diagonal/>
    </border>
    <border>
      <left/>
      <right/>
      <top style="medium">
        <color theme="0"/>
      </top>
      <bottom style="medium">
        <color theme="0" tint="-0.249977111117893"/>
      </bottom>
      <diagonal/>
    </border>
    <border>
      <left/>
      <right style="medium">
        <color theme="0" tint="-0.249977111117893"/>
      </right>
      <top style="thin">
        <color theme="0" tint="-0.499984740745262"/>
      </top>
      <bottom/>
      <diagonal/>
    </border>
    <border>
      <left/>
      <right style="medium">
        <color theme="0" tint="-0.249977111117893"/>
      </right>
      <top/>
      <bottom/>
      <diagonal/>
    </border>
    <border>
      <left/>
      <right style="medium">
        <color theme="0" tint="-0.249977111117893"/>
      </right>
      <top/>
      <bottom style="medium">
        <color theme="0" tint="-0.249977111117893"/>
      </bottom>
      <diagonal/>
    </border>
    <border>
      <left/>
      <right/>
      <top style="thin">
        <color indexed="64"/>
      </top>
      <bottom style="thin">
        <color theme="0" tint="-0.499984740745262"/>
      </bottom>
      <diagonal/>
    </border>
    <border>
      <left style="thin">
        <color indexed="64"/>
      </left>
      <right style="thin">
        <color theme="0" tint="-0.499984740745262"/>
      </right>
      <top/>
      <bottom/>
      <diagonal/>
    </border>
    <border>
      <left/>
      <right/>
      <top style="thin">
        <color theme="0" tint="-0.499984740745262"/>
      </top>
      <bottom/>
      <diagonal/>
    </border>
    <border>
      <left/>
      <right/>
      <top style="medium">
        <color theme="3"/>
      </top>
      <bottom/>
      <diagonal/>
    </border>
    <border>
      <left/>
      <right/>
      <top/>
      <bottom style="medium">
        <color theme="0" tint="-4.9989318521683403E-2"/>
      </bottom>
      <diagonal/>
    </border>
    <border>
      <left/>
      <right style="medium">
        <color theme="0"/>
      </right>
      <top/>
      <bottom style="medium">
        <color theme="0" tint="-4.9989318521683403E-2"/>
      </bottom>
      <diagonal/>
    </border>
    <border>
      <left/>
      <right style="thin">
        <color theme="0"/>
      </right>
      <top style="thin">
        <color indexed="64"/>
      </top>
      <bottom/>
      <diagonal/>
    </border>
    <border>
      <left/>
      <right style="thin">
        <color theme="0"/>
      </right>
      <top/>
      <bottom/>
      <diagonal/>
    </border>
    <border>
      <left style="thin">
        <color indexed="64"/>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style="thin">
        <color theme="0" tint="-0.499984740745262"/>
      </left>
      <right/>
      <top style="thin">
        <color theme="0" tint="-0.499984740745262"/>
      </top>
      <bottom/>
      <diagonal/>
    </border>
    <border>
      <left style="thin">
        <color theme="0" tint="-0.499984740745262"/>
      </left>
      <right/>
      <top style="medium">
        <color indexed="9"/>
      </top>
      <bottom style="medium">
        <color theme="0"/>
      </bottom>
      <diagonal/>
    </border>
    <border>
      <left/>
      <right/>
      <top style="medium">
        <color indexed="9"/>
      </top>
      <bottom style="medium">
        <color theme="0"/>
      </bottom>
      <diagonal/>
    </border>
  </borders>
  <cellStyleXfs count="47">
    <xf numFmtId="0" fontId="0" fillId="0" borderId="0"/>
    <xf numFmtId="0" fontId="35" fillId="0" borderId="0"/>
    <xf numFmtId="0" fontId="12" fillId="2" borderId="0" applyNumberFormat="0" applyBorder="0" applyAlignment="0"/>
    <xf numFmtId="43" fontId="7" fillId="0" borderId="0" applyFont="0" applyFill="0" applyBorder="0" applyAlignment="0" applyProtection="0"/>
    <xf numFmtId="169" fontId="13" fillId="3" borderId="1">
      <alignment horizontal="left"/>
    </xf>
    <xf numFmtId="169" fontId="13" fillId="4" borderId="1"/>
    <xf numFmtId="0" fontId="12" fillId="2" borderId="0" applyNumberFormat="0" applyBorder="0" applyAlignment="0">
      <protection locked="0"/>
    </xf>
    <xf numFmtId="0" fontId="13" fillId="5" borderId="1" applyNumberFormat="0" applyBorder="0" applyAlignment="0">
      <protection locked="0"/>
    </xf>
    <xf numFmtId="0" fontId="36" fillId="0" borderId="0" applyFont="0" applyFill="0" applyBorder="0" applyAlignment="0" applyProtection="0"/>
    <xf numFmtId="37" fontId="36" fillId="0" borderId="0"/>
    <xf numFmtId="0" fontId="36" fillId="0" borderId="0"/>
    <xf numFmtId="9" fontId="7" fillId="0" borderId="0" applyFont="0" applyFill="0" applyBorder="0" applyAlignment="0" applyProtection="0"/>
    <xf numFmtId="169" fontId="13" fillId="3" borderId="1">
      <alignment horizontal="left"/>
    </xf>
    <xf numFmtId="0" fontId="12" fillId="5" borderId="0" applyNumberFormat="0" applyBorder="0" applyAlignment="0"/>
    <xf numFmtId="0" fontId="37" fillId="0" borderId="0">
      <alignment wrapText="1"/>
    </xf>
    <xf numFmtId="0" fontId="34" fillId="0" borderId="0" applyNumberFormat="0" applyFill="0" applyBorder="0" applyAlignment="0" applyProtection="0"/>
    <xf numFmtId="0" fontId="14" fillId="3" borderId="0" applyNumberFormat="0" applyBorder="0" applyAlignment="0"/>
    <xf numFmtId="0" fontId="7" fillId="0" borderId="0"/>
    <xf numFmtId="43" fontId="7" fillId="0" borderId="0" applyFont="0" applyFill="0" applyBorder="0" applyAlignment="0" applyProtection="0"/>
    <xf numFmtId="0" fontId="6" fillId="0" borderId="0"/>
    <xf numFmtId="0" fontId="43" fillId="0" borderId="0" applyNumberFormat="0" applyFill="0" applyBorder="0" applyAlignment="0" applyProtection="0">
      <alignment vertical="top"/>
      <protection locked="0"/>
    </xf>
    <xf numFmtId="0" fontId="48" fillId="0" borderId="0"/>
    <xf numFmtId="43" fontId="48" fillId="0" borderId="0" applyFont="0" applyFill="0" applyBorder="0" applyAlignment="0" applyProtection="0"/>
    <xf numFmtId="0" fontId="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6"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6"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598">
    <xf numFmtId="0" fontId="0" fillId="0" borderId="0" xfId="0"/>
    <xf numFmtId="0" fontId="8" fillId="0" borderId="0" xfId="0" applyFont="1" applyFill="1" applyBorder="1"/>
    <xf numFmtId="0" fontId="0" fillId="0" borderId="0" xfId="0" applyFill="1" applyBorder="1"/>
    <xf numFmtId="0" fontId="32" fillId="0" borderId="0" xfId="0" quotePrefix="1" applyFont="1" applyFill="1" applyBorder="1" applyAlignment="1">
      <alignment horizontal="left"/>
    </xf>
    <xf numFmtId="0" fontId="32" fillId="0" borderId="0" xfId="0" applyFont="1" applyFill="1" applyBorder="1"/>
    <xf numFmtId="165" fontId="12" fillId="0" borderId="0" xfId="2" applyNumberFormat="1" applyFont="1" applyFill="1" applyBorder="1" applyProtection="1"/>
    <xf numFmtId="0" fontId="8" fillId="0" borderId="0" xfId="0" applyFont="1"/>
    <xf numFmtId="16" fontId="0" fillId="0" borderId="0" xfId="0" applyNumberFormat="1" applyFont="1"/>
    <xf numFmtId="37" fontId="0" fillId="0" borderId="0" xfId="9" applyFont="1" applyFill="1"/>
    <xf numFmtId="37" fontId="0" fillId="0" borderId="0" xfId="9" applyFont="1" applyFill="1" applyBorder="1"/>
    <xf numFmtId="0" fontId="0" fillId="0" borderId="0" xfId="0" applyFont="1" applyFill="1"/>
    <xf numFmtId="0" fontId="0" fillId="0" borderId="0" xfId="10" applyFont="1"/>
    <xf numFmtId="175" fontId="0" fillId="0" borderId="0" xfId="10" applyNumberFormat="1" applyFont="1"/>
    <xf numFmtId="173" fontId="0" fillId="0" borderId="0" xfId="3" applyNumberFormat="1" applyFont="1" applyBorder="1"/>
    <xf numFmtId="0" fontId="8" fillId="0" borderId="0" xfId="10" applyFont="1"/>
    <xf numFmtId="0" fontId="0" fillId="0" borderId="0" xfId="10" quotePrefix="1" applyFont="1" applyFill="1" applyAlignment="1">
      <alignment horizontal="left"/>
    </xf>
    <xf numFmtId="0" fontId="8" fillId="0" borderId="0" xfId="10" applyFont="1" applyAlignment="1">
      <alignment horizontal="left"/>
    </xf>
    <xf numFmtId="0" fontId="8" fillId="0" borderId="0" xfId="17" quotePrefix="1" applyFont="1" applyAlignment="1">
      <alignment horizontal="left"/>
    </xf>
    <xf numFmtId="0" fontId="0" fillId="0" borderId="0" xfId="17" applyFont="1"/>
    <xf numFmtId="0" fontId="0" fillId="0" borderId="0" xfId="17" quotePrefix="1" applyFont="1" applyFill="1" applyAlignment="1">
      <alignment horizontal="left"/>
    </xf>
    <xf numFmtId="0" fontId="0" fillId="0" borderId="0" xfId="0" quotePrefix="1" applyFont="1" applyFill="1" applyAlignment="1">
      <alignment horizontal="left"/>
    </xf>
    <xf numFmtId="0" fontId="8" fillId="0" borderId="0" xfId="0" quotePrefix="1" applyFont="1" applyFill="1" applyAlignment="1">
      <alignment horizontal="left"/>
    </xf>
    <xf numFmtId="0" fontId="8" fillId="0" borderId="5" xfId="0" applyFont="1" applyFill="1" applyBorder="1" applyAlignment="1">
      <alignment horizontal="center"/>
    </xf>
    <xf numFmtId="0" fontId="0" fillId="0" borderId="0" xfId="0" applyFont="1" applyFill="1" applyAlignment="1">
      <alignment horizontal="center"/>
    </xf>
    <xf numFmtId="0" fontId="8" fillId="0" borderId="0" xfId="0" applyFont="1" applyFill="1"/>
    <xf numFmtId="1" fontId="8" fillId="0" borderId="0" xfId="0" applyNumberFormat="1" applyFont="1" applyFill="1" applyAlignment="1">
      <alignment horizontal="center"/>
    </xf>
    <xf numFmtId="0" fontId="0" fillId="9" borderId="1" xfId="0" applyFont="1" applyFill="1" applyBorder="1" applyAlignment="1">
      <alignment horizontal="center"/>
    </xf>
    <xf numFmtId="165" fontId="12" fillId="0" borderId="12" xfId="2" applyNumberFormat="1" applyFont="1" applyFill="1" applyBorder="1" applyProtection="1"/>
    <xf numFmtId="10" fontId="8" fillId="0" borderId="0" xfId="11" applyNumberFormat="1" applyFont="1" applyFill="1" applyBorder="1"/>
    <xf numFmtId="1" fontId="8" fillId="0" borderId="0" xfId="0" applyNumberFormat="1" applyFont="1" applyFill="1" applyBorder="1" applyAlignment="1">
      <alignment horizontal="center"/>
    </xf>
    <xf numFmtId="0" fontId="0" fillId="0" borderId="0" xfId="0" applyFont="1" applyFill="1" applyBorder="1"/>
    <xf numFmtId="173" fontId="0" fillId="0" borderId="0" xfId="3" applyNumberFormat="1" applyFont="1" applyFill="1" applyBorder="1"/>
    <xf numFmtId="0" fontId="40" fillId="0" borderId="0" xfId="19" applyFont="1"/>
    <xf numFmtId="0" fontId="41" fillId="0" borderId="0" xfId="19" applyFont="1"/>
    <xf numFmtId="0" fontId="6" fillId="0" borderId="0" xfId="19"/>
    <xf numFmtId="0" fontId="40" fillId="0" borderId="1" xfId="19" applyFont="1" applyBorder="1" applyAlignment="1">
      <alignment horizontal="center"/>
    </xf>
    <xf numFmtId="0" fontId="6" fillId="0" borderId="1" xfId="19" applyBorder="1" applyAlignment="1">
      <alignment horizontal="center" vertical="center"/>
    </xf>
    <xf numFmtId="0" fontId="6" fillId="0" borderId="1" xfId="19" quotePrefix="1" applyBorder="1" applyAlignment="1">
      <alignment horizontal="center" vertical="center"/>
    </xf>
    <xf numFmtId="166" fontId="12" fillId="0" borderId="0" xfId="11" applyNumberFormat="1" applyFont="1" applyFill="1" applyBorder="1" applyProtection="1"/>
    <xf numFmtId="177" fontId="0" fillId="0" borderId="0" xfId="0" applyNumberFormat="1" applyFont="1"/>
    <xf numFmtId="0" fontId="42" fillId="0" borderId="0" xfId="19" quotePrefix="1" applyFont="1" applyAlignment="1">
      <alignment horizontal="left"/>
    </xf>
    <xf numFmtId="178" fontId="0" fillId="0" borderId="0" xfId="0" applyNumberFormat="1" applyFont="1"/>
    <xf numFmtId="166" fontId="0" fillId="0" borderId="0" xfId="3" applyNumberFormat="1" applyFont="1"/>
    <xf numFmtId="0" fontId="45" fillId="0" borderId="0" xfId="0" quotePrefix="1" applyFont="1" applyAlignment="1">
      <alignment horizontal="left" indent="1"/>
    </xf>
    <xf numFmtId="0" fontId="4" fillId="0" borderId="1" xfId="19" quotePrefix="1" applyFont="1" applyBorder="1" applyAlignment="1">
      <alignment horizontal="center" vertical="center"/>
    </xf>
    <xf numFmtId="0" fontId="6" fillId="0" borderId="0" xfId="19" applyAlignment="1">
      <alignment horizontal="left" indent="2"/>
    </xf>
    <xf numFmtId="0" fontId="16" fillId="11" borderId="0" xfId="0" applyFont="1" applyFill="1" applyBorder="1" applyAlignment="1">
      <alignment vertical="top"/>
    </xf>
    <xf numFmtId="0" fontId="16" fillId="11" borderId="0" xfId="0" applyFont="1" applyFill="1" applyBorder="1"/>
    <xf numFmtId="0" fontId="16" fillId="11" borderId="0" xfId="0" applyFont="1" applyFill="1" applyBorder="1" applyAlignment="1">
      <alignment vertical="top" wrapText="1"/>
    </xf>
    <xf numFmtId="0" fontId="0" fillId="0" borderId="0" xfId="0" applyFont="1" applyBorder="1"/>
    <xf numFmtId="173" fontId="8" fillId="9" borderId="27" xfId="3" applyNumberFormat="1" applyFont="1" applyFill="1" applyBorder="1"/>
    <xf numFmtId="0" fontId="16" fillId="0" borderId="0" xfId="10" quotePrefix="1" applyFont="1" applyAlignment="1">
      <alignment horizontal="left"/>
    </xf>
    <xf numFmtId="0" fontId="23" fillId="0" borderId="0" xfId="0" quotePrefix="1" applyFont="1" applyFill="1" applyBorder="1" applyAlignment="1">
      <alignment horizontal="left" vertical="top"/>
    </xf>
    <xf numFmtId="0" fontId="8" fillId="0" borderId="12" xfId="10" quotePrefix="1" applyFont="1" applyFill="1" applyBorder="1" applyAlignment="1">
      <alignment horizontal="left"/>
    </xf>
    <xf numFmtId="0" fontId="0" fillId="0" borderId="12" xfId="0" applyFont="1" applyBorder="1"/>
    <xf numFmtId="0" fontId="0" fillId="0" borderId="0" xfId="10" applyFont="1" applyBorder="1"/>
    <xf numFmtId="0" fontId="7" fillId="0" borderId="0" xfId="10" quotePrefix="1" applyFont="1" applyFill="1" applyBorder="1" applyAlignment="1">
      <alignment horizontal="left" indent="1"/>
    </xf>
    <xf numFmtId="176" fontId="8" fillId="9" borderId="9" xfId="3" applyNumberFormat="1" applyFont="1" applyFill="1" applyBorder="1"/>
    <xf numFmtId="0" fontId="8" fillId="9" borderId="14" xfId="10" applyFont="1" applyFill="1" applyBorder="1"/>
    <xf numFmtId="0" fontId="8" fillId="9" borderId="30" xfId="10" quotePrefix="1" applyFont="1" applyFill="1" applyBorder="1" applyAlignment="1">
      <alignment horizontal="left"/>
    </xf>
    <xf numFmtId="0" fontId="0" fillId="9" borderId="31" xfId="10" applyFont="1" applyFill="1" applyBorder="1" applyAlignment="1">
      <alignment horizontal="left" indent="1"/>
    </xf>
    <xf numFmtId="165" fontId="12" fillId="0" borderId="28" xfId="2" applyNumberFormat="1" applyFont="1" applyFill="1" applyBorder="1" applyProtection="1"/>
    <xf numFmtId="165" fontId="14" fillId="0" borderId="12" xfId="2" applyNumberFormat="1" applyFont="1" applyFill="1" applyBorder="1" applyProtection="1"/>
    <xf numFmtId="165" fontId="14" fillId="0" borderId="0" xfId="2" applyNumberFormat="1" applyFont="1" applyFill="1" applyBorder="1" applyProtection="1"/>
    <xf numFmtId="0" fontId="8" fillId="0" borderId="0" xfId="10" quotePrefix="1" applyFont="1" applyFill="1" applyBorder="1" applyAlignment="1">
      <alignment horizontal="left"/>
    </xf>
    <xf numFmtId="0" fontId="0" fillId="0" borderId="0" xfId="10" applyFont="1" applyFill="1" applyBorder="1" applyAlignment="1">
      <alignment horizontal="left" indent="1"/>
    </xf>
    <xf numFmtId="0" fontId="7" fillId="0" borderId="0" xfId="10" quotePrefix="1" applyFont="1" applyFill="1" applyBorder="1" applyAlignment="1">
      <alignment horizontal="left" indent="3"/>
    </xf>
    <xf numFmtId="0" fontId="8" fillId="0" borderId="0" xfId="10" quotePrefix="1" applyFont="1" applyFill="1" applyBorder="1" applyAlignment="1">
      <alignment horizontal="left" indent="1"/>
    </xf>
    <xf numFmtId="0" fontId="8" fillId="0" borderId="0" xfId="10" quotePrefix="1" applyFont="1" applyFill="1" applyBorder="1" applyAlignment="1">
      <alignment horizontal="left" indent="5"/>
    </xf>
    <xf numFmtId="0" fontId="8" fillId="0" borderId="12" xfId="0" applyFont="1" applyBorder="1"/>
    <xf numFmtId="9" fontId="8" fillId="0" borderId="0" xfId="11" applyNumberFormat="1" applyFont="1" applyFill="1" applyBorder="1"/>
    <xf numFmtId="0" fontId="8" fillId="0" borderId="0" xfId="0" applyFont="1" applyBorder="1"/>
    <xf numFmtId="0" fontId="8" fillId="0" borderId="0" xfId="10" quotePrefix="1" applyFont="1" applyFill="1" applyAlignment="1">
      <alignment horizontal="left"/>
    </xf>
    <xf numFmtId="9" fontId="8" fillId="0" borderId="0" xfId="11" applyFont="1" applyBorder="1"/>
    <xf numFmtId="10" fontId="8" fillId="0" borderId="0" xfId="11" applyNumberFormat="1" applyFont="1" applyBorder="1"/>
    <xf numFmtId="0" fontId="8" fillId="0" borderId="12" xfId="10" quotePrefix="1" applyFont="1" applyBorder="1" applyAlignment="1">
      <alignment horizontal="left"/>
    </xf>
    <xf numFmtId="0" fontId="7" fillId="0" borderId="0" xfId="10" quotePrefix="1" applyFont="1" applyFill="1" applyBorder="1" applyAlignment="1">
      <alignment horizontal="left"/>
    </xf>
    <xf numFmtId="173" fontId="0" fillId="0" borderId="0" xfId="3" applyNumberFormat="1" applyFont="1"/>
    <xf numFmtId="1" fontId="8" fillId="0" borderId="28" xfId="0" applyNumberFormat="1" applyFont="1" applyBorder="1"/>
    <xf numFmtId="173" fontId="0" fillId="0" borderId="0" xfId="0" applyNumberFormat="1"/>
    <xf numFmtId="0" fontId="0" fillId="0" borderId="0" xfId="17" quotePrefix="1" applyFont="1" applyAlignment="1">
      <alignment horizontal="left"/>
    </xf>
    <xf numFmtId="0" fontId="8" fillId="9" borderId="11" xfId="10" applyFont="1" applyFill="1" applyBorder="1" applyAlignment="1">
      <alignment horizontal="left" indent="2"/>
    </xf>
    <xf numFmtId="176" fontId="8" fillId="9" borderId="6" xfId="3" applyNumberFormat="1" applyFont="1" applyFill="1" applyBorder="1"/>
    <xf numFmtId="0" fontId="8" fillId="9" borderId="18" xfId="10" applyFont="1" applyFill="1" applyBorder="1"/>
    <xf numFmtId="166" fontId="8" fillId="9" borderId="32" xfId="11" applyNumberFormat="1" applyFont="1" applyFill="1" applyBorder="1"/>
    <xf numFmtId="0" fontId="0" fillId="9" borderId="31" xfId="0" applyFont="1" applyFill="1" applyBorder="1"/>
    <xf numFmtId="0" fontId="8" fillId="0" borderId="8" xfId="0" applyFont="1" applyBorder="1"/>
    <xf numFmtId="0" fontId="8" fillId="9" borderId="30" xfId="0" quotePrefix="1" applyFont="1" applyFill="1" applyBorder="1" applyAlignment="1">
      <alignment horizontal="left"/>
    </xf>
    <xf numFmtId="0" fontId="8" fillId="0" borderId="0" xfId="10" quotePrefix="1" applyFont="1" applyFill="1" applyBorder="1" applyAlignment="1"/>
    <xf numFmtId="165" fontId="12" fillId="0" borderId="8" xfId="2" applyNumberFormat="1" applyFont="1" applyFill="1" applyBorder="1" applyProtection="1"/>
    <xf numFmtId="0" fontId="8" fillId="0" borderId="12" xfId="10" quotePrefix="1" applyFont="1" applyFill="1" applyBorder="1" applyAlignment="1"/>
    <xf numFmtId="0" fontId="0" fillId="0" borderId="12" xfId="10" applyFont="1" applyBorder="1"/>
    <xf numFmtId="0" fontId="8" fillId="0" borderId="12" xfId="10" applyFont="1" applyFill="1" applyBorder="1" applyAlignment="1">
      <alignment horizontal="left"/>
    </xf>
    <xf numFmtId="0" fontId="8" fillId="9" borderId="19" xfId="10" quotePrefix="1" applyFont="1" applyFill="1" applyBorder="1" applyAlignment="1">
      <alignment horizontal="left"/>
    </xf>
    <xf numFmtId="0" fontId="8" fillId="9" borderId="15" xfId="10" applyFont="1" applyFill="1" applyBorder="1" applyAlignment="1">
      <alignment horizontal="left" indent="2"/>
    </xf>
    <xf numFmtId="0" fontId="0" fillId="9" borderId="17" xfId="0" applyFont="1" applyFill="1" applyBorder="1"/>
    <xf numFmtId="169" fontId="21" fillId="0" borderId="33" xfId="12" applyFont="1" applyFill="1" applyBorder="1" applyProtection="1">
      <alignment horizontal="left"/>
    </xf>
    <xf numFmtId="0" fontId="0" fillId="0" borderId="0" xfId="0" applyBorder="1"/>
    <xf numFmtId="171" fontId="10" fillId="0" borderId="14" xfId="0" applyNumberFormat="1" applyFont="1" applyBorder="1" applyProtection="1"/>
    <xf numFmtId="171" fontId="10" fillId="0" borderId="8" xfId="0" applyNumberFormat="1" applyFont="1" applyBorder="1" applyProtection="1"/>
    <xf numFmtId="171" fontId="10" fillId="0" borderId="7" xfId="0" applyNumberFormat="1" applyFont="1" applyBorder="1" applyProtection="1"/>
    <xf numFmtId="171" fontId="10" fillId="0" borderId="0" xfId="0" applyNumberFormat="1" applyFont="1" applyBorder="1" applyProtection="1"/>
    <xf numFmtId="171" fontId="10" fillId="0" borderId="11" xfId="0" applyNumberFormat="1" applyFont="1" applyBorder="1" applyProtection="1"/>
    <xf numFmtId="171" fontId="10" fillId="0" borderId="5" xfId="0" applyNumberFormat="1" applyFont="1" applyBorder="1" applyProtection="1"/>
    <xf numFmtId="167" fontId="10" fillId="0" borderId="0" xfId="0" applyNumberFormat="1" applyFont="1" applyBorder="1" applyProtection="1"/>
    <xf numFmtId="172" fontId="24" fillId="0" borderId="0" xfId="0" applyNumberFormat="1" applyFont="1" applyProtection="1"/>
    <xf numFmtId="168" fontId="24" fillId="0" borderId="0" xfId="0" applyNumberFormat="1" applyFont="1" applyProtection="1"/>
    <xf numFmtId="0" fontId="0" fillId="0" borderId="0" xfId="0" applyFont="1"/>
    <xf numFmtId="0" fontId="44" fillId="0" borderId="0" xfId="0" applyFont="1"/>
    <xf numFmtId="0" fontId="45" fillId="0" borderId="0" xfId="0" applyFont="1" applyAlignment="1">
      <alignment horizontal="left" indent="1"/>
    </xf>
    <xf numFmtId="0" fontId="46" fillId="0" borderId="0" xfId="0" quotePrefix="1" applyFont="1" applyAlignment="1">
      <alignment horizontal="left"/>
    </xf>
    <xf numFmtId="0" fontId="47" fillId="0" borderId="0" xfId="20" applyFont="1" applyAlignment="1" applyProtection="1">
      <alignment horizontal="left" indent="1"/>
    </xf>
    <xf numFmtId="0" fontId="10" fillId="0" borderId="0" xfId="0" applyFont="1" applyProtection="1"/>
    <xf numFmtId="0" fontId="9" fillId="0" borderId="0" xfId="0" applyFont="1" applyProtection="1"/>
    <xf numFmtId="0" fontId="9" fillId="6" borderId="1" xfId="0" applyFont="1" applyFill="1" applyBorder="1" applyProtection="1"/>
    <xf numFmtId="0" fontId="10" fillId="0" borderId="3" xfId="0" applyFont="1" applyFill="1" applyBorder="1" applyProtection="1"/>
    <xf numFmtId="0" fontId="10" fillId="0" borderId="2" xfId="0" applyFont="1" applyFill="1" applyBorder="1" applyProtection="1"/>
    <xf numFmtId="0" fontId="10" fillId="0" borderId="4" xfId="0" applyFont="1" applyFill="1" applyBorder="1" applyProtection="1"/>
    <xf numFmtId="10" fontId="10" fillId="0" borderId="0" xfId="0" applyNumberFormat="1" applyFont="1" applyProtection="1"/>
    <xf numFmtId="0" fontId="9" fillId="0" borderId="0" xfId="0" quotePrefix="1" applyFont="1" applyAlignment="1" applyProtection="1">
      <alignment horizontal="left"/>
    </xf>
    <xf numFmtId="0" fontId="9" fillId="6" borderId="1" xfId="0" quotePrefix="1" applyFont="1" applyFill="1" applyBorder="1" applyAlignment="1" applyProtection="1">
      <alignment horizontal="left"/>
    </xf>
    <xf numFmtId="0" fontId="10" fillId="0" borderId="0" xfId="0" applyFont="1" applyFill="1" applyProtection="1"/>
    <xf numFmtId="0" fontId="38" fillId="0" borderId="0" xfId="0" applyFont="1" applyProtection="1"/>
    <xf numFmtId="0" fontId="10" fillId="0" borderId="3" xfId="0" quotePrefix="1" applyFont="1" applyBorder="1" applyAlignment="1" applyProtection="1">
      <alignment horizontal="left"/>
    </xf>
    <xf numFmtId="0" fontId="10" fillId="0" borderId="2" xfId="0" quotePrefix="1" applyFont="1" applyBorder="1" applyAlignment="1" applyProtection="1">
      <alignment horizontal="left"/>
    </xf>
    <xf numFmtId="0" fontId="10" fillId="0" borderId="2" xfId="0" applyFont="1" applyBorder="1" applyAlignment="1" applyProtection="1">
      <alignment horizontal="left"/>
    </xf>
    <xf numFmtId="0" fontId="10" fillId="0" borderId="2" xfId="0" applyFont="1" applyBorder="1" applyProtection="1"/>
    <xf numFmtId="0" fontId="10" fillId="0" borderId="4" xfId="0" applyFont="1" applyBorder="1" applyProtection="1"/>
    <xf numFmtId="0" fontId="9" fillId="6" borderId="1" xfId="0" quotePrefix="1" applyFont="1" applyFill="1" applyBorder="1" applyAlignment="1" applyProtection="1">
      <alignment horizontal="right" wrapText="1"/>
    </xf>
    <xf numFmtId="0" fontId="9" fillId="6" borderId="1" xfId="0" applyFont="1" applyFill="1" applyBorder="1" applyAlignment="1" applyProtection="1">
      <alignment horizontal="right"/>
    </xf>
    <xf numFmtId="0" fontId="9" fillId="6" borderId="1" xfId="0" applyFont="1" applyFill="1" applyBorder="1" applyAlignment="1" applyProtection="1">
      <alignment horizontal="center" wrapText="1"/>
    </xf>
    <xf numFmtId="173" fontId="9" fillId="8" borderId="1" xfId="3" applyNumberFormat="1" applyFont="1" applyFill="1" applyBorder="1" applyProtection="1"/>
    <xf numFmtId="0" fontId="10" fillId="0" borderId="1" xfId="0" applyFont="1" applyFill="1" applyBorder="1" applyProtection="1"/>
    <xf numFmtId="10" fontId="10" fillId="0" borderId="1" xfId="0" applyNumberFormat="1" applyFont="1" applyFill="1" applyBorder="1" applyProtection="1"/>
    <xf numFmtId="0" fontId="52" fillId="0" borderId="0" xfId="0" applyFont="1" applyBorder="1" applyProtection="1"/>
    <xf numFmtId="173" fontId="33" fillId="8" borderId="1" xfId="3" applyNumberFormat="1" applyFont="1" applyFill="1" applyBorder="1" applyProtection="1"/>
    <xf numFmtId="0" fontId="33" fillId="0" borderId="1" xfId="0" applyFont="1" applyFill="1" applyBorder="1" applyProtection="1"/>
    <xf numFmtId="10" fontId="33" fillId="0" borderId="1" xfId="11" applyNumberFormat="1" applyFont="1" applyFill="1" applyBorder="1" applyProtection="1"/>
    <xf numFmtId="173" fontId="28" fillId="8" borderId="1" xfId="3" applyNumberFormat="1" applyFont="1" applyFill="1" applyBorder="1" applyProtection="1"/>
    <xf numFmtId="0" fontId="18" fillId="0" borderId="1" xfId="0" applyFont="1" applyFill="1" applyBorder="1" applyProtection="1"/>
    <xf numFmtId="10" fontId="33" fillId="0" borderId="3" xfId="11" applyNumberFormat="1" applyFont="1" applyFill="1" applyBorder="1" applyProtection="1"/>
    <xf numFmtId="0" fontId="10" fillId="0" borderId="2" xfId="0" quotePrefix="1" applyFont="1" applyFill="1" applyBorder="1" applyAlignment="1" applyProtection="1">
      <alignment horizontal="left"/>
    </xf>
    <xf numFmtId="173" fontId="33" fillId="8" borderId="3" xfId="3" applyNumberFormat="1" applyFont="1" applyFill="1" applyBorder="1" applyProtection="1"/>
    <xf numFmtId="0" fontId="33" fillId="0" borderId="3" xfId="0" applyFont="1" applyFill="1" applyBorder="1" applyProtection="1"/>
    <xf numFmtId="0" fontId="10" fillId="0" borderId="6" xfId="0" quotePrefix="1" applyFont="1" applyFill="1" applyBorder="1" applyAlignment="1" applyProtection="1">
      <alignment horizontal="left"/>
    </xf>
    <xf numFmtId="0" fontId="10" fillId="0" borderId="19" xfId="0" applyFont="1" applyBorder="1" applyProtection="1"/>
    <xf numFmtId="173" fontId="28" fillId="8" borderId="24" xfId="3" applyNumberFormat="1" applyFont="1" applyFill="1" applyBorder="1" applyProtection="1"/>
    <xf numFmtId="1" fontId="28" fillId="8" borderId="24" xfId="0" applyNumberFormat="1" applyFont="1" applyFill="1" applyBorder="1" applyProtection="1"/>
    <xf numFmtId="1" fontId="28" fillId="0" borderId="24" xfId="0" applyNumberFormat="1" applyFont="1" applyFill="1" applyBorder="1" applyProtection="1"/>
    <xf numFmtId="10" fontId="28" fillId="0" borderId="24" xfId="11" applyNumberFormat="1" applyFont="1" applyFill="1" applyBorder="1" applyProtection="1"/>
    <xf numFmtId="0" fontId="52" fillId="0" borderId="0" xfId="0" quotePrefix="1" applyFont="1" applyFill="1" applyAlignment="1" applyProtection="1">
      <alignment horizontal="left"/>
    </xf>
    <xf numFmtId="0" fontId="10" fillId="0" borderId="14" xfId="0" quotePrefix="1" applyFont="1" applyBorder="1" applyAlignment="1" applyProtection="1">
      <alignment horizontal="left"/>
    </xf>
    <xf numFmtId="0" fontId="18" fillId="8" borderId="8" xfId="0" quotePrefix="1" applyFont="1" applyFill="1" applyBorder="1" applyAlignment="1" applyProtection="1">
      <alignment horizontal="left"/>
    </xf>
    <xf numFmtId="0" fontId="18" fillId="8" borderId="8" xfId="0" applyFont="1" applyFill="1" applyBorder="1" applyProtection="1"/>
    <xf numFmtId="0" fontId="18" fillId="0" borderId="8" xfId="0" applyFont="1" applyBorder="1" applyProtection="1"/>
    <xf numFmtId="10" fontId="18" fillId="0" borderId="9" xfId="11" applyNumberFormat="1" applyFont="1" applyBorder="1" applyProtection="1"/>
    <xf numFmtId="0" fontId="10" fillId="0" borderId="11" xfId="0" applyFont="1" applyBorder="1" applyProtection="1"/>
    <xf numFmtId="0" fontId="10" fillId="0" borderId="5" xfId="0" quotePrefix="1" applyFont="1" applyBorder="1" applyAlignment="1" applyProtection="1">
      <alignment horizontal="left"/>
    </xf>
    <xf numFmtId="0" fontId="18" fillId="0" borderId="5" xfId="0" applyFont="1" applyBorder="1" applyProtection="1"/>
    <xf numFmtId="10" fontId="18" fillId="0" borderId="6" xfId="11" applyNumberFormat="1" applyFont="1" applyBorder="1" applyProtection="1"/>
    <xf numFmtId="0" fontId="9" fillId="6" borderId="20" xfId="0" applyFont="1" applyFill="1" applyBorder="1" applyProtection="1"/>
    <xf numFmtId="164" fontId="18" fillId="6" borderId="21" xfId="11" applyNumberFormat="1" applyFont="1" applyFill="1" applyBorder="1" applyAlignment="1" applyProtection="1">
      <alignment horizontal="center"/>
    </xf>
    <xf numFmtId="164" fontId="10" fillId="6" borderId="21" xfId="11" applyNumberFormat="1" applyFont="1" applyFill="1" applyBorder="1" applyAlignment="1" applyProtection="1">
      <alignment horizontal="center"/>
    </xf>
    <xf numFmtId="164" fontId="10" fillId="6" borderId="22" xfId="11" applyNumberFormat="1" applyFont="1" applyFill="1" applyBorder="1" applyAlignment="1" applyProtection="1">
      <alignment horizontal="center"/>
    </xf>
    <xf numFmtId="0" fontId="10" fillId="0" borderId="25" xfId="0" quotePrefix="1" applyFont="1" applyBorder="1" applyAlignment="1" applyProtection="1">
      <alignment horizontal="left"/>
    </xf>
    <xf numFmtId="10" fontId="33" fillId="0" borderId="8" xfId="0" applyNumberFormat="1" applyFont="1" applyBorder="1" applyProtection="1"/>
    <xf numFmtId="164" fontId="10" fillId="0" borderId="0" xfId="11" applyNumberFormat="1" applyFont="1" applyBorder="1" applyAlignment="1" applyProtection="1">
      <alignment horizontal="centerContinuous"/>
    </xf>
    <xf numFmtId="174" fontId="18" fillId="0" borderId="26" xfId="11" quotePrefix="1" applyNumberFormat="1" applyFont="1" applyFill="1" applyBorder="1" applyAlignment="1" applyProtection="1">
      <alignment horizontal="right"/>
    </xf>
    <xf numFmtId="164" fontId="15" fillId="0" borderId="0" xfId="11" applyNumberFormat="1" applyFont="1" applyFill="1" applyBorder="1" applyProtection="1"/>
    <xf numFmtId="164" fontId="19" fillId="0" borderId="0" xfId="11" applyNumberFormat="1" applyFont="1" applyBorder="1" applyProtection="1"/>
    <xf numFmtId="0" fontId="10" fillId="0" borderId="0" xfId="0" applyFont="1" applyBorder="1" applyProtection="1"/>
    <xf numFmtId="0" fontId="10" fillId="0" borderId="15" xfId="0" applyFont="1" applyBorder="1" applyProtection="1"/>
    <xf numFmtId="0" fontId="10" fillId="0" borderId="16" xfId="0" applyFont="1" applyBorder="1" applyProtection="1"/>
    <xf numFmtId="0" fontId="10" fillId="0" borderId="17" xfId="0" applyFont="1" applyBorder="1" applyProtection="1"/>
    <xf numFmtId="0" fontId="9" fillId="0" borderId="0" xfId="0" applyFont="1" applyBorder="1" applyProtection="1"/>
    <xf numFmtId="164" fontId="18" fillId="0" borderId="0" xfId="11" applyNumberFormat="1" applyFont="1" applyFill="1" applyBorder="1" applyProtection="1"/>
    <xf numFmtId="0" fontId="20" fillId="6" borderId="1" xfId="0" applyFont="1" applyFill="1" applyBorder="1" applyAlignment="1" applyProtection="1">
      <alignment horizontal="left"/>
    </xf>
    <xf numFmtId="0" fontId="10" fillId="0" borderId="0" xfId="0" quotePrefix="1" applyFont="1" applyAlignment="1" applyProtection="1">
      <alignment horizontal="left"/>
    </xf>
    <xf numFmtId="0" fontId="20" fillId="6" borderId="4" xfId="0" applyFont="1" applyFill="1" applyBorder="1" applyAlignment="1" applyProtection="1">
      <alignment horizontal="center"/>
    </xf>
    <xf numFmtId="0" fontId="10" fillId="6" borderId="18" xfId="0" applyFont="1" applyFill="1" applyBorder="1" applyProtection="1"/>
    <xf numFmtId="0" fontId="10" fillId="6" borderId="12" xfId="0" applyFont="1" applyFill="1" applyBorder="1" applyProtection="1"/>
    <xf numFmtId="0" fontId="10" fillId="0" borderId="3" xfId="0" applyFont="1" applyBorder="1" applyProtection="1"/>
    <xf numFmtId="0" fontId="20" fillId="6" borderId="4" xfId="0" quotePrefix="1" applyFont="1" applyFill="1" applyBorder="1" applyAlignment="1" applyProtection="1">
      <alignment horizontal="center"/>
    </xf>
    <xf numFmtId="0" fontId="10" fillId="0" borderId="12" xfId="0" applyFont="1" applyFill="1" applyBorder="1" applyProtection="1"/>
    <xf numFmtId="0" fontId="9" fillId="0" borderId="14" xfId="0" applyFont="1" applyBorder="1" applyProtection="1"/>
    <xf numFmtId="0" fontId="9" fillId="0" borderId="8" xfId="0" quotePrefix="1" applyFont="1" applyBorder="1" applyAlignment="1" applyProtection="1">
      <alignment horizontal="right" wrapText="1"/>
    </xf>
    <xf numFmtId="0" fontId="9" fillId="0" borderId="9" xfId="0" quotePrefix="1" applyFont="1" applyBorder="1" applyAlignment="1" applyProtection="1">
      <alignment horizontal="right" wrapText="1"/>
    </xf>
    <xf numFmtId="0" fontId="9" fillId="0" borderId="0" xfId="0" applyFont="1" applyBorder="1" applyAlignment="1" applyProtection="1">
      <alignment horizontal="center"/>
    </xf>
    <xf numFmtId="0" fontId="9" fillId="0" borderId="0" xfId="0" applyFont="1" applyBorder="1" applyAlignment="1" applyProtection="1">
      <alignment horizontal="left"/>
    </xf>
    <xf numFmtId="0" fontId="10" fillId="6" borderId="14" xfId="0" applyFont="1" applyFill="1" applyBorder="1" applyProtection="1"/>
    <xf numFmtId="3" fontId="10" fillId="7" borderId="14" xfId="0" applyNumberFormat="1" applyFont="1" applyFill="1" applyBorder="1" applyAlignment="1" applyProtection="1">
      <alignment horizontal="center" wrapText="1"/>
    </xf>
    <xf numFmtId="170" fontId="10" fillId="7" borderId="9" xfId="0" applyNumberFormat="1" applyFont="1" applyFill="1" applyBorder="1" applyAlignment="1" applyProtection="1">
      <alignment horizontal="center" wrapText="1"/>
    </xf>
    <xf numFmtId="0" fontId="15" fillId="0" borderId="0" xfId="0" applyFont="1" applyBorder="1" applyAlignment="1" applyProtection="1">
      <alignment horizontal="center"/>
    </xf>
    <xf numFmtId="0" fontId="29" fillId="0" borderId="0" xfId="0" applyFont="1" applyBorder="1" applyAlignment="1" applyProtection="1">
      <alignment horizontal="center"/>
    </xf>
    <xf numFmtId="0" fontId="15" fillId="0" borderId="0" xfId="0" applyFont="1" applyBorder="1" applyAlignment="1" applyProtection="1">
      <alignment horizontal="left"/>
    </xf>
    <xf numFmtId="0" fontId="10" fillId="0" borderId="0" xfId="0" applyFont="1" applyAlignment="1" applyProtection="1">
      <alignment horizontal="center"/>
    </xf>
    <xf numFmtId="0" fontId="10" fillId="6" borderId="7" xfId="0" applyFont="1" applyFill="1" applyBorder="1" applyProtection="1"/>
    <xf numFmtId="3" fontId="10" fillId="7" borderId="7" xfId="0" applyNumberFormat="1" applyFont="1" applyFill="1" applyBorder="1" applyAlignment="1" applyProtection="1">
      <alignment horizontal="center" wrapText="1"/>
    </xf>
    <xf numFmtId="170" fontId="10" fillId="7" borderId="10" xfId="0" applyNumberFormat="1" applyFont="1" applyFill="1" applyBorder="1" applyAlignment="1" applyProtection="1">
      <alignment horizontal="center" wrapText="1"/>
    </xf>
    <xf numFmtId="0" fontId="10" fillId="0" borderId="0" xfId="24" applyFont="1" applyProtection="1"/>
    <xf numFmtId="166" fontId="15" fillId="0" borderId="0" xfId="0" applyNumberFormat="1" applyFont="1" applyBorder="1" applyAlignment="1" applyProtection="1">
      <alignment horizontal="center"/>
    </xf>
    <xf numFmtId="0" fontId="10" fillId="6" borderId="7" xfId="0" quotePrefix="1" applyFont="1" applyFill="1" applyBorder="1" applyAlignment="1" applyProtection="1">
      <alignment horizontal="left"/>
    </xf>
    <xf numFmtId="3" fontId="18" fillId="0" borderId="0" xfId="0" applyNumberFormat="1" applyFont="1" applyFill="1" applyBorder="1" applyAlignment="1" applyProtection="1">
      <alignment horizontal="center" wrapText="1"/>
    </xf>
    <xf numFmtId="3" fontId="28" fillId="0" borderId="0" xfId="0" applyNumberFormat="1" applyFont="1" applyFill="1" applyBorder="1" applyAlignment="1" applyProtection="1">
      <alignment horizontal="center" wrapText="1"/>
    </xf>
    <xf numFmtId="0" fontId="10" fillId="6" borderId="7" xfId="0" applyFont="1" applyFill="1" applyBorder="1" applyAlignment="1" applyProtection="1">
      <alignment horizontal="left"/>
    </xf>
    <xf numFmtId="0" fontId="52" fillId="0" borderId="0" xfId="0" applyFont="1" applyProtection="1"/>
    <xf numFmtId="0" fontId="18" fillId="0" borderId="0" xfId="0" applyFont="1" applyBorder="1" applyAlignment="1" applyProtection="1">
      <alignment horizontal="center"/>
    </xf>
    <xf numFmtId="0" fontId="28" fillId="0" borderId="0" xfId="0" applyFont="1" applyBorder="1" applyAlignment="1" applyProtection="1">
      <alignment horizontal="center"/>
    </xf>
    <xf numFmtId="0" fontId="10" fillId="6" borderId="11" xfId="0" applyFont="1" applyFill="1" applyBorder="1" applyProtection="1"/>
    <xf numFmtId="3" fontId="10" fillId="7" borderId="11" xfId="0" applyNumberFormat="1" applyFont="1" applyFill="1" applyBorder="1" applyAlignment="1" applyProtection="1">
      <alignment horizontal="center" wrapText="1"/>
    </xf>
    <xf numFmtId="170" fontId="10" fillId="7" borderId="6" xfId="0" applyNumberFormat="1" applyFont="1" applyFill="1" applyBorder="1" applyAlignment="1" applyProtection="1">
      <alignment horizontal="center" wrapText="1"/>
    </xf>
    <xf numFmtId="0" fontId="52" fillId="0" borderId="0" xfId="0" quotePrefix="1" applyFont="1" applyAlignment="1" applyProtection="1">
      <alignment horizontal="left"/>
    </xf>
    <xf numFmtId="9" fontId="10" fillId="6" borderId="0" xfId="0" quotePrefix="1" applyNumberFormat="1" applyFont="1" applyFill="1" applyBorder="1" applyAlignment="1" applyProtection="1">
      <alignment horizontal="left"/>
    </xf>
    <xf numFmtId="0" fontId="10" fillId="6" borderId="0" xfId="0" quotePrefix="1" applyFont="1" applyFill="1" applyBorder="1" applyAlignment="1" applyProtection="1">
      <alignment horizontal="left"/>
    </xf>
    <xf numFmtId="0" fontId="10" fillId="6" borderId="0" xfId="0" applyFont="1" applyFill="1" applyBorder="1" applyProtection="1"/>
    <xf numFmtId="0" fontId="10" fillId="9" borderId="0" xfId="0" quotePrefix="1" applyFont="1" applyFill="1" applyAlignment="1" applyProtection="1">
      <alignment horizontal="left"/>
    </xf>
    <xf numFmtId="0" fontId="10" fillId="9" borderId="0" xfId="0" applyFont="1" applyFill="1" applyProtection="1"/>
    <xf numFmtId="0" fontId="8" fillId="0" borderId="0" xfId="0" applyFont="1" applyProtection="1"/>
    <xf numFmtId="0" fontId="0" fillId="0" borderId="0" xfId="0" applyFont="1" applyProtection="1"/>
    <xf numFmtId="0" fontId="0" fillId="9" borderId="19" xfId="0" applyFont="1" applyFill="1" applyBorder="1" applyProtection="1"/>
    <xf numFmtId="10" fontId="0" fillId="9" borderId="27" xfId="11" applyNumberFormat="1" applyFont="1" applyFill="1" applyBorder="1" applyProtection="1"/>
    <xf numFmtId="0" fontId="0" fillId="9" borderId="13" xfId="0" quotePrefix="1" applyFont="1" applyFill="1" applyBorder="1" applyAlignment="1" applyProtection="1">
      <alignment horizontal="left"/>
    </xf>
    <xf numFmtId="10" fontId="0" fillId="9" borderId="26" xfId="11" applyNumberFormat="1" applyFont="1" applyFill="1" applyBorder="1" applyProtection="1"/>
    <xf numFmtId="0" fontId="0" fillId="9" borderId="13" xfId="0" applyFont="1" applyFill="1" applyBorder="1" applyProtection="1"/>
    <xf numFmtId="9" fontId="0" fillId="9" borderId="26" xfId="11" applyNumberFormat="1" applyFont="1" applyFill="1" applyBorder="1" applyProtection="1"/>
    <xf numFmtId="0" fontId="0" fillId="9" borderId="15" xfId="0" applyFont="1" applyFill="1" applyBorder="1" applyProtection="1"/>
    <xf numFmtId="9" fontId="0" fillId="9" borderId="17" xfId="11" applyNumberFormat="1" applyFont="1" applyFill="1" applyBorder="1" applyProtection="1"/>
    <xf numFmtId="0" fontId="14" fillId="0" borderId="13" xfId="0" applyFont="1" applyFill="1" applyBorder="1" applyAlignment="1" applyProtection="1">
      <alignment horizontal="right"/>
    </xf>
    <xf numFmtId="0" fontId="0" fillId="0" borderId="0" xfId="0" quotePrefix="1" applyFill="1" applyAlignment="1" applyProtection="1">
      <alignment horizontal="left"/>
    </xf>
    <xf numFmtId="0" fontId="0" fillId="0" borderId="0" xfId="0" applyFont="1" applyFill="1" applyProtection="1"/>
    <xf numFmtId="0" fontId="0" fillId="0" borderId="0" xfId="0" quotePrefix="1" applyFont="1" applyFill="1" applyAlignment="1" applyProtection="1">
      <alignment horizontal="left"/>
    </xf>
    <xf numFmtId="0" fontId="0" fillId="0" borderId="0" xfId="0" applyFont="1" applyFill="1" applyBorder="1" applyProtection="1"/>
    <xf numFmtId="0" fontId="24" fillId="0" borderId="0" xfId="0" applyFont="1" applyFill="1" applyProtection="1"/>
    <xf numFmtId="0" fontId="24" fillId="0" borderId="0" xfId="0" applyFont="1" applyAlignment="1" applyProtection="1">
      <alignment horizontal="centerContinuous"/>
    </xf>
    <xf numFmtId="0" fontId="24" fillId="0" borderId="0" xfId="0" applyFont="1" applyProtection="1"/>
    <xf numFmtId="1" fontId="24" fillId="0" borderId="8" xfId="0" applyNumberFormat="1" applyFont="1" applyBorder="1" applyProtection="1"/>
    <xf numFmtId="0" fontId="24" fillId="0" borderId="0" xfId="0" applyFont="1" applyBorder="1" applyProtection="1"/>
    <xf numFmtId="0" fontId="27" fillId="0" borderId="0" xfId="0" applyFont="1" applyProtection="1"/>
    <xf numFmtId="165" fontId="24" fillId="0" borderId="0" xfId="0" applyNumberFormat="1" applyFont="1" applyProtection="1"/>
    <xf numFmtId="0" fontId="25" fillId="0" borderId="0" xfId="0" applyFont="1" applyAlignment="1" applyProtection="1">
      <alignment horizontal="left"/>
    </xf>
    <xf numFmtId="0" fontId="24" fillId="0" borderId="0" xfId="0" applyFont="1" applyAlignment="1" applyProtection="1">
      <alignment horizontal="left"/>
    </xf>
    <xf numFmtId="0" fontId="26" fillId="0" borderId="0" xfId="0" applyFont="1" applyAlignment="1" applyProtection="1">
      <alignment horizontal="center"/>
    </xf>
    <xf numFmtId="0" fontId="26" fillId="0" borderId="0" xfId="0" applyFont="1" applyAlignment="1" applyProtection="1">
      <alignment horizontal="right"/>
    </xf>
    <xf numFmtId="0" fontId="26" fillId="0" borderId="23" xfId="0" applyFont="1" applyBorder="1" applyProtection="1"/>
    <xf numFmtId="0" fontId="26" fillId="0" borderId="23" xfId="0" applyFont="1" applyBorder="1" applyAlignment="1" applyProtection="1">
      <alignment horizontal="center"/>
    </xf>
    <xf numFmtId="0" fontId="26" fillId="0" borderId="0" xfId="0" applyFont="1" applyProtection="1"/>
    <xf numFmtId="0" fontId="24" fillId="0" borderId="0" xfId="0" applyFont="1" applyAlignment="1" applyProtection="1">
      <alignment horizontal="center"/>
    </xf>
    <xf numFmtId="37" fontId="24" fillId="0" borderId="0" xfId="0" applyNumberFormat="1" applyFont="1" applyProtection="1"/>
    <xf numFmtId="37" fontId="24" fillId="0" borderId="0" xfId="0" applyNumberFormat="1" applyFont="1" applyFill="1" applyProtection="1"/>
    <xf numFmtId="37" fontId="24" fillId="0" borderId="0" xfId="0" applyNumberFormat="1" applyFont="1" applyBorder="1" applyProtection="1"/>
    <xf numFmtId="37" fontId="24" fillId="0" borderId="0" xfId="0" applyNumberFormat="1" applyFont="1" applyFill="1" applyBorder="1" applyProtection="1"/>
    <xf numFmtId="0" fontId="27" fillId="0" borderId="0" xfId="0" applyFont="1" applyAlignment="1" applyProtection="1">
      <alignment horizontal="left"/>
    </xf>
    <xf numFmtId="37" fontId="27" fillId="0" borderId="12" xfId="0" applyNumberFormat="1" applyFont="1" applyBorder="1" applyProtection="1"/>
    <xf numFmtId="0" fontId="25" fillId="0" borderId="0" xfId="0" quotePrefix="1" applyFont="1" applyAlignment="1" applyProtection="1">
      <alignment horizontal="left"/>
    </xf>
    <xf numFmtId="0" fontId="26" fillId="0" borderId="0" xfId="0" quotePrefix="1" applyFont="1" applyAlignment="1" applyProtection="1">
      <alignment horizontal="center"/>
    </xf>
    <xf numFmtId="0" fontId="26" fillId="0" borderId="0" xfId="0" quotePrefix="1" applyFont="1" applyAlignment="1" applyProtection="1">
      <alignment horizontal="left"/>
    </xf>
    <xf numFmtId="37" fontId="24" fillId="0" borderId="0" xfId="0" quotePrefix="1" applyNumberFormat="1" applyFont="1" applyFill="1" applyAlignment="1" applyProtection="1">
      <alignment horizontal="right"/>
    </xf>
    <xf numFmtId="37" fontId="24" fillId="0" borderId="0" xfId="0" quotePrefix="1" applyNumberFormat="1" applyFont="1" applyAlignment="1" applyProtection="1">
      <alignment horizontal="right"/>
    </xf>
    <xf numFmtId="37" fontId="24" fillId="0" borderId="23" xfId="0" applyNumberFormat="1" applyFont="1" applyFill="1" applyBorder="1" applyProtection="1"/>
    <xf numFmtId="37" fontId="24" fillId="0" borderId="5" xfId="0" applyNumberFormat="1" applyFont="1" applyFill="1" applyBorder="1" applyProtection="1"/>
    <xf numFmtId="37" fontId="24" fillId="0" borderId="5" xfId="0" quotePrefix="1" applyNumberFormat="1" applyFont="1" applyFill="1" applyBorder="1" applyAlignment="1" applyProtection="1">
      <alignment horizontal="right"/>
    </xf>
    <xf numFmtId="37" fontId="24" fillId="0" borderId="5" xfId="0" quotePrefix="1" applyNumberFormat="1" applyFont="1" applyBorder="1" applyAlignment="1" applyProtection="1">
      <alignment horizontal="right"/>
    </xf>
    <xf numFmtId="37" fontId="24" fillId="0" borderId="5" xfId="0" applyNumberFormat="1" applyFont="1" applyBorder="1" applyProtection="1"/>
    <xf numFmtId="37" fontId="27" fillId="0" borderId="23" xfId="0" applyNumberFormat="1" applyFont="1" applyBorder="1" applyProtection="1"/>
    <xf numFmtId="37" fontId="27" fillId="0" borderId="5" xfId="0" applyNumberFormat="1" applyFont="1" applyBorder="1" applyProtection="1"/>
    <xf numFmtId="173" fontId="24" fillId="0" borderId="0" xfId="3" applyNumberFormat="1" applyFont="1" applyProtection="1"/>
    <xf numFmtId="37" fontId="24" fillId="0" borderId="0" xfId="0" quotePrefix="1" applyNumberFormat="1" applyFont="1" applyAlignment="1" applyProtection="1">
      <alignment horizontal="left"/>
    </xf>
    <xf numFmtId="43" fontId="0" fillId="12" borderId="0" xfId="3" applyFont="1" applyFill="1" applyBorder="1" applyProtection="1"/>
    <xf numFmtId="43" fontId="0" fillId="12" borderId="28" xfId="3" applyFont="1" applyFill="1" applyBorder="1" applyProtection="1"/>
    <xf numFmtId="43" fontId="0" fillId="12" borderId="8" xfId="3" applyFont="1" applyFill="1" applyBorder="1" applyProtection="1"/>
    <xf numFmtId="165" fontId="0" fillId="12" borderId="0" xfId="6" applyNumberFormat="1" applyFont="1" applyFill="1" applyBorder="1" applyProtection="1"/>
    <xf numFmtId="43" fontId="0" fillId="12" borderId="28" xfId="3" quotePrefix="1" applyFont="1" applyFill="1" applyBorder="1" applyProtection="1"/>
    <xf numFmtId="173" fontId="0" fillId="12" borderId="0" xfId="3" applyNumberFormat="1" applyFont="1" applyFill="1" applyBorder="1" applyProtection="1"/>
    <xf numFmtId="10" fontId="0" fillId="12" borderId="0" xfId="6" applyNumberFormat="1" applyFont="1" applyFill="1" applyBorder="1" applyProtection="1"/>
    <xf numFmtId="0" fontId="54" fillId="0" borderId="0" xfId="0" applyFont="1" applyFill="1"/>
    <xf numFmtId="0" fontId="54" fillId="0" borderId="0" xfId="0" applyFont="1" applyFill="1" applyBorder="1"/>
    <xf numFmtId="0" fontId="54" fillId="0" borderId="0" xfId="0" applyFont="1"/>
    <xf numFmtId="0" fontId="54" fillId="0" borderId="0" xfId="0" applyFont="1" applyProtection="1">
      <protection locked="0"/>
    </xf>
    <xf numFmtId="10" fontId="54" fillId="0" borderId="0" xfId="0" applyNumberFormat="1" applyFont="1"/>
    <xf numFmtId="0" fontId="0" fillId="0" borderId="0" xfId="0" quotePrefix="1" applyFill="1" applyBorder="1" applyAlignment="1">
      <alignment horizontal="left"/>
    </xf>
    <xf numFmtId="0" fontId="0" fillId="0" borderId="28" xfId="0" applyFill="1" applyBorder="1"/>
    <xf numFmtId="0" fontId="0" fillId="0" borderId="0" xfId="0" applyFill="1" applyBorder="1" applyAlignment="1">
      <alignment horizontal="left"/>
    </xf>
    <xf numFmtId="0" fontId="54" fillId="12" borderId="0" xfId="0" applyFont="1" applyFill="1"/>
    <xf numFmtId="0" fontId="54" fillId="12" borderId="0" xfId="0" applyFont="1" applyFill="1" applyBorder="1"/>
    <xf numFmtId="0" fontId="54" fillId="13" borderId="0" xfId="0" applyFont="1" applyFill="1" applyBorder="1"/>
    <xf numFmtId="0" fontId="54" fillId="14" borderId="0" xfId="0" applyFont="1" applyFill="1" applyBorder="1"/>
    <xf numFmtId="43" fontId="54" fillId="13" borderId="0" xfId="3" applyFont="1" applyFill="1" applyBorder="1"/>
    <xf numFmtId="0" fontId="54" fillId="15" borderId="0" xfId="0" applyFont="1" applyFill="1" applyBorder="1"/>
    <xf numFmtId="0" fontId="54" fillId="15" borderId="35" xfId="0" applyFont="1" applyFill="1" applyBorder="1"/>
    <xf numFmtId="0" fontId="54" fillId="12" borderId="0" xfId="0" applyFont="1" applyFill="1" applyProtection="1">
      <protection locked="0"/>
    </xf>
    <xf numFmtId="10" fontId="54" fillId="12" borderId="0" xfId="0" applyNumberFormat="1" applyFont="1" applyFill="1"/>
    <xf numFmtId="0" fontId="54" fillId="15" borderId="0" xfId="0" quotePrefix="1" applyFont="1" applyFill="1" applyBorder="1" applyAlignment="1">
      <alignment horizontal="left"/>
    </xf>
    <xf numFmtId="0" fontId="54" fillId="13" borderId="0" xfId="0" applyFont="1" applyFill="1" applyBorder="1" applyProtection="1">
      <protection locked="0"/>
    </xf>
    <xf numFmtId="10" fontId="54" fillId="13" borderId="0" xfId="0" applyNumberFormat="1" applyFont="1" applyFill="1" applyBorder="1"/>
    <xf numFmtId="0" fontId="54" fillId="13" borderId="35" xfId="0" applyFont="1" applyFill="1" applyBorder="1"/>
    <xf numFmtId="0" fontId="8" fillId="13" borderId="40" xfId="0" quotePrefix="1" applyFont="1" applyFill="1" applyBorder="1" applyAlignment="1">
      <alignment horizontal="left" indent="2"/>
    </xf>
    <xf numFmtId="0" fontId="54" fillId="13" borderId="42" xfId="0" applyFont="1" applyFill="1" applyBorder="1"/>
    <xf numFmtId="0" fontId="54" fillId="13" borderId="43" xfId="0" applyFont="1" applyFill="1" applyBorder="1"/>
    <xf numFmtId="0" fontId="8" fillId="14" borderId="43" xfId="0" quotePrefix="1" applyFont="1" applyFill="1" applyBorder="1" applyAlignment="1">
      <alignment horizontal="right"/>
    </xf>
    <xf numFmtId="0" fontId="55" fillId="13" borderId="43" xfId="25" applyNumberFormat="1" applyFont="1" applyFill="1" applyBorder="1" applyAlignment="1" applyProtection="1">
      <alignment horizontal="center" vertical="center"/>
      <protection locked="0"/>
    </xf>
    <xf numFmtId="0" fontId="54" fillId="14" borderId="43" xfId="0" quotePrefix="1" applyFont="1" applyFill="1" applyBorder="1" applyAlignment="1">
      <alignment horizontal="left"/>
    </xf>
    <xf numFmtId="0" fontId="54" fillId="14" borderId="43" xfId="0" applyFont="1" applyFill="1" applyBorder="1"/>
    <xf numFmtId="0" fontId="54" fillId="13" borderId="45" xfId="0" applyFont="1" applyFill="1" applyBorder="1"/>
    <xf numFmtId="0" fontId="54" fillId="13" borderId="45" xfId="0" applyFont="1" applyFill="1" applyBorder="1" applyProtection="1">
      <protection locked="0"/>
    </xf>
    <xf numFmtId="10" fontId="54" fillId="13" borderId="45" xfId="0" applyNumberFormat="1" applyFont="1" applyFill="1" applyBorder="1"/>
    <xf numFmtId="0" fontId="54" fillId="13" borderId="47" xfId="0" applyFont="1" applyFill="1" applyBorder="1"/>
    <xf numFmtId="0" fontId="54" fillId="13" borderId="48" xfId="0" applyFont="1" applyFill="1" applyBorder="1"/>
    <xf numFmtId="0" fontId="54" fillId="13" borderId="49" xfId="0" applyFont="1" applyFill="1" applyBorder="1"/>
    <xf numFmtId="0" fontId="8" fillId="13" borderId="49" xfId="0" quotePrefix="1" applyFont="1" applyFill="1" applyBorder="1" applyAlignment="1">
      <alignment horizontal="left" indent="2"/>
    </xf>
    <xf numFmtId="173" fontId="0" fillId="13" borderId="49" xfId="3" applyNumberFormat="1" applyFont="1" applyFill="1" applyBorder="1"/>
    <xf numFmtId="0" fontId="54" fillId="13" borderId="44" xfId="0" applyFont="1" applyFill="1" applyBorder="1"/>
    <xf numFmtId="0" fontId="54" fillId="13" borderId="46" xfId="0" applyFont="1" applyFill="1" applyBorder="1"/>
    <xf numFmtId="0" fontId="55" fillId="13" borderId="49" xfId="25" applyNumberFormat="1" applyFont="1" applyFill="1" applyBorder="1" applyAlignment="1" applyProtection="1">
      <alignment horizontal="center" vertical="center"/>
      <protection locked="0"/>
    </xf>
    <xf numFmtId="0" fontId="54" fillId="13" borderId="46" xfId="0" applyFont="1" applyFill="1" applyBorder="1" applyProtection="1">
      <protection locked="0"/>
    </xf>
    <xf numFmtId="10" fontId="54" fillId="13" borderId="46" xfId="0" applyNumberFormat="1" applyFont="1" applyFill="1" applyBorder="1"/>
    <xf numFmtId="0" fontId="54" fillId="13" borderId="50" xfId="0" applyFont="1" applyFill="1" applyBorder="1"/>
    <xf numFmtId="0" fontId="54" fillId="12" borderId="0" xfId="0" quotePrefix="1" applyFont="1" applyFill="1" applyAlignment="1">
      <alignment horizontal="left"/>
    </xf>
    <xf numFmtId="0" fontId="54" fillId="12" borderId="0" xfId="0" quotePrefix="1" applyFont="1" applyFill="1" applyBorder="1" applyAlignment="1">
      <alignment horizontal="left"/>
    </xf>
    <xf numFmtId="0" fontId="8" fillId="12" borderId="0" xfId="0" quotePrefix="1" applyFont="1" applyFill="1" applyBorder="1" applyAlignment="1">
      <alignment horizontal="right"/>
    </xf>
    <xf numFmtId="0" fontId="55" fillId="12" borderId="0" xfId="25" applyNumberFormat="1" applyFont="1" applyFill="1" applyBorder="1" applyAlignment="1" applyProtection="1">
      <alignment horizontal="center" vertical="center"/>
      <protection locked="0"/>
    </xf>
    <xf numFmtId="0" fontId="0" fillId="12" borderId="0" xfId="0" applyFont="1" applyFill="1"/>
    <xf numFmtId="0" fontId="53" fillId="12" borderId="10" xfId="0" quotePrefix="1" applyFont="1" applyFill="1" applyBorder="1" applyAlignment="1">
      <alignment horizontal="right" vertical="top" wrapText="1"/>
    </xf>
    <xf numFmtId="169" fontId="54" fillId="16" borderId="29" xfId="12" applyFont="1" applyFill="1" applyBorder="1" applyProtection="1">
      <alignment horizontal="left"/>
      <protection locked="0"/>
    </xf>
    <xf numFmtId="0" fontId="0" fillId="13" borderId="0" xfId="0" quotePrefix="1" applyFont="1" applyFill="1" applyBorder="1" applyAlignment="1">
      <alignment horizontal="left"/>
    </xf>
    <xf numFmtId="0" fontId="8" fillId="13" borderId="0" xfId="0" quotePrefix="1" applyFont="1" applyFill="1" applyBorder="1" applyAlignment="1" applyProtection="1">
      <alignment horizontal="left" indent="2"/>
    </xf>
    <xf numFmtId="0" fontId="54" fillId="13" borderId="51" xfId="0" applyFont="1" applyFill="1" applyBorder="1"/>
    <xf numFmtId="0" fontId="0" fillId="13" borderId="34" xfId="0" quotePrefix="1" applyFont="1" applyFill="1" applyBorder="1" applyAlignment="1">
      <alignment horizontal="left"/>
    </xf>
    <xf numFmtId="43" fontId="54" fillId="13" borderId="35" xfId="3" applyFont="1" applyFill="1" applyBorder="1" applyProtection="1"/>
    <xf numFmtId="173" fontId="55" fillId="10" borderId="54" xfId="3" applyNumberFormat="1" applyFont="1" applyFill="1" applyBorder="1" applyAlignment="1" applyProtection="1">
      <alignment horizontal="center" vertical="center"/>
      <protection locked="0"/>
    </xf>
    <xf numFmtId="173" fontId="55" fillId="10" borderId="56" xfId="3" applyNumberFormat="1" applyFont="1" applyFill="1" applyBorder="1" applyAlignment="1" applyProtection="1">
      <alignment horizontal="center" vertical="center"/>
      <protection locked="0"/>
    </xf>
    <xf numFmtId="173" fontId="55" fillId="10" borderId="57" xfId="3" applyNumberFormat="1" applyFont="1" applyFill="1" applyBorder="1" applyAlignment="1" applyProtection="1">
      <alignment horizontal="center" vertical="center"/>
      <protection locked="0"/>
    </xf>
    <xf numFmtId="173" fontId="0" fillId="12" borderId="37" xfId="3" applyNumberFormat="1" applyFont="1" applyFill="1" applyBorder="1"/>
    <xf numFmtId="173" fontId="0" fillId="12" borderId="58" xfId="3" applyNumberFormat="1" applyFont="1" applyFill="1" applyBorder="1"/>
    <xf numFmtId="43" fontId="54" fillId="13" borderId="38" xfId="3" applyFont="1" applyFill="1" applyBorder="1"/>
    <xf numFmtId="0" fontId="54" fillId="13" borderId="60" xfId="0" applyFont="1" applyFill="1" applyBorder="1"/>
    <xf numFmtId="0" fontId="54" fillId="13" borderId="39" xfId="0" applyFont="1" applyFill="1" applyBorder="1"/>
    <xf numFmtId="0" fontId="54" fillId="13" borderId="61" xfId="0" applyFont="1" applyFill="1" applyBorder="1"/>
    <xf numFmtId="0" fontId="55" fillId="13" borderId="40" xfId="25" applyNumberFormat="1" applyFont="1" applyFill="1" applyBorder="1" applyAlignment="1" applyProtection="1">
      <alignment horizontal="center" vertical="center"/>
      <protection locked="0"/>
    </xf>
    <xf numFmtId="0" fontId="54" fillId="13" borderId="39" xfId="0" applyFont="1" applyFill="1" applyBorder="1" applyProtection="1">
      <protection locked="0"/>
    </xf>
    <xf numFmtId="10" fontId="54" fillId="13" borderId="39" xfId="0" applyNumberFormat="1" applyFont="1" applyFill="1" applyBorder="1"/>
    <xf numFmtId="0" fontId="54" fillId="13" borderId="41" xfId="0" applyFont="1" applyFill="1" applyBorder="1"/>
    <xf numFmtId="173" fontId="7" fillId="13" borderId="40" xfId="3" applyNumberFormat="1" applyFont="1" applyFill="1" applyBorder="1" applyAlignment="1" applyProtection="1">
      <alignment horizontal="center" vertical="center"/>
      <protection locked="0"/>
    </xf>
    <xf numFmtId="0" fontId="8" fillId="13" borderId="38" xfId="0" quotePrefix="1" applyFont="1" applyFill="1" applyBorder="1" applyAlignment="1">
      <alignment horizontal="left" indent="2"/>
    </xf>
    <xf numFmtId="173" fontId="7" fillId="13" borderId="38" xfId="3" applyNumberFormat="1" applyFont="1" applyFill="1" applyBorder="1" applyAlignment="1" applyProtection="1">
      <alignment horizontal="center" vertical="center"/>
      <protection locked="0"/>
    </xf>
    <xf numFmtId="0" fontId="54" fillId="13" borderId="62" xfId="0" applyFont="1" applyFill="1" applyBorder="1"/>
    <xf numFmtId="0" fontId="55" fillId="13" borderId="35" xfId="3" applyNumberFormat="1" applyFont="1" applyFill="1" applyBorder="1" applyAlignment="1" applyProtection="1">
      <alignment horizontal="center" vertical="center"/>
      <protection locked="0"/>
    </xf>
    <xf numFmtId="0" fontId="55" fillId="13" borderId="40" xfId="3" applyNumberFormat="1" applyFont="1" applyFill="1" applyBorder="1" applyAlignment="1" applyProtection="1">
      <alignment horizontal="center" vertical="center"/>
      <protection locked="0"/>
    </xf>
    <xf numFmtId="0" fontId="22" fillId="13" borderId="47" xfId="0" applyFont="1" applyFill="1" applyBorder="1"/>
    <xf numFmtId="0" fontId="22" fillId="13" borderId="46" xfId="0" applyFont="1" applyFill="1" applyBorder="1"/>
    <xf numFmtId="0" fontId="22" fillId="13" borderId="48" xfId="0" applyFont="1" applyFill="1" applyBorder="1"/>
    <xf numFmtId="49" fontId="0" fillId="13" borderId="49" xfId="0" applyNumberFormat="1" applyFont="1" applyFill="1" applyBorder="1"/>
    <xf numFmtId="0" fontId="22" fillId="13" borderId="50" xfId="0" applyFont="1" applyFill="1" applyBorder="1"/>
    <xf numFmtId="49" fontId="0" fillId="13" borderId="39" xfId="0" applyNumberFormat="1" applyFont="1" applyFill="1" applyBorder="1"/>
    <xf numFmtId="49" fontId="57" fillId="13" borderId="41" xfId="0" quotePrefix="1" applyNumberFormat="1" applyFont="1" applyFill="1" applyBorder="1" applyAlignment="1">
      <alignment horizontal="center"/>
    </xf>
    <xf numFmtId="49" fontId="0" fillId="13" borderId="35" xfId="0" applyNumberFormat="1" applyFont="1" applyFill="1" applyBorder="1"/>
    <xf numFmtId="0" fontId="58" fillId="15" borderId="35" xfId="0" quotePrefix="1" applyFont="1" applyFill="1" applyBorder="1" applyAlignment="1">
      <alignment horizontal="left" vertical="center"/>
    </xf>
    <xf numFmtId="0" fontId="58" fillId="15" borderId="0" xfId="0" quotePrefix="1" applyFont="1" applyFill="1" applyBorder="1" applyAlignment="1">
      <alignment horizontal="left" vertical="center"/>
    </xf>
    <xf numFmtId="173" fontId="56" fillId="10" borderId="64" xfId="3" applyNumberFormat="1" applyFont="1" applyFill="1" applyBorder="1" applyAlignment="1" applyProtection="1">
      <alignment horizontal="center" vertical="center"/>
      <protection locked="0"/>
    </xf>
    <xf numFmtId="1" fontId="8" fillId="12" borderId="63" xfId="0" applyNumberFormat="1" applyFont="1" applyFill="1" applyBorder="1" applyAlignment="1">
      <alignment horizontal="center"/>
    </xf>
    <xf numFmtId="173" fontId="7" fillId="12" borderId="52" xfId="3" applyNumberFormat="1" applyFont="1" applyFill="1" applyBorder="1" applyAlignment="1" applyProtection="1">
      <alignment horizontal="center" vertical="center"/>
    </xf>
    <xf numFmtId="173" fontId="7" fillId="12" borderId="53" xfId="3" applyNumberFormat="1" applyFont="1" applyFill="1" applyBorder="1" applyAlignment="1" applyProtection="1">
      <alignment horizontal="center" vertical="center"/>
    </xf>
    <xf numFmtId="173" fontId="7" fillId="12" borderId="55" xfId="3" applyNumberFormat="1" applyFont="1" applyFill="1" applyBorder="1" applyAlignment="1" applyProtection="1">
      <alignment horizontal="center" vertical="center"/>
    </xf>
    <xf numFmtId="49" fontId="60" fillId="13" borderId="39" xfId="0" quotePrefix="1" applyNumberFormat="1" applyFont="1" applyFill="1" applyBorder="1" applyAlignment="1">
      <alignment horizontal="center" wrapText="1"/>
    </xf>
    <xf numFmtId="49" fontId="60" fillId="13" borderId="39" xfId="0" quotePrefix="1" applyNumberFormat="1" applyFont="1" applyFill="1" applyBorder="1" applyAlignment="1">
      <alignment horizontal="center"/>
    </xf>
    <xf numFmtId="0" fontId="22" fillId="15" borderId="65" xfId="0" applyFont="1" applyFill="1" applyBorder="1"/>
    <xf numFmtId="49" fontId="59" fillId="15" borderId="66" xfId="0" applyNumberFormat="1" applyFont="1" applyFill="1" applyBorder="1" applyAlignment="1">
      <alignment horizontal="center"/>
    </xf>
    <xf numFmtId="0" fontId="22" fillId="15" borderId="67" xfId="0" applyFont="1" applyFill="1" applyBorder="1"/>
    <xf numFmtId="0" fontId="58" fillId="15" borderId="0" xfId="0" quotePrefix="1" applyFont="1" applyFill="1" applyBorder="1" applyAlignment="1">
      <alignment horizontal="left" vertical="top"/>
    </xf>
    <xf numFmtId="0" fontId="58" fillId="15" borderId="0" xfId="0" quotePrefix="1" applyFont="1" applyFill="1" applyBorder="1" applyAlignment="1">
      <alignment horizontal="left"/>
    </xf>
    <xf numFmtId="1" fontId="8" fillId="12" borderId="69" xfId="0" applyNumberFormat="1" applyFont="1" applyFill="1" applyBorder="1" applyAlignment="1">
      <alignment horizontal="center"/>
    </xf>
    <xf numFmtId="173" fontId="56" fillId="10" borderId="70" xfId="3" applyNumberFormat="1" applyFont="1" applyFill="1" applyBorder="1" applyAlignment="1" applyProtection="1">
      <alignment horizontal="center" vertical="center"/>
      <protection locked="0"/>
    </xf>
    <xf numFmtId="0" fontId="54" fillId="13" borderId="0" xfId="0" quotePrefix="1" applyFont="1" applyFill="1" applyBorder="1" applyAlignment="1">
      <alignment horizontal="left"/>
    </xf>
    <xf numFmtId="166" fontId="55" fillId="10" borderId="56" xfId="11" applyNumberFormat="1" applyFont="1" applyFill="1" applyBorder="1" applyAlignment="1" applyProtection="1">
      <alignment horizontal="center" vertical="center"/>
      <protection locked="0"/>
    </xf>
    <xf numFmtId="0" fontId="8" fillId="18" borderId="6" xfId="0" applyFont="1" applyFill="1" applyBorder="1" applyAlignment="1" applyProtection="1">
      <alignment horizontal="right" vertical="top"/>
      <protection locked="0"/>
    </xf>
    <xf numFmtId="0" fontId="54" fillId="0" borderId="0" xfId="0" quotePrefix="1" applyFont="1" applyFill="1" applyAlignment="1">
      <alignment horizontal="left"/>
    </xf>
    <xf numFmtId="0" fontId="8" fillId="19" borderId="4" xfId="0" applyFont="1" applyFill="1" applyBorder="1" applyAlignment="1">
      <alignment horizontal="center"/>
    </xf>
    <xf numFmtId="1" fontId="8" fillId="19" borderId="4" xfId="0" applyNumberFormat="1" applyFont="1" applyFill="1" applyBorder="1" applyAlignment="1">
      <alignment horizontal="center"/>
    </xf>
    <xf numFmtId="0" fontId="8" fillId="13" borderId="34" xfId="0" quotePrefix="1" applyFont="1" applyFill="1" applyBorder="1" applyAlignment="1">
      <alignment horizontal="left" indent="1"/>
    </xf>
    <xf numFmtId="0" fontId="8" fillId="13" borderId="34" xfId="0" quotePrefix="1" applyFont="1" applyFill="1" applyBorder="1" applyAlignment="1">
      <alignment horizontal="left" indent="3"/>
    </xf>
    <xf numFmtId="0" fontId="8" fillId="13" borderId="35" xfId="0" quotePrefix="1" applyFont="1" applyFill="1" applyBorder="1" applyAlignment="1">
      <alignment horizontal="left" indent="1"/>
    </xf>
    <xf numFmtId="173" fontId="55" fillId="13" borderId="71" xfId="3" quotePrefix="1" applyNumberFormat="1" applyFont="1" applyFill="1" applyBorder="1" applyAlignment="1" applyProtection="1">
      <alignment horizontal="left" vertical="center" indent="2"/>
      <protection locked="0"/>
    </xf>
    <xf numFmtId="173" fontId="55" fillId="10" borderId="59" xfId="3" quotePrefix="1" applyNumberFormat="1" applyFont="1" applyFill="1" applyBorder="1" applyAlignment="1" applyProtection="1">
      <alignment horizontal="left" vertical="center" indent="2"/>
      <protection locked="0"/>
    </xf>
    <xf numFmtId="173" fontId="55" fillId="13" borderId="38" xfId="3" applyNumberFormat="1" applyFont="1" applyFill="1" applyBorder="1" applyAlignment="1" applyProtection="1">
      <alignment horizontal="center" vertical="center"/>
      <protection locked="0"/>
    </xf>
    <xf numFmtId="0" fontId="54" fillId="0" borderId="0" xfId="0" applyFont="1" applyBorder="1"/>
    <xf numFmtId="165" fontId="53" fillId="12" borderId="72" xfId="6" applyNumberFormat="1" applyFont="1" applyFill="1" applyBorder="1">
      <protection locked="0"/>
    </xf>
    <xf numFmtId="1" fontId="8" fillId="12" borderId="73" xfId="0" applyNumberFormat="1" applyFont="1" applyFill="1" applyBorder="1"/>
    <xf numFmtId="0" fontId="54" fillId="12" borderId="74" xfId="0" quotePrefix="1" applyFont="1" applyFill="1" applyBorder="1" applyAlignment="1">
      <alignment horizontal="left"/>
    </xf>
    <xf numFmtId="0" fontId="53" fillId="12" borderId="75" xfId="0" quotePrefix="1" applyFont="1" applyFill="1" applyBorder="1" applyAlignment="1">
      <alignment horizontal="left" indent="2"/>
    </xf>
    <xf numFmtId="0" fontId="53" fillId="12" borderId="74" xfId="0" quotePrefix="1" applyFont="1" applyFill="1" applyBorder="1" applyAlignment="1">
      <alignment horizontal="left" indent="2"/>
    </xf>
    <xf numFmtId="0" fontId="54" fillId="12" borderId="75" xfId="0" quotePrefix="1" applyFont="1" applyFill="1" applyBorder="1" applyAlignment="1">
      <alignment horizontal="left"/>
    </xf>
    <xf numFmtId="0" fontId="54" fillId="12" borderId="76" xfId="0" quotePrefix="1" applyFont="1" applyFill="1" applyBorder="1" applyAlignment="1">
      <alignment horizontal="left"/>
    </xf>
    <xf numFmtId="0" fontId="53" fillId="12" borderId="77" xfId="0" quotePrefix="1" applyFont="1" applyFill="1" applyBorder="1" applyAlignment="1">
      <alignment horizontal="left" indent="2"/>
    </xf>
    <xf numFmtId="43" fontId="0" fillId="12" borderId="78" xfId="3" applyFont="1" applyFill="1" applyBorder="1"/>
    <xf numFmtId="0" fontId="61" fillId="0" borderId="0" xfId="0" quotePrefix="1" applyFont="1" applyBorder="1" applyAlignment="1">
      <alignment vertical="top"/>
    </xf>
    <xf numFmtId="0" fontId="11" fillId="0" borderId="0" xfId="0" quotePrefix="1" applyFont="1" applyBorder="1" applyAlignment="1"/>
    <xf numFmtId="0" fontId="0" fillId="12" borderId="0" xfId="0" applyFill="1"/>
    <xf numFmtId="0" fontId="0" fillId="12" borderId="0" xfId="0" applyFill="1" applyBorder="1"/>
    <xf numFmtId="0" fontId="0" fillId="0" borderId="0" xfId="0" applyBorder="1" applyAlignment="1">
      <alignment vertical="top"/>
    </xf>
    <xf numFmtId="0" fontId="8" fillId="21" borderId="1" xfId="0" quotePrefix="1" applyFont="1" applyFill="1" applyBorder="1" applyAlignment="1">
      <alignment horizontal="center" wrapText="1"/>
    </xf>
    <xf numFmtId="0" fontId="0" fillId="0" borderId="10" xfId="0" applyFill="1" applyBorder="1"/>
    <xf numFmtId="0" fontId="16" fillId="21" borderId="12" xfId="0" applyFont="1" applyFill="1" applyBorder="1" applyAlignment="1">
      <alignment vertical="top" wrapText="1"/>
    </xf>
    <xf numFmtId="0" fontId="8" fillId="19" borderId="4" xfId="0" quotePrefix="1" applyFont="1" applyFill="1" applyBorder="1" applyAlignment="1">
      <alignment horizontal="left"/>
    </xf>
    <xf numFmtId="0" fontId="8" fillId="19" borderId="3" xfId="0" quotePrefix="1" applyFont="1" applyFill="1" applyBorder="1" applyAlignment="1">
      <alignment horizontal="center"/>
    </xf>
    <xf numFmtId="0" fontId="8" fillId="19" borderId="3" xfId="0" applyFont="1" applyFill="1" applyBorder="1" applyAlignment="1">
      <alignment horizontal="center"/>
    </xf>
    <xf numFmtId="0" fontId="0" fillId="0" borderId="79" xfId="0" applyFill="1" applyBorder="1"/>
    <xf numFmtId="0" fontId="32" fillId="0" borderId="80" xfId="0" quotePrefix="1" applyFont="1" applyFill="1" applyBorder="1" applyAlignment="1">
      <alignment horizontal="left"/>
    </xf>
    <xf numFmtId="0" fontId="0" fillId="0" borderId="80" xfId="0" applyBorder="1"/>
    <xf numFmtId="0" fontId="0" fillId="0" borderId="81" xfId="0" applyFill="1" applyBorder="1"/>
    <xf numFmtId="0" fontId="11" fillId="0" borderId="82" xfId="0" applyFont="1" applyFill="1" applyBorder="1" applyAlignment="1">
      <alignment horizontal="centerContinuous"/>
    </xf>
    <xf numFmtId="0" fontId="0" fillId="0" borderId="82" xfId="0" applyFill="1" applyBorder="1"/>
    <xf numFmtId="0" fontId="0" fillId="0" borderId="82" xfId="0" quotePrefix="1" applyFill="1" applyBorder="1" applyAlignment="1">
      <alignment horizontal="left"/>
    </xf>
    <xf numFmtId="0" fontId="16" fillId="0" borderId="82" xfId="0" applyFont="1" applyFill="1" applyBorder="1"/>
    <xf numFmtId="43" fontId="16" fillId="0" borderId="82" xfId="3" applyFont="1" applyFill="1" applyBorder="1"/>
    <xf numFmtId="0" fontId="16" fillId="0" borderId="82" xfId="0" applyFont="1" applyFill="1" applyBorder="1" applyAlignment="1">
      <alignment vertical="top" wrapText="1"/>
    </xf>
    <xf numFmtId="0" fontId="31" fillId="0" borderId="82" xfId="0" applyFont="1" applyFill="1" applyBorder="1"/>
    <xf numFmtId="0" fontId="0" fillId="0" borderId="83" xfId="0" applyFill="1" applyBorder="1"/>
    <xf numFmtId="166" fontId="0" fillId="0" borderId="1" xfId="11" applyNumberFormat="1" applyFont="1" applyFill="1" applyBorder="1" applyAlignment="1">
      <alignment horizontal="right"/>
    </xf>
    <xf numFmtId="166" fontId="0" fillId="0" borderId="1" xfId="11" applyNumberFormat="1" applyFont="1" applyBorder="1" applyAlignment="1">
      <alignment horizontal="right"/>
    </xf>
    <xf numFmtId="0" fontId="8" fillId="21" borderId="18" xfId="0" applyFont="1" applyFill="1" applyBorder="1" applyAlignment="1">
      <alignment vertical="top"/>
    </xf>
    <xf numFmtId="0" fontId="16" fillId="21" borderId="32" xfId="0" applyFont="1" applyFill="1" applyBorder="1" applyAlignment="1">
      <alignment vertical="top" wrapText="1"/>
    </xf>
    <xf numFmtId="0" fontId="8" fillId="19" borderId="1" xfId="0" quotePrefix="1" applyFont="1" applyFill="1" applyBorder="1" applyAlignment="1">
      <alignment horizontal="left"/>
    </xf>
    <xf numFmtId="0" fontId="0" fillId="0" borderId="14" xfId="0" applyFill="1" applyBorder="1"/>
    <xf numFmtId="0" fontId="0" fillId="0" borderId="9" xfId="0" applyFill="1" applyBorder="1"/>
    <xf numFmtId="0" fontId="30" fillId="0" borderId="10" xfId="0" applyFont="1" applyFill="1" applyBorder="1"/>
    <xf numFmtId="0" fontId="0" fillId="0" borderId="11" xfId="0" applyFill="1" applyBorder="1"/>
    <xf numFmtId="0" fontId="0" fillId="0" borderId="6" xfId="0" applyFill="1" applyBorder="1"/>
    <xf numFmtId="0" fontId="0" fillId="0" borderId="84" xfId="0" applyFill="1" applyBorder="1"/>
    <xf numFmtId="0" fontId="0" fillId="0" borderId="85" xfId="0" applyFill="1" applyBorder="1"/>
    <xf numFmtId="0" fontId="0" fillId="0" borderId="28" xfId="0" applyBorder="1" applyAlignment="1">
      <alignment vertical="top"/>
    </xf>
    <xf numFmtId="166" fontId="0" fillId="0" borderId="28" xfId="11" applyNumberFormat="1" applyFont="1" applyBorder="1" applyAlignment="1">
      <alignment horizontal="right"/>
    </xf>
    <xf numFmtId="0" fontId="16" fillId="11" borderId="28" xfId="0" applyFont="1" applyFill="1" applyBorder="1" applyAlignment="1">
      <alignment vertical="top" wrapText="1"/>
    </xf>
    <xf numFmtId="0" fontId="8" fillId="0" borderId="0" xfId="0" quotePrefix="1" applyFont="1" applyFill="1" applyBorder="1" applyAlignment="1">
      <alignment horizontal="left" vertical="top"/>
    </xf>
    <xf numFmtId="166" fontId="0" fillId="0" borderId="32" xfId="11" applyNumberFormat="1" applyFont="1" applyBorder="1" applyAlignment="1">
      <alignment horizontal="right"/>
    </xf>
    <xf numFmtId="0" fontId="8" fillId="0" borderId="0" xfId="0" quotePrefix="1" applyFont="1" applyFill="1" applyBorder="1" applyAlignment="1">
      <alignment horizontal="left"/>
    </xf>
    <xf numFmtId="0" fontId="8" fillId="0" borderId="0" xfId="0" quotePrefix="1" applyFont="1" applyFill="1" applyBorder="1" applyAlignment="1">
      <alignment horizontal="center" wrapText="1"/>
    </xf>
    <xf numFmtId="0" fontId="8" fillId="0" borderId="0" xfId="0" quotePrefix="1" applyFont="1" applyFill="1" applyBorder="1" applyAlignment="1">
      <alignment horizontal="center"/>
    </xf>
    <xf numFmtId="0" fontId="8" fillId="0" borderId="0" xfId="0" applyFont="1" applyFill="1" applyBorder="1" applyAlignment="1">
      <alignment horizontal="center"/>
    </xf>
    <xf numFmtId="0" fontId="0" fillId="19" borderId="3" xfId="0" quotePrefix="1" applyFont="1" applyFill="1" applyBorder="1" applyAlignment="1">
      <alignment horizontal="left" vertical="top"/>
    </xf>
    <xf numFmtId="5" fontId="8" fillId="0" borderId="1" xfId="0" applyNumberFormat="1" applyFont="1" applyBorder="1" applyAlignment="1">
      <alignment horizontal="right"/>
    </xf>
    <xf numFmtId="0" fontId="0" fillId="0" borderId="0" xfId="0" applyFont="1" applyBorder="1" applyAlignment="1">
      <alignment vertical="top"/>
    </xf>
    <xf numFmtId="0" fontId="0" fillId="0" borderId="0" xfId="0" quotePrefix="1" applyFont="1" applyFill="1" applyBorder="1" applyAlignment="1">
      <alignment horizontal="left"/>
    </xf>
    <xf numFmtId="5" fontId="0" fillId="0" borderId="0" xfId="0" applyNumberFormat="1" applyFont="1" applyFill="1" applyBorder="1" applyAlignment="1">
      <alignment horizontal="right"/>
    </xf>
    <xf numFmtId="5" fontId="0" fillId="0" borderId="1" xfId="0" applyNumberFormat="1" applyFont="1" applyBorder="1" applyAlignment="1">
      <alignment horizontal="right"/>
    </xf>
    <xf numFmtId="0" fontId="0" fillId="19" borderId="2" xfId="0" quotePrefix="1" applyFont="1" applyFill="1" applyBorder="1" applyAlignment="1">
      <alignment horizontal="left"/>
    </xf>
    <xf numFmtId="0" fontId="0" fillId="11" borderId="0" xfId="0" applyFont="1" applyFill="1" applyBorder="1"/>
    <xf numFmtId="0" fontId="0" fillId="19" borderId="4" xfId="0" quotePrefix="1" applyFont="1" applyFill="1" applyBorder="1" applyAlignment="1">
      <alignment horizontal="left"/>
    </xf>
    <xf numFmtId="0" fontId="0" fillId="0" borderId="28" xfId="0" applyFont="1" applyBorder="1"/>
    <xf numFmtId="0" fontId="0" fillId="11" borderId="28" xfId="0" applyFont="1" applyFill="1" applyBorder="1"/>
    <xf numFmtId="0" fontId="0" fillId="19" borderId="3" xfId="0" applyFont="1" applyFill="1" applyBorder="1"/>
    <xf numFmtId="0" fontId="0" fillId="21" borderId="12" xfId="0" applyFont="1" applyFill="1" applyBorder="1"/>
    <xf numFmtId="6" fontId="0" fillId="0" borderId="32" xfId="0" applyNumberFormat="1" applyFont="1" applyBorder="1" applyAlignment="1">
      <alignment horizontal="right"/>
    </xf>
    <xf numFmtId="6" fontId="0" fillId="0" borderId="1" xfId="0" applyNumberFormat="1" applyFont="1" applyBorder="1" applyAlignment="1">
      <alignment horizontal="right"/>
    </xf>
    <xf numFmtId="0" fontId="0" fillId="19" borderId="4" xfId="0" applyFont="1" applyFill="1" applyBorder="1" applyAlignment="1">
      <alignment horizontal="left"/>
    </xf>
    <xf numFmtId="0" fontId="0" fillId="0" borderId="0" xfId="0" applyFont="1" applyBorder="1" applyAlignment="1">
      <alignment horizontal="left"/>
    </xf>
    <xf numFmtId="166" fontId="8" fillId="0" borderId="1" xfId="11" applyNumberFormat="1" applyFont="1" applyFill="1" applyBorder="1" applyAlignment="1">
      <alignment horizontal="right"/>
    </xf>
    <xf numFmtId="0" fontId="0" fillId="19" borderId="1" xfId="0" quotePrefix="1" applyFont="1" applyFill="1" applyBorder="1" applyAlignment="1">
      <alignment horizontal="left"/>
    </xf>
    <xf numFmtId="0" fontId="54" fillId="13" borderId="86" xfId="0" applyFont="1" applyFill="1" applyBorder="1"/>
    <xf numFmtId="0" fontId="54" fillId="13" borderId="87" xfId="0" applyFont="1" applyFill="1" applyBorder="1"/>
    <xf numFmtId="169" fontId="54" fillId="15" borderId="0" xfId="12" quotePrefix="1" applyFont="1" applyFill="1" applyBorder="1" applyProtection="1">
      <alignment horizontal="left"/>
      <protection locked="0"/>
    </xf>
    <xf numFmtId="0" fontId="54" fillId="13" borderId="88" xfId="0" applyFont="1" applyFill="1" applyBorder="1"/>
    <xf numFmtId="49" fontId="0" fillId="13" borderId="0" xfId="0" applyNumberFormat="1" applyFont="1" applyFill="1" applyBorder="1"/>
    <xf numFmtId="49" fontId="0" fillId="13" borderId="34" xfId="0" applyNumberFormat="1" applyFont="1" applyFill="1" applyBorder="1"/>
    <xf numFmtId="49" fontId="60" fillId="13" borderId="34" xfId="0" quotePrefix="1" applyNumberFormat="1" applyFont="1" applyFill="1" applyBorder="1" applyAlignment="1">
      <alignment horizontal="center" wrapText="1"/>
    </xf>
    <xf numFmtId="49" fontId="60" fillId="13" borderId="34" xfId="0" quotePrefix="1" applyNumberFormat="1" applyFont="1" applyFill="1" applyBorder="1" applyAlignment="1">
      <alignment horizontal="center"/>
    </xf>
    <xf numFmtId="49" fontId="57" fillId="13" borderId="34" xfId="0" quotePrefix="1" applyNumberFormat="1" applyFont="1" applyFill="1" applyBorder="1" applyAlignment="1">
      <alignment horizontal="center"/>
    </xf>
    <xf numFmtId="0" fontId="8" fillId="17" borderId="1" xfId="0" quotePrefix="1" applyFont="1" applyFill="1" applyBorder="1" applyAlignment="1" applyProtection="1">
      <alignment horizontal="center" wrapText="1"/>
    </xf>
    <xf numFmtId="0" fontId="8" fillId="20" borderId="1" xfId="0" applyFont="1" applyFill="1" applyBorder="1" applyAlignment="1" applyProtection="1">
      <alignment horizontal="center" wrapText="1"/>
    </xf>
    <xf numFmtId="0" fontId="8" fillId="22" borderId="1" xfId="0" applyFont="1" applyFill="1" applyBorder="1" applyAlignment="1" applyProtection="1">
      <alignment horizontal="center" wrapText="1"/>
    </xf>
    <xf numFmtId="6" fontId="8" fillId="0" borderId="1" xfId="0" applyNumberFormat="1" applyFont="1" applyBorder="1" applyAlignment="1">
      <alignment horizontal="right"/>
    </xf>
    <xf numFmtId="43" fontId="12" fillId="0" borderId="0" xfId="3" applyFont="1" applyFill="1" applyBorder="1" applyProtection="1"/>
    <xf numFmtId="43" fontId="55" fillId="10" borderId="36" xfId="3" applyNumberFormat="1" applyFont="1" applyFill="1" applyBorder="1" applyAlignment="1" applyProtection="1">
      <alignment horizontal="center" vertical="center"/>
      <protection locked="0"/>
    </xf>
    <xf numFmtId="0" fontId="8" fillId="13" borderId="0" xfId="0" quotePrefix="1" applyFont="1" applyFill="1" applyBorder="1" applyAlignment="1">
      <alignment horizontal="left" indent="2"/>
    </xf>
    <xf numFmtId="173" fontId="7" fillId="13" borderId="0" xfId="3" applyNumberFormat="1" applyFont="1" applyFill="1" applyBorder="1" applyAlignment="1" applyProtection="1">
      <alignment horizontal="center" vertical="center"/>
      <protection locked="0"/>
    </xf>
    <xf numFmtId="0" fontId="54" fillId="13" borderId="14" xfId="0" applyFont="1" applyFill="1" applyBorder="1"/>
    <xf numFmtId="0" fontId="8" fillId="13" borderId="8" xfId="0" quotePrefix="1" applyFont="1" applyFill="1" applyBorder="1" applyAlignment="1">
      <alignment horizontal="left" indent="2"/>
    </xf>
    <xf numFmtId="173" fontId="7" fillId="13" borderId="8" xfId="3" applyNumberFormat="1" applyFont="1" applyFill="1" applyBorder="1" applyAlignment="1" applyProtection="1">
      <alignment horizontal="center" vertical="center"/>
      <protection locked="0"/>
    </xf>
    <xf numFmtId="0" fontId="54" fillId="13" borderId="7" xfId="0" applyFont="1" applyFill="1" applyBorder="1"/>
    <xf numFmtId="0" fontId="54" fillId="13" borderId="90" xfId="0" applyFont="1" applyFill="1" applyBorder="1"/>
    <xf numFmtId="0" fontId="54" fillId="13" borderId="91" xfId="0" applyFont="1" applyFill="1" applyBorder="1"/>
    <xf numFmtId="0" fontId="54" fillId="13" borderId="92" xfId="0" applyFont="1" applyFill="1" applyBorder="1"/>
    <xf numFmtId="0" fontId="8" fillId="13" borderId="93" xfId="0" quotePrefix="1" applyFont="1" applyFill="1" applyBorder="1" applyAlignment="1">
      <alignment horizontal="left" indent="2"/>
    </xf>
    <xf numFmtId="173" fontId="7" fillId="13" borderId="93" xfId="3" applyNumberFormat="1" applyFont="1" applyFill="1" applyBorder="1" applyAlignment="1" applyProtection="1">
      <alignment horizontal="center" vertical="center"/>
      <protection locked="0"/>
    </xf>
    <xf numFmtId="0" fontId="54" fillId="13" borderId="94" xfId="0" applyFont="1" applyFill="1" applyBorder="1"/>
    <xf numFmtId="0" fontId="54" fillId="13" borderId="95" xfId="0" applyFont="1" applyFill="1" applyBorder="1"/>
    <xf numFmtId="0" fontId="8" fillId="13" borderId="95" xfId="0" quotePrefix="1" applyFont="1" applyFill="1" applyBorder="1" applyAlignment="1">
      <alignment horizontal="left" indent="2"/>
    </xf>
    <xf numFmtId="173" fontId="7" fillId="13" borderId="95" xfId="3" applyNumberFormat="1" applyFont="1" applyFill="1" applyBorder="1" applyAlignment="1" applyProtection="1">
      <alignment horizontal="center" vertical="center"/>
      <protection locked="0"/>
    </xf>
    <xf numFmtId="0" fontId="54" fillId="13" borderId="96" xfId="0" applyFont="1" applyFill="1" applyBorder="1"/>
    <xf numFmtId="173" fontId="0" fillId="13" borderId="0" xfId="3" applyNumberFormat="1" applyFont="1" applyFill="1" applyBorder="1"/>
    <xf numFmtId="0" fontId="2" fillId="0" borderId="0" xfId="34" quotePrefix="1" applyAlignment="1">
      <alignment horizontal="left"/>
    </xf>
    <xf numFmtId="0" fontId="2" fillId="0" borderId="0" xfId="34"/>
    <xf numFmtId="0" fontId="2" fillId="0" borderId="28" xfId="34" quotePrefix="1" applyBorder="1" applyAlignment="1">
      <alignment horizontal="left"/>
    </xf>
    <xf numFmtId="0" fontId="2" fillId="0" borderId="28" xfId="34" applyBorder="1"/>
    <xf numFmtId="17" fontId="2" fillId="0" borderId="0" xfId="34" applyNumberFormat="1"/>
    <xf numFmtId="0" fontId="2" fillId="0" borderId="0" xfId="34" applyFont="1" applyBorder="1"/>
    <xf numFmtId="180" fontId="2" fillId="0" borderId="28" xfId="34" applyNumberFormat="1" applyBorder="1"/>
    <xf numFmtId="2" fontId="2" fillId="0" borderId="0" xfId="34" applyNumberFormat="1"/>
    <xf numFmtId="0" fontId="2" fillId="0" borderId="0" xfId="34" applyFill="1"/>
    <xf numFmtId="9" fontId="0" fillId="0" borderId="0" xfId="0" applyNumberFormat="1" applyFill="1" applyBorder="1"/>
    <xf numFmtId="0" fontId="0" fillId="0" borderId="0" xfId="0" applyFont="1" applyFill="1" applyBorder="1" applyAlignment="1">
      <alignment horizontal="center"/>
    </xf>
    <xf numFmtId="1" fontId="8" fillId="0" borderId="0" xfId="0" applyNumberFormat="1" applyFont="1" applyFill="1" applyBorder="1"/>
    <xf numFmtId="173" fontId="0" fillId="0" borderId="0" xfId="0" applyNumberFormat="1" applyFill="1" applyBorder="1"/>
    <xf numFmtId="14" fontId="0" fillId="0" borderId="0" xfId="0" applyNumberFormat="1" applyFill="1" applyBorder="1"/>
    <xf numFmtId="0" fontId="63" fillId="0" borderId="0" xfId="34" applyFont="1"/>
    <xf numFmtId="17" fontId="63" fillId="0" borderId="0" xfId="34" applyNumberFormat="1" applyFont="1"/>
    <xf numFmtId="9" fontId="45" fillId="0" borderId="0" xfId="35" applyFont="1"/>
    <xf numFmtId="0" fontId="54" fillId="0" borderId="0" xfId="0" applyFont="1" applyFill="1" applyProtection="1"/>
    <xf numFmtId="0" fontId="54" fillId="0" borderId="0" xfId="0" applyFont="1" applyProtection="1"/>
    <xf numFmtId="0" fontId="54" fillId="0" borderId="0" xfId="0" applyFont="1" applyFill="1" applyBorder="1" applyProtection="1"/>
    <xf numFmtId="10" fontId="54" fillId="0" borderId="0" xfId="0" applyNumberFormat="1" applyFont="1" applyProtection="1"/>
    <xf numFmtId="173" fontId="54" fillId="0" borderId="0" xfId="0" applyNumberFormat="1" applyFont="1" applyProtection="1"/>
    <xf numFmtId="0" fontId="54" fillId="0" borderId="0" xfId="0" applyFont="1" applyBorder="1" applyProtection="1"/>
    <xf numFmtId="0" fontId="10" fillId="0" borderId="10" xfId="0" quotePrefix="1" applyFont="1" applyFill="1" applyBorder="1" applyAlignment="1" applyProtection="1">
      <alignment horizontal="left"/>
    </xf>
    <xf numFmtId="43" fontId="0" fillId="12" borderId="0" xfId="3" applyFont="1" applyFill="1" applyBorder="1"/>
    <xf numFmtId="1" fontId="8" fillId="12" borderId="0" xfId="0" applyNumberFormat="1" applyFont="1" applyFill="1" applyBorder="1"/>
    <xf numFmtId="173" fontId="7" fillId="13" borderId="35" xfId="3" applyNumberFormat="1" applyFont="1" applyFill="1" applyBorder="1" applyAlignment="1" applyProtection="1">
      <alignment horizontal="center" vertical="center"/>
      <protection locked="0"/>
    </xf>
    <xf numFmtId="43" fontId="0" fillId="12" borderId="0" xfId="3" quotePrefix="1" applyFont="1" applyFill="1" applyBorder="1" applyProtection="1"/>
    <xf numFmtId="165" fontId="12" fillId="0" borderId="0" xfId="2" applyNumberFormat="1" applyFont="1" applyFill="1" applyBorder="1" applyProtection="1"/>
    <xf numFmtId="165" fontId="12" fillId="0" borderId="28" xfId="2" applyNumberFormat="1" applyFont="1" applyFill="1" applyBorder="1" applyProtection="1"/>
    <xf numFmtId="43" fontId="0" fillId="12" borderId="0" xfId="3" applyFont="1" applyFill="1" applyBorder="1" applyProtection="1"/>
    <xf numFmtId="165" fontId="0" fillId="12" borderId="0" xfId="6" applyNumberFormat="1" applyFont="1" applyFill="1" applyBorder="1" applyProtection="1"/>
    <xf numFmtId="173" fontId="0" fillId="12" borderId="0" xfId="3" applyNumberFormat="1" applyFont="1" applyFill="1" applyBorder="1" applyProtection="1"/>
    <xf numFmtId="10" fontId="0" fillId="12" borderId="0" xfId="6" applyNumberFormat="1" applyFont="1" applyFill="1" applyBorder="1" applyProtection="1"/>
    <xf numFmtId="0" fontId="54" fillId="0" borderId="0" xfId="0" applyFont="1" applyFill="1"/>
    <xf numFmtId="0" fontId="54" fillId="0" borderId="0" xfId="0" applyFont="1"/>
    <xf numFmtId="0" fontId="54" fillId="12" borderId="0" xfId="0" applyFont="1" applyFill="1"/>
    <xf numFmtId="0" fontId="54" fillId="13" borderId="0" xfId="0" applyFont="1" applyFill="1" applyBorder="1"/>
    <xf numFmtId="0" fontId="54" fillId="14" borderId="0" xfId="0" applyFont="1" applyFill="1" applyBorder="1"/>
    <xf numFmtId="43" fontId="54" fillId="13" borderId="0" xfId="3" applyFont="1" applyFill="1" applyBorder="1"/>
    <xf numFmtId="0" fontId="54" fillId="15" borderId="0" xfId="0" applyFont="1" applyFill="1" applyBorder="1"/>
    <xf numFmtId="0" fontId="54" fillId="14" borderId="43" xfId="0" applyFont="1" applyFill="1" applyBorder="1"/>
    <xf numFmtId="173" fontId="0" fillId="13" borderId="49" xfId="3" applyNumberFormat="1" applyFont="1" applyFill="1" applyBorder="1"/>
    <xf numFmtId="173" fontId="55" fillId="10" borderId="36" xfId="3" applyNumberFormat="1" applyFont="1" applyFill="1" applyBorder="1" applyAlignment="1" applyProtection="1">
      <alignment horizontal="center" vertical="center"/>
      <protection locked="0"/>
    </xf>
    <xf numFmtId="43" fontId="54" fillId="13" borderId="35" xfId="3" applyFont="1" applyFill="1" applyBorder="1" applyProtection="1"/>
    <xf numFmtId="173" fontId="55" fillId="10" borderId="56" xfId="3" applyNumberFormat="1" applyFont="1" applyFill="1" applyBorder="1" applyAlignment="1" applyProtection="1">
      <alignment horizontal="center" vertical="center"/>
      <protection locked="0"/>
    </xf>
    <xf numFmtId="173" fontId="55" fillId="10" borderId="57" xfId="3" applyNumberFormat="1" applyFont="1" applyFill="1" applyBorder="1" applyAlignment="1" applyProtection="1">
      <alignment horizontal="center" vertical="center"/>
      <protection locked="0"/>
    </xf>
    <xf numFmtId="173" fontId="0" fillId="12" borderId="37" xfId="3" applyNumberFormat="1" applyFont="1" applyFill="1" applyBorder="1"/>
    <xf numFmtId="43" fontId="54" fillId="13" borderId="38" xfId="3" applyFont="1" applyFill="1" applyBorder="1"/>
    <xf numFmtId="173" fontId="7" fillId="13" borderId="40" xfId="3" applyNumberFormat="1" applyFont="1" applyFill="1" applyBorder="1" applyAlignment="1" applyProtection="1">
      <alignment horizontal="center" vertical="center"/>
      <protection locked="0"/>
    </xf>
    <xf numFmtId="1" fontId="8" fillId="12" borderId="63" xfId="0" applyNumberFormat="1" applyFont="1" applyFill="1" applyBorder="1" applyAlignment="1">
      <alignment horizontal="center"/>
    </xf>
    <xf numFmtId="173" fontId="7" fillId="12" borderId="52" xfId="3" applyNumberFormat="1" applyFont="1" applyFill="1" applyBorder="1" applyAlignment="1" applyProtection="1">
      <alignment horizontal="center" vertical="center"/>
    </xf>
    <xf numFmtId="173" fontId="7" fillId="12" borderId="53" xfId="3" applyNumberFormat="1" applyFont="1" applyFill="1" applyBorder="1" applyAlignment="1" applyProtection="1">
      <alignment horizontal="center" vertical="center"/>
    </xf>
    <xf numFmtId="173" fontId="7" fillId="12" borderId="55" xfId="3" applyNumberFormat="1" applyFont="1" applyFill="1" applyBorder="1" applyAlignment="1" applyProtection="1">
      <alignment horizontal="center" vertical="center"/>
    </xf>
    <xf numFmtId="173" fontId="56" fillId="10" borderId="68" xfId="3" applyNumberFormat="1" applyFont="1" applyFill="1" applyBorder="1" applyAlignment="1" applyProtection="1">
      <alignment horizontal="center" vertical="center"/>
      <protection locked="0"/>
    </xf>
    <xf numFmtId="166" fontId="55" fillId="10" borderId="56" xfId="11" applyNumberFormat="1" applyFont="1" applyFill="1" applyBorder="1" applyAlignment="1" applyProtection="1">
      <alignment horizontal="center" vertical="center"/>
      <protection locked="0"/>
    </xf>
    <xf numFmtId="173" fontId="55" fillId="13" borderId="38" xfId="3" applyNumberFormat="1" applyFont="1" applyFill="1" applyBorder="1" applyAlignment="1" applyProtection="1">
      <alignment horizontal="center" vertical="center"/>
      <protection locked="0"/>
    </xf>
    <xf numFmtId="0" fontId="54" fillId="13" borderId="86" xfId="0" applyFont="1" applyFill="1" applyBorder="1"/>
    <xf numFmtId="173" fontId="56" fillId="10" borderId="68" xfId="3" quotePrefix="1" applyNumberFormat="1" applyFont="1" applyFill="1" applyBorder="1" applyAlignment="1" applyProtection="1">
      <alignment horizontal="center" vertical="center"/>
      <protection locked="0"/>
    </xf>
    <xf numFmtId="179" fontId="55" fillId="10" borderId="36" xfId="3" applyNumberFormat="1" applyFont="1" applyFill="1" applyBorder="1" applyAlignment="1" applyProtection="1">
      <alignment horizontal="center" vertical="center"/>
      <protection locked="0"/>
    </xf>
    <xf numFmtId="43" fontId="55" fillId="10" borderId="36" xfId="3" applyNumberFormat="1" applyFont="1" applyFill="1" applyBorder="1" applyAlignment="1" applyProtection="1">
      <alignment horizontal="center" vertical="center"/>
      <protection locked="0"/>
    </xf>
    <xf numFmtId="173" fontId="7" fillId="13" borderId="0" xfId="3" applyNumberFormat="1" applyFont="1" applyFill="1" applyBorder="1" applyAlignment="1" applyProtection="1">
      <alignment horizontal="center" vertical="center"/>
      <protection locked="0"/>
    </xf>
    <xf numFmtId="173" fontId="7" fillId="13" borderId="8" xfId="3" applyNumberFormat="1" applyFont="1" applyFill="1" applyBorder="1" applyAlignment="1" applyProtection="1">
      <alignment horizontal="center" vertical="center"/>
      <protection locked="0"/>
    </xf>
    <xf numFmtId="173" fontId="7" fillId="13" borderId="93" xfId="3" applyNumberFormat="1" applyFont="1" applyFill="1" applyBorder="1" applyAlignment="1" applyProtection="1">
      <alignment horizontal="center" vertical="center"/>
      <protection locked="0"/>
    </xf>
    <xf numFmtId="173" fontId="7" fillId="13" borderId="95" xfId="3" applyNumberFormat="1" applyFont="1" applyFill="1" applyBorder="1" applyAlignment="1" applyProtection="1">
      <alignment horizontal="center" vertical="center"/>
      <protection locked="0"/>
    </xf>
    <xf numFmtId="173" fontId="0" fillId="13" borderId="0" xfId="3" applyNumberFormat="1" applyFont="1" applyFill="1" applyBorder="1"/>
    <xf numFmtId="164" fontId="12" fillId="0" borderId="0" xfId="2" applyNumberFormat="1" applyFont="1" applyFill="1" applyBorder="1" applyProtection="1"/>
    <xf numFmtId="181" fontId="12" fillId="0" borderId="0" xfId="2" applyNumberFormat="1" applyFont="1" applyFill="1" applyBorder="1" applyProtection="1"/>
    <xf numFmtId="173" fontId="55" fillId="10" borderId="56" xfId="3" applyNumberFormat="1" applyFont="1" applyFill="1" applyBorder="1" applyAlignment="1" applyProtection="1">
      <alignment horizontal="center" vertical="center"/>
      <protection locked="0"/>
    </xf>
    <xf numFmtId="0" fontId="64" fillId="0" borderId="0" xfId="0" applyFont="1"/>
    <xf numFmtId="178" fontId="64" fillId="0" borderId="0" xfId="0" applyNumberFormat="1" applyFont="1"/>
    <xf numFmtId="165" fontId="64" fillId="0" borderId="0" xfId="2" applyNumberFormat="1" applyFont="1" applyFill="1" applyBorder="1" applyProtection="1"/>
    <xf numFmtId="10" fontId="12" fillId="0" borderId="0" xfId="11" applyNumberFormat="1" applyFont="1" applyFill="1" applyBorder="1" applyProtection="1"/>
    <xf numFmtId="0" fontId="8" fillId="13" borderId="34" xfId="0" quotePrefix="1" applyFont="1" applyFill="1" applyBorder="1" applyAlignment="1">
      <alignment horizontal="left"/>
    </xf>
    <xf numFmtId="0" fontId="54" fillId="13" borderId="0" xfId="0" applyFont="1" applyFill="1" applyBorder="1" applyAlignment="1">
      <alignment horizontal="left"/>
    </xf>
    <xf numFmtId="0" fontId="8" fillId="13" borderId="40" xfId="0" quotePrefix="1" applyFont="1" applyFill="1" applyBorder="1" applyAlignment="1">
      <alignment horizontal="left"/>
    </xf>
    <xf numFmtId="0" fontId="54" fillId="13" borderId="88" xfId="0" applyFont="1" applyFill="1" applyBorder="1" applyAlignment="1">
      <alignment horizontal="left"/>
    </xf>
    <xf numFmtId="0" fontId="8" fillId="13" borderId="35" xfId="0" quotePrefix="1" applyFont="1" applyFill="1" applyBorder="1" applyAlignment="1">
      <alignment horizontal="left"/>
    </xf>
    <xf numFmtId="0" fontId="54" fillId="13" borderId="35" xfId="0" applyFont="1" applyFill="1" applyBorder="1" applyAlignment="1">
      <alignment horizontal="left"/>
    </xf>
    <xf numFmtId="0" fontId="53" fillId="13" borderId="0" xfId="0" applyFont="1" applyFill="1" applyBorder="1" applyAlignment="1">
      <alignment horizontal="right"/>
    </xf>
    <xf numFmtId="169" fontId="54" fillId="13" borderId="0" xfId="12" quotePrefix="1" applyFont="1" applyFill="1" applyBorder="1" applyProtection="1">
      <alignment horizontal="left"/>
      <protection locked="0"/>
    </xf>
    <xf numFmtId="0" fontId="8" fillId="13" borderId="0" xfId="0" quotePrefix="1" applyFont="1" applyFill="1" applyBorder="1" applyAlignment="1">
      <alignment horizontal="left"/>
    </xf>
    <xf numFmtId="0" fontId="8" fillId="13" borderId="40" xfId="0" quotePrefix="1" applyFont="1" applyFill="1" applyBorder="1" applyAlignment="1">
      <alignment horizontal="right"/>
    </xf>
    <xf numFmtId="0" fontId="54" fillId="13" borderId="40" xfId="0" quotePrefix="1" applyFont="1" applyFill="1" applyBorder="1" applyAlignment="1">
      <alignment horizontal="left"/>
    </xf>
    <xf numFmtId="0" fontId="8" fillId="13" borderId="49" xfId="0" quotePrefix="1" applyFont="1" applyFill="1" applyBorder="1" applyAlignment="1">
      <alignment horizontal="right"/>
    </xf>
    <xf numFmtId="0" fontId="54" fillId="13" borderId="49" xfId="0" quotePrefix="1" applyFont="1" applyFill="1" applyBorder="1" applyAlignment="1">
      <alignment horizontal="left"/>
    </xf>
    <xf numFmtId="0" fontId="54" fillId="13" borderId="39" xfId="0" applyFont="1" applyFill="1" applyBorder="1" applyAlignment="1">
      <alignment horizontal="left"/>
    </xf>
    <xf numFmtId="0" fontId="54" fillId="13" borderId="89" xfId="0" applyFont="1" applyFill="1" applyBorder="1" applyAlignment="1">
      <alignment horizontal="left"/>
    </xf>
    <xf numFmtId="0" fontId="54" fillId="13" borderId="39" xfId="0" quotePrefix="1" applyFont="1" applyFill="1" applyBorder="1" applyAlignment="1">
      <alignment horizontal="left"/>
    </xf>
    <xf numFmtId="0" fontId="54" fillId="13" borderId="41" xfId="0" quotePrefix="1" applyFont="1" applyFill="1" applyBorder="1" applyAlignment="1">
      <alignment horizontal="left"/>
    </xf>
    <xf numFmtId="0" fontId="55" fillId="10" borderId="97" xfId="3" applyNumberFormat="1" applyFont="1" applyFill="1" applyBorder="1" applyAlignment="1" applyProtection="1">
      <alignment horizontal="center" vertical="center"/>
      <protection locked="0"/>
    </xf>
    <xf numFmtId="0" fontId="55" fillId="10" borderId="98" xfId="3" applyNumberFormat="1" applyFont="1" applyFill="1" applyBorder="1" applyAlignment="1" applyProtection="1">
      <alignment horizontal="center" vertical="center"/>
      <protection locked="0"/>
    </xf>
    <xf numFmtId="0" fontId="55" fillId="10" borderId="56" xfId="3" applyNumberFormat="1" applyFont="1" applyFill="1" applyBorder="1" applyAlignment="1" applyProtection="1">
      <alignment horizontal="center" vertical="center"/>
      <protection locked="0"/>
    </xf>
    <xf numFmtId="173" fontId="55" fillId="18" borderId="61" xfId="3" applyNumberFormat="1" applyFont="1" applyFill="1" applyBorder="1" applyAlignment="1" applyProtection="1">
      <alignment horizontal="center" vertical="center"/>
      <protection locked="0"/>
    </xf>
    <xf numFmtId="173" fontId="55" fillId="18" borderId="40" xfId="3" applyNumberFormat="1" applyFont="1" applyFill="1" applyBorder="1" applyAlignment="1" applyProtection="1">
      <alignment horizontal="center" vertical="center"/>
      <protection locked="0"/>
    </xf>
    <xf numFmtId="173" fontId="55" fillId="18" borderId="55" xfId="3" applyNumberFormat="1" applyFont="1" applyFill="1" applyBorder="1" applyAlignment="1" applyProtection="1">
      <alignment horizontal="center" vertical="center"/>
      <protection locked="0"/>
    </xf>
    <xf numFmtId="173" fontId="55" fillId="10" borderId="61" xfId="3" quotePrefix="1" applyNumberFormat="1" applyFont="1" applyFill="1" applyBorder="1" applyAlignment="1" applyProtection="1">
      <alignment horizontal="center" vertical="center"/>
      <protection locked="0"/>
    </xf>
    <xf numFmtId="173" fontId="55" fillId="10" borderId="40" xfId="3" applyNumberFormat="1" applyFont="1" applyFill="1" applyBorder="1" applyAlignment="1" applyProtection="1">
      <alignment horizontal="center" vertical="center"/>
      <protection locked="0"/>
    </xf>
    <xf numFmtId="173" fontId="55" fillId="10" borderId="55" xfId="3" applyNumberFormat="1" applyFont="1" applyFill="1" applyBorder="1" applyAlignment="1" applyProtection="1">
      <alignment horizontal="center" vertical="center"/>
      <protection locked="0"/>
    </xf>
    <xf numFmtId="173" fontId="55" fillId="10" borderId="97" xfId="3" applyNumberFormat="1" applyFont="1" applyFill="1" applyBorder="1" applyAlignment="1" applyProtection="1">
      <alignment horizontal="center" vertical="center"/>
      <protection locked="0"/>
    </xf>
    <xf numFmtId="173" fontId="55" fillId="10" borderId="98" xfId="3" applyNumberFormat="1" applyFont="1" applyFill="1" applyBorder="1" applyAlignment="1" applyProtection="1">
      <alignment horizontal="center" vertical="center"/>
      <protection locked="0"/>
    </xf>
    <xf numFmtId="173" fontId="55" fillId="10" borderId="56" xfId="3" applyNumberFormat="1" applyFont="1" applyFill="1" applyBorder="1" applyAlignment="1" applyProtection="1">
      <alignment horizontal="center" vertical="center"/>
      <protection locked="0"/>
    </xf>
    <xf numFmtId="0" fontId="2" fillId="0" borderId="0" xfId="34" applyAlignment="1">
      <alignment horizontal="center"/>
    </xf>
    <xf numFmtId="0" fontId="8" fillId="0" borderId="0" xfId="0" applyFont="1" applyBorder="1" applyAlignment="1">
      <alignment horizontal="center"/>
    </xf>
    <xf numFmtId="0" fontId="62" fillId="0" borderId="0" xfId="0" quotePrefix="1" applyFont="1" applyBorder="1" applyAlignment="1">
      <alignment horizontal="center"/>
    </xf>
    <xf numFmtId="0" fontId="61" fillId="0" borderId="0" xfId="0" quotePrefix="1" applyFont="1" applyBorder="1" applyAlignment="1">
      <alignment horizontal="center" vertical="top"/>
    </xf>
    <xf numFmtId="0" fontId="8" fillId="0" borderId="0" xfId="0" applyFont="1" applyBorder="1" applyAlignment="1">
      <alignment horizontal="center" vertical="top"/>
    </xf>
    <xf numFmtId="0" fontId="17" fillId="0" borderId="0" xfId="0" applyFont="1" applyBorder="1" applyAlignment="1" applyProtection="1">
      <alignment horizontal="center"/>
    </xf>
    <xf numFmtId="0" fontId="17" fillId="0" borderId="0" xfId="0" quotePrefix="1" applyFont="1" applyBorder="1" applyAlignment="1" applyProtection="1">
      <alignment horizontal="center"/>
    </xf>
    <xf numFmtId="0" fontId="8" fillId="0" borderId="0" xfId="0" applyFont="1" applyAlignment="1">
      <alignment horizontal="center"/>
    </xf>
  </cellXfs>
  <cellStyles count="47">
    <cellStyle name="A3 297 x 420 mm" xfId="1"/>
    <cellStyle name="Cell for PL&amp;CF sheet" xfId="2"/>
    <cellStyle name="Comma" xfId="3" builtinId="3"/>
    <cellStyle name="Comma 2" xfId="18"/>
    <cellStyle name="Comma 3" xfId="22"/>
    <cellStyle name="Comma 4" xfId="25"/>
    <cellStyle name="Comma 5" xfId="28"/>
    <cellStyle name="Comma 5 2" xfId="39"/>
    <cellStyle name="Currency 2" xfId="32"/>
    <cellStyle name="Currency 2 2" xfId="43"/>
    <cellStyle name="Data Entry" xfId="4"/>
    <cellStyle name="Hyperlink" xfId="20" builtinId="8"/>
    <cellStyle name="Input Data Entry" xfId="5"/>
    <cellStyle name="Input for PL&amp;CF sheet" xfId="6"/>
    <cellStyle name="Input Value" xfId="7"/>
    <cellStyle name="Millares_repenerconsomarzobis" xfId="8"/>
    <cellStyle name="Normal" xfId="0" builtinId="0"/>
    <cellStyle name="Normal 2" xfId="17"/>
    <cellStyle name="Normal 3" xfId="19"/>
    <cellStyle name="Normal 3 2" xfId="23"/>
    <cellStyle name="Normal 3 2 2" xfId="31"/>
    <cellStyle name="Normal 3 2 2 2" xfId="42"/>
    <cellStyle name="Normal 3 2 3" xfId="37"/>
    <cellStyle name="Normal 3 3" xfId="30"/>
    <cellStyle name="Normal 3 3 2" xfId="41"/>
    <cellStyle name="Normal 3 4" xfId="36"/>
    <cellStyle name="Normal 4" xfId="21"/>
    <cellStyle name="Normal 5" xfId="24"/>
    <cellStyle name="Normal 6" xfId="27"/>
    <cellStyle name="Normal 6 2" xfId="38"/>
    <cellStyle name="Normal 7" xfId="34"/>
    <cellStyle name="Normal 7 2" xfId="45"/>
    <cellStyle name="Normal_NOX ECR" xfId="9"/>
    <cellStyle name="Normal_Sheet1" xfId="10"/>
    <cellStyle name="Percent" xfId="11" builtinId="5"/>
    <cellStyle name="Percent 2" xfId="26"/>
    <cellStyle name="Percent 3" xfId="29"/>
    <cellStyle name="Percent 3 2" xfId="33"/>
    <cellStyle name="Percent 3 2 2" xfId="44"/>
    <cellStyle name="Percent 3 3" xfId="40"/>
    <cellStyle name="Percent 4" xfId="35"/>
    <cellStyle name="Percent 4 2" xfId="46"/>
    <cellStyle name="Project Overview Data Entry" xfId="12"/>
    <cellStyle name="Protected" xfId="13"/>
    <cellStyle name="QUESTION" xfId="14"/>
    <cellStyle name="Style 1" xfId="15"/>
    <cellStyle name="Total cell for PL&amp;CF" xfId="16"/>
  </cellStyles>
  <dxfs count="2612">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FFDD"/>
      <rgbColor rgb="0000FFFF"/>
      <rgbColor rgb="00800000"/>
      <rgbColor rgb="00008000"/>
      <rgbColor rgb="00000080"/>
      <rgbColor rgb="00808000"/>
      <rgbColor rgb="00BFDFF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5FFE5"/>
      <rgbColor rgb="00FFFF99"/>
      <rgbColor rgb="00CDE6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171450</xdr:colOff>
      <xdr:row>3</xdr:row>
      <xdr:rowOff>92050</xdr:rowOff>
    </xdr:from>
    <xdr:to>
      <xdr:col>4</xdr:col>
      <xdr:colOff>76200</xdr:colOff>
      <xdr:row>5</xdr:row>
      <xdr:rowOff>190501</xdr:rowOff>
    </xdr:to>
    <xdr:pic>
      <xdr:nvPicPr>
        <xdr:cNvPr id="2"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838200" y="692125"/>
          <a:ext cx="3057525" cy="62232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ection179.org/section_179_and_software.html" TargetMode="External"/><Relationship Id="rId1" Type="http://schemas.openxmlformats.org/officeDocument/2006/relationships/hyperlink" Target="http://www.section179.org/section_179_vehicle_deductions.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9"/>
  <sheetViews>
    <sheetView showGridLines="0" tabSelected="1" zoomScaleNormal="100" workbookViewId="0"/>
  </sheetViews>
  <sheetFormatPr defaultRowHeight="15.75" x14ac:dyDescent="0.25"/>
  <cols>
    <col min="1" max="2" width="2.625" style="395" customWidth="1"/>
    <col min="3" max="3" width="2.75" style="395" customWidth="1"/>
    <col min="4" max="4" width="41.375" style="395" customWidth="1"/>
    <col min="5" max="11" width="15.25" style="395" customWidth="1"/>
    <col min="12" max="12" width="3" style="395" customWidth="1"/>
    <col min="13" max="13" width="2.625" style="395" customWidth="1"/>
    <col min="14" max="16384" width="9" style="395"/>
  </cols>
  <sheetData>
    <row r="1" spans="1:13" ht="15.75" customHeight="1" x14ac:dyDescent="0.25">
      <c r="B1" s="396"/>
      <c r="C1" s="396"/>
      <c r="D1" s="396"/>
      <c r="E1" s="396"/>
      <c r="F1" s="396"/>
      <c r="G1" s="396"/>
      <c r="H1" s="396"/>
      <c r="I1" s="396"/>
      <c r="J1" s="396"/>
      <c r="K1" s="396"/>
      <c r="L1" s="396"/>
      <c r="M1" s="396"/>
    </row>
    <row r="2" spans="1:13" x14ac:dyDescent="0.25">
      <c r="A2" s="396"/>
      <c r="B2" s="421"/>
      <c r="C2" s="426"/>
      <c r="D2" s="426"/>
      <c r="E2" s="426"/>
      <c r="F2" s="426"/>
      <c r="G2" s="426"/>
      <c r="H2" s="426"/>
      <c r="I2" s="426"/>
      <c r="J2" s="426"/>
      <c r="K2" s="426"/>
      <c r="L2" s="426"/>
      <c r="M2" s="422"/>
    </row>
    <row r="3" spans="1:13" x14ac:dyDescent="0.25">
      <c r="A3" s="396"/>
      <c r="B3" s="427"/>
      <c r="C3" s="2"/>
      <c r="D3" s="2"/>
      <c r="E3" s="2"/>
      <c r="F3" s="2"/>
      <c r="G3" s="2"/>
      <c r="H3" s="2"/>
      <c r="I3" s="2"/>
      <c r="J3" s="2"/>
      <c r="K3" s="2"/>
      <c r="L3" s="407"/>
      <c r="M3" s="399"/>
    </row>
    <row r="4" spans="1:13" ht="18.75" x14ac:dyDescent="0.3">
      <c r="A4" s="396"/>
      <c r="B4" s="427"/>
      <c r="C4" s="2"/>
      <c r="D4" s="97"/>
      <c r="E4" s="394"/>
      <c r="F4" s="394"/>
      <c r="G4" s="394"/>
      <c r="H4" s="394"/>
      <c r="I4" s="394"/>
      <c r="J4" s="394"/>
      <c r="K4" s="394"/>
      <c r="L4" s="408"/>
      <c r="M4" s="399"/>
    </row>
    <row r="5" spans="1:13" ht="22.5" x14ac:dyDescent="0.25">
      <c r="A5" s="396"/>
      <c r="B5" s="427"/>
      <c r="C5" s="2"/>
      <c r="D5" s="97"/>
      <c r="E5" s="393"/>
      <c r="F5" s="393"/>
      <c r="G5" s="393"/>
      <c r="H5" s="393"/>
      <c r="I5" s="393"/>
      <c r="J5" s="393"/>
      <c r="K5" s="393"/>
      <c r="L5" s="409"/>
      <c r="M5" s="399"/>
    </row>
    <row r="6" spans="1:13" ht="22.5" customHeight="1" x14ac:dyDescent="0.3">
      <c r="A6" s="396"/>
      <c r="B6" s="427"/>
      <c r="C6" s="2"/>
      <c r="D6" s="592" t="s">
        <v>250</v>
      </c>
      <c r="E6" s="592"/>
      <c r="F6" s="592"/>
      <c r="G6" s="592"/>
      <c r="H6" s="592"/>
      <c r="I6" s="592"/>
      <c r="J6" s="592"/>
      <c r="K6" s="592"/>
      <c r="L6" s="409"/>
      <c r="M6" s="399"/>
    </row>
    <row r="7" spans="1:13" ht="22.5" x14ac:dyDescent="0.25">
      <c r="A7" s="396"/>
      <c r="B7" s="427"/>
      <c r="C7" s="2"/>
      <c r="D7" s="593" t="str">
        <f>Project_Title</f>
        <v>AMS (Software Upgrade - 2030)</v>
      </c>
      <c r="E7" s="593"/>
      <c r="F7" s="593"/>
      <c r="G7" s="593"/>
      <c r="H7" s="593"/>
      <c r="I7" s="593"/>
      <c r="J7" s="593"/>
      <c r="K7" s="593"/>
      <c r="L7" s="409"/>
      <c r="M7" s="399"/>
    </row>
    <row r="8" spans="1:13" x14ac:dyDescent="0.25">
      <c r="A8" s="396"/>
      <c r="B8" s="427"/>
      <c r="C8" s="2"/>
      <c r="D8" s="594" t="str">
        <f>"Project Number "&amp;Project_number</f>
        <v xml:space="preserve">Project Number </v>
      </c>
      <c r="E8" s="594"/>
      <c r="F8" s="594"/>
      <c r="G8" s="594"/>
      <c r="H8" s="594"/>
      <c r="I8" s="594"/>
      <c r="J8" s="594"/>
      <c r="K8" s="594"/>
      <c r="L8" s="409"/>
      <c r="M8" s="399"/>
    </row>
    <row r="9" spans="1:13" x14ac:dyDescent="0.25">
      <c r="A9" s="396"/>
      <c r="B9" s="427"/>
      <c r="C9" s="2"/>
      <c r="D9" s="594" t="str">
        <f>Inputs!M17&amp;": "&amp;Inputs!M7</f>
        <v xml:space="preserve">Customer Services: </v>
      </c>
      <c r="E9" s="594"/>
      <c r="F9" s="594"/>
      <c r="G9" s="594"/>
      <c r="H9" s="594"/>
      <c r="I9" s="594"/>
      <c r="J9" s="594"/>
      <c r="K9" s="594"/>
      <c r="L9" s="410"/>
      <c r="M9" s="399"/>
    </row>
    <row r="10" spans="1:13" x14ac:dyDescent="0.25">
      <c r="A10" s="396"/>
      <c r="B10" s="427"/>
      <c r="C10" s="2"/>
      <c r="D10" s="591" t="str">
        <f>Company</f>
        <v>Servco</v>
      </c>
      <c r="E10" s="591"/>
      <c r="F10" s="591"/>
      <c r="G10" s="591"/>
      <c r="H10" s="591"/>
      <c r="I10" s="591"/>
      <c r="J10" s="591"/>
      <c r="K10" s="591"/>
      <c r="L10" s="410"/>
      <c r="M10" s="399"/>
    </row>
    <row r="11" spans="1:13" x14ac:dyDescent="0.25">
      <c r="A11" s="396"/>
      <c r="B11" s="427"/>
      <c r="C11" s="2"/>
      <c r="D11" s="428"/>
      <c r="E11" s="428"/>
      <c r="F11" s="428"/>
      <c r="G11" s="428"/>
      <c r="H11" s="428"/>
      <c r="I11" s="397"/>
      <c r="J11" s="97"/>
      <c r="K11" s="97"/>
      <c r="L11" s="409"/>
      <c r="M11" s="399"/>
    </row>
    <row r="12" spans="1:13" ht="31.5" x14ac:dyDescent="0.25">
      <c r="A12" s="396"/>
      <c r="B12" s="427"/>
      <c r="C12" s="399"/>
      <c r="D12" s="420" t="s">
        <v>251</v>
      </c>
      <c r="E12" s="398" t="s">
        <v>249</v>
      </c>
      <c r="F12" s="465" t="str">
        <f>Inputs!D73</f>
        <v>Alternative #1</v>
      </c>
      <c r="G12" s="466" t="str">
        <f>Inputs!D111</f>
        <v>Alternative #2</v>
      </c>
      <c r="H12" s="467" t="str">
        <f>Inputs!D149</f>
        <v>Alternative #3</v>
      </c>
      <c r="I12" s="439"/>
      <c r="J12" s="49"/>
      <c r="K12" s="49"/>
      <c r="L12" s="409"/>
      <c r="M12" s="399"/>
    </row>
    <row r="13" spans="1:13" x14ac:dyDescent="0.25">
      <c r="A13" s="396"/>
      <c r="B13" s="427"/>
      <c r="C13" s="2"/>
      <c r="D13" s="433"/>
      <c r="E13" s="434"/>
      <c r="F13" s="435"/>
      <c r="G13" s="436"/>
      <c r="H13" s="436"/>
      <c r="I13" s="439"/>
      <c r="J13" s="49"/>
      <c r="K13" s="49"/>
      <c r="L13" s="409"/>
      <c r="M13" s="399"/>
    </row>
    <row r="14" spans="1:13" x14ac:dyDescent="0.25">
      <c r="A14" s="396"/>
      <c r="B14" s="427"/>
      <c r="C14" s="399"/>
      <c r="D14" s="455" t="s">
        <v>248</v>
      </c>
      <c r="E14" s="438">
        <f ca="1">SUM(Inputs!E29:AC29)</f>
        <v>8607.3554648942845</v>
      </c>
      <c r="F14" s="442">
        <f ca="1">SUM(Inputs!E76:Q76)</f>
        <v>0</v>
      </c>
      <c r="G14" s="442">
        <f ca="1">SUM(Inputs!E114:Q114)</f>
        <v>0</v>
      </c>
      <c r="H14" s="442">
        <f ca="1">SUM(Inputs!E152:Q152)</f>
        <v>0</v>
      </c>
      <c r="I14" s="46"/>
      <c r="J14" s="47"/>
      <c r="K14" s="47"/>
      <c r="L14" s="411"/>
      <c r="M14" s="399"/>
    </row>
    <row r="15" spans="1:13" x14ac:dyDescent="0.25">
      <c r="A15" s="396"/>
      <c r="B15" s="427"/>
      <c r="C15" s="2"/>
      <c r="D15" s="440"/>
      <c r="E15" s="441"/>
      <c r="F15" s="441"/>
      <c r="G15" s="441"/>
      <c r="H15" s="441"/>
      <c r="I15" s="46"/>
      <c r="J15" s="47"/>
      <c r="K15" s="47"/>
      <c r="L15" s="411"/>
      <c r="M15" s="399"/>
    </row>
    <row r="16" spans="1:13" x14ac:dyDescent="0.25">
      <c r="A16" s="396"/>
      <c r="B16" s="427"/>
      <c r="C16" s="399"/>
      <c r="D16" s="437" t="s">
        <v>189</v>
      </c>
      <c r="E16" s="468">
        <f>SUM(Inputs!E43:AC43)</f>
        <v>0</v>
      </c>
      <c r="F16" s="451">
        <f>SUM(Inputs!E90:AC90)</f>
        <v>0</v>
      </c>
      <c r="G16" s="451">
        <f>SUM(Inputs!E128:AC128)</f>
        <v>0</v>
      </c>
      <c r="H16" s="451">
        <f>SUM(Inputs!E166:AC166)</f>
        <v>0</v>
      </c>
      <c r="I16" s="46"/>
      <c r="J16" s="47"/>
      <c r="K16" s="47"/>
      <c r="L16" s="411"/>
      <c r="M16" s="399"/>
    </row>
    <row r="17" spans="1:13" x14ac:dyDescent="0.25">
      <c r="A17" s="396"/>
      <c r="B17" s="427"/>
      <c r="C17" s="399"/>
      <c r="D17" s="443" t="s">
        <v>252</v>
      </c>
      <c r="E17" s="468">
        <f ca="1">'Outputs - Recommendation'!B70</f>
        <v>3996.0880748436198</v>
      </c>
      <c r="F17" s="451">
        <f ca="1">'Outputs - Alt #1'!B70</f>
        <v>0</v>
      </c>
      <c r="G17" s="451">
        <f ca="1">'Outputs - Alt #2'!B70</f>
        <v>0</v>
      </c>
      <c r="H17" s="451">
        <f ca="1">'Outputs - Alt #3'!B70</f>
        <v>0</v>
      </c>
      <c r="I17" s="444"/>
      <c r="J17" s="47"/>
      <c r="K17" s="47"/>
      <c r="L17" s="412"/>
      <c r="M17" s="399"/>
    </row>
    <row r="18" spans="1:13" hidden="1" x14ac:dyDescent="0.25">
      <c r="A18" s="396"/>
      <c r="B18" s="427"/>
      <c r="C18" s="399"/>
      <c r="D18" s="443" t="s">
        <v>253</v>
      </c>
      <c r="E18" s="468">
        <f ca="1">'Outputs - Recommendation'!B46</f>
        <v>166.14173846172989</v>
      </c>
      <c r="F18" s="451">
        <f ca="1">'Outputs - Alt #1'!B46</f>
        <v>0</v>
      </c>
      <c r="G18" s="451">
        <f ca="1">'Outputs - Alt #2'!B46</f>
        <v>0</v>
      </c>
      <c r="H18" s="451">
        <f ca="1">'Outputs - Alt #3'!B46</f>
        <v>0</v>
      </c>
      <c r="I18" s="47"/>
      <c r="J18" s="47"/>
      <c r="K18" s="47"/>
      <c r="L18" s="411"/>
      <c r="M18" s="399"/>
    </row>
    <row r="19" spans="1:13" hidden="1" x14ac:dyDescent="0.25">
      <c r="A19" s="396"/>
      <c r="B19" s="427"/>
      <c r="C19" s="399"/>
      <c r="D19" s="443" t="s">
        <v>114</v>
      </c>
      <c r="E19" s="454">
        <f ca="1">'Outputs - Recommendation'!B48</f>
        <v>9.049795652274617E-2</v>
      </c>
      <c r="F19" s="416">
        <f ca="1">'Outputs - Alt #1'!B48</f>
        <v>0</v>
      </c>
      <c r="G19" s="416">
        <f ca="1">'Outputs - Alt #2'!B48</f>
        <v>0</v>
      </c>
      <c r="H19" s="416">
        <f ca="1">'Outputs - Alt #3'!B48</f>
        <v>0</v>
      </c>
      <c r="I19" s="48"/>
      <c r="J19" s="48"/>
      <c r="K19" s="48"/>
      <c r="L19" s="413"/>
      <c r="M19" s="399"/>
    </row>
    <row r="20" spans="1:13" x14ac:dyDescent="0.25">
      <c r="A20" s="396"/>
      <c r="B20" s="427"/>
      <c r="C20" s="2"/>
      <c r="D20" s="445" t="s">
        <v>112</v>
      </c>
      <c r="E20" s="454">
        <f ca="1">IF(ECR="yes",IF(ISERROR(AVERAGE('Outputs - Recommendation'!C57:OFFSET('Outputs - Recommendation'!C57,0,'LookUp Ranges'!B141-1))/AVERAGE('Outputs - Recommendation'!C52:OFFSET('Outputs - Recommendation'!C52,0,'LookUp Ranges'!B141-1))),0,AVERAGE('Outputs - Recommendation'!C57:OFFSET('Outputs - Recommendation'!C57,0,'LookUp Ranges'!B141-1))/AVERAGE('Outputs - Recommendation'!C52:OFFSET('Outputs - Recommendation'!C52,0,'LookUp Ranges'!B141-1))),IF(ISERROR(AVERAGE('Outputs - Recommendation'!C39:OFFSET('Outputs - Recommendation'!C39,0,'LookUp Ranges'!B141-1))/AVERAGE('Outputs - Recommendation'!C52:OFFSET('Outputs - Recommendation'!C52,0,'LookUp Ranges'!B141-1))),0,AVERAGE('Outputs - Recommendation'!C39:OFFSET('Outputs - Recommendation'!C39,0,'LookUp Ranges'!B141-1))/AVERAGE('Outputs - Recommendation'!C52:OFFSET('Outputs - Recommendation'!C52,0,'LookUp Ranges'!B141-1))))</f>
        <v>0.13022654088050312</v>
      </c>
      <c r="F20" s="416">
        <f ca="1">IF(ECR="yes",IF(ISERROR(AVERAGE('Outputs - Alt #1'!C57:OFFSET('Outputs - Alt #1'!C57,0,'LookUp Ranges'!B141-1))/AVERAGE('Outputs - Alt #1'!C52:OFFSET('Outputs - Alt #1'!C52,0,'LookUp Ranges'!B141-1))),0,AVERAGE('Outputs - Alt #1'!C57:OFFSET('Outputs - Alt #1'!C57,0,'LookUp Ranges'!B141-1))/AVERAGE('Outputs - Alt #1'!C52:OFFSET('Outputs - Alt #1'!C52,0,'LookUp Ranges'!B141-1))),IF(ISERROR(AVERAGE('Outputs - Alt #1'!C39:OFFSET('Outputs - Alt #1'!C39,0,'LookUp Ranges'!B141-1))/AVERAGE('Outputs - Alt #1'!C52:OFFSET('Outputs - Alt #1'!C52,0,'LookUp Ranges'!B141-1))),0,AVERAGE('Outputs - Alt #1'!C39:OFFSET('Outputs - Alt #1'!C39,0,'LookUp Ranges'!B141-1))/AVERAGE('Outputs - Alt #1'!C52:OFFSET('Outputs - Alt #1'!C52,0,'LookUp Ranges'!B141-1))))</f>
        <v>0</v>
      </c>
      <c r="G20" s="416">
        <f ca="1">IF(ECR="yes",IF(ISERROR(AVERAGE('Outputs - Alt #2'!C57:OFFSET('Outputs - Alt #2'!C57,0,'LookUp Ranges'!B141-1))/AVERAGE('Outputs - Alt #2'!C52:OFFSET('Outputs - Alt #2'!C52,0,'LookUp Ranges'!B141-1))),0,AVERAGE('Outputs - Alt #2'!C57:OFFSET('Outputs - Alt #2'!C57,0,'LookUp Ranges'!B141-1))/AVERAGE('Outputs - Alt #2'!C52:OFFSET('Outputs - Alt #2'!C52,0,'LookUp Ranges'!B141-1))),IF(ISERROR(AVERAGE('Outputs - Alt #2'!C39:OFFSET('Outputs - Alt #2'!C39,0,'LookUp Ranges'!B141-1))/AVERAGE('Outputs - Alt #2'!C52:OFFSET('Outputs - Alt #2'!C52,0,'LookUp Ranges'!B141-1))),0,AVERAGE('Outputs - Alt #2'!C39:OFFSET('Outputs - Alt #2'!C39,0,'LookUp Ranges'!B141-1))/AVERAGE('Outputs - Alt #2'!C52:OFFSET('Outputs - Alt #2'!C52,0,'LookUp Ranges'!B141-1))))</f>
        <v>0</v>
      </c>
      <c r="H20" s="416">
        <f ca="1">IF(ECR="yes",IF(ISERROR(AVERAGE('Outputs - Alt #3'!C57:OFFSET('Outputs - Alt #3'!C57,0,'LookUp Ranges'!B141-1))/AVERAGE('Outputs - Alt #3'!C52:OFFSET('Outputs - Alt #3'!C52,0,'LookUp Ranges'!B141-1))),0,AVERAGE('Outputs - Alt #3'!C57:OFFSET('Outputs - Alt #3'!C57,0,'LookUp Ranges'!B141-1))/AVERAGE('Outputs - Alt #3'!C52:OFFSET('Outputs - Alt #3'!C52,0,'LookUp Ranges'!B141-1))),IF(ISERROR(AVERAGE('Outputs - Alt #3'!C39:OFFSET('Outputs - Alt #3'!C39,0,'LookUp Ranges'!B141-1))/AVERAGE('Outputs - Alt #3'!C52:OFFSET('Outputs - Alt #3'!C52,0,'LookUp Ranges'!B141-1))),0,AVERAGE('Outputs - Alt #3'!C39:OFFSET('Outputs - Alt #3'!C39,0,'LookUp Ranges'!B141-1))/AVERAGE('Outputs - Alt #3'!C52:OFFSET('Outputs - Alt #3'!C52,0,'LookUp Ranges'!B141-1))))</f>
        <v>0</v>
      </c>
      <c r="I20" s="48"/>
      <c r="J20" s="48"/>
      <c r="K20" s="48"/>
      <c r="L20" s="413"/>
      <c r="M20" s="399"/>
    </row>
    <row r="21" spans="1:13" ht="16.5" customHeight="1" x14ac:dyDescent="0.25">
      <c r="A21" s="396"/>
      <c r="B21" s="427"/>
      <c r="C21" s="2"/>
      <c r="D21" s="453"/>
      <c r="E21" s="429"/>
      <c r="F21" s="446"/>
      <c r="G21" s="430"/>
      <c r="H21" s="447"/>
      <c r="I21" s="430"/>
      <c r="J21" s="430"/>
      <c r="K21" s="430"/>
      <c r="L21" s="413"/>
      <c r="M21" s="399"/>
    </row>
    <row r="22" spans="1:13" ht="16.5" customHeight="1" x14ac:dyDescent="0.25">
      <c r="A22" s="396"/>
      <c r="B22" s="427"/>
      <c r="C22" s="2"/>
      <c r="D22" s="30"/>
      <c r="E22" s="418" t="s">
        <v>241</v>
      </c>
      <c r="F22" s="449"/>
      <c r="G22" s="400"/>
      <c r="H22" s="449"/>
      <c r="I22" s="400"/>
      <c r="J22" s="400"/>
      <c r="K22" s="419"/>
      <c r="L22" s="413"/>
      <c r="M22" s="399"/>
    </row>
    <row r="23" spans="1:13" x14ac:dyDescent="0.25">
      <c r="A23" s="396"/>
      <c r="B23" s="427"/>
      <c r="C23" s="399"/>
      <c r="D23" s="448"/>
      <c r="E23" s="402" t="s">
        <v>244</v>
      </c>
      <c r="F23" s="403"/>
      <c r="G23" s="403"/>
      <c r="H23" s="403"/>
      <c r="I23" s="403"/>
      <c r="J23" s="403"/>
      <c r="K23" s="402" t="s">
        <v>242</v>
      </c>
      <c r="L23" s="409"/>
      <c r="M23" s="399"/>
    </row>
    <row r="24" spans="1:13" x14ac:dyDescent="0.25">
      <c r="A24" s="396"/>
      <c r="B24" s="427"/>
      <c r="C24" s="399"/>
      <c r="D24" s="401" t="s">
        <v>254</v>
      </c>
      <c r="E24" s="375" t="str">
        <f>RIGHT(F24,4)&amp;"-"&amp;RIGHT(J24,4)</f>
        <v>2016-2020</v>
      </c>
      <c r="F24" s="376">
        <f>Inputs!E26</f>
        <v>2016</v>
      </c>
      <c r="G24" s="376">
        <f>F24+1</f>
        <v>2017</v>
      </c>
      <c r="H24" s="376">
        <f>G24+1</f>
        <v>2018</v>
      </c>
      <c r="I24" s="376">
        <f>H24+1</f>
        <v>2019</v>
      </c>
      <c r="J24" s="376">
        <f>I24+1</f>
        <v>2020</v>
      </c>
      <c r="K24" s="375" t="str">
        <f ca="1">IF(ISERROR(FirstYear&amp;"-"&amp;FirstYear+'LookUp Ranges'!B141-1),"",FirstYear&amp;"-"&amp;FirstYear+'LookUp Ranges'!B141-1)</f>
        <v>2016-2035</v>
      </c>
      <c r="L24" s="409"/>
      <c r="M24" s="399"/>
    </row>
    <row r="25" spans="1:13" x14ac:dyDescent="0.25">
      <c r="A25" s="396"/>
      <c r="B25" s="427"/>
      <c r="C25" s="2"/>
      <c r="D25" s="443" t="s">
        <v>258</v>
      </c>
      <c r="E25" s="450">
        <f ca="1">SUM(F25:J25)</f>
        <v>0</v>
      </c>
      <c r="F25" s="450">
        <f ca="1">Inputs!E29</f>
        <v>0</v>
      </c>
      <c r="G25" s="450">
        <f ca="1">Inputs!F29</f>
        <v>0</v>
      </c>
      <c r="H25" s="450">
        <f ca="1">Inputs!G29</f>
        <v>0</v>
      </c>
      <c r="I25" s="450">
        <f ca="1">Inputs!H29</f>
        <v>0</v>
      </c>
      <c r="J25" s="450">
        <f ca="1">Inputs!I29</f>
        <v>0</v>
      </c>
      <c r="K25" s="450">
        <f ca="1">SUM(Inputs!E29:AC29)</f>
        <v>8607.3554648942845</v>
      </c>
      <c r="L25" s="409"/>
      <c r="M25" s="399"/>
    </row>
    <row r="26" spans="1:13" x14ac:dyDescent="0.25">
      <c r="A26" s="396"/>
      <c r="B26" s="427"/>
      <c r="C26" s="2"/>
      <c r="D26" s="443" t="s">
        <v>259</v>
      </c>
      <c r="E26" s="450">
        <f>SUM(F26:J26)</f>
        <v>0</v>
      </c>
      <c r="F26" s="450">
        <f>Inputs!E43</f>
        <v>0</v>
      </c>
      <c r="G26" s="450">
        <f>Inputs!F43</f>
        <v>0</v>
      </c>
      <c r="H26" s="450">
        <f>Inputs!G43</f>
        <v>0</v>
      </c>
      <c r="I26" s="450">
        <f>Inputs!H43</f>
        <v>0</v>
      </c>
      <c r="J26" s="450">
        <f>Inputs!I43</f>
        <v>0</v>
      </c>
      <c r="K26" s="450">
        <f>SUM(Inputs!E43:AC43)</f>
        <v>0</v>
      </c>
      <c r="L26" s="409"/>
      <c r="M26" s="399"/>
    </row>
    <row r="27" spans="1:13" x14ac:dyDescent="0.25">
      <c r="A27" s="396"/>
      <c r="B27" s="427"/>
      <c r="C27" s="2"/>
      <c r="D27" s="443" t="s">
        <v>255</v>
      </c>
      <c r="E27" s="450">
        <f ca="1">SUM(F27:J27)</f>
        <v>0</v>
      </c>
      <c r="F27" s="451">
        <f ca="1">'Outputs - Recommendation'!C50</f>
        <v>0</v>
      </c>
      <c r="G27" s="451">
        <f ca="1">'Outputs - Recommendation'!D50</f>
        <v>0</v>
      </c>
      <c r="H27" s="451">
        <f ca="1">'Outputs - Recommendation'!E50</f>
        <v>0</v>
      </c>
      <c r="I27" s="451">
        <f ca="1">'Outputs - Recommendation'!F50</f>
        <v>0</v>
      </c>
      <c r="J27" s="451">
        <f ca="1">'Outputs - Recommendation'!G50</f>
        <v>0</v>
      </c>
      <c r="K27" s="451">
        <f ca="1">IF(ISERROR(SUM('Outputs - Recommendation'!C50:OFFSET('Outputs - Recommendation'!C50,0,'LookUp Ranges'!B141-1))),0,SUM('Outputs - Recommendation'!C50:OFFSET('Outputs - Recommendation'!C50,0,'LookUp Ranges'!B141-1)))</f>
        <v>2851.4977806669999</v>
      </c>
      <c r="L27" s="409"/>
      <c r="M27" s="399"/>
    </row>
    <row r="28" spans="1:13" x14ac:dyDescent="0.25">
      <c r="A28" s="396"/>
      <c r="B28" s="427"/>
      <c r="C28" s="2"/>
      <c r="D28" s="443" t="s">
        <v>256</v>
      </c>
      <c r="E28" s="450">
        <f ca="1">SUM(F28:J28)</f>
        <v>0</v>
      </c>
      <c r="F28" s="451">
        <f ca="1">'Outputs - Recommendation'!C39</f>
        <v>0</v>
      </c>
      <c r="G28" s="451">
        <f ca="1">'Outputs - Recommendation'!D39</f>
        <v>0</v>
      </c>
      <c r="H28" s="451">
        <f ca="1">'Outputs - Recommendation'!E39</f>
        <v>0</v>
      </c>
      <c r="I28" s="451">
        <f ca="1">'Outputs - Recommendation'!F39</f>
        <v>0</v>
      </c>
      <c r="J28" s="451">
        <f ca="1">'Outputs - Recommendation'!G39</f>
        <v>0</v>
      </c>
      <c r="K28" s="451">
        <f ca="1">IF(ISERROR(SUM('Outputs - Recommendation'!C39:OFFSET('Outputs - Recommendation'!C39,0,'LookUp Ranges'!B141-1))),0,SUM('Outputs - Recommendation'!C39:OFFSET('Outputs - Recommendation'!C39,0,'LookUp Ranges'!B141-1)))</f>
        <v>1485.2006200267529</v>
      </c>
      <c r="L28" s="409"/>
      <c r="M28" s="399"/>
    </row>
    <row r="29" spans="1:13" x14ac:dyDescent="0.25">
      <c r="A29" s="396"/>
      <c r="B29" s="427"/>
      <c r="C29" s="2"/>
      <c r="D29" s="452" t="s">
        <v>112</v>
      </c>
      <c r="E29" s="432">
        <f ca="1">IF(ECR="yes",IF(ISERROR(AVERAGE('Outputs - Recommendation'!C57:G57))/AVERAGE('Outputs - Recommendation'!C52:G52),0,AVERAGE('Outputs - Recommendation'!C57:G57)/AVERAGE('Outputs - Recommendation'!C52:G52)),IF(ISERROR(AVERAGE('Outputs - Recommendation'!C39:G39)/AVERAGE('Outputs - Recommendation'!C52:G52)),0,AVERAGE('Outputs - Recommendation'!C39:G39)/AVERAGE('Outputs - Recommendation'!C52:G52)))</f>
        <v>0</v>
      </c>
      <c r="F29" s="417">
        <f ca="1">'Outputs - Recommendation'!C53</f>
        <v>0</v>
      </c>
      <c r="G29" s="417">
        <f ca="1">'Outputs - Recommendation'!D53</f>
        <v>0</v>
      </c>
      <c r="H29" s="417">
        <f ca="1">'Outputs - Recommendation'!E53</f>
        <v>0</v>
      </c>
      <c r="I29" s="417">
        <f ca="1">'Outputs - Recommendation'!F53</f>
        <v>0</v>
      </c>
      <c r="J29" s="417">
        <f ca="1">'Outputs - Recommendation'!G53</f>
        <v>0</v>
      </c>
      <c r="K29" s="417">
        <f ca="1">+E20</f>
        <v>0.13022654088050312</v>
      </c>
      <c r="L29" s="409"/>
      <c r="M29" s="399"/>
    </row>
    <row r="30" spans="1:13" s="396" customFormat="1" x14ac:dyDescent="0.25">
      <c r="B30" s="427"/>
      <c r="C30" s="2"/>
      <c r="D30" s="1"/>
      <c r="E30" s="2"/>
      <c r="F30" s="2"/>
      <c r="G30" s="2"/>
      <c r="H30" s="2"/>
      <c r="I30" s="2"/>
      <c r="J30" s="2"/>
      <c r="K30" s="2"/>
      <c r="L30" s="409"/>
      <c r="M30" s="399"/>
    </row>
    <row r="31" spans="1:13" s="396" customFormat="1" x14ac:dyDescent="0.25">
      <c r="B31" s="427"/>
      <c r="C31" s="2"/>
      <c r="D31" s="3" t="s">
        <v>302</v>
      </c>
      <c r="E31" s="4"/>
      <c r="F31" s="4"/>
      <c r="G31" s="4"/>
      <c r="H31" s="4"/>
      <c r="I31" s="4"/>
      <c r="J31" s="4"/>
      <c r="K31" s="4"/>
      <c r="L31" s="414"/>
      <c r="M31" s="399"/>
    </row>
    <row r="32" spans="1:13" hidden="1" x14ac:dyDescent="0.25">
      <c r="A32" s="396"/>
      <c r="B32" s="427"/>
      <c r="C32" s="2"/>
      <c r="D32" s="3" t="str">
        <f>"If the NPV is zero, the IRR should be equal to the 'hurdle rate' or cost of capital ("&amp;TEXT('LookUp Ranges'!B137,"0.00%")&amp;").  If the NPV is positive, the IRR should be greater than the cost of capital."</f>
        <v>If the NPV is zero, the IRR should be equal to the 'hurdle rate' or cost of capital (6.62%).  If the NPV is positive, the IRR should be greater than the cost of capital.</v>
      </c>
      <c r="E32" s="4"/>
      <c r="F32" s="4"/>
      <c r="G32" s="4"/>
      <c r="H32" s="4"/>
      <c r="I32" s="4"/>
      <c r="J32" s="4"/>
      <c r="K32" s="4"/>
      <c r="L32" s="414"/>
      <c r="M32" s="423"/>
    </row>
    <row r="33" spans="1:13" hidden="1" x14ac:dyDescent="0.25">
      <c r="A33" s="396"/>
      <c r="B33" s="427"/>
      <c r="C33" s="2"/>
      <c r="D33" s="3" t="s">
        <v>169</v>
      </c>
      <c r="E33" s="4"/>
      <c r="F33" s="4"/>
      <c r="G33" s="4"/>
      <c r="H33" s="4"/>
      <c r="I33" s="4"/>
      <c r="J33" s="4"/>
      <c r="K33" s="4"/>
      <c r="L33" s="414"/>
      <c r="M33" s="423"/>
    </row>
    <row r="34" spans="1:13" hidden="1" x14ac:dyDescent="0.25">
      <c r="A34" s="396"/>
      <c r="B34" s="427"/>
      <c r="C34" s="2"/>
      <c r="D34" s="3" t="s">
        <v>170</v>
      </c>
      <c r="E34" s="4"/>
      <c r="F34" s="4"/>
      <c r="G34" s="4"/>
      <c r="H34" s="4"/>
      <c r="I34" s="4"/>
      <c r="J34" s="4"/>
      <c r="K34" s="4"/>
      <c r="L34" s="414"/>
      <c r="M34" s="423"/>
    </row>
    <row r="35" spans="1:13" x14ac:dyDescent="0.25">
      <c r="A35" s="396"/>
      <c r="B35" s="427"/>
      <c r="C35" s="2"/>
      <c r="D35" s="3" t="s">
        <v>171</v>
      </c>
      <c r="E35" s="2"/>
      <c r="F35" s="2"/>
      <c r="G35" s="2"/>
      <c r="H35" s="2"/>
      <c r="I35" s="2"/>
      <c r="J35" s="2"/>
      <c r="K35" s="2"/>
      <c r="L35" s="409"/>
      <c r="M35" s="399"/>
    </row>
    <row r="36" spans="1:13" ht="16.5" thickBot="1" x14ac:dyDescent="0.3">
      <c r="A36" s="396"/>
      <c r="B36" s="427"/>
      <c r="C36" s="2"/>
      <c r="D36" s="3" t="s">
        <v>161</v>
      </c>
      <c r="E36" s="2"/>
      <c r="F36" s="2"/>
      <c r="G36" s="2"/>
      <c r="H36" s="2"/>
      <c r="I36" s="2"/>
      <c r="J36" s="2"/>
      <c r="K36" s="2"/>
      <c r="L36" s="409"/>
      <c r="M36" s="399"/>
    </row>
    <row r="37" spans="1:13" ht="16.5" thickBot="1" x14ac:dyDescent="0.3">
      <c r="A37" s="396"/>
      <c r="B37" s="427"/>
      <c r="C37" s="404"/>
      <c r="D37" s="405"/>
      <c r="E37" s="406"/>
      <c r="F37" s="406"/>
      <c r="G37" s="406"/>
      <c r="H37" s="406"/>
      <c r="I37" s="406"/>
      <c r="J37" s="406"/>
      <c r="K37" s="406"/>
      <c r="L37" s="415"/>
      <c r="M37" s="399"/>
    </row>
    <row r="38" spans="1:13" ht="15.75" customHeight="1" x14ac:dyDescent="0.25">
      <c r="A38" s="396"/>
      <c r="B38" s="424"/>
      <c r="C38" s="280"/>
      <c r="D38" s="280"/>
      <c r="E38" s="280"/>
      <c r="F38" s="280"/>
      <c r="G38" s="280"/>
      <c r="H38" s="280"/>
      <c r="I38" s="280"/>
      <c r="J38" s="280"/>
      <c r="K38" s="280"/>
      <c r="L38" s="280"/>
      <c r="M38" s="425"/>
    </row>
    <row r="39" spans="1:13" x14ac:dyDescent="0.25">
      <c r="D39" s="396"/>
    </row>
  </sheetData>
  <mergeCells count="5">
    <mergeCell ref="D10:K10"/>
    <mergeCell ref="D6:K6"/>
    <mergeCell ref="D7:K7"/>
    <mergeCell ref="D8:K8"/>
    <mergeCell ref="D9:K9"/>
  </mergeCells>
  <pageMargins left="0.25" right="0.25" top="0.75" bottom="0.75" header="0.3" footer="0.3"/>
  <pageSetup scale="7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07"/>
  <sheetViews>
    <sheetView zoomScale="85" zoomScaleNormal="85" workbookViewId="0"/>
  </sheetViews>
  <sheetFormatPr defaultRowHeight="15.75" x14ac:dyDescent="0.25"/>
  <cols>
    <col min="1" max="1" width="1.25" style="274" customWidth="1"/>
    <col min="2" max="2" width="3.5" style="276" customWidth="1"/>
    <col min="3" max="3" width="3.875" style="276" customWidth="1"/>
    <col min="4" max="4" width="58.5" style="276" customWidth="1"/>
    <col min="5" max="17" width="10.625" style="276" customWidth="1"/>
    <col min="18" max="29" width="10.625" style="523" customWidth="1"/>
    <col min="30" max="32" width="9" style="276"/>
    <col min="33" max="36" width="9" style="506"/>
    <col min="37" max="16384" width="9" style="276"/>
  </cols>
  <sheetData>
    <row r="1" spans="1:36" s="274" customFormat="1" ht="16.5" thickBot="1" x14ac:dyDescent="0.3">
      <c r="A1" s="282"/>
      <c r="B1" s="282"/>
      <c r="C1" s="282"/>
      <c r="D1" s="282"/>
      <c r="E1" s="282"/>
      <c r="F1" s="282"/>
      <c r="G1" s="282"/>
      <c r="H1" s="282"/>
      <c r="I1" s="282"/>
      <c r="J1" s="282"/>
      <c r="K1" s="282"/>
      <c r="L1" s="282"/>
      <c r="M1" s="282"/>
      <c r="N1" s="282"/>
      <c r="O1" s="282"/>
      <c r="P1" s="282"/>
      <c r="Q1" s="282"/>
      <c r="R1" s="524"/>
      <c r="S1" s="524"/>
      <c r="T1" s="524"/>
      <c r="U1" s="524"/>
      <c r="V1" s="524"/>
      <c r="W1" s="524"/>
      <c r="X1" s="524"/>
      <c r="Y1" s="524"/>
      <c r="Z1" s="524"/>
      <c r="AA1" s="524"/>
      <c r="AB1" s="524"/>
      <c r="AC1" s="524"/>
      <c r="AD1" s="282"/>
      <c r="AE1" s="282"/>
      <c r="AF1" s="282"/>
      <c r="AG1" s="505"/>
      <c r="AH1" s="505"/>
      <c r="AI1" s="505"/>
      <c r="AJ1" s="505"/>
    </row>
    <row r="2" spans="1:36" ht="33.75" thickBot="1" x14ac:dyDescent="0.5">
      <c r="A2" s="282"/>
      <c r="B2" s="364"/>
      <c r="C2" s="365"/>
      <c r="D2" s="365" t="s">
        <v>234</v>
      </c>
      <c r="E2" s="366"/>
      <c r="F2" s="282"/>
      <c r="G2" s="296"/>
      <c r="H2" s="297"/>
      <c r="I2" s="297"/>
      <c r="J2" s="297"/>
      <c r="K2" s="297"/>
      <c r="L2" s="297"/>
      <c r="M2" s="297"/>
      <c r="N2" s="297"/>
      <c r="O2" s="297"/>
      <c r="P2" s="457"/>
      <c r="Q2" s="310"/>
      <c r="R2" s="525"/>
      <c r="S2" s="525"/>
      <c r="T2" s="525"/>
      <c r="U2" s="525"/>
      <c r="V2" s="525"/>
      <c r="W2" s="525"/>
      <c r="X2" s="525"/>
      <c r="Y2" s="525"/>
      <c r="Z2" s="525"/>
      <c r="AA2" s="525"/>
      <c r="AB2" s="525"/>
      <c r="AC2" s="525"/>
      <c r="AD2" s="282"/>
      <c r="AE2" s="282"/>
      <c r="AF2" s="282"/>
    </row>
    <row r="3" spans="1:36" x14ac:dyDescent="0.25">
      <c r="A3" s="282"/>
      <c r="B3" s="347"/>
      <c r="C3" s="460"/>
      <c r="D3" s="354"/>
      <c r="E3" s="348"/>
      <c r="F3" s="282"/>
      <c r="G3" s="302"/>
      <c r="H3" s="284"/>
      <c r="I3" s="284"/>
      <c r="J3" s="284"/>
      <c r="K3" s="456"/>
      <c r="L3" s="284"/>
      <c r="M3" s="284"/>
      <c r="N3" s="284"/>
      <c r="O3" s="284"/>
      <c r="P3" s="334"/>
      <c r="Q3" s="311"/>
      <c r="R3" s="525"/>
      <c r="S3" s="525"/>
      <c r="T3" s="525"/>
      <c r="U3" s="525"/>
      <c r="V3" s="525"/>
      <c r="W3" s="525"/>
      <c r="X3" s="525"/>
      <c r="Y3" s="525"/>
      <c r="Z3" s="525"/>
      <c r="AA3" s="525"/>
      <c r="AB3" s="525"/>
      <c r="AC3" s="525"/>
      <c r="AD3" s="282"/>
      <c r="AE3" s="282"/>
      <c r="AF3" s="282"/>
    </row>
    <row r="4" spans="1:36" s="274" customFormat="1" ht="15" customHeight="1" x14ac:dyDescent="0.25">
      <c r="A4" s="282"/>
      <c r="B4" s="347"/>
      <c r="C4" s="461"/>
      <c r="D4" s="352"/>
      <c r="E4" s="348"/>
      <c r="F4" s="282"/>
      <c r="G4" s="302"/>
      <c r="H4" s="284"/>
      <c r="I4" s="356" t="s">
        <v>236</v>
      </c>
      <c r="J4" s="287"/>
      <c r="K4" s="287"/>
      <c r="L4" s="287"/>
      <c r="M4" s="288"/>
      <c r="N4" s="288"/>
      <c r="O4" s="288"/>
      <c r="P4" s="335"/>
      <c r="Q4" s="311"/>
      <c r="R4" s="525"/>
      <c r="S4" s="525"/>
      <c r="T4" s="525"/>
      <c r="U4" s="525"/>
      <c r="V4" s="525"/>
      <c r="W4" s="525"/>
      <c r="X4" s="525"/>
      <c r="Y4" s="525"/>
      <c r="Z4" s="525"/>
      <c r="AA4" s="525"/>
      <c r="AB4" s="525"/>
      <c r="AC4" s="525"/>
      <c r="AD4" s="282"/>
      <c r="AE4" s="282"/>
      <c r="AF4" s="282"/>
      <c r="AG4" s="505"/>
      <c r="AH4" s="505"/>
      <c r="AI4" s="505"/>
      <c r="AJ4" s="505"/>
    </row>
    <row r="5" spans="1:36" s="274" customFormat="1" ht="15" customHeight="1" thickBot="1" x14ac:dyDescent="0.3">
      <c r="A5" s="282"/>
      <c r="B5" s="347"/>
      <c r="C5" s="462"/>
      <c r="D5" s="362" t="s">
        <v>235</v>
      </c>
      <c r="E5" s="348"/>
      <c r="F5" s="282"/>
      <c r="G5" s="302"/>
      <c r="H5" s="284"/>
      <c r="I5" s="561" t="s">
        <v>269</v>
      </c>
      <c r="J5" s="525"/>
      <c r="K5" s="525"/>
      <c r="L5" s="284"/>
      <c r="M5" s="584" t="s">
        <v>321</v>
      </c>
      <c r="N5" s="585"/>
      <c r="O5" s="586"/>
      <c r="P5" s="335"/>
      <c r="Q5" s="311"/>
      <c r="R5" s="525"/>
      <c r="S5" s="525"/>
      <c r="T5" s="525"/>
      <c r="U5" s="525"/>
      <c r="V5" s="525"/>
      <c r="W5" s="525"/>
      <c r="X5" s="525"/>
      <c r="Y5" s="525"/>
      <c r="Z5" s="525"/>
      <c r="AA5" s="525"/>
      <c r="AB5" s="525"/>
      <c r="AC5" s="525"/>
      <c r="AD5" s="282"/>
      <c r="AE5" s="282"/>
      <c r="AF5" s="282"/>
      <c r="AG5" s="505"/>
      <c r="AH5" s="505"/>
      <c r="AI5" s="505"/>
      <c r="AJ5" s="505"/>
    </row>
    <row r="6" spans="1:36" s="274" customFormat="1" ht="15" customHeight="1" thickBot="1" x14ac:dyDescent="0.3">
      <c r="A6" s="282"/>
      <c r="B6" s="347"/>
      <c r="C6" s="462"/>
      <c r="D6" s="362" t="s">
        <v>260</v>
      </c>
      <c r="E6" s="348"/>
      <c r="F6" s="282"/>
      <c r="G6" s="302"/>
      <c r="H6" s="284"/>
      <c r="I6" s="561" t="s">
        <v>270</v>
      </c>
      <c r="J6" s="525"/>
      <c r="K6" s="525"/>
      <c r="L6" s="284"/>
      <c r="M6" s="578"/>
      <c r="N6" s="579"/>
      <c r="O6" s="580"/>
      <c r="P6" s="335"/>
      <c r="Q6" s="311"/>
      <c r="R6" s="525"/>
      <c r="S6" s="525"/>
      <c r="T6" s="525"/>
      <c r="U6" s="525"/>
      <c r="V6" s="525"/>
      <c r="W6" s="525"/>
      <c r="X6" s="525"/>
      <c r="Y6" s="525"/>
      <c r="Z6" s="525"/>
      <c r="AA6" s="525"/>
      <c r="AB6" s="525"/>
      <c r="AC6" s="525"/>
      <c r="AD6" s="282"/>
      <c r="AE6" s="282"/>
      <c r="AF6" s="282"/>
      <c r="AG6" s="505"/>
      <c r="AH6" s="505"/>
      <c r="AI6" s="505"/>
      <c r="AJ6" s="505"/>
    </row>
    <row r="7" spans="1:36" s="274" customFormat="1" ht="15" customHeight="1" thickBot="1" x14ac:dyDescent="0.3">
      <c r="A7" s="282"/>
      <c r="B7" s="347"/>
      <c r="C7" s="462"/>
      <c r="D7" s="362" t="s">
        <v>261</v>
      </c>
      <c r="E7" s="348"/>
      <c r="F7" s="282"/>
      <c r="G7" s="302"/>
      <c r="H7" s="284"/>
      <c r="I7" s="561" t="s">
        <v>271</v>
      </c>
      <c r="J7" s="525"/>
      <c r="K7" s="525"/>
      <c r="L7" s="284"/>
      <c r="M7" s="587"/>
      <c r="N7" s="588"/>
      <c r="O7" s="589"/>
      <c r="P7" s="335"/>
      <c r="Q7" s="311"/>
      <c r="R7" s="525"/>
      <c r="S7" s="525"/>
      <c r="T7" s="525"/>
      <c r="U7" s="525"/>
      <c r="V7" s="525"/>
      <c r="W7" s="525"/>
      <c r="X7" s="525"/>
      <c r="Y7" s="525"/>
      <c r="Z7" s="525"/>
      <c r="AA7" s="525"/>
      <c r="AB7" s="525"/>
      <c r="AC7" s="525"/>
      <c r="AD7" s="282"/>
      <c r="AE7" s="282"/>
      <c r="AF7" s="282"/>
      <c r="AG7" s="505"/>
      <c r="AH7" s="505"/>
      <c r="AI7" s="505"/>
      <c r="AJ7" s="505"/>
    </row>
    <row r="8" spans="1:36" s="274" customFormat="1" ht="15" customHeight="1" thickBot="1" x14ac:dyDescent="0.3">
      <c r="A8" s="282"/>
      <c r="B8" s="347"/>
      <c r="C8" s="463"/>
      <c r="D8" s="363" t="s">
        <v>263</v>
      </c>
      <c r="E8" s="348"/>
      <c r="F8" s="282"/>
      <c r="G8" s="302"/>
      <c r="H8" s="284"/>
      <c r="I8" s="561" t="s">
        <v>272</v>
      </c>
      <c r="J8" s="525"/>
      <c r="K8" s="525"/>
      <c r="L8" s="284"/>
      <c r="M8" s="578">
        <v>2016</v>
      </c>
      <c r="N8" s="579"/>
      <c r="O8" s="580"/>
      <c r="P8" s="335"/>
      <c r="Q8" s="311"/>
      <c r="R8" s="525"/>
      <c r="S8" s="525"/>
      <c r="T8" s="525"/>
      <c r="U8" s="525"/>
      <c r="V8" s="525"/>
      <c r="W8" s="525"/>
      <c r="X8" s="525"/>
      <c r="Y8" s="525"/>
      <c r="Z8" s="525"/>
      <c r="AA8" s="525"/>
      <c r="AB8" s="525"/>
      <c r="AC8" s="525"/>
      <c r="AD8" s="282"/>
      <c r="AE8" s="282"/>
      <c r="AF8" s="282"/>
      <c r="AG8" s="505"/>
      <c r="AH8" s="505"/>
      <c r="AI8" s="505"/>
      <c r="AJ8" s="505"/>
    </row>
    <row r="9" spans="1:36" s="274" customFormat="1" ht="15" customHeight="1" thickBot="1" x14ac:dyDescent="0.3">
      <c r="A9" s="282"/>
      <c r="B9" s="347"/>
      <c r="C9" s="463"/>
      <c r="D9" s="363" t="s">
        <v>262</v>
      </c>
      <c r="E9" s="348"/>
      <c r="F9" s="282"/>
      <c r="G9" s="302"/>
      <c r="H9" s="284"/>
      <c r="I9" s="561" t="s">
        <v>273</v>
      </c>
      <c r="J9" s="525"/>
      <c r="K9" s="525"/>
      <c r="L9" s="284"/>
      <c r="M9" s="578">
        <v>2030</v>
      </c>
      <c r="N9" s="579"/>
      <c r="O9" s="580"/>
      <c r="P9" s="335"/>
      <c r="Q9" s="311"/>
      <c r="R9" s="525"/>
      <c r="S9" s="525"/>
      <c r="T9" s="525"/>
      <c r="U9" s="525"/>
      <c r="V9" s="525"/>
      <c r="W9" s="525"/>
      <c r="X9" s="525"/>
      <c r="Y9" s="525"/>
      <c r="Z9" s="525"/>
      <c r="AA9" s="525"/>
      <c r="AB9" s="525"/>
      <c r="AC9" s="525"/>
      <c r="AD9" s="282"/>
      <c r="AE9" s="282"/>
      <c r="AF9" s="282"/>
      <c r="AG9" s="505"/>
      <c r="AH9" s="505"/>
      <c r="AI9" s="505"/>
      <c r="AJ9" s="505"/>
    </row>
    <row r="10" spans="1:36" s="274" customFormat="1" ht="15" customHeight="1" thickBot="1" x14ac:dyDescent="0.3">
      <c r="A10" s="282"/>
      <c r="B10" s="347"/>
      <c r="C10" s="463"/>
      <c r="D10" s="363"/>
      <c r="E10" s="348"/>
      <c r="F10" s="282"/>
      <c r="G10" s="302"/>
      <c r="H10" s="284"/>
      <c r="I10" s="561" t="s">
        <v>274</v>
      </c>
      <c r="J10" s="525"/>
      <c r="K10" s="562"/>
      <c r="L10" s="284"/>
      <c r="M10" s="578"/>
      <c r="N10" s="579"/>
      <c r="O10" s="580"/>
      <c r="P10" s="574"/>
      <c r="Q10" s="311"/>
      <c r="R10" s="525"/>
      <c r="S10" s="525"/>
      <c r="T10" s="525"/>
      <c r="U10" s="525"/>
      <c r="V10" s="525"/>
      <c r="W10" s="525"/>
      <c r="X10" s="525"/>
      <c r="Y10" s="525"/>
      <c r="Z10" s="525"/>
      <c r="AA10" s="525"/>
      <c r="AB10" s="525"/>
      <c r="AC10" s="525"/>
      <c r="AD10" s="282"/>
      <c r="AE10" s="282"/>
      <c r="AF10" s="282"/>
      <c r="AG10" s="505"/>
      <c r="AH10" s="505"/>
      <c r="AI10" s="505"/>
      <c r="AJ10" s="505"/>
    </row>
    <row r="11" spans="1:36" s="274" customFormat="1" ht="15" customHeight="1" thickBot="1" x14ac:dyDescent="0.3">
      <c r="A11" s="282"/>
      <c r="B11" s="347"/>
      <c r="C11" s="463"/>
      <c r="D11" s="363" t="s">
        <v>264</v>
      </c>
      <c r="E11" s="348"/>
      <c r="F11" s="282"/>
      <c r="G11" s="302"/>
      <c r="H11" s="336"/>
      <c r="I11" s="563"/>
      <c r="J11" s="346"/>
      <c r="K11" s="564"/>
      <c r="L11" s="459"/>
      <c r="M11" s="459"/>
      <c r="N11" s="459"/>
      <c r="O11" s="459"/>
      <c r="P11" s="575"/>
      <c r="Q11" s="311"/>
      <c r="R11" s="525"/>
      <c r="S11" s="525"/>
      <c r="T11" s="525"/>
      <c r="U11" s="525"/>
      <c r="V11" s="525"/>
      <c r="W11" s="525"/>
      <c r="X11" s="525"/>
      <c r="Y11" s="525"/>
      <c r="Z11" s="525"/>
      <c r="AA11" s="525"/>
      <c r="AB11" s="525"/>
      <c r="AC11" s="525"/>
      <c r="AD11" s="282"/>
      <c r="AE11" s="282"/>
      <c r="AF11" s="282"/>
      <c r="AG11" s="505"/>
      <c r="AH11" s="505"/>
      <c r="AI11" s="505"/>
      <c r="AJ11" s="505"/>
    </row>
    <row r="12" spans="1:36" s="274" customFormat="1" ht="15" customHeight="1" x14ac:dyDescent="0.25">
      <c r="A12" s="282"/>
      <c r="B12" s="347"/>
      <c r="C12" s="463"/>
      <c r="D12" s="363" t="s">
        <v>265</v>
      </c>
      <c r="E12" s="348"/>
      <c r="F12" s="282"/>
      <c r="G12" s="305"/>
      <c r="H12" s="294"/>
      <c r="I12" s="565"/>
      <c r="J12" s="345"/>
      <c r="K12" s="566"/>
      <c r="L12" s="294"/>
      <c r="M12" s="294"/>
      <c r="N12" s="294"/>
      <c r="O12" s="294"/>
      <c r="P12" s="566"/>
      <c r="Q12" s="311"/>
      <c r="R12" s="525"/>
      <c r="S12" s="525"/>
      <c r="T12" s="525"/>
      <c r="U12" s="525"/>
      <c r="V12" s="525"/>
      <c r="W12" s="525"/>
      <c r="X12" s="525"/>
      <c r="Y12" s="525"/>
      <c r="Z12" s="525"/>
      <c r="AA12" s="525"/>
      <c r="AB12" s="525"/>
      <c r="AC12" s="525"/>
      <c r="AD12" s="282"/>
      <c r="AE12" s="282"/>
      <c r="AF12" s="282"/>
      <c r="AG12" s="505"/>
      <c r="AH12" s="505"/>
      <c r="AI12" s="505"/>
      <c r="AJ12" s="505"/>
    </row>
    <row r="13" spans="1:36" s="275" customFormat="1" ht="15" customHeight="1" x14ac:dyDescent="0.25">
      <c r="A13" s="283"/>
      <c r="B13" s="347"/>
      <c r="C13" s="463"/>
      <c r="D13" s="363"/>
      <c r="E13" s="348"/>
      <c r="F13" s="283"/>
      <c r="G13" s="302"/>
      <c r="H13" s="284"/>
      <c r="I13" s="567"/>
      <c r="J13" s="568"/>
      <c r="K13" s="545"/>
      <c r="L13" s="284"/>
      <c r="M13" s="284"/>
      <c r="N13" s="284"/>
      <c r="O13" s="284"/>
      <c r="P13" s="335"/>
      <c r="Q13" s="311"/>
      <c r="R13" s="525"/>
      <c r="S13" s="525"/>
      <c r="T13" s="525"/>
      <c r="U13" s="525"/>
      <c r="V13" s="525"/>
      <c r="W13" s="525"/>
      <c r="X13" s="525"/>
      <c r="Y13" s="525"/>
      <c r="Z13" s="525"/>
      <c r="AA13" s="525"/>
      <c r="AB13" s="525"/>
      <c r="AC13" s="525"/>
      <c r="AD13" s="283"/>
      <c r="AE13" s="283"/>
      <c r="AF13" s="283"/>
      <c r="AG13" s="507"/>
      <c r="AH13" s="507"/>
      <c r="AI13" s="507"/>
      <c r="AJ13" s="507"/>
    </row>
    <row r="14" spans="1:36" s="275" customFormat="1" ht="15" customHeight="1" x14ac:dyDescent="0.25">
      <c r="A14" s="283"/>
      <c r="B14" s="347"/>
      <c r="C14" s="463"/>
      <c r="D14" s="363" t="s">
        <v>267</v>
      </c>
      <c r="E14" s="348"/>
      <c r="F14" s="283"/>
      <c r="G14" s="302"/>
      <c r="H14" s="284"/>
      <c r="I14" s="368" t="s">
        <v>281</v>
      </c>
      <c r="J14" s="458"/>
      <c r="K14" s="287"/>
      <c r="L14" s="287"/>
      <c r="M14" s="288"/>
      <c r="N14" s="288"/>
      <c r="O14" s="288"/>
      <c r="P14" s="335"/>
      <c r="Q14" s="311"/>
      <c r="R14" s="525"/>
      <c r="S14" s="525"/>
      <c r="T14" s="525"/>
      <c r="U14" s="525"/>
      <c r="V14" s="525"/>
      <c r="W14" s="525"/>
      <c r="X14" s="525"/>
      <c r="Y14" s="525"/>
      <c r="Z14" s="525"/>
      <c r="AA14" s="525"/>
      <c r="AB14" s="525"/>
      <c r="AC14" s="525"/>
      <c r="AD14" s="283"/>
      <c r="AE14" s="283"/>
      <c r="AF14" s="283"/>
      <c r="AG14" s="507"/>
      <c r="AH14" s="507"/>
      <c r="AI14" s="507"/>
      <c r="AJ14" s="507"/>
    </row>
    <row r="15" spans="1:36" s="274" customFormat="1" ht="15" customHeight="1" thickBot="1" x14ac:dyDescent="0.3">
      <c r="A15" s="282"/>
      <c r="B15" s="347"/>
      <c r="C15" s="463"/>
      <c r="D15" s="363" t="s">
        <v>266</v>
      </c>
      <c r="E15" s="348"/>
      <c r="F15" s="282"/>
      <c r="G15" s="302"/>
      <c r="H15" s="284"/>
      <c r="I15" s="569" t="s">
        <v>275</v>
      </c>
      <c r="J15" s="525"/>
      <c r="K15" s="371"/>
      <c r="L15" s="284"/>
      <c r="M15" s="581" t="s">
        <v>91</v>
      </c>
      <c r="N15" s="582"/>
      <c r="O15" s="583"/>
      <c r="P15" s="576"/>
      <c r="Q15" s="311"/>
      <c r="R15" s="525"/>
      <c r="S15" s="525"/>
      <c r="T15" s="525"/>
      <c r="U15" s="525"/>
      <c r="V15" s="525"/>
      <c r="W15" s="525"/>
      <c r="X15" s="525"/>
      <c r="Y15" s="525"/>
      <c r="Z15" s="525"/>
      <c r="AA15" s="525"/>
      <c r="AB15" s="525"/>
      <c r="AC15" s="525"/>
      <c r="AD15" s="282"/>
      <c r="AE15" s="282"/>
      <c r="AF15" s="282"/>
      <c r="AG15" s="505"/>
      <c r="AH15" s="505"/>
      <c r="AI15" s="505"/>
      <c r="AJ15" s="505"/>
    </row>
    <row r="16" spans="1:36" s="274" customFormat="1" ht="15" customHeight="1" thickBot="1" x14ac:dyDescent="0.3">
      <c r="A16" s="282"/>
      <c r="B16" s="347"/>
      <c r="C16" s="463"/>
      <c r="D16" s="363" t="s">
        <v>168</v>
      </c>
      <c r="E16" s="348"/>
      <c r="F16" s="282"/>
      <c r="G16" s="302"/>
      <c r="H16" s="284"/>
      <c r="I16" s="569" t="s">
        <v>276</v>
      </c>
      <c r="J16" s="525"/>
      <c r="K16" s="371"/>
      <c r="L16" s="284"/>
      <c r="M16" s="581" t="s">
        <v>23</v>
      </c>
      <c r="N16" s="582"/>
      <c r="O16" s="583"/>
      <c r="P16" s="576"/>
      <c r="Q16" s="311"/>
      <c r="R16" s="525"/>
      <c r="S16" s="525"/>
      <c r="T16" s="525"/>
      <c r="U16" s="525"/>
      <c r="V16" s="525"/>
      <c r="W16" s="525"/>
      <c r="X16" s="525"/>
      <c r="Y16" s="525"/>
      <c r="Z16" s="525"/>
      <c r="AA16" s="525"/>
      <c r="AB16" s="525"/>
      <c r="AC16" s="525"/>
      <c r="AD16" s="282"/>
      <c r="AE16" s="282"/>
      <c r="AF16" s="282"/>
      <c r="AG16" s="505"/>
      <c r="AH16" s="505"/>
      <c r="AI16" s="505"/>
      <c r="AJ16" s="505"/>
    </row>
    <row r="17" spans="1:36" s="274" customFormat="1" ht="15" customHeight="1" thickBot="1" x14ac:dyDescent="0.3">
      <c r="A17" s="282"/>
      <c r="B17" s="347"/>
      <c r="C17" s="463"/>
      <c r="D17" s="363" t="s">
        <v>303</v>
      </c>
      <c r="E17" s="348"/>
      <c r="F17" s="282"/>
      <c r="G17" s="302"/>
      <c r="H17" s="284"/>
      <c r="I17" s="569" t="s">
        <v>277</v>
      </c>
      <c r="J17" s="525"/>
      <c r="K17" s="371"/>
      <c r="L17" s="284"/>
      <c r="M17" s="581" t="s">
        <v>167</v>
      </c>
      <c r="N17" s="582"/>
      <c r="O17" s="583"/>
      <c r="P17" s="576"/>
      <c r="Q17" s="311"/>
      <c r="R17" s="525"/>
      <c r="S17" s="525"/>
      <c r="T17" s="525"/>
      <c r="U17" s="525"/>
      <c r="V17" s="525"/>
      <c r="W17" s="525"/>
      <c r="X17" s="525"/>
      <c r="Y17" s="525"/>
      <c r="Z17" s="525"/>
      <c r="AA17" s="525"/>
      <c r="AB17" s="525"/>
      <c r="AC17" s="525"/>
      <c r="AD17" s="282"/>
      <c r="AE17" s="282"/>
      <c r="AF17" s="282"/>
      <c r="AG17" s="505"/>
      <c r="AH17" s="505"/>
      <c r="AI17" s="505"/>
      <c r="AJ17" s="505"/>
    </row>
    <row r="18" spans="1:36" s="274" customFormat="1" ht="15" customHeight="1" thickBot="1" x14ac:dyDescent="0.3">
      <c r="A18" s="282"/>
      <c r="B18" s="347"/>
      <c r="C18" s="464"/>
      <c r="D18" s="353"/>
      <c r="E18" s="348"/>
      <c r="F18" s="282"/>
      <c r="G18" s="302"/>
      <c r="H18" s="284"/>
      <c r="I18" s="569" t="s">
        <v>278</v>
      </c>
      <c r="J18" s="525"/>
      <c r="K18" s="371"/>
      <c r="L18" s="284"/>
      <c r="M18" s="581" t="s">
        <v>94</v>
      </c>
      <c r="N18" s="582"/>
      <c r="O18" s="583"/>
      <c r="P18" s="576"/>
      <c r="Q18" s="311"/>
      <c r="R18" s="525"/>
      <c r="S18" s="525"/>
      <c r="T18" s="525"/>
      <c r="U18" s="525"/>
      <c r="V18" s="525"/>
      <c r="W18" s="525"/>
      <c r="X18" s="525"/>
      <c r="Y18" s="525"/>
      <c r="Z18" s="525"/>
      <c r="AA18" s="525"/>
      <c r="AB18" s="525"/>
      <c r="AC18" s="525"/>
      <c r="AD18" s="282"/>
      <c r="AE18" s="282"/>
      <c r="AF18" s="282"/>
      <c r="AG18" s="505"/>
      <c r="AH18" s="505"/>
      <c r="AI18" s="505"/>
      <c r="AJ18" s="505"/>
    </row>
    <row r="19" spans="1:36" s="274" customFormat="1" ht="15" customHeight="1" thickBot="1" x14ac:dyDescent="0.3">
      <c r="A19" s="282"/>
      <c r="B19" s="349"/>
      <c r="C19" s="350"/>
      <c r="D19" s="350"/>
      <c r="E19" s="351"/>
      <c r="F19" s="282"/>
      <c r="G19" s="302"/>
      <c r="H19" s="284"/>
      <c r="I19" s="569" t="s">
        <v>279</v>
      </c>
      <c r="J19" s="525"/>
      <c r="K19" s="371"/>
      <c r="L19" s="284"/>
      <c r="M19" s="581" t="s">
        <v>74</v>
      </c>
      <c r="N19" s="582"/>
      <c r="O19" s="583"/>
      <c r="P19" s="576"/>
      <c r="Q19" s="311"/>
      <c r="R19" s="525"/>
      <c r="S19" s="525"/>
      <c r="T19" s="525"/>
      <c r="U19" s="525"/>
      <c r="V19" s="525"/>
      <c r="W19" s="525"/>
      <c r="X19" s="525"/>
      <c r="Y19" s="525"/>
      <c r="Z19" s="525"/>
      <c r="AA19" s="525"/>
      <c r="AB19" s="525"/>
      <c r="AC19" s="525"/>
      <c r="AD19" s="282"/>
      <c r="AE19" s="282"/>
      <c r="AF19" s="282"/>
      <c r="AG19" s="505"/>
      <c r="AH19" s="505"/>
      <c r="AI19" s="505"/>
      <c r="AJ19" s="505"/>
    </row>
    <row r="20" spans="1:36" s="274" customFormat="1" ht="15" customHeight="1" thickBot="1" x14ac:dyDescent="0.3">
      <c r="A20" s="282"/>
      <c r="B20" s="282"/>
      <c r="C20" s="282"/>
      <c r="D20" s="282"/>
      <c r="E20" s="282"/>
      <c r="F20" s="282"/>
      <c r="G20" s="302"/>
      <c r="H20" s="336"/>
      <c r="I20" s="570"/>
      <c r="J20" s="337"/>
      <c r="K20" s="571"/>
      <c r="L20" s="459"/>
      <c r="M20" s="459"/>
      <c r="N20" s="459"/>
      <c r="O20" s="459"/>
      <c r="P20" s="577"/>
      <c r="Q20" s="311"/>
      <c r="R20" s="525"/>
      <c r="S20" s="525"/>
      <c r="T20" s="525"/>
      <c r="U20" s="525"/>
      <c r="V20" s="525"/>
      <c r="W20" s="525"/>
      <c r="X20" s="525"/>
      <c r="Y20" s="525"/>
      <c r="Z20" s="525"/>
      <c r="AA20" s="525"/>
      <c r="AB20" s="525"/>
      <c r="AC20" s="525"/>
      <c r="AD20" s="282"/>
      <c r="AE20" s="282"/>
      <c r="AF20" s="282"/>
      <c r="AG20" s="505"/>
      <c r="AH20" s="505"/>
      <c r="AI20" s="505"/>
      <c r="AJ20" s="505"/>
    </row>
    <row r="21" spans="1:36" s="274" customFormat="1" ht="27" customHeight="1" thickBot="1" x14ac:dyDescent="0.3">
      <c r="A21" s="282"/>
      <c r="B21" s="282"/>
      <c r="C21" s="282"/>
      <c r="D21" s="282"/>
      <c r="E21" s="282"/>
      <c r="F21" s="282"/>
      <c r="G21" s="306"/>
      <c r="H21" s="307"/>
      <c r="I21" s="572"/>
      <c r="J21" s="312"/>
      <c r="K21" s="573"/>
      <c r="L21" s="307"/>
      <c r="M21" s="307"/>
      <c r="N21" s="307"/>
      <c r="O21" s="307"/>
      <c r="P21" s="573"/>
      <c r="Q21" s="315"/>
      <c r="R21" s="525"/>
      <c r="S21" s="525"/>
      <c r="T21" s="525"/>
      <c r="U21" s="525"/>
      <c r="V21" s="525"/>
      <c r="W21" s="525"/>
      <c r="X21" s="525"/>
      <c r="Y21" s="525"/>
      <c r="Z21" s="525"/>
      <c r="AA21" s="525"/>
      <c r="AB21" s="525"/>
      <c r="AC21" s="525"/>
      <c r="AD21" s="282"/>
      <c r="AE21" s="282"/>
      <c r="AF21" s="282"/>
      <c r="AG21" s="505"/>
      <c r="AH21" s="505"/>
      <c r="AI21" s="505"/>
      <c r="AJ21" s="505"/>
    </row>
    <row r="22" spans="1:36" s="274" customFormat="1" ht="15" customHeight="1" thickBot="1" x14ac:dyDescent="0.3">
      <c r="A22" s="282"/>
      <c r="B22" s="283"/>
      <c r="C22" s="283"/>
      <c r="D22" s="318"/>
      <c r="E22" s="319"/>
      <c r="F22" s="317"/>
      <c r="G22" s="283"/>
      <c r="H22" s="282"/>
      <c r="I22" s="316"/>
      <c r="J22" s="282"/>
      <c r="K22" s="282"/>
      <c r="L22" s="283"/>
      <c r="M22" s="282"/>
      <c r="N22" s="282"/>
      <c r="O22" s="282"/>
      <c r="P22" s="282"/>
      <c r="Q22" s="282"/>
      <c r="R22" s="524"/>
      <c r="S22" s="524"/>
      <c r="T22" s="524"/>
      <c r="U22" s="524"/>
      <c r="V22" s="524"/>
      <c r="W22" s="524"/>
      <c r="X22" s="524"/>
      <c r="Y22" s="524"/>
      <c r="Z22" s="524"/>
      <c r="AA22" s="524"/>
      <c r="AB22" s="524"/>
      <c r="AC22" s="524"/>
      <c r="AD22" s="282"/>
      <c r="AE22" s="282"/>
      <c r="AF22" s="282"/>
      <c r="AG22" s="505"/>
      <c r="AH22" s="505"/>
      <c r="AI22" s="505"/>
      <c r="AJ22" s="505"/>
    </row>
    <row r="23" spans="1:36" s="274" customFormat="1" ht="15" customHeight="1" x14ac:dyDescent="0.25">
      <c r="A23" s="282"/>
      <c r="B23" s="296"/>
      <c r="C23" s="297"/>
      <c r="D23" s="298"/>
      <c r="E23" s="299"/>
      <c r="F23" s="300"/>
      <c r="G23" s="301"/>
      <c r="H23" s="301"/>
      <c r="I23" s="300"/>
      <c r="J23" s="301"/>
      <c r="K23" s="301"/>
      <c r="L23" s="301"/>
      <c r="M23" s="301"/>
      <c r="N23" s="301"/>
      <c r="O23" s="301"/>
      <c r="P23" s="301"/>
      <c r="Q23" s="301"/>
      <c r="R23" s="529"/>
      <c r="S23" s="529"/>
      <c r="T23" s="529"/>
      <c r="U23" s="529"/>
      <c r="V23" s="529"/>
      <c r="W23" s="529"/>
      <c r="X23" s="529"/>
      <c r="Y23" s="529"/>
      <c r="Z23" s="529"/>
      <c r="AA23" s="529"/>
      <c r="AB23" s="529"/>
      <c r="AC23" s="529"/>
      <c r="AD23" s="297"/>
      <c r="AE23" s="310"/>
      <c r="AF23" s="282"/>
      <c r="AG23" s="505"/>
      <c r="AH23" s="505"/>
      <c r="AI23" s="505"/>
      <c r="AJ23" s="505"/>
    </row>
    <row r="24" spans="1:36" x14ac:dyDescent="0.25">
      <c r="A24" s="282"/>
      <c r="B24" s="302"/>
      <c r="C24" s="284"/>
      <c r="D24" s="285"/>
      <c r="E24" s="285"/>
      <c r="F24" s="285"/>
      <c r="G24" s="285"/>
      <c r="H24" s="285"/>
      <c r="I24" s="285"/>
      <c r="J24" s="285"/>
      <c r="K24" s="285"/>
      <c r="L24" s="285"/>
      <c r="M24" s="285"/>
      <c r="N24" s="285"/>
      <c r="O24" s="285"/>
      <c r="P24" s="285"/>
      <c r="Q24" s="285"/>
      <c r="R24" s="526"/>
      <c r="S24" s="526"/>
      <c r="T24" s="526"/>
      <c r="U24" s="526"/>
      <c r="V24" s="526"/>
      <c r="W24" s="526"/>
      <c r="X24" s="526"/>
      <c r="Y24" s="526"/>
      <c r="Z24" s="526"/>
      <c r="AA24" s="526"/>
      <c r="AB24" s="526"/>
      <c r="AC24" s="526"/>
      <c r="AD24" s="334"/>
      <c r="AE24" s="311"/>
      <c r="AF24" s="282"/>
    </row>
    <row r="25" spans="1:36" ht="15" customHeight="1" x14ac:dyDescent="0.25">
      <c r="A25" s="282"/>
      <c r="B25" s="302"/>
      <c r="C25" s="284"/>
      <c r="D25" s="355" t="s">
        <v>239</v>
      </c>
      <c r="E25" s="287"/>
      <c r="F25" s="287"/>
      <c r="G25" s="287"/>
      <c r="H25" s="287"/>
      <c r="I25" s="291"/>
      <c r="J25" s="287"/>
      <c r="K25" s="287"/>
      <c r="L25" s="287"/>
      <c r="M25" s="287"/>
      <c r="N25" s="287"/>
      <c r="O25" s="287"/>
      <c r="P25" s="287"/>
      <c r="Q25" s="287"/>
      <c r="R25" s="528"/>
      <c r="S25" s="528"/>
      <c r="T25" s="528"/>
      <c r="U25" s="528"/>
      <c r="V25" s="528"/>
      <c r="W25" s="528"/>
      <c r="X25" s="528"/>
      <c r="Y25" s="528"/>
      <c r="Z25" s="528"/>
      <c r="AA25" s="528"/>
      <c r="AB25" s="528"/>
      <c r="AC25" s="528"/>
      <c r="AD25" s="335"/>
      <c r="AE25" s="311"/>
      <c r="AF25" s="282"/>
    </row>
    <row r="26" spans="1:36" ht="16.5" thickBot="1" x14ac:dyDescent="0.3">
      <c r="A26" s="282"/>
      <c r="B26" s="302"/>
      <c r="C26" s="325"/>
      <c r="D26" s="357" t="s">
        <v>320</v>
      </c>
      <c r="E26" s="358">
        <f>FirstYear</f>
        <v>2016</v>
      </c>
      <c r="F26" s="358">
        <f t="shared" ref="F26:N26" si="0">E26+1</f>
        <v>2017</v>
      </c>
      <c r="G26" s="358">
        <f t="shared" si="0"/>
        <v>2018</v>
      </c>
      <c r="H26" s="358">
        <f t="shared" si="0"/>
        <v>2019</v>
      </c>
      <c r="I26" s="358">
        <f t="shared" si="0"/>
        <v>2020</v>
      </c>
      <c r="J26" s="358">
        <f t="shared" si="0"/>
        <v>2021</v>
      </c>
      <c r="K26" s="358">
        <f t="shared" si="0"/>
        <v>2022</v>
      </c>
      <c r="L26" s="358">
        <f t="shared" si="0"/>
        <v>2023</v>
      </c>
      <c r="M26" s="358">
        <f t="shared" si="0"/>
        <v>2024</v>
      </c>
      <c r="N26" s="538">
        <f t="shared" si="0"/>
        <v>2025</v>
      </c>
      <c r="O26" s="538">
        <f t="shared" ref="O26" si="1">N26+1</f>
        <v>2026</v>
      </c>
      <c r="P26" s="538">
        <f t="shared" ref="P26" si="2">O26+1</f>
        <v>2027</v>
      </c>
      <c r="Q26" s="538">
        <f t="shared" ref="Q26" si="3">P26+1</f>
        <v>2028</v>
      </c>
      <c r="R26" s="538">
        <f t="shared" ref="R26" si="4">Q26+1</f>
        <v>2029</v>
      </c>
      <c r="S26" s="538">
        <f t="shared" ref="S26" si="5">R26+1</f>
        <v>2030</v>
      </c>
      <c r="T26" s="538">
        <f t="shared" ref="T26" si="6">S26+1</f>
        <v>2031</v>
      </c>
      <c r="U26" s="538">
        <f t="shared" ref="U26" si="7">T26+1</f>
        <v>2032</v>
      </c>
      <c r="V26" s="538">
        <f t="shared" ref="V26" si="8">U26+1</f>
        <v>2033</v>
      </c>
      <c r="W26" s="538">
        <f t="shared" ref="W26" si="9">V26+1</f>
        <v>2034</v>
      </c>
      <c r="X26" s="538">
        <f t="shared" ref="X26" si="10">W26+1</f>
        <v>2035</v>
      </c>
      <c r="Y26" s="538">
        <f t="shared" ref="Y26" si="11">X26+1</f>
        <v>2036</v>
      </c>
      <c r="Z26" s="538">
        <f t="shared" ref="Z26" si="12">Y26+1</f>
        <v>2037</v>
      </c>
      <c r="AA26" s="538">
        <f t="shared" ref="AA26" si="13">Z26+1</f>
        <v>2038</v>
      </c>
      <c r="AB26" s="538">
        <f t="shared" ref="AB26" si="14">AA26+1</f>
        <v>2039</v>
      </c>
      <c r="AC26" s="538">
        <f t="shared" ref="AC26" si="15">AB26+1</f>
        <v>2040</v>
      </c>
      <c r="AD26" s="335"/>
      <c r="AE26" s="311"/>
      <c r="AF26" s="282"/>
    </row>
    <row r="27" spans="1:36" s="277" customFormat="1" ht="16.5" thickBot="1" x14ac:dyDescent="0.3">
      <c r="A27" s="289"/>
      <c r="B27" s="303"/>
      <c r="C27" s="292"/>
      <c r="D27" s="326" t="s">
        <v>237</v>
      </c>
      <c r="E27" s="361">
        <f ca="1">+SUM(INDIRECT($AI$49&amp;VLOOKUP(E26,$AG$49:$AH$58,2,0)):INDIRECT($AJ$49&amp;VLOOKUP(E26,$AG$49:$AH$58,2,0)))</f>
        <v>0</v>
      </c>
      <c r="F27" s="361">
        <f ca="1">+SUM(INDIRECT($AI$49&amp;VLOOKUP(F26,$AG$49:$AH$58,2,0)):INDIRECT($AJ$49&amp;VLOOKUP(F26,$AG$49:$AH$58,2,0)))</f>
        <v>0</v>
      </c>
      <c r="G27" s="361">
        <f ca="1">+SUM(INDIRECT($AI$49&amp;VLOOKUP(G26,$AG$49:$AH$58,2,0)):INDIRECT($AJ$49&amp;VLOOKUP(G26,$AG$49:$AH$58,2,0)))</f>
        <v>0</v>
      </c>
      <c r="H27" s="361">
        <f ca="1">+SUM(INDIRECT($AI$49&amp;VLOOKUP(H26,$AG$49:$AH$58,2,0)):INDIRECT($AJ$49&amp;VLOOKUP(H26,$AG$49:$AH$58,2,0)))</f>
        <v>0</v>
      </c>
      <c r="I27" s="361">
        <f ca="1">+SUM(INDIRECT($AI$49&amp;VLOOKUP(I26,$AG$49:$AH$58,2,0)):INDIRECT($AJ$49&amp;VLOOKUP(I26,$AG$49:$AH$58,2,0)))</f>
        <v>0</v>
      </c>
      <c r="J27" s="361">
        <f ca="1">+SUM(INDIRECT($AI$49&amp;VLOOKUP(J26,$AG$49:$AH$58,2,0)):INDIRECT($AJ$49&amp;VLOOKUP(J26,$AG$49:$AH$58,2,0)))</f>
        <v>0</v>
      </c>
      <c r="K27" s="361">
        <f ca="1">+SUM(INDIRECT($AI$49&amp;VLOOKUP(K26,$AG$49:$AH$58,2,0)):INDIRECT($AJ$49&amp;VLOOKUP(K26,$AG$49:$AH$58,2,0)))</f>
        <v>0</v>
      </c>
      <c r="L27" s="541">
        <f ca="1">+IFERROR(SUM(INDIRECT($AI$49&amp;VLOOKUP(L26,$AG$49:$AH$58,2,0)):INDIRECT($AJ$49&amp;VLOOKUP(L26,$AG$49:$AH$58,2,0))),0)</f>
        <v>0</v>
      </c>
      <c r="M27" s="541">
        <f ca="1">+IFERROR(SUM(INDIRECT($AI$49&amp;VLOOKUP(M26,$AG$49:$AH$58,2,0)):INDIRECT($AJ$49&amp;VLOOKUP(M26,$AG$49:$AH$58,2,0))),0)</f>
        <v>0</v>
      </c>
      <c r="N27" s="541">
        <f ca="1">+IFERROR(SUM(INDIRECT($AI$49&amp;VLOOKUP(N26,$AG$49:$AH$58,2,0)):INDIRECT($AJ$49&amp;VLOOKUP(N26,$AG$49:$AH$58,2,0))),0)</f>
        <v>0</v>
      </c>
      <c r="O27" s="541">
        <f ca="1">+IFERROR(SUM(INDIRECT($AI$49&amp;VLOOKUP(O26,$AG$49:$AH$58,2,0)):INDIRECT($AJ$49&amp;VLOOKUP(O26,$AG$49:$AH$58,2,0))),0)</f>
        <v>0</v>
      </c>
      <c r="P27" s="541">
        <f ca="1">+IFERROR(SUM(INDIRECT($AI$49&amp;VLOOKUP(P26,$AG$49:$AH$58,2,0)):INDIRECT($AJ$49&amp;VLOOKUP(P26,$AG$49:$AH$58,2,0))),0)</f>
        <v>0</v>
      </c>
      <c r="Q27" s="541">
        <f ca="1">+IFERROR(SUM(INDIRECT($AI$49&amp;VLOOKUP(Q26,$AG$49:$AH$58,2,0)):INDIRECT($AJ$49&amp;VLOOKUP(Q26,$AG$49:$AH$58,2,0))),0)</f>
        <v>0</v>
      </c>
      <c r="R27" s="541">
        <f ca="1">+IFERROR(SUM(INDIRECT($AI$49&amp;VLOOKUP(R26,$AG$49:$AH$58,2,0)):INDIRECT($AJ$49&amp;VLOOKUP(R26,$AG$49:$AH$58,2,0))),0)</f>
        <v>0</v>
      </c>
      <c r="S27" s="541">
        <f ca="1">+IFERROR(SUM(INDIRECT($AI$49&amp;VLOOKUP(S26,$AG$49:$AH$69,2,0)):INDIRECT($AJ$49&amp;VLOOKUP(S26,$AG$49:$AH$69,2,0))),0)</f>
        <v>8607.3554648942845</v>
      </c>
      <c r="T27" s="541">
        <f ca="1">+IFERROR(SUM(INDIRECT($AI$49&amp;VLOOKUP(T26,$AG$49:$AH$58,2,0)):INDIRECT($AJ$49&amp;VLOOKUP(T26,$AG$49:$AH$58,2,0))),0)</f>
        <v>0</v>
      </c>
      <c r="U27" s="541">
        <f ca="1">+IFERROR(SUM(INDIRECT($AI$49&amp;VLOOKUP(U26,$AG$49:$AH$58,2,0)):INDIRECT($AJ$49&amp;VLOOKUP(U26,$AG$49:$AH$58,2,0))),0)</f>
        <v>0</v>
      </c>
      <c r="V27" s="541">
        <f ca="1">+IFERROR(SUM(INDIRECT($AI$49&amp;VLOOKUP(V26,$AG$49:$AH$58,2,0)):INDIRECT($AJ$49&amp;VLOOKUP(V26,$AG$49:$AH$58,2,0))),0)</f>
        <v>0</v>
      </c>
      <c r="W27" s="541">
        <f ca="1">+IFERROR(SUM(INDIRECT($AI$49&amp;VLOOKUP(W26,$AG$49:$AH$58,2,0)):INDIRECT($AJ$49&amp;VLOOKUP(W26,$AG$49:$AH$58,2,0))),0)</f>
        <v>0</v>
      </c>
      <c r="X27" s="541">
        <f ca="1">+IFERROR(SUM(INDIRECT($AI$49&amp;VLOOKUP(X26,$AG$49:$AH$58,2,0)):INDIRECT($AJ$49&amp;VLOOKUP(X26,$AG$49:$AH$58,2,0))),0)</f>
        <v>0</v>
      </c>
      <c r="Y27" s="541">
        <f ca="1">+IFERROR(SUM(INDIRECT($AI$49&amp;VLOOKUP(Y26,$AG$49:$AH$58,2,0)):INDIRECT($AJ$49&amp;VLOOKUP(Y26,$AG$49:$AH$58,2,0))),0)</f>
        <v>0</v>
      </c>
      <c r="Z27" s="541">
        <f ca="1">+IFERROR(SUM(INDIRECT($AI$49&amp;VLOOKUP(Z26,$AG$49:$AH$58,2,0)):INDIRECT($AJ$49&amp;VLOOKUP(Z26,$AG$49:$AH$58,2,0))),0)</f>
        <v>0</v>
      </c>
      <c r="AA27" s="541">
        <f ca="1">+IFERROR(SUM(INDIRECT($AI$49&amp;VLOOKUP(AA26,$AG$49:$AH$58,2,0)):INDIRECT($AJ$49&amp;VLOOKUP(AA26,$AG$49:$AH$58,2,0))),0)</f>
        <v>0</v>
      </c>
      <c r="AB27" s="541">
        <f ca="1">+IFERROR(SUM(INDIRECT($AI$49&amp;VLOOKUP(AB26,$AG$49:$AH$58,2,0)):INDIRECT($AJ$49&amp;VLOOKUP(AB26,$AG$49:$AH$58,2,0))),0)</f>
        <v>0</v>
      </c>
      <c r="AC27" s="541">
        <f ca="1">+IFERROR(SUM(INDIRECT($AI$49&amp;VLOOKUP(AC26,$AG$49:$AH$58,2,0)):INDIRECT($AJ$49&amp;VLOOKUP(AC26,$AG$49:$AH$58,2,0))),0)</f>
        <v>0</v>
      </c>
      <c r="AD27" s="338"/>
      <c r="AE27" s="313"/>
      <c r="AF27" s="289"/>
      <c r="AG27" s="506"/>
      <c r="AH27" s="506"/>
      <c r="AI27" s="506"/>
      <c r="AJ27" s="506"/>
    </row>
    <row r="28" spans="1:36" s="277" customFormat="1" ht="16.5" thickBot="1" x14ac:dyDescent="0.3">
      <c r="A28" s="289"/>
      <c r="B28" s="303"/>
      <c r="C28" s="292"/>
      <c r="D28" s="326" t="s">
        <v>238</v>
      </c>
      <c r="E28" s="328">
        <v>0</v>
      </c>
      <c r="F28" s="329">
        <v>0</v>
      </c>
      <c r="G28" s="329">
        <v>0</v>
      </c>
      <c r="H28" s="329">
        <v>0</v>
      </c>
      <c r="I28" s="329">
        <v>0</v>
      </c>
      <c r="J28" s="329">
        <v>0</v>
      </c>
      <c r="K28" s="329">
        <v>0</v>
      </c>
      <c r="L28" s="329">
        <v>0</v>
      </c>
      <c r="M28" s="329">
        <v>0</v>
      </c>
      <c r="N28" s="533">
        <v>0</v>
      </c>
      <c r="O28" s="533">
        <v>0</v>
      </c>
      <c r="P28" s="533">
        <v>0</v>
      </c>
      <c r="Q28" s="533">
        <v>0</v>
      </c>
      <c r="R28" s="533">
        <v>0</v>
      </c>
      <c r="S28" s="533">
        <v>0</v>
      </c>
      <c r="T28" s="533">
        <v>0</v>
      </c>
      <c r="U28" s="533">
        <v>0</v>
      </c>
      <c r="V28" s="533">
        <v>0</v>
      </c>
      <c r="W28" s="556">
        <v>0</v>
      </c>
      <c r="X28" s="556">
        <v>0</v>
      </c>
      <c r="Y28" s="556">
        <v>0</v>
      </c>
      <c r="Z28" s="556">
        <v>0</v>
      </c>
      <c r="AA28" s="556">
        <v>0</v>
      </c>
      <c r="AB28" s="556">
        <v>0</v>
      </c>
      <c r="AC28" s="556">
        <v>0</v>
      </c>
      <c r="AD28" s="338"/>
      <c r="AE28" s="313"/>
      <c r="AF28" s="289"/>
      <c r="AG28" s="506"/>
      <c r="AH28" s="506"/>
      <c r="AI28" s="506"/>
      <c r="AJ28" s="506"/>
    </row>
    <row r="29" spans="1:36" s="277" customFormat="1" x14ac:dyDescent="0.25">
      <c r="A29" s="289"/>
      <c r="B29" s="303"/>
      <c r="C29" s="292"/>
      <c r="D29" s="378" t="s">
        <v>188</v>
      </c>
      <c r="E29" s="359">
        <f t="shared" ref="E29:N29" ca="1" si="16">E27+E28</f>
        <v>0</v>
      </c>
      <c r="F29" s="359">
        <f t="shared" ca="1" si="16"/>
        <v>0</v>
      </c>
      <c r="G29" s="359">
        <f t="shared" ca="1" si="16"/>
        <v>0</v>
      </c>
      <c r="H29" s="359">
        <f t="shared" ca="1" si="16"/>
        <v>0</v>
      </c>
      <c r="I29" s="359">
        <f t="shared" ca="1" si="16"/>
        <v>0</v>
      </c>
      <c r="J29" s="359">
        <f t="shared" ca="1" si="16"/>
        <v>0</v>
      </c>
      <c r="K29" s="359">
        <f t="shared" ca="1" si="16"/>
        <v>0</v>
      </c>
      <c r="L29" s="359">
        <f t="shared" ca="1" si="16"/>
        <v>0</v>
      </c>
      <c r="M29" s="359">
        <f t="shared" ca="1" si="16"/>
        <v>0</v>
      </c>
      <c r="N29" s="539">
        <f t="shared" ca="1" si="16"/>
        <v>0</v>
      </c>
      <c r="O29" s="539">
        <f t="shared" ref="O29:V29" ca="1" si="17">O27+O28</f>
        <v>0</v>
      </c>
      <c r="P29" s="539">
        <f t="shared" ca="1" si="17"/>
        <v>0</v>
      </c>
      <c r="Q29" s="539">
        <f t="shared" ca="1" si="17"/>
        <v>0</v>
      </c>
      <c r="R29" s="539">
        <f t="shared" ca="1" si="17"/>
        <v>0</v>
      </c>
      <c r="S29" s="539">
        <f t="shared" ca="1" si="17"/>
        <v>8607.3554648942845</v>
      </c>
      <c r="T29" s="539">
        <f t="shared" ca="1" si="17"/>
        <v>0</v>
      </c>
      <c r="U29" s="539">
        <f t="shared" ca="1" si="17"/>
        <v>0</v>
      </c>
      <c r="V29" s="539">
        <f t="shared" ca="1" si="17"/>
        <v>0</v>
      </c>
      <c r="W29" s="539">
        <f t="shared" ref="W29:AC29" ca="1" si="18">W27+W28</f>
        <v>0</v>
      </c>
      <c r="X29" s="539">
        <f t="shared" ca="1" si="18"/>
        <v>0</v>
      </c>
      <c r="Y29" s="539">
        <f t="shared" ca="1" si="18"/>
        <v>0</v>
      </c>
      <c r="Z29" s="539">
        <f t="shared" ca="1" si="18"/>
        <v>0</v>
      </c>
      <c r="AA29" s="539">
        <f t="shared" ca="1" si="18"/>
        <v>0</v>
      </c>
      <c r="AB29" s="539">
        <f t="shared" ca="1" si="18"/>
        <v>0</v>
      </c>
      <c r="AC29" s="539">
        <f t="shared" ca="1" si="18"/>
        <v>0</v>
      </c>
      <c r="AD29" s="338"/>
      <c r="AE29" s="313"/>
      <c r="AF29" s="289"/>
      <c r="AG29" s="506"/>
      <c r="AH29" s="506"/>
      <c r="AI29" s="506"/>
      <c r="AJ29" s="506"/>
    </row>
    <row r="30" spans="1:36" s="277" customFormat="1" x14ac:dyDescent="0.25">
      <c r="A30" s="289"/>
      <c r="B30" s="303"/>
      <c r="C30" s="292"/>
      <c r="D30" s="324"/>
      <c r="E30" s="327"/>
      <c r="F30" s="327"/>
      <c r="G30" s="327"/>
      <c r="H30" s="327"/>
      <c r="I30" s="327"/>
      <c r="J30" s="327"/>
      <c r="K30" s="327"/>
      <c r="L30" s="327"/>
      <c r="M30" s="327"/>
      <c r="N30" s="532"/>
      <c r="O30" s="532"/>
      <c r="P30" s="532"/>
      <c r="Q30" s="532"/>
      <c r="R30" s="532"/>
      <c r="S30" s="532"/>
      <c r="T30" s="532"/>
      <c r="U30" s="532"/>
      <c r="V30" s="532"/>
      <c r="W30" s="532"/>
      <c r="X30" s="532"/>
      <c r="Y30" s="532"/>
      <c r="Z30" s="532"/>
      <c r="AA30" s="532"/>
      <c r="AB30" s="532"/>
      <c r="AC30" s="532"/>
      <c r="AD30" s="338"/>
      <c r="AE30" s="313"/>
      <c r="AF30" s="289"/>
      <c r="AG30" s="506"/>
      <c r="AH30" s="506"/>
      <c r="AI30" s="506"/>
      <c r="AJ30" s="506"/>
    </row>
    <row r="31" spans="1:36" ht="16.5" thickBot="1" x14ac:dyDescent="0.3">
      <c r="A31" s="282"/>
      <c r="B31" s="302"/>
      <c r="C31" s="284"/>
      <c r="D31" s="326" t="s">
        <v>247</v>
      </c>
      <c r="E31" s="330">
        <v>0</v>
      </c>
      <c r="F31" s="330">
        <v>0</v>
      </c>
      <c r="G31" s="330">
        <v>0</v>
      </c>
      <c r="H31" s="330">
        <v>0</v>
      </c>
      <c r="I31" s="330">
        <v>0</v>
      </c>
      <c r="J31" s="330">
        <v>0</v>
      </c>
      <c r="K31" s="330">
        <v>0</v>
      </c>
      <c r="L31" s="330">
        <v>0</v>
      </c>
      <c r="M31" s="330">
        <v>0</v>
      </c>
      <c r="N31" s="534">
        <v>0</v>
      </c>
      <c r="O31" s="534">
        <v>0</v>
      </c>
      <c r="P31" s="534">
        <v>0</v>
      </c>
      <c r="Q31" s="534">
        <v>0</v>
      </c>
      <c r="R31" s="534">
        <v>0</v>
      </c>
      <c r="S31" s="534">
        <v>0</v>
      </c>
      <c r="T31" s="534">
        <v>0</v>
      </c>
      <c r="U31" s="534">
        <v>0</v>
      </c>
      <c r="V31" s="534">
        <v>0</v>
      </c>
      <c r="W31" s="534">
        <v>0</v>
      </c>
      <c r="X31" s="534">
        <v>0</v>
      </c>
      <c r="Y31" s="534">
        <v>0</v>
      </c>
      <c r="Z31" s="534">
        <v>0</v>
      </c>
      <c r="AA31" s="534">
        <v>0</v>
      </c>
      <c r="AB31" s="534">
        <v>0</v>
      </c>
      <c r="AC31" s="534">
        <v>0</v>
      </c>
      <c r="AD31" s="335"/>
      <c r="AE31" s="311"/>
      <c r="AF31" s="282"/>
    </row>
    <row r="32" spans="1:36" ht="16.5" thickBot="1" x14ac:dyDescent="0.3">
      <c r="A32" s="282"/>
      <c r="B32" s="302"/>
      <c r="C32" s="284"/>
      <c r="D32" s="326" t="s">
        <v>84</v>
      </c>
      <c r="E32" s="360">
        <f>IF(ISERROR(VLOOKUP(Inputs!$M$16,'LookUp Ranges'!$A$72:$C$116,3,FALSE)),0,VLOOKUP(Inputs!$M$16,'LookUp Ranges'!$A$72:$C$116,3,FALSE))</f>
        <v>0</v>
      </c>
      <c r="F32" s="360">
        <f>IF(ISERROR(VLOOKUP(Inputs!$M$16,'LookUp Ranges'!$A$72:$C$116,3,FALSE)),0,VLOOKUP(Inputs!$M$16,'LookUp Ranges'!$A$72:$C$116,3,FALSE))</f>
        <v>0</v>
      </c>
      <c r="G32" s="360">
        <f>IF(ISERROR(VLOOKUP(Inputs!$M$16,'LookUp Ranges'!$A$72:$C$116,3,FALSE)),0,VLOOKUP(Inputs!$M$16,'LookUp Ranges'!$A$72:$C$116,3,FALSE))</f>
        <v>0</v>
      </c>
      <c r="H32" s="360">
        <f>IF(ISERROR(VLOOKUP(Inputs!$M$16,'LookUp Ranges'!$A$72:$C$116,3,FALSE)),0,VLOOKUP(Inputs!$M$16,'LookUp Ranges'!$A$72:$C$116,3,FALSE))</f>
        <v>0</v>
      </c>
      <c r="I32" s="360">
        <f>IF(ISERROR(VLOOKUP(Inputs!$M$16,'LookUp Ranges'!$A$72:$C$116,3,FALSE)),0,VLOOKUP(Inputs!$M$16,'LookUp Ranges'!$A$72:$C$116,3,FALSE))</f>
        <v>0</v>
      </c>
      <c r="J32" s="360">
        <f>IF(ISERROR(VLOOKUP(Inputs!$M$16,'LookUp Ranges'!$A$72:$C$116,3,FALSE)),0,VLOOKUP(Inputs!$M$16,'LookUp Ranges'!$A$72:$C$116,3,FALSE))</f>
        <v>0</v>
      </c>
      <c r="K32" s="360">
        <f>IF(ISERROR(VLOOKUP(Inputs!$M$16,'LookUp Ranges'!$A$72:$C$116,3,FALSE)),0,VLOOKUP(Inputs!$M$16,'LookUp Ranges'!$A$72:$C$116,3,FALSE))</f>
        <v>0</v>
      </c>
      <c r="L32" s="360">
        <f>IF(ISERROR(VLOOKUP(Inputs!$M$16,'LookUp Ranges'!$A$72:$C$116,3,FALSE)),0,VLOOKUP(Inputs!$M$16,'LookUp Ranges'!$A$72:$C$116,3,FALSE))</f>
        <v>0</v>
      </c>
      <c r="M32" s="360">
        <f>IF(ISERROR(VLOOKUP(Inputs!$M$16,'LookUp Ranges'!$A$72:$C$116,3,FALSE)),0,VLOOKUP(Inputs!$M$16,'LookUp Ranges'!$A$72:$C$116,3,FALSE))</f>
        <v>0</v>
      </c>
      <c r="N32" s="540">
        <f>IF(ISERROR(VLOOKUP(Inputs!$M$16,'LookUp Ranges'!$A$72:$C$116,3,FALSE)),0,VLOOKUP(Inputs!$M$16,'LookUp Ranges'!$A$72:$C$116,3,FALSE))</f>
        <v>0</v>
      </c>
      <c r="O32" s="540">
        <f>IF(ISERROR(VLOOKUP(Inputs!$M$16,'LookUp Ranges'!$A$72:$C$116,3,FALSE)),0,VLOOKUP(Inputs!$M$16,'LookUp Ranges'!$A$72:$C$116,3,FALSE))</f>
        <v>0</v>
      </c>
      <c r="P32" s="540">
        <f>IF(ISERROR(VLOOKUP(Inputs!$M$16,'LookUp Ranges'!$A$72:$C$116,3,FALSE)),0,VLOOKUP(Inputs!$M$16,'LookUp Ranges'!$A$72:$C$116,3,FALSE))</f>
        <v>0</v>
      </c>
      <c r="Q32" s="540">
        <f>IF(ISERROR(VLOOKUP(Inputs!$M$16,'LookUp Ranges'!$A$72:$C$116,3,FALSE)),0,VLOOKUP(Inputs!$M$16,'LookUp Ranges'!$A$72:$C$116,3,FALSE))</f>
        <v>0</v>
      </c>
      <c r="R32" s="540">
        <f>IF(ISERROR(VLOOKUP(Inputs!$M$16,'LookUp Ranges'!$A$72:$C$116,3,FALSE)),0,VLOOKUP(Inputs!$M$16,'LookUp Ranges'!$A$72:$C$116,3,FALSE))</f>
        <v>0</v>
      </c>
      <c r="S32" s="540">
        <f>IF(ISERROR(VLOOKUP(Inputs!$M$16,'LookUp Ranges'!$A$72:$C$116,3,FALSE)),0,VLOOKUP(Inputs!$M$16,'LookUp Ranges'!$A$72:$C$116,3,FALSE))</f>
        <v>0</v>
      </c>
      <c r="T32" s="540">
        <f>IF(ISERROR(VLOOKUP(Inputs!$M$16,'LookUp Ranges'!$A$72:$C$116,3,FALSE)),0,VLOOKUP(Inputs!$M$16,'LookUp Ranges'!$A$72:$C$116,3,FALSE))</f>
        <v>0</v>
      </c>
      <c r="U32" s="540">
        <f>IF(ISERROR(VLOOKUP(Inputs!$M$16,'LookUp Ranges'!$A$72:$C$116,3,FALSE)),0,VLOOKUP(Inputs!$M$16,'LookUp Ranges'!$A$72:$C$116,3,FALSE))</f>
        <v>0</v>
      </c>
      <c r="V32" s="540">
        <f>IF(ISERROR(VLOOKUP(Inputs!$M$16,'LookUp Ranges'!$A$72:$C$116,3,FALSE)),0,VLOOKUP(Inputs!$M$16,'LookUp Ranges'!$A$72:$C$116,3,FALSE))</f>
        <v>0</v>
      </c>
      <c r="W32" s="540">
        <f>IF(ISERROR(VLOOKUP(Inputs!$M$16,'LookUp Ranges'!$A$72:$C$116,3,FALSE)),0,VLOOKUP(Inputs!$M$16,'LookUp Ranges'!$A$72:$C$116,3,FALSE))</f>
        <v>0</v>
      </c>
      <c r="X32" s="540">
        <f>IF(ISERROR(VLOOKUP(Inputs!$M$16,'LookUp Ranges'!$A$72:$C$116,3,FALSE)),0,VLOOKUP(Inputs!$M$16,'LookUp Ranges'!$A$72:$C$116,3,FALSE))</f>
        <v>0</v>
      </c>
      <c r="Y32" s="540">
        <f>IF(ISERROR(VLOOKUP(Inputs!$M$16,'LookUp Ranges'!$A$72:$C$116,3,FALSE)),0,VLOOKUP(Inputs!$M$16,'LookUp Ranges'!$A$72:$C$116,3,FALSE))</f>
        <v>0</v>
      </c>
      <c r="Z32" s="540">
        <f>IF(ISERROR(VLOOKUP(Inputs!$M$16,'LookUp Ranges'!$A$72:$C$116,3,FALSE)),0,VLOOKUP(Inputs!$M$16,'LookUp Ranges'!$A$72:$C$116,3,FALSE))</f>
        <v>0</v>
      </c>
      <c r="AA32" s="540">
        <f>IF(ISERROR(VLOOKUP(Inputs!$M$16,'LookUp Ranges'!$A$72:$C$116,3,FALSE)),0,VLOOKUP(Inputs!$M$16,'LookUp Ranges'!$A$72:$C$116,3,FALSE))</f>
        <v>0</v>
      </c>
      <c r="AB32" s="540">
        <f>IF(ISERROR(VLOOKUP(Inputs!$M$16,'LookUp Ranges'!$A$72:$C$116,3,FALSE)),0,VLOOKUP(Inputs!$M$16,'LookUp Ranges'!$A$72:$C$116,3,FALSE))</f>
        <v>0</v>
      </c>
      <c r="AC32" s="540">
        <f>IF(ISERROR(VLOOKUP(Inputs!$M$16,'LookUp Ranges'!$A$72:$C$116,3,FALSE)),0,VLOOKUP(Inputs!$M$16,'LookUp Ranges'!$A$72:$C$116,3,FALSE))</f>
        <v>0</v>
      </c>
      <c r="AD32" s="335"/>
      <c r="AE32" s="311"/>
      <c r="AF32" s="282"/>
    </row>
    <row r="33" spans="1:36" ht="16.5" thickBot="1" x14ac:dyDescent="0.3">
      <c r="A33" s="282"/>
      <c r="B33" s="302"/>
      <c r="C33" s="284"/>
      <c r="D33" s="377" t="s">
        <v>191</v>
      </c>
      <c r="E33" s="332">
        <f t="shared" ref="E33:N33" si="19">IF(ISERROR(E31*E32),0,E31*E32)</f>
        <v>0</v>
      </c>
      <c r="F33" s="331">
        <f t="shared" si="19"/>
        <v>0</v>
      </c>
      <c r="G33" s="331">
        <f t="shared" si="19"/>
        <v>0</v>
      </c>
      <c r="H33" s="331">
        <f t="shared" si="19"/>
        <v>0</v>
      </c>
      <c r="I33" s="331">
        <f t="shared" si="19"/>
        <v>0</v>
      </c>
      <c r="J33" s="331">
        <f t="shared" si="19"/>
        <v>0</v>
      </c>
      <c r="K33" s="331">
        <f t="shared" si="19"/>
        <v>0</v>
      </c>
      <c r="L33" s="331">
        <f t="shared" si="19"/>
        <v>0</v>
      </c>
      <c r="M33" s="331">
        <f t="shared" si="19"/>
        <v>0</v>
      </c>
      <c r="N33" s="535">
        <f t="shared" si="19"/>
        <v>0</v>
      </c>
      <c r="O33" s="535">
        <f t="shared" ref="O33:V33" si="20">IF(ISERROR(O31*O32),0,O31*O32)</f>
        <v>0</v>
      </c>
      <c r="P33" s="535">
        <f t="shared" si="20"/>
        <v>0</v>
      </c>
      <c r="Q33" s="535">
        <f t="shared" si="20"/>
        <v>0</v>
      </c>
      <c r="R33" s="535">
        <f t="shared" si="20"/>
        <v>0</v>
      </c>
      <c r="S33" s="535">
        <f t="shared" si="20"/>
        <v>0</v>
      </c>
      <c r="T33" s="535">
        <f t="shared" si="20"/>
        <v>0</v>
      </c>
      <c r="U33" s="535">
        <f t="shared" si="20"/>
        <v>0</v>
      </c>
      <c r="V33" s="535">
        <f t="shared" si="20"/>
        <v>0</v>
      </c>
      <c r="W33" s="535">
        <f t="shared" ref="W33:AC33" si="21">IF(ISERROR(W31*W32),0,W31*W32)</f>
        <v>0</v>
      </c>
      <c r="X33" s="535">
        <f t="shared" si="21"/>
        <v>0</v>
      </c>
      <c r="Y33" s="535">
        <f t="shared" si="21"/>
        <v>0</v>
      </c>
      <c r="Z33" s="535">
        <f t="shared" si="21"/>
        <v>0</v>
      </c>
      <c r="AA33" s="535">
        <f t="shared" si="21"/>
        <v>0</v>
      </c>
      <c r="AB33" s="535">
        <f t="shared" si="21"/>
        <v>0</v>
      </c>
      <c r="AC33" s="535">
        <f t="shared" si="21"/>
        <v>0</v>
      </c>
      <c r="AD33" s="335"/>
      <c r="AE33" s="311"/>
      <c r="AF33" s="282"/>
    </row>
    <row r="34" spans="1:36" x14ac:dyDescent="0.25">
      <c r="A34" s="282"/>
      <c r="B34" s="302"/>
      <c r="C34" s="284"/>
      <c r="D34" s="323"/>
      <c r="E34" s="333"/>
      <c r="F34" s="333"/>
      <c r="G34" s="333"/>
      <c r="H34" s="333"/>
      <c r="I34" s="333"/>
      <c r="J34" s="333"/>
      <c r="K34" s="333"/>
      <c r="L34" s="333"/>
      <c r="M34" s="333"/>
      <c r="N34" s="536"/>
      <c r="O34" s="536"/>
      <c r="P34" s="536"/>
      <c r="Q34" s="536"/>
      <c r="R34" s="536"/>
      <c r="S34" s="536"/>
      <c r="T34" s="536"/>
      <c r="U34" s="536"/>
      <c r="V34" s="536"/>
      <c r="W34" s="536"/>
      <c r="X34" s="536"/>
      <c r="Y34" s="536"/>
      <c r="Z34" s="536"/>
      <c r="AA34" s="536"/>
      <c r="AB34" s="536"/>
      <c r="AC34" s="536"/>
      <c r="AD34" s="335"/>
      <c r="AE34" s="311"/>
      <c r="AF34" s="282"/>
    </row>
    <row r="35" spans="1:36" ht="16.5" thickBot="1" x14ac:dyDescent="0.3">
      <c r="A35" s="282"/>
      <c r="B35" s="302"/>
      <c r="C35" s="284"/>
      <c r="D35" s="326" t="s">
        <v>246</v>
      </c>
      <c r="E35" s="547">
        <v>0</v>
      </c>
      <c r="F35" s="547">
        <v>0</v>
      </c>
      <c r="G35" s="547">
        <v>0</v>
      </c>
      <c r="H35" s="547">
        <v>0</v>
      </c>
      <c r="I35" s="547">
        <v>0</v>
      </c>
      <c r="J35" s="547">
        <v>0</v>
      </c>
      <c r="K35" s="547">
        <v>0</v>
      </c>
      <c r="L35" s="547">
        <v>0</v>
      </c>
      <c r="M35" s="547">
        <v>0</v>
      </c>
      <c r="N35" s="547">
        <v>0</v>
      </c>
      <c r="O35" s="547">
        <v>0</v>
      </c>
      <c r="P35" s="547">
        <v>0</v>
      </c>
      <c r="Q35" s="547">
        <v>0</v>
      </c>
      <c r="R35" s="547">
        <v>0</v>
      </c>
      <c r="S35" s="547">
        <v>0</v>
      </c>
      <c r="T35" s="547">
        <v>0</v>
      </c>
      <c r="U35" s="547">
        <v>0</v>
      </c>
      <c r="V35" s="547">
        <v>0</v>
      </c>
      <c r="W35" s="547">
        <v>0</v>
      </c>
      <c r="X35" s="547">
        <v>0</v>
      </c>
      <c r="Y35" s="547">
        <v>0</v>
      </c>
      <c r="Z35" s="547">
        <v>0</v>
      </c>
      <c r="AA35" s="547">
        <v>0</v>
      </c>
      <c r="AB35" s="547">
        <v>0</v>
      </c>
      <c r="AC35" s="547">
        <v>0</v>
      </c>
      <c r="AD35" s="335"/>
      <c r="AE35" s="311"/>
      <c r="AF35" s="282"/>
    </row>
    <row r="36" spans="1:36" s="278" customFormat="1" ht="16.5" thickBot="1" x14ac:dyDescent="0.3">
      <c r="A36" s="290"/>
      <c r="B36" s="304"/>
      <c r="C36" s="293"/>
      <c r="D36" s="326" t="s">
        <v>240</v>
      </c>
      <c r="E36" s="543">
        <v>0</v>
      </c>
      <c r="F36" s="543">
        <v>0</v>
      </c>
      <c r="G36" s="543">
        <v>0</v>
      </c>
      <c r="H36" s="543">
        <v>0</v>
      </c>
      <c r="I36" s="543">
        <v>0</v>
      </c>
      <c r="J36" s="543">
        <v>0</v>
      </c>
      <c r="K36" s="543">
        <v>0</v>
      </c>
      <c r="L36" s="543">
        <v>0</v>
      </c>
      <c r="M36" s="543">
        <v>0</v>
      </c>
      <c r="N36" s="543">
        <v>0</v>
      </c>
      <c r="O36" s="543">
        <v>0</v>
      </c>
      <c r="P36" s="543">
        <v>0</v>
      </c>
      <c r="Q36" s="543">
        <v>0</v>
      </c>
      <c r="R36" s="543">
        <v>0</v>
      </c>
      <c r="S36" s="543">
        <v>0</v>
      </c>
      <c r="T36" s="543">
        <v>0</v>
      </c>
      <c r="U36" s="543">
        <v>0</v>
      </c>
      <c r="V36" s="543">
        <v>0</v>
      </c>
      <c r="W36" s="543">
        <v>0</v>
      </c>
      <c r="X36" s="543">
        <v>0</v>
      </c>
      <c r="Y36" s="543">
        <v>0</v>
      </c>
      <c r="Z36" s="543">
        <v>0</v>
      </c>
      <c r="AA36" s="543">
        <v>0</v>
      </c>
      <c r="AB36" s="543">
        <v>0</v>
      </c>
      <c r="AC36" s="543">
        <v>0</v>
      </c>
      <c r="AD36" s="339"/>
      <c r="AE36" s="314"/>
      <c r="AF36" s="290"/>
      <c r="AG36" s="508"/>
      <c r="AH36" s="508"/>
      <c r="AI36" s="508"/>
      <c r="AJ36" s="508"/>
    </row>
    <row r="37" spans="1:36" ht="16.5" thickBot="1" x14ac:dyDescent="0.3">
      <c r="A37" s="282"/>
      <c r="B37" s="302"/>
      <c r="C37" s="284"/>
      <c r="D37" s="326" t="s">
        <v>187</v>
      </c>
      <c r="E37" s="361">
        <f>IF(ISERROR(VLOOKUP(Inputs!$M$16,'LookUp Ranges'!$A$72:$B$116,2,FALSE)),0,VLOOKUP(Inputs!$M$16,'LookUp Ranges'!$A$72:$B$116,2,FALSE))</f>
        <v>0</v>
      </c>
      <c r="F37" s="361">
        <f>IF(ISERROR(VLOOKUP(Inputs!$M$16,'LookUp Ranges'!$A$72:$B$116,2,FALSE)),0,VLOOKUP(Inputs!$M$16,'LookUp Ranges'!$A$72:$B$116,2,FALSE))</f>
        <v>0</v>
      </c>
      <c r="G37" s="361">
        <f>IF(ISERROR(VLOOKUP(Inputs!$M$16,'LookUp Ranges'!$A$72:$B$116,2,FALSE)),0,VLOOKUP(Inputs!$M$16,'LookUp Ranges'!$A$72:$B$116,2,FALSE))</f>
        <v>0</v>
      </c>
      <c r="H37" s="361">
        <f>IF(ISERROR(VLOOKUP(Inputs!$M$16,'LookUp Ranges'!$A$72:$B$116,2,FALSE)),0,VLOOKUP(Inputs!$M$16,'LookUp Ranges'!$A$72:$B$116,2,FALSE))</f>
        <v>0</v>
      </c>
      <c r="I37" s="361">
        <f>IF(ISERROR(VLOOKUP(Inputs!$M$16,'LookUp Ranges'!$A$72:$B$116,2,FALSE)),0,VLOOKUP(Inputs!$M$16,'LookUp Ranges'!$A$72:$B$116,2,FALSE))</f>
        <v>0</v>
      </c>
      <c r="J37" s="361">
        <f>IF(ISERROR(VLOOKUP(Inputs!$M$16,'LookUp Ranges'!$A$72:$B$116,2,FALSE)),0,VLOOKUP(Inputs!$M$16,'LookUp Ranges'!$A$72:$B$116,2,FALSE))</f>
        <v>0</v>
      </c>
      <c r="K37" s="361">
        <f>IF(ISERROR(VLOOKUP(Inputs!$M$16,'LookUp Ranges'!$A$72:$B$116,2,FALSE)),0,VLOOKUP(Inputs!$M$16,'LookUp Ranges'!$A$72:$B$116,2,FALSE))</f>
        <v>0</v>
      </c>
      <c r="L37" s="361">
        <f>IF(ISERROR(VLOOKUP(Inputs!$M$16,'LookUp Ranges'!$A$72:$B$116,2,FALSE)),0,VLOOKUP(Inputs!$M$16,'LookUp Ranges'!$A$72:$B$116,2,FALSE))</f>
        <v>0</v>
      </c>
      <c r="M37" s="361">
        <f>IF(ISERROR(VLOOKUP(Inputs!$M$16,'LookUp Ranges'!$A$72:$B$116,2,FALSE)),0,VLOOKUP(Inputs!$M$16,'LookUp Ranges'!$A$72:$B$116,2,FALSE))</f>
        <v>0</v>
      </c>
      <c r="N37" s="541">
        <f>IF(ISERROR(VLOOKUP(Inputs!$M$16,'LookUp Ranges'!$A$72:$B$116,2,FALSE)),0,VLOOKUP(Inputs!$M$16,'LookUp Ranges'!$A$72:$B$116,2,FALSE))</f>
        <v>0</v>
      </c>
      <c r="O37" s="541">
        <f>IF(ISERROR(VLOOKUP(Inputs!$M$16,'LookUp Ranges'!$A$72:$B$116,2,FALSE)),0,VLOOKUP(Inputs!$M$16,'LookUp Ranges'!$A$72:$B$116,2,FALSE))</f>
        <v>0</v>
      </c>
      <c r="P37" s="541">
        <f>IF(ISERROR(VLOOKUP(Inputs!$M$16,'LookUp Ranges'!$A$72:$B$116,2,FALSE)),0,VLOOKUP(Inputs!$M$16,'LookUp Ranges'!$A$72:$B$116,2,FALSE))</f>
        <v>0</v>
      </c>
      <c r="Q37" s="541">
        <f>IF(ISERROR(VLOOKUP(Inputs!$M$16,'LookUp Ranges'!$A$72:$B$116,2,FALSE)),0,VLOOKUP(Inputs!$M$16,'LookUp Ranges'!$A$72:$B$116,2,FALSE))</f>
        <v>0</v>
      </c>
      <c r="R37" s="541">
        <f>IF(ISERROR(VLOOKUP(Inputs!$M$16,'LookUp Ranges'!$A$72:$B$116,2,FALSE)),0,VLOOKUP(Inputs!$M$16,'LookUp Ranges'!$A$72:$B$116,2,FALSE))</f>
        <v>0</v>
      </c>
      <c r="S37" s="541">
        <f>IF(ISERROR(VLOOKUP(Inputs!$M$16,'LookUp Ranges'!$A$72:$B$116,2,FALSE)),0,VLOOKUP(Inputs!$M$16,'LookUp Ranges'!$A$72:$B$116,2,FALSE))</f>
        <v>0</v>
      </c>
      <c r="T37" s="541">
        <f>IF(ISERROR(VLOOKUP(Inputs!$M$16,'LookUp Ranges'!$A$72:$B$116,2,FALSE)),0,VLOOKUP(Inputs!$M$16,'LookUp Ranges'!$A$72:$B$116,2,FALSE))</f>
        <v>0</v>
      </c>
      <c r="U37" s="541">
        <f>IF(ISERROR(VLOOKUP(Inputs!$M$16,'LookUp Ranges'!$A$72:$B$116,2,FALSE)),0,VLOOKUP(Inputs!$M$16,'LookUp Ranges'!$A$72:$B$116,2,FALSE))</f>
        <v>0</v>
      </c>
      <c r="V37" s="541">
        <f>IF(ISERROR(VLOOKUP(Inputs!$M$16,'LookUp Ranges'!$A$72:$B$116,2,FALSE)),0,VLOOKUP(Inputs!$M$16,'LookUp Ranges'!$A$72:$B$116,2,FALSE))</f>
        <v>0</v>
      </c>
      <c r="W37" s="541">
        <f>IF(ISERROR(VLOOKUP(Inputs!$M$16,'LookUp Ranges'!$A$72:$B$116,2,FALSE)),0,VLOOKUP(Inputs!$M$16,'LookUp Ranges'!$A$72:$B$116,2,FALSE))</f>
        <v>0</v>
      </c>
      <c r="X37" s="541">
        <f>IF(ISERROR(VLOOKUP(Inputs!$M$16,'LookUp Ranges'!$A$72:$B$116,2,FALSE)),0,VLOOKUP(Inputs!$M$16,'LookUp Ranges'!$A$72:$B$116,2,FALSE))</f>
        <v>0</v>
      </c>
      <c r="Y37" s="541">
        <f>IF(ISERROR(VLOOKUP(Inputs!$M$16,'LookUp Ranges'!$A$72:$B$116,2,FALSE)),0,VLOOKUP(Inputs!$M$16,'LookUp Ranges'!$A$72:$B$116,2,FALSE))</f>
        <v>0</v>
      </c>
      <c r="Z37" s="541">
        <f>IF(ISERROR(VLOOKUP(Inputs!$M$16,'LookUp Ranges'!$A$72:$B$116,2,FALSE)),0,VLOOKUP(Inputs!$M$16,'LookUp Ranges'!$A$72:$B$116,2,FALSE))</f>
        <v>0</v>
      </c>
      <c r="AA37" s="541">
        <f>IF(ISERROR(VLOOKUP(Inputs!$M$16,'LookUp Ranges'!$A$72:$B$116,2,FALSE)),0,VLOOKUP(Inputs!$M$16,'LookUp Ranges'!$A$72:$B$116,2,FALSE))</f>
        <v>0</v>
      </c>
      <c r="AB37" s="541">
        <f>IF(ISERROR(VLOOKUP(Inputs!$M$16,'LookUp Ranges'!$A$72:$B$116,2,FALSE)),0,VLOOKUP(Inputs!$M$16,'LookUp Ranges'!$A$72:$B$116,2,FALSE))</f>
        <v>0</v>
      </c>
      <c r="AC37" s="541">
        <f>IF(ISERROR(VLOOKUP(Inputs!$M$16,'LookUp Ranges'!$A$72:$B$116,2,FALSE)),0,VLOOKUP(Inputs!$M$16,'LookUp Ranges'!$A$72:$B$116,2,FALSE))</f>
        <v>0</v>
      </c>
      <c r="AD37" s="335"/>
      <c r="AE37" s="311"/>
      <c r="AF37" s="282"/>
    </row>
    <row r="38" spans="1:36" ht="16.5" thickBot="1" x14ac:dyDescent="0.3">
      <c r="A38" s="282"/>
      <c r="B38" s="302"/>
      <c r="C38" s="284"/>
      <c r="D38" s="377" t="s">
        <v>190</v>
      </c>
      <c r="E38" s="360">
        <f t="shared" ref="E38:N38" si="22">IF(ISERROR(E35*E36*E37),0,E35*E36*E37)</f>
        <v>0</v>
      </c>
      <c r="F38" s="360">
        <f t="shared" si="22"/>
        <v>0</v>
      </c>
      <c r="G38" s="360">
        <f t="shared" si="22"/>
        <v>0</v>
      </c>
      <c r="H38" s="360">
        <f t="shared" si="22"/>
        <v>0</v>
      </c>
      <c r="I38" s="360">
        <f t="shared" si="22"/>
        <v>0</v>
      </c>
      <c r="J38" s="360">
        <f t="shared" si="22"/>
        <v>0</v>
      </c>
      <c r="K38" s="360">
        <f t="shared" si="22"/>
        <v>0</v>
      </c>
      <c r="L38" s="360">
        <f t="shared" si="22"/>
        <v>0</v>
      </c>
      <c r="M38" s="360">
        <f t="shared" si="22"/>
        <v>0</v>
      </c>
      <c r="N38" s="540">
        <f t="shared" si="22"/>
        <v>0</v>
      </c>
      <c r="O38" s="540">
        <f t="shared" ref="O38:V38" si="23">IF(ISERROR(O35*O36*O37),0,O35*O36*O37)</f>
        <v>0</v>
      </c>
      <c r="P38" s="540">
        <f t="shared" si="23"/>
        <v>0</v>
      </c>
      <c r="Q38" s="540">
        <f t="shared" si="23"/>
        <v>0</v>
      </c>
      <c r="R38" s="540">
        <f t="shared" si="23"/>
        <v>0</v>
      </c>
      <c r="S38" s="540">
        <f t="shared" si="23"/>
        <v>0</v>
      </c>
      <c r="T38" s="540">
        <f t="shared" si="23"/>
        <v>0</v>
      </c>
      <c r="U38" s="540">
        <f t="shared" si="23"/>
        <v>0</v>
      </c>
      <c r="V38" s="540">
        <f t="shared" si="23"/>
        <v>0</v>
      </c>
      <c r="W38" s="540">
        <f t="shared" ref="W38:AC38" si="24">IF(ISERROR(W35*W36*W37),0,W35*W36*W37)</f>
        <v>0</v>
      </c>
      <c r="X38" s="540">
        <f t="shared" si="24"/>
        <v>0</v>
      </c>
      <c r="Y38" s="540">
        <f t="shared" si="24"/>
        <v>0</v>
      </c>
      <c r="Z38" s="540">
        <f t="shared" si="24"/>
        <v>0</v>
      </c>
      <c r="AA38" s="540">
        <f t="shared" si="24"/>
        <v>0</v>
      </c>
      <c r="AB38" s="540">
        <f t="shared" si="24"/>
        <v>0</v>
      </c>
      <c r="AC38" s="540">
        <f t="shared" si="24"/>
        <v>0</v>
      </c>
      <c r="AD38" s="335"/>
      <c r="AE38" s="311"/>
      <c r="AF38" s="282"/>
    </row>
    <row r="39" spans="1:36" x14ac:dyDescent="0.25">
      <c r="A39" s="282"/>
      <c r="B39" s="302"/>
      <c r="C39" s="284"/>
      <c r="D39" s="323"/>
      <c r="E39" s="286"/>
      <c r="F39" s="286"/>
      <c r="G39" s="286"/>
      <c r="H39" s="286"/>
      <c r="I39" s="286"/>
      <c r="J39" s="286"/>
      <c r="K39" s="286"/>
      <c r="L39" s="286"/>
      <c r="M39" s="286"/>
      <c r="N39" s="527"/>
      <c r="O39" s="527"/>
      <c r="P39" s="527"/>
      <c r="Q39" s="527"/>
      <c r="R39" s="527"/>
      <c r="S39" s="527"/>
      <c r="T39" s="527"/>
      <c r="U39" s="527"/>
      <c r="V39" s="527"/>
      <c r="W39" s="527"/>
      <c r="X39" s="527"/>
      <c r="Y39" s="527"/>
      <c r="Z39" s="527"/>
      <c r="AA39" s="527"/>
      <c r="AB39" s="527"/>
      <c r="AC39" s="527"/>
      <c r="AD39" s="335"/>
      <c r="AE39" s="311"/>
      <c r="AF39" s="282"/>
    </row>
    <row r="40" spans="1:36" x14ac:dyDescent="0.25">
      <c r="A40" s="282"/>
      <c r="B40" s="302"/>
      <c r="C40" s="284"/>
      <c r="D40" s="379" t="s">
        <v>300</v>
      </c>
      <c r="E40" s="286"/>
      <c r="F40" s="286"/>
      <c r="G40" s="286"/>
      <c r="H40" s="286"/>
      <c r="I40" s="286"/>
      <c r="J40" s="286"/>
      <c r="K40" s="286"/>
      <c r="L40" s="286"/>
      <c r="M40" s="286"/>
      <c r="N40" s="527"/>
      <c r="O40" s="527"/>
      <c r="P40" s="527"/>
      <c r="Q40" s="527"/>
      <c r="R40" s="527"/>
      <c r="S40" s="527"/>
      <c r="T40" s="527"/>
      <c r="U40" s="527"/>
      <c r="V40" s="527"/>
      <c r="W40" s="527"/>
      <c r="X40" s="527"/>
      <c r="Y40" s="527"/>
      <c r="Z40" s="527"/>
      <c r="AA40" s="527"/>
      <c r="AB40" s="527"/>
      <c r="AC40" s="527"/>
      <c r="AD40" s="335"/>
      <c r="AE40" s="311"/>
      <c r="AF40" s="282"/>
    </row>
    <row r="41" spans="1:36" ht="16.5" thickBot="1" x14ac:dyDescent="0.3">
      <c r="A41" s="282"/>
      <c r="B41" s="302"/>
      <c r="C41" s="371"/>
      <c r="D41" s="381"/>
      <c r="E41" s="330"/>
      <c r="F41" s="330"/>
      <c r="G41" s="330"/>
      <c r="H41" s="330"/>
      <c r="I41" s="330"/>
      <c r="J41" s="330"/>
      <c r="K41" s="330"/>
      <c r="L41" s="330"/>
      <c r="M41" s="330"/>
      <c r="N41" s="534"/>
      <c r="O41" s="534"/>
      <c r="P41" s="534"/>
      <c r="Q41" s="534"/>
      <c r="R41" s="534"/>
      <c r="S41" s="534"/>
      <c r="T41" s="534"/>
      <c r="U41" s="534"/>
      <c r="V41" s="534"/>
      <c r="W41" s="534"/>
      <c r="X41" s="534"/>
      <c r="Y41" s="534"/>
      <c r="Z41" s="534"/>
      <c r="AA41" s="534"/>
      <c r="AB41" s="534"/>
      <c r="AC41" s="534"/>
      <c r="AD41" s="335"/>
      <c r="AE41" s="311"/>
      <c r="AF41" s="282"/>
    </row>
    <row r="42" spans="1:36" x14ac:dyDescent="0.25">
      <c r="A42" s="282"/>
      <c r="B42" s="302"/>
      <c r="C42" s="371"/>
      <c r="D42" s="380"/>
      <c r="E42" s="382"/>
      <c r="F42" s="382"/>
      <c r="G42" s="382"/>
      <c r="H42" s="382"/>
      <c r="I42" s="382"/>
      <c r="J42" s="382"/>
      <c r="K42" s="382"/>
      <c r="L42" s="382"/>
      <c r="M42" s="382"/>
      <c r="N42" s="544"/>
      <c r="O42" s="544"/>
      <c r="P42" s="544"/>
      <c r="Q42" s="544"/>
      <c r="R42" s="544"/>
      <c r="S42" s="544"/>
      <c r="T42" s="544"/>
      <c r="U42" s="544"/>
      <c r="V42" s="544"/>
      <c r="W42" s="544"/>
      <c r="X42" s="544"/>
      <c r="Y42" s="544"/>
      <c r="Z42" s="544"/>
      <c r="AA42" s="544"/>
      <c r="AB42" s="544"/>
      <c r="AC42" s="544"/>
      <c r="AD42" s="335"/>
      <c r="AE42" s="311"/>
      <c r="AF42" s="282"/>
    </row>
    <row r="43" spans="1:36" ht="16.5" thickBot="1" x14ac:dyDescent="0.3">
      <c r="A43" s="282"/>
      <c r="B43" s="302"/>
      <c r="C43" s="284"/>
      <c r="D43" s="378" t="s">
        <v>189</v>
      </c>
      <c r="E43" s="361">
        <f t="shared" ref="E43:N43" si="25">E33+E38+E41</f>
        <v>0</v>
      </c>
      <c r="F43" s="361">
        <f t="shared" si="25"/>
        <v>0</v>
      </c>
      <c r="G43" s="361">
        <f t="shared" si="25"/>
        <v>0</v>
      </c>
      <c r="H43" s="361">
        <f t="shared" si="25"/>
        <v>0</v>
      </c>
      <c r="I43" s="361">
        <f t="shared" si="25"/>
        <v>0</v>
      </c>
      <c r="J43" s="361">
        <f t="shared" si="25"/>
        <v>0</v>
      </c>
      <c r="K43" s="361">
        <f t="shared" si="25"/>
        <v>0</v>
      </c>
      <c r="L43" s="361">
        <f t="shared" si="25"/>
        <v>0</v>
      </c>
      <c r="M43" s="361">
        <f t="shared" si="25"/>
        <v>0</v>
      </c>
      <c r="N43" s="541">
        <f t="shared" si="25"/>
        <v>0</v>
      </c>
      <c r="O43" s="541">
        <f t="shared" ref="O43:AC43" si="26">O33+O38+O41</f>
        <v>0</v>
      </c>
      <c r="P43" s="541">
        <f t="shared" si="26"/>
        <v>0</v>
      </c>
      <c r="Q43" s="541">
        <f t="shared" si="26"/>
        <v>0</v>
      </c>
      <c r="R43" s="541">
        <f t="shared" si="26"/>
        <v>0</v>
      </c>
      <c r="S43" s="541">
        <f t="shared" si="26"/>
        <v>0</v>
      </c>
      <c r="T43" s="541">
        <f t="shared" si="26"/>
        <v>0</v>
      </c>
      <c r="U43" s="541">
        <f t="shared" si="26"/>
        <v>0</v>
      </c>
      <c r="V43" s="541">
        <f t="shared" si="26"/>
        <v>0</v>
      </c>
      <c r="W43" s="541">
        <f t="shared" si="26"/>
        <v>0</v>
      </c>
      <c r="X43" s="541">
        <f t="shared" si="26"/>
        <v>0</v>
      </c>
      <c r="Y43" s="541">
        <f t="shared" si="26"/>
        <v>0</v>
      </c>
      <c r="Z43" s="541">
        <f t="shared" si="26"/>
        <v>0</v>
      </c>
      <c r="AA43" s="541">
        <f t="shared" si="26"/>
        <v>0</v>
      </c>
      <c r="AB43" s="541">
        <f t="shared" si="26"/>
        <v>0</v>
      </c>
      <c r="AC43" s="541">
        <f t="shared" si="26"/>
        <v>0</v>
      </c>
      <c r="AD43" s="335"/>
      <c r="AE43" s="311"/>
      <c r="AF43" s="282"/>
    </row>
    <row r="44" spans="1:36" ht="16.5" thickBot="1" x14ac:dyDescent="0.3">
      <c r="A44" s="282"/>
      <c r="B44" s="302"/>
      <c r="C44" s="336"/>
      <c r="D44" s="295"/>
      <c r="E44" s="341"/>
      <c r="F44" s="341"/>
      <c r="G44" s="341"/>
      <c r="H44" s="341"/>
      <c r="I44" s="341"/>
      <c r="J44" s="341"/>
      <c r="K44" s="341"/>
      <c r="L44" s="341"/>
      <c r="M44" s="341"/>
      <c r="N44" s="341"/>
      <c r="O44" s="341"/>
      <c r="P44" s="341"/>
      <c r="Q44" s="341"/>
      <c r="R44" s="537"/>
      <c r="S44" s="537"/>
      <c r="T44" s="537"/>
      <c r="U44" s="537"/>
      <c r="V44" s="537"/>
      <c r="W44" s="537"/>
      <c r="X44" s="537"/>
      <c r="Y44" s="537"/>
      <c r="Z44" s="537"/>
      <c r="AA44" s="537"/>
      <c r="AB44" s="537"/>
      <c r="AC44" s="537"/>
      <c r="AD44" s="340"/>
      <c r="AE44" s="311"/>
      <c r="AF44" s="282"/>
    </row>
    <row r="45" spans="1:36" x14ac:dyDescent="0.25">
      <c r="A45" s="282"/>
      <c r="B45" s="305"/>
      <c r="C45" s="284"/>
      <c r="D45" s="471"/>
      <c r="E45" s="472"/>
      <c r="F45" s="472"/>
      <c r="G45" s="472"/>
      <c r="H45" s="472"/>
      <c r="I45" s="472"/>
      <c r="J45" s="472"/>
      <c r="K45" s="472"/>
      <c r="L45" s="472"/>
      <c r="M45" s="472"/>
      <c r="N45" s="472"/>
      <c r="O45" s="472"/>
      <c r="P45" s="472"/>
      <c r="Q45" s="472"/>
      <c r="R45" s="549"/>
      <c r="S45" s="549"/>
      <c r="T45" s="549"/>
      <c r="U45" s="549"/>
      <c r="V45" s="549"/>
      <c r="W45" s="549"/>
      <c r="X45" s="549"/>
      <c r="Y45" s="549"/>
      <c r="Z45" s="549"/>
      <c r="AA45" s="549"/>
      <c r="AB45" s="549"/>
      <c r="AC45" s="549"/>
      <c r="AD45" s="284"/>
      <c r="AE45" s="311"/>
      <c r="AF45" s="282"/>
    </row>
    <row r="46" spans="1:36" x14ac:dyDescent="0.25">
      <c r="A46" s="282"/>
      <c r="B46" s="305"/>
      <c r="C46" s="473"/>
      <c r="D46" s="474"/>
      <c r="E46" s="475"/>
      <c r="F46" s="475"/>
      <c r="G46" s="475"/>
      <c r="H46" s="475"/>
      <c r="I46" s="475"/>
      <c r="J46" s="475"/>
      <c r="K46" s="475"/>
      <c r="L46" s="475"/>
      <c r="M46" s="475"/>
      <c r="N46" s="475"/>
      <c r="O46" s="475"/>
      <c r="P46" s="475"/>
      <c r="Q46" s="475"/>
      <c r="R46" s="550"/>
      <c r="S46" s="550"/>
      <c r="T46" s="550"/>
      <c r="U46" s="550"/>
      <c r="V46" s="550"/>
      <c r="W46" s="550"/>
      <c r="X46" s="550"/>
      <c r="Y46" s="550"/>
      <c r="Z46" s="550"/>
      <c r="AA46" s="550"/>
      <c r="AB46" s="550"/>
      <c r="AC46" s="550"/>
      <c r="AD46" s="477"/>
      <c r="AE46" s="311"/>
      <c r="AF46" s="282"/>
    </row>
    <row r="47" spans="1:36" x14ac:dyDescent="0.25">
      <c r="A47" s="282"/>
      <c r="B47" s="305"/>
      <c r="C47" s="476"/>
      <c r="D47" s="355" t="s">
        <v>306</v>
      </c>
      <c r="E47" s="287"/>
      <c r="F47" s="287"/>
      <c r="G47" s="287"/>
      <c r="H47" s="287"/>
      <c r="I47" s="291"/>
      <c r="J47" s="287"/>
      <c r="K47" s="287"/>
      <c r="L47" s="287"/>
      <c r="M47" s="287"/>
      <c r="N47" s="287"/>
      <c r="O47" s="287"/>
      <c r="P47" s="287"/>
      <c r="Q47" s="472"/>
      <c r="R47" s="549"/>
      <c r="S47" s="549"/>
      <c r="T47" s="549"/>
      <c r="U47" s="549"/>
      <c r="V47" s="549"/>
      <c r="W47" s="549"/>
      <c r="X47" s="549"/>
      <c r="Y47" s="549"/>
      <c r="Z47" s="549"/>
      <c r="AA47" s="549"/>
      <c r="AB47" s="549"/>
      <c r="AC47" s="549"/>
      <c r="AD47" s="478"/>
      <c r="AE47" s="311"/>
      <c r="AF47" s="282"/>
    </row>
    <row r="48" spans="1:36" x14ac:dyDescent="0.25">
      <c r="A48" s="282"/>
      <c r="B48" s="305"/>
      <c r="C48" s="476"/>
      <c r="D48" s="471"/>
      <c r="E48" s="358">
        <f t="shared" ref="E48" si="27">D48+1</f>
        <v>1</v>
      </c>
      <c r="F48" s="358">
        <f t="shared" ref="F48" si="28">E48+1</f>
        <v>2</v>
      </c>
      <c r="G48" s="358">
        <f t="shared" ref="G48" si="29">F48+1</f>
        <v>3</v>
      </c>
      <c r="H48" s="358">
        <f t="shared" ref="H48" si="30">G48+1</f>
        <v>4</v>
      </c>
      <c r="I48" s="358">
        <f t="shared" ref="I48" si="31">H48+1</f>
        <v>5</v>
      </c>
      <c r="J48" s="358">
        <f t="shared" ref="J48" si="32">I48+1</f>
        <v>6</v>
      </c>
      <c r="K48" s="358">
        <f t="shared" ref="K48" si="33">J48+1</f>
        <v>7</v>
      </c>
      <c r="L48" s="358">
        <f t="shared" ref="L48" si="34">K48+1</f>
        <v>8</v>
      </c>
      <c r="M48" s="358">
        <f t="shared" ref="M48" si="35">L48+1</f>
        <v>9</v>
      </c>
      <c r="N48" s="358">
        <f t="shared" ref="N48" si="36">M48+1</f>
        <v>10</v>
      </c>
      <c r="O48" s="358">
        <f t="shared" ref="O48" si="37">N48+1</f>
        <v>11</v>
      </c>
      <c r="P48" s="358">
        <f t="shared" ref="P48" si="38">O48+1</f>
        <v>12</v>
      </c>
      <c r="Q48" s="472"/>
      <c r="R48" s="549"/>
      <c r="S48" s="549"/>
      <c r="T48" s="549"/>
      <c r="U48" s="549"/>
      <c r="V48" s="549"/>
      <c r="W48" s="549"/>
      <c r="X48" s="549"/>
      <c r="Y48" s="549"/>
      <c r="Z48" s="549"/>
      <c r="AA48" s="549"/>
      <c r="AB48" s="549"/>
      <c r="AC48" s="549"/>
      <c r="AD48" s="478"/>
      <c r="AE48" s="311"/>
      <c r="AF48" s="282"/>
    </row>
    <row r="49" spans="1:36" ht="16.5" thickBot="1" x14ac:dyDescent="0.3">
      <c r="A49" s="282"/>
      <c r="B49" s="305"/>
      <c r="C49" s="476"/>
      <c r="D49" s="326" t="str">
        <f>+"Monthly Capital Investment "&amp;AG49&amp;", $000s…………………………"</f>
        <v>Monthly Capital Investment 2016, $000s…………………………</v>
      </c>
      <c r="E49" s="531"/>
      <c r="F49" s="531"/>
      <c r="G49" s="531"/>
      <c r="H49" s="531"/>
      <c r="I49" s="531"/>
      <c r="J49" s="531"/>
      <c r="K49" s="531"/>
      <c r="L49" s="531"/>
      <c r="M49" s="531"/>
      <c r="N49" s="531"/>
      <c r="O49" s="531"/>
      <c r="P49" s="531"/>
      <c r="Q49" s="472"/>
      <c r="R49" s="549"/>
      <c r="S49" s="549"/>
      <c r="T49" s="549"/>
      <c r="U49" s="549"/>
      <c r="V49" s="549"/>
      <c r="W49" s="549"/>
      <c r="X49" s="549"/>
      <c r="Y49" s="549"/>
      <c r="Z49" s="549"/>
      <c r="AA49" s="549"/>
      <c r="AB49" s="549"/>
      <c r="AC49" s="549"/>
      <c r="AD49" s="478"/>
      <c r="AE49" s="311"/>
      <c r="AF49" s="282"/>
      <c r="AG49" s="506">
        <f>+FirstYear</f>
        <v>2016</v>
      </c>
      <c r="AH49" s="509">
        <f>ROW()</f>
        <v>49</v>
      </c>
      <c r="AI49" s="506" t="s">
        <v>304</v>
      </c>
      <c r="AJ49" s="506" t="s">
        <v>305</v>
      </c>
    </row>
    <row r="50" spans="1:36" ht="16.5" thickBot="1" x14ac:dyDescent="0.3">
      <c r="A50" s="282"/>
      <c r="B50" s="305"/>
      <c r="C50" s="476"/>
      <c r="D50" s="326" t="str">
        <f t="shared" ref="D50:D68" si="39">+"Monthly Capital Investment "&amp;AG50&amp;", $000s…………………………"</f>
        <v>Monthly Capital Investment 2017, $000s…………………………</v>
      </c>
      <c r="E50" s="531"/>
      <c r="F50" s="531"/>
      <c r="G50" s="531"/>
      <c r="H50" s="531"/>
      <c r="I50" s="531"/>
      <c r="J50" s="531"/>
      <c r="K50" s="531"/>
      <c r="L50" s="531"/>
      <c r="M50" s="531"/>
      <c r="N50" s="531"/>
      <c r="O50" s="531"/>
      <c r="P50" s="531"/>
      <c r="Q50" s="472"/>
      <c r="R50" s="549"/>
      <c r="S50" s="549"/>
      <c r="T50" s="549"/>
      <c r="U50" s="549"/>
      <c r="V50" s="549"/>
      <c r="W50" s="549"/>
      <c r="X50" s="549"/>
      <c r="Y50" s="549"/>
      <c r="Z50" s="549"/>
      <c r="AA50" s="549"/>
      <c r="AB50" s="549"/>
      <c r="AC50" s="549"/>
      <c r="AD50" s="478"/>
      <c r="AE50" s="311"/>
      <c r="AF50" s="282"/>
      <c r="AG50" s="506">
        <f>+AG49+1</f>
        <v>2017</v>
      </c>
      <c r="AH50" s="509">
        <f>ROW()</f>
        <v>50</v>
      </c>
    </row>
    <row r="51" spans="1:36" ht="16.5" thickBot="1" x14ac:dyDescent="0.3">
      <c r="A51" s="282"/>
      <c r="B51" s="305"/>
      <c r="C51" s="476"/>
      <c r="D51" s="326" t="str">
        <f t="shared" si="39"/>
        <v>Monthly Capital Investment 2018, $000s…………………………</v>
      </c>
      <c r="E51" s="531"/>
      <c r="F51" s="531"/>
      <c r="G51" s="531"/>
      <c r="H51" s="531"/>
      <c r="I51" s="531"/>
      <c r="J51" s="531"/>
      <c r="K51" s="531"/>
      <c r="L51" s="531"/>
      <c r="M51" s="531"/>
      <c r="N51" s="531"/>
      <c r="O51" s="531"/>
      <c r="P51" s="531"/>
      <c r="Q51" s="472"/>
      <c r="R51" s="549"/>
      <c r="S51" s="549"/>
      <c r="T51" s="549"/>
      <c r="U51" s="549"/>
      <c r="V51" s="549"/>
      <c r="W51" s="549"/>
      <c r="X51" s="549"/>
      <c r="Y51" s="549"/>
      <c r="Z51" s="549"/>
      <c r="AA51" s="549"/>
      <c r="AB51" s="549"/>
      <c r="AC51" s="549"/>
      <c r="AD51" s="478"/>
      <c r="AE51" s="311"/>
      <c r="AF51" s="282"/>
      <c r="AG51" s="506">
        <f t="shared" ref="AG51:AG69" si="40">+AG50+1</f>
        <v>2018</v>
      </c>
      <c r="AH51" s="509">
        <f>ROW()</f>
        <v>51</v>
      </c>
    </row>
    <row r="52" spans="1:36" ht="16.5" thickBot="1" x14ac:dyDescent="0.3">
      <c r="A52" s="282"/>
      <c r="B52" s="305"/>
      <c r="C52" s="476"/>
      <c r="D52" s="326" t="str">
        <f t="shared" si="39"/>
        <v>Monthly Capital Investment 2019, $000s…………………………</v>
      </c>
      <c r="E52" s="531"/>
      <c r="F52" s="531"/>
      <c r="G52" s="531"/>
      <c r="H52" s="531"/>
      <c r="I52" s="531"/>
      <c r="J52" s="531"/>
      <c r="K52" s="531"/>
      <c r="L52" s="531"/>
      <c r="M52" s="531"/>
      <c r="N52" s="531"/>
      <c r="O52" s="531"/>
      <c r="P52" s="531"/>
      <c r="Q52" s="472"/>
      <c r="R52" s="549"/>
      <c r="S52" s="549"/>
      <c r="T52" s="549"/>
      <c r="U52" s="549"/>
      <c r="V52" s="549"/>
      <c r="W52" s="549"/>
      <c r="X52" s="549"/>
      <c r="Y52" s="549"/>
      <c r="Z52" s="549"/>
      <c r="AA52" s="549"/>
      <c r="AB52" s="549"/>
      <c r="AC52" s="549"/>
      <c r="AD52" s="478"/>
      <c r="AE52" s="311"/>
      <c r="AF52" s="282"/>
      <c r="AG52" s="506">
        <f t="shared" si="40"/>
        <v>2019</v>
      </c>
      <c r="AH52" s="509">
        <f>ROW()</f>
        <v>52</v>
      </c>
    </row>
    <row r="53" spans="1:36" ht="16.5" thickBot="1" x14ac:dyDescent="0.3">
      <c r="A53" s="282"/>
      <c r="B53" s="305"/>
      <c r="C53" s="476"/>
      <c r="D53" s="326" t="str">
        <f t="shared" si="39"/>
        <v>Monthly Capital Investment 2020, $000s…………………………</v>
      </c>
      <c r="E53" s="531"/>
      <c r="F53" s="531"/>
      <c r="G53" s="531"/>
      <c r="H53" s="531"/>
      <c r="I53" s="531"/>
      <c r="J53" s="531"/>
      <c r="K53" s="531"/>
      <c r="L53" s="531"/>
      <c r="M53" s="531"/>
      <c r="N53" s="531"/>
      <c r="O53" s="531"/>
      <c r="P53" s="531"/>
      <c r="Q53" s="472"/>
      <c r="R53" s="549"/>
      <c r="S53" s="549"/>
      <c r="T53" s="549"/>
      <c r="U53" s="549"/>
      <c r="V53" s="549"/>
      <c r="W53" s="549"/>
      <c r="X53" s="549"/>
      <c r="Y53" s="549"/>
      <c r="Z53" s="549"/>
      <c r="AA53" s="549"/>
      <c r="AB53" s="549"/>
      <c r="AC53" s="549"/>
      <c r="AD53" s="478"/>
      <c r="AE53" s="311"/>
      <c r="AF53" s="282"/>
      <c r="AG53" s="506">
        <f t="shared" si="40"/>
        <v>2020</v>
      </c>
      <c r="AH53" s="509">
        <f>ROW()</f>
        <v>53</v>
      </c>
    </row>
    <row r="54" spans="1:36" ht="16.5" thickBot="1" x14ac:dyDescent="0.3">
      <c r="A54" s="282"/>
      <c r="B54" s="305"/>
      <c r="C54" s="476"/>
      <c r="D54" s="326" t="str">
        <f t="shared" si="39"/>
        <v>Monthly Capital Investment 2021, $000s…………………………</v>
      </c>
      <c r="E54" s="531"/>
      <c r="F54" s="531"/>
      <c r="G54" s="531"/>
      <c r="H54" s="531"/>
      <c r="I54" s="531"/>
      <c r="J54" s="531"/>
      <c r="K54" s="531"/>
      <c r="L54" s="531"/>
      <c r="M54" s="531"/>
      <c r="N54" s="531"/>
      <c r="O54" s="531"/>
      <c r="P54" s="531"/>
      <c r="Q54" s="472"/>
      <c r="R54" s="549"/>
      <c r="S54" s="549"/>
      <c r="T54" s="549"/>
      <c r="U54" s="549"/>
      <c r="V54" s="549"/>
      <c r="W54" s="549"/>
      <c r="X54" s="549"/>
      <c r="Y54" s="549"/>
      <c r="Z54" s="549"/>
      <c r="AA54" s="549"/>
      <c r="AB54" s="549"/>
      <c r="AC54" s="549"/>
      <c r="AD54" s="478"/>
      <c r="AE54" s="311"/>
      <c r="AF54" s="282"/>
      <c r="AG54" s="506">
        <f t="shared" si="40"/>
        <v>2021</v>
      </c>
      <c r="AH54" s="509">
        <f>ROW()</f>
        <v>54</v>
      </c>
    </row>
    <row r="55" spans="1:36" ht="16.5" thickBot="1" x14ac:dyDescent="0.3">
      <c r="A55" s="282"/>
      <c r="B55" s="305"/>
      <c r="C55" s="476"/>
      <c r="D55" s="326" t="str">
        <f t="shared" si="39"/>
        <v>Monthly Capital Investment 2022, $000s…………………………</v>
      </c>
      <c r="E55" s="531"/>
      <c r="F55" s="531"/>
      <c r="G55" s="531"/>
      <c r="H55" s="531"/>
      <c r="I55" s="531"/>
      <c r="J55" s="531"/>
      <c r="K55" s="531"/>
      <c r="L55" s="531"/>
      <c r="M55" s="531"/>
      <c r="N55" s="531"/>
      <c r="O55" s="531"/>
      <c r="P55" s="531"/>
      <c r="Q55" s="472"/>
      <c r="R55" s="549"/>
      <c r="S55" s="549"/>
      <c r="T55" s="549"/>
      <c r="U55" s="549"/>
      <c r="V55" s="549"/>
      <c r="W55" s="549"/>
      <c r="X55" s="549"/>
      <c r="Y55" s="549"/>
      <c r="Z55" s="549"/>
      <c r="AA55" s="549"/>
      <c r="AB55" s="549"/>
      <c r="AC55" s="549"/>
      <c r="AD55" s="478"/>
      <c r="AE55" s="311"/>
      <c r="AF55" s="282"/>
      <c r="AG55" s="506">
        <f t="shared" si="40"/>
        <v>2022</v>
      </c>
      <c r="AH55" s="509">
        <f>ROW()</f>
        <v>55</v>
      </c>
    </row>
    <row r="56" spans="1:36" ht="16.5" thickBot="1" x14ac:dyDescent="0.3">
      <c r="A56" s="282"/>
      <c r="B56" s="305"/>
      <c r="C56" s="476"/>
      <c r="D56" s="326" t="str">
        <f t="shared" si="39"/>
        <v>Monthly Capital Investment 2023, $000s…………………………</v>
      </c>
      <c r="E56" s="531"/>
      <c r="F56" s="531"/>
      <c r="G56" s="531"/>
      <c r="H56" s="531"/>
      <c r="I56" s="531"/>
      <c r="J56" s="531"/>
      <c r="K56" s="531"/>
      <c r="L56" s="531"/>
      <c r="M56" s="531"/>
      <c r="N56" s="531"/>
      <c r="O56" s="531"/>
      <c r="P56" s="531"/>
      <c r="Q56" s="472"/>
      <c r="R56" s="549"/>
      <c r="S56" s="549"/>
      <c r="T56" s="549"/>
      <c r="U56" s="549"/>
      <c r="V56" s="549"/>
      <c r="W56" s="549"/>
      <c r="X56" s="549"/>
      <c r="Y56" s="549"/>
      <c r="Z56" s="549"/>
      <c r="AA56" s="549"/>
      <c r="AB56" s="549"/>
      <c r="AC56" s="549"/>
      <c r="AD56" s="478"/>
      <c r="AE56" s="311"/>
      <c r="AF56" s="282"/>
      <c r="AG56" s="506">
        <f t="shared" si="40"/>
        <v>2023</v>
      </c>
      <c r="AH56" s="509">
        <f>ROW()</f>
        <v>56</v>
      </c>
    </row>
    <row r="57" spans="1:36" ht="16.5" thickBot="1" x14ac:dyDescent="0.3">
      <c r="A57" s="282"/>
      <c r="B57" s="305"/>
      <c r="C57" s="476"/>
      <c r="D57" s="326" t="str">
        <f t="shared" si="39"/>
        <v>Monthly Capital Investment 2024, $000s…………………………</v>
      </c>
      <c r="E57" s="531"/>
      <c r="F57" s="531"/>
      <c r="G57" s="531"/>
      <c r="H57" s="531"/>
      <c r="I57" s="531"/>
      <c r="J57" s="531"/>
      <c r="K57" s="531"/>
      <c r="L57" s="531"/>
      <c r="M57" s="531"/>
      <c r="N57" s="531"/>
      <c r="O57" s="531"/>
      <c r="P57" s="531"/>
      <c r="Q57" s="472"/>
      <c r="R57" s="549"/>
      <c r="S57" s="549"/>
      <c r="T57" s="549"/>
      <c r="U57" s="549"/>
      <c r="V57" s="549"/>
      <c r="W57" s="549"/>
      <c r="X57" s="549"/>
      <c r="Y57" s="549"/>
      <c r="Z57" s="549"/>
      <c r="AA57" s="549"/>
      <c r="AB57" s="549"/>
      <c r="AC57" s="549"/>
      <c r="AD57" s="478"/>
      <c r="AE57" s="311"/>
      <c r="AF57" s="282"/>
      <c r="AG57" s="506">
        <f t="shared" si="40"/>
        <v>2024</v>
      </c>
      <c r="AH57" s="509">
        <f>ROW()</f>
        <v>57</v>
      </c>
    </row>
    <row r="58" spans="1:36" ht="16.5" thickBot="1" x14ac:dyDescent="0.3">
      <c r="A58" s="282"/>
      <c r="B58" s="305"/>
      <c r="C58" s="476"/>
      <c r="D58" s="326" t="str">
        <f t="shared" si="39"/>
        <v>Monthly Capital Investment 2025, $000s…………………………</v>
      </c>
      <c r="E58" s="531"/>
      <c r="F58" s="531"/>
      <c r="G58" s="531"/>
      <c r="H58" s="531"/>
      <c r="I58" s="531"/>
      <c r="J58" s="531"/>
      <c r="K58" s="531"/>
      <c r="L58" s="531"/>
      <c r="M58" s="531"/>
      <c r="N58" s="531"/>
      <c r="O58" s="531"/>
      <c r="P58" s="531"/>
      <c r="Q58" s="472"/>
      <c r="R58" s="549"/>
      <c r="S58" s="549"/>
      <c r="T58" s="549"/>
      <c r="U58" s="549"/>
      <c r="V58" s="549"/>
      <c r="W58" s="549"/>
      <c r="X58" s="549"/>
      <c r="Y58" s="549"/>
      <c r="Z58" s="549"/>
      <c r="AA58" s="549"/>
      <c r="AB58" s="549"/>
      <c r="AC58" s="549"/>
      <c r="AD58" s="478"/>
      <c r="AE58" s="311"/>
      <c r="AF58" s="282"/>
      <c r="AG58" s="506">
        <f t="shared" si="40"/>
        <v>2025</v>
      </c>
      <c r="AH58" s="509">
        <f>ROW()</f>
        <v>58</v>
      </c>
    </row>
    <row r="59" spans="1:36" s="523" customFormat="1" ht="16.5" thickBot="1" x14ac:dyDescent="0.3">
      <c r="A59" s="524"/>
      <c r="B59" s="305"/>
      <c r="C59" s="476"/>
      <c r="D59" s="326" t="str">
        <f t="shared" si="39"/>
        <v>Monthly Capital Investment 2026, $000s…………………………</v>
      </c>
      <c r="E59" s="531"/>
      <c r="F59" s="531"/>
      <c r="G59" s="531"/>
      <c r="H59" s="531"/>
      <c r="I59" s="531"/>
      <c r="J59" s="531"/>
      <c r="K59" s="531"/>
      <c r="L59" s="531"/>
      <c r="M59" s="531"/>
      <c r="N59" s="531"/>
      <c r="O59" s="531"/>
      <c r="P59" s="531"/>
      <c r="Q59" s="549"/>
      <c r="R59" s="549"/>
      <c r="S59" s="549"/>
      <c r="T59" s="549"/>
      <c r="U59" s="549"/>
      <c r="V59" s="549"/>
      <c r="W59" s="549"/>
      <c r="X59" s="549"/>
      <c r="Y59" s="549"/>
      <c r="Z59" s="549"/>
      <c r="AA59" s="549"/>
      <c r="AB59" s="549"/>
      <c r="AC59" s="549"/>
      <c r="AD59" s="478"/>
      <c r="AE59" s="311"/>
      <c r="AF59" s="524"/>
      <c r="AG59" s="506">
        <f t="shared" si="40"/>
        <v>2026</v>
      </c>
      <c r="AH59" s="509">
        <f>ROW()</f>
        <v>59</v>
      </c>
      <c r="AI59" s="506"/>
      <c r="AJ59" s="506"/>
    </row>
    <row r="60" spans="1:36" s="523" customFormat="1" ht="16.5" thickBot="1" x14ac:dyDescent="0.3">
      <c r="A60" s="524"/>
      <c r="B60" s="305"/>
      <c r="C60" s="476"/>
      <c r="D60" s="326" t="str">
        <f t="shared" si="39"/>
        <v>Monthly Capital Investment 2027, $000s…………………………</v>
      </c>
      <c r="E60" s="531"/>
      <c r="F60" s="531"/>
      <c r="G60" s="531"/>
      <c r="H60" s="531"/>
      <c r="I60" s="531"/>
      <c r="J60" s="531"/>
      <c r="K60" s="531"/>
      <c r="L60" s="531"/>
      <c r="M60" s="531"/>
      <c r="N60" s="531"/>
      <c r="O60" s="531"/>
      <c r="P60" s="531"/>
      <c r="Q60" s="549"/>
      <c r="R60" s="549"/>
      <c r="S60" s="549"/>
      <c r="T60" s="549"/>
      <c r="U60" s="549"/>
      <c r="V60" s="549"/>
      <c r="W60" s="549"/>
      <c r="X60" s="549"/>
      <c r="Y60" s="549"/>
      <c r="Z60" s="549"/>
      <c r="AA60" s="549"/>
      <c r="AB60" s="549"/>
      <c r="AC60" s="549"/>
      <c r="AD60" s="478"/>
      <c r="AE60" s="311"/>
      <c r="AF60" s="524"/>
      <c r="AG60" s="506">
        <f t="shared" si="40"/>
        <v>2027</v>
      </c>
      <c r="AH60" s="509">
        <f>ROW()</f>
        <v>60</v>
      </c>
      <c r="AI60" s="506"/>
      <c r="AJ60" s="506"/>
    </row>
    <row r="61" spans="1:36" s="523" customFormat="1" ht="16.5" thickBot="1" x14ac:dyDescent="0.3">
      <c r="A61" s="524"/>
      <c r="B61" s="305"/>
      <c r="C61" s="476"/>
      <c r="D61" s="326" t="str">
        <f t="shared" si="39"/>
        <v>Monthly Capital Investment 2028, $000s…………………………</v>
      </c>
      <c r="E61" s="531"/>
      <c r="F61" s="531"/>
      <c r="G61" s="531"/>
      <c r="H61" s="531"/>
      <c r="I61" s="531"/>
      <c r="J61" s="531"/>
      <c r="K61" s="531"/>
      <c r="L61" s="531"/>
      <c r="M61" s="531"/>
      <c r="N61" s="531"/>
      <c r="O61" s="531"/>
      <c r="P61" s="531"/>
      <c r="Q61" s="549"/>
      <c r="R61" s="549"/>
      <c r="S61" s="549"/>
      <c r="T61" s="549"/>
      <c r="U61" s="549"/>
      <c r="V61" s="549"/>
      <c r="W61" s="549"/>
      <c r="X61" s="549"/>
      <c r="Y61" s="549"/>
      <c r="Z61" s="549"/>
      <c r="AA61" s="549"/>
      <c r="AB61" s="549"/>
      <c r="AC61" s="549"/>
      <c r="AD61" s="478"/>
      <c r="AE61" s="311"/>
      <c r="AF61" s="524"/>
      <c r="AG61" s="506">
        <f t="shared" si="40"/>
        <v>2028</v>
      </c>
      <c r="AH61" s="509">
        <f>ROW()</f>
        <v>61</v>
      </c>
      <c r="AI61" s="506"/>
      <c r="AJ61" s="506"/>
    </row>
    <row r="62" spans="1:36" s="523" customFormat="1" ht="16.5" thickBot="1" x14ac:dyDescent="0.3">
      <c r="A62" s="524"/>
      <c r="B62" s="305"/>
      <c r="C62" s="476"/>
      <c r="D62" s="326" t="str">
        <f t="shared" si="39"/>
        <v>Monthly Capital Investment 2029, $000s…………………………</v>
      </c>
      <c r="E62" s="531"/>
      <c r="F62" s="531"/>
      <c r="G62" s="531"/>
      <c r="H62" s="531"/>
      <c r="I62" s="531"/>
      <c r="J62" s="531"/>
      <c r="K62" s="531"/>
      <c r="L62" s="531"/>
      <c r="M62" s="531"/>
      <c r="N62" s="531"/>
      <c r="O62" s="531"/>
      <c r="P62" s="531"/>
      <c r="Q62" s="549"/>
      <c r="R62" s="549"/>
      <c r="S62" s="549"/>
      <c r="T62" s="549"/>
      <c r="U62" s="549"/>
      <c r="V62" s="549"/>
      <c r="W62" s="549"/>
      <c r="X62" s="549"/>
      <c r="Y62" s="549"/>
      <c r="Z62" s="549"/>
      <c r="AA62" s="549"/>
      <c r="AB62" s="549"/>
      <c r="AC62" s="549"/>
      <c r="AD62" s="478"/>
      <c r="AE62" s="311"/>
      <c r="AF62" s="524"/>
      <c r="AG62" s="506">
        <f t="shared" si="40"/>
        <v>2029</v>
      </c>
      <c r="AH62" s="509">
        <f>ROW()</f>
        <v>62</v>
      </c>
      <c r="AI62" s="506"/>
      <c r="AJ62" s="506"/>
    </row>
    <row r="63" spans="1:36" s="523" customFormat="1" ht="16.5" thickBot="1" x14ac:dyDescent="0.3">
      <c r="A63" s="524"/>
      <c r="B63" s="305"/>
      <c r="C63" s="476"/>
      <c r="D63" s="326" t="str">
        <f t="shared" si="39"/>
        <v>Monthly Capital Investment 2030, $000s…………………………</v>
      </c>
      <c r="E63" s="531">
        <v>717.27962207452356</v>
      </c>
      <c r="F63" s="531">
        <v>717.27962207452356</v>
      </c>
      <c r="G63" s="531">
        <v>717.27962207452356</v>
      </c>
      <c r="H63" s="531">
        <v>717.27962207452356</v>
      </c>
      <c r="I63" s="531">
        <v>717.27962207452356</v>
      </c>
      <c r="J63" s="531">
        <v>717.27962207452356</v>
      </c>
      <c r="K63" s="531">
        <v>717.27962207452356</v>
      </c>
      <c r="L63" s="531">
        <v>717.27962207452356</v>
      </c>
      <c r="M63" s="531">
        <v>717.27962207452356</v>
      </c>
      <c r="N63" s="531">
        <v>717.27962207452356</v>
      </c>
      <c r="O63" s="531">
        <v>717.27962207452356</v>
      </c>
      <c r="P63" s="531">
        <v>717.27962207452356</v>
      </c>
      <c r="Q63" s="549"/>
      <c r="R63" s="549"/>
      <c r="S63" s="549"/>
      <c r="T63" s="549"/>
      <c r="U63" s="549"/>
      <c r="V63" s="549"/>
      <c r="W63" s="549"/>
      <c r="X63" s="549"/>
      <c r="Y63" s="549"/>
      <c r="Z63" s="549"/>
      <c r="AA63" s="549"/>
      <c r="AB63" s="549"/>
      <c r="AC63" s="549"/>
      <c r="AD63" s="478"/>
      <c r="AE63" s="311"/>
      <c r="AF63" s="524"/>
      <c r="AG63" s="506">
        <f t="shared" si="40"/>
        <v>2030</v>
      </c>
      <c r="AH63" s="509">
        <f>ROW()</f>
        <v>63</v>
      </c>
      <c r="AI63" s="506"/>
      <c r="AJ63" s="506"/>
    </row>
    <row r="64" spans="1:36" s="523" customFormat="1" ht="16.5" thickBot="1" x14ac:dyDescent="0.3">
      <c r="A64" s="524"/>
      <c r="B64" s="305"/>
      <c r="C64" s="476"/>
      <c r="D64" s="326" t="str">
        <f t="shared" si="39"/>
        <v>Monthly Capital Investment 2031, $000s…………………………</v>
      </c>
      <c r="E64" s="531"/>
      <c r="F64" s="531"/>
      <c r="G64" s="531"/>
      <c r="H64" s="531"/>
      <c r="I64" s="531"/>
      <c r="J64" s="531"/>
      <c r="K64" s="531"/>
      <c r="L64" s="531"/>
      <c r="M64" s="531"/>
      <c r="N64" s="531"/>
      <c r="O64" s="531"/>
      <c r="P64" s="531"/>
      <c r="Q64" s="549"/>
      <c r="R64" s="549"/>
      <c r="S64" s="549"/>
      <c r="T64" s="549"/>
      <c r="U64" s="549"/>
      <c r="V64" s="549"/>
      <c r="W64" s="549"/>
      <c r="X64" s="549"/>
      <c r="Y64" s="549"/>
      <c r="Z64" s="549"/>
      <c r="AA64" s="549"/>
      <c r="AB64" s="549"/>
      <c r="AC64" s="549"/>
      <c r="AD64" s="478"/>
      <c r="AE64" s="311"/>
      <c r="AF64" s="524"/>
      <c r="AG64" s="506">
        <f t="shared" si="40"/>
        <v>2031</v>
      </c>
      <c r="AH64" s="509">
        <f>ROW()</f>
        <v>64</v>
      </c>
      <c r="AI64" s="506"/>
      <c r="AJ64" s="506"/>
    </row>
    <row r="65" spans="1:36" s="523" customFormat="1" ht="16.5" thickBot="1" x14ac:dyDescent="0.3">
      <c r="A65" s="524"/>
      <c r="B65" s="305"/>
      <c r="C65" s="476"/>
      <c r="D65" s="326" t="str">
        <f t="shared" si="39"/>
        <v>Monthly Capital Investment 2032, $000s…………………………</v>
      </c>
      <c r="E65" s="531"/>
      <c r="F65" s="531"/>
      <c r="G65" s="531"/>
      <c r="H65" s="531"/>
      <c r="I65" s="531"/>
      <c r="J65" s="531"/>
      <c r="K65" s="531"/>
      <c r="L65" s="531"/>
      <c r="M65" s="531"/>
      <c r="N65" s="531"/>
      <c r="O65" s="531"/>
      <c r="P65" s="531"/>
      <c r="Q65" s="549"/>
      <c r="R65" s="549"/>
      <c r="S65" s="549"/>
      <c r="T65" s="549"/>
      <c r="U65" s="549"/>
      <c r="V65" s="549"/>
      <c r="W65" s="549"/>
      <c r="X65" s="549"/>
      <c r="Y65" s="549"/>
      <c r="Z65" s="549"/>
      <c r="AA65" s="549"/>
      <c r="AB65" s="549"/>
      <c r="AC65" s="549"/>
      <c r="AD65" s="478"/>
      <c r="AE65" s="311"/>
      <c r="AF65" s="524"/>
      <c r="AG65" s="506">
        <f t="shared" si="40"/>
        <v>2032</v>
      </c>
      <c r="AH65" s="509">
        <f>ROW()</f>
        <v>65</v>
      </c>
      <c r="AI65" s="506"/>
      <c r="AJ65" s="506"/>
    </row>
    <row r="66" spans="1:36" s="523" customFormat="1" ht="16.5" thickBot="1" x14ac:dyDescent="0.3">
      <c r="A66" s="524"/>
      <c r="B66" s="305"/>
      <c r="C66" s="476"/>
      <c r="D66" s="326" t="str">
        <f t="shared" si="39"/>
        <v>Monthly Capital Investment 2033, $000s…………………………</v>
      </c>
      <c r="E66" s="531"/>
      <c r="F66" s="531"/>
      <c r="G66" s="531"/>
      <c r="H66" s="531"/>
      <c r="I66" s="531"/>
      <c r="J66" s="531"/>
      <c r="K66" s="531"/>
      <c r="L66" s="531"/>
      <c r="M66" s="531"/>
      <c r="N66" s="531"/>
      <c r="O66" s="531"/>
      <c r="P66" s="531"/>
      <c r="Q66" s="549"/>
      <c r="R66" s="549"/>
      <c r="S66" s="549"/>
      <c r="T66" s="549"/>
      <c r="U66" s="549"/>
      <c r="V66" s="549"/>
      <c r="W66" s="549"/>
      <c r="X66" s="549"/>
      <c r="Y66" s="549"/>
      <c r="Z66" s="549"/>
      <c r="AA66" s="549"/>
      <c r="AB66" s="549"/>
      <c r="AC66" s="549"/>
      <c r="AD66" s="478"/>
      <c r="AE66" s="311"/>
      <c r="AF66" s="524"/>
      <c r="AG66" s="506">
        <f t="shared" si="40"/>
        <v>2033</v>
      </c>
      <c r="AH66" s="509">
        <f>ROW()</f>
        <v>66</v>
      </c>
      <c r="AI66" s="506"/>
      <c r="AJ66" s="506"/>
    </row>
    <row r="67" spans="1:36" s="523" customFormat="1" ht="16.5" thickBot="1" x14ac:dyDescent="0.3">
      <c r="A67" s="524"/>
      <c r="B67" s="305"/>
      <c r="C67" s="476"/>
      <c r="D67" s="326" t="str">
        <f t="shared" si="39"/>
        <v>Monthly Capital Investment 2034, $000s…………………………</v>
      </c>
      <c r="E67" s="531"/>
      <c r="F67" s="531"/>
      <c r="G67" s="531"/>
      <c r="H67" s="531"/>
      <c r="I67" s="531"/>
      <c r="J67" s="531"/>
      <c r="K67" s="531"/>
      <c r="L67" s="531"/>
      <c r="M67" s="531"/>
      <c r="N67" s="531"/>
      <c r="O67" s="531"/>
      <c r="P67" s="531"/>
      <c r="Q67" s="549"/>
      <c r="R67" s="549"/>
      <c r="S67" s="549"/>
      <c r="T67" s="549"/>
      <c r="U67" s="549"/>
      <c r="V67" s="549"/>
      <c r="W67" s="549"/>
      <c r="X67" s="549"/>
      <c r="Y67" s="549"/>
      <c r="Z67" s="549"/>
      <c r="AA67" s="549"/>
      <c r="AB67" s="549"/>
      <c r="AC67" s="549"/>
      <c r="AD67" s="478"/>
      <c r="AE67" s="311"/>
      <c r="AF67" s="524"/>
      <c r="AG67" s="506">
        <f t="shared" si="40"/>
        <v>2034</v>
      </c>
      <c r="AH67" s="509">
        <f>ROW()</f>
        <v>67</v>
      </c>
      <c r="AI67" s="506"/>
      <c r="AJ67" s="506"/>
    </row>
    <row r="68" spans="1:36" s="523" customFormat="1" ht="16.5" thickBot="1" x14ac:dyDescent="0.3">
      <c r="A68" s="524"/>
      <c r="B68" s="305"/>
      <c r="C68" s="476"/>
      <c r="D68" s="326" t="str">
        <f t="shared" si="39"/>
        <v>Monthly Capital Investment 2035, $000s…………………………</v>
      </c>
      <c r="E68" s="531"/>
      <c r="F68" s="531"/>
      <c r="G68" s="531"/>
      <c r="H68" s="531"/>
      <c r="I68" s="531"/>
      <c r="J68" s="531"/>
      <c r="K68" s="531"/>
      <c r="L68" s="531"/>
      <c r="M68" s="531"/>
      <c r="N68" s="531"/>
      <c r="O68" s="531"/>
      <c r="P68" s="531"/>
      <c r="Q68" s="549"/>
      <c r="R68" s="549"/>
      <c r="S68" s="549"/>
      <c r="T68" s="549"/>
      <c r="U68" s="549"/>
      <c r="V68" s="549"/>
      <c r="W68" s="549"/>
      <c r="X68" s="549"/>
      <c r="Y68" s="549"/>
      <c r="Z68" s="549"/>
      <c r="AA68" s="549"/>
      <c r="AB68" s="549"/>
      <c r="AC68" s="549"/>
      <c r="AD68" s="478"/>
      <c r="AE68" s="311"/>
      <c r="AF68" s="524"/>
      <c r="AG68" s="506">
        <f t="shared" si="40"/>
        <v>2035</v>
      </c>
      <c r="AH68" s="509">
        <f>ROW()</f>
        <v>68</v>
      </c>
      <c r="AI68" s="506"/>
      <c r="AJ68" s="506"/>
    </row>
    <row r="69" spans="1:36" x14ac:dyDescent="0.25">
      <c r="A69" s="282"/>
      <c r="B69" s="305"/>
      <c r="C69" s="476"/>
      <c r="D69" s="471"/>
      <c r="E69" s="472"/>
      <c r="F69" s="472"/>
      <c r="G69" s="472"/>
      <c r="H69" s="472"/>
      <c r="I69" s="472"/>
      <c r="J69" s="472"/>
      <c r="K69" s="472"/>
      <c r="L69" s="472"/>
      <c r="M69" s="472"/>
      <c r="N69" s="472"/>
      <c r="O69" s="472"/>
      <c r="P69" s="472"/>
      <c r="Q69" s="472"/>
      <c r="R69" s="549"/>
      <c r="S69" s="549"/>
      <c r="T69" s="549"/>
      <c r="U69" s="549"/>
      <c r="V69" s="549"/>
      <c r="W69" s="549"/>
      <c r="X69" s="549"/>
      <c r="Y69" s="549"/>
      <c r="Z69" s="549"/>
      <c r="AA69" s="549"/>
      <c r="AB69" s="549"/>
      <c r="AC69" s="549"/>
      <c r="AD69" s="478"/>
      <c r="AE69" s="311"/>
      <c r="AF69" s="282"/>
      <c r="AG69" s="506">
        <f t="shared" si="40"/>
        <v>2036</v>
      </c>
      <c r="AH69" s="509">
        <f>ROW()</f>
        <v>69</v>
      </c>
    </row>
    <row r="70" spans="1:36" x14ac:dyDescent="0.25">
      <c r="A70" s="282"/>
      <c r="B70" s="305"/>
      <c r="C70" s="479"/>
      <c r="D70" s="480"/>
      <c r="E70" s="481"/>
      <c r="F70" s="481"/>
      <c r="G70" s="481"/>
      <c r="H70" s="481"/>
      <c r="I70" s="481"/>
      <c r="J70" s="481"/>
      <c r="K70" s="481"/>
      <c r="L70" s="481"/>
      <c r="M70" s="481"/>
      <c r="N70" s="481"/>
      <c r="O70" s="481"/>
      <c r="P70" s="481"/>
      <c r="Q70" s="481"/>
      <c r="R70" s="551"/>
      <c r="S70" s="551"/>
      <c r="T70" s="551"/>
      <c r="U70" s="551"/>
      <c r="V70" s="551"/>
      <c r="W70" s="551"/>
      <c r="X70" s="551"/>
      <c r="Y70" s="551"/>
      <c r="Z70" s="551"/>
      <c r="AA70" s="551"/>
      <c r="AB70" s="551"/>
      <c r="AC70" s="551"/>
      <c r="AD70" s="482"/>
      <c r="AE70" s="311"/>
      <c r="AF70" s="282"/>
    </row>
    <row r="71" spans="1:36" x14ac:dyDescent="0.25">
      <c r="A71" s="282"/>
      <c r="B71" s="305"/>
      <c r="C71" s="483"/>
      <c r="D71" s="484"/>
      <c r="E71" s="485"/>
      <c r="F71" s="485"/>
      <c r="G71" s="485"/>
      <c r="H71" s="485"/>
      <c r="I71" s="485"/>
      <c r="J71" s="485"/>
      <c r="K71" s="485"/>
      <c r="L71" s="485"/>
      <c r="M71" s="485"/>
      <c r="N71" s="485"/>
      <c r="O71" s="485"/>
      <c r="P71" s="485"/>
      <c r="Q71" s="485"/>
      <c r="R71" s="552"/>
      <c r="S71" s="552"/>
      <c r="T71" s="552"/>
      <c r="U71" s="552"/>
      <c r="V71" s="552"/>
      <c r="W71" s="552"/>
      <c r="X71" s="552"/>
      <c r="Y71" s="552"/>
      <c r="Z71" s="552"/>
      <c r="AA71" s="552"/>
      <c r="AB71" s="552"/>
      <c r="AC71" s="552"/>
      <c r="AD71" s="483"/>
      <c r="AE71" s="311"/>
      <c r="AF71" s="282"/>
    </row>
    <row r="72" spans="1:36" x14ac:dyDescent="0.25">
      <c r="A72" s="282"/>
      <c r="B72" s="302"/>
      <c r="C72" s="486"/>
      <c r="D72" s="344"/>
      <c r="E72" s="456"/>
      <c r="F72" s="456"/>
      <c r="G72" s="456"/>
      <c r="H72" s="456"/>
      <c r="I72" s="456"/>
      <c r="J72" s="456"/>
      <c r="K72" s="456"/>
      <c r="L72" s="456"/>
      <c r="M72" s="456"/>
      <c r="N72" s="456"/>
      <c r="O72" s="456"/>
      <c r="P72" s="456"/>
      <c r="Q72" s="456"/>
      <c r="R72" s="545"/>
      <c r="S72" s="545"/>
      <c r="T72" s="545"/>
      <c r="U72" s="545"/>
      <c r="V72" s="545"/>
      <c r="W72" s="545"/>
      <c r="X72" s="545"/>
      <c r="Y72" s="545"/>
      <c r="Z72" s="545"/>
      <c r="AA72" s="545"/>
      <c r="AB72" s="545"/>
      <c r="AC72" s="545"/>
      <c r="AD72" s="334"/>
      <c r="AE72" s="311"/>
      <c r="AF72" s="282"/>
    </row>
    <row r="73" spans="1:36" ht="16.5" thickBot="1" x14ac:dyDescent="0.3">
      <c r="A73" s="282"/>
      <c r="B73" s="302"/>
      <c r="C73" s="325"/>
      <c r="D73" s="542" t="s">
        <v>317</v>
      </c>
      <c r="E73" s="369">
        <f>FirstYear</f>
        <v>2016</v>
      </c>
      <c r="F73" s="358">
        <f t="shared" ref="F73:N73" si="41">E73+1</f>
        <v>2017</v>
      </c>
      <c r="G73" s="358">
        <f t="shared" si="41"/>
        <v>2018</v>
      </c>
      <c r="H73" s="358">
        <f t="shared" si="41"/>
        <v>2019</v>
      </c>
      <c r="I73" s="358">
        <f t="shared" si="41"/>
        <v>2020</v>
      </c>
      <c r="J73" s="358">
        <f t="shared" si="41"/>
        <v>2021</v>
      </c>
      <c r="K73" s="358">
        <f t="shared" si="41"/>
        <v>2022</v>
      </c>
      <c r="L73" s="358">
        <f t="shared" si="41"/>
        <v>2023</v>
      </c>
      <c r="M73" s="358">
        <f t="shared" si="41"/>
        <v>2024</v>
      </c>
      <c r="N73" s="358">
        <f t="shared" si="41"/>
        <v>2025</v>
      </c>
      <c r="O73" s="538">
        <f t="shared" ref="O73" si="42">N73+1</f>
        <v>2026</v>
      </c>
      <c r="P73" s="538">
        <f t="shared" ref="P73" si="43">O73+1</f>
        <v>2027</v>
      </c>
      <c r="Q73" s="538">
        <f t="shared" ref="Q73" si="44">P73+1</f>
        <v>2028</v>
      </c>
      <c r="R73" s="538">
        <f t="shared" ref="R73" si="45">Q73+1</f>
        <v>2029</v>
      </c>
      <c r="S73" s="538">
        <f t="shared" ref="S73" si="46">R73+1</f>
        <v>2030</v>
      </c>
      <c r="T73" s="538">
        <f t="shared" ref="T73" si="47">S73+1</f>
        <v>2031</v>
      </c>
      <c r="U73" s="538">
        <f t="shared" ref="U73" si="48">T73+1</f>
        <v>2032</v>
      </c>
      <c r="V73" s="538">
        <f t="shared" ref="V73" si="49">U73+1</f>
        <v>2033</v>
      </c>
      <c r="W73" s="538">
        <f t="shared" ref="W73" si="50">V73+1</f>
        <v>2034</v>
      </c>
      <c r="X73" s="538">
        <f t="shared" ref="X73" si="51">W73+1</f>
        <v>2035</v>
      </c>
      <c r="Y73" s="538">
        <f t="shared" ref="Y73" si="52">X73+1</f>
        <v>2036</v>
      </c>
      <c r="Z73" s="538">
        <f t="shared" ref="Z73" si="53">Y73+1</f>
        <v>2037</v>
      </c>
      <c r="AA73" s="538">
        <f t="shared" ref="AA73" si="54">Z73+1</f>
        <v>2038</v>
      </c>
      <c r="AB73" s="538">
        <f t="shared" ref="AB73" si="55">AA73+1</f>
        <v>2039</v>
      </c>
      <c r="AC73" s="538">
        <f t="shared" ref="AC73" si="56">AB73+1</f>
        <v>2040</v>
      </c>
      <c r="AD73" s="335"/>
      <c r="AE73" s="311"/>
      <c r="AF73" s="282"/>
    </row>
    <row r="74" spans="1:36" ht="16.5" thickBot="1" x14ac:dyDescent="0.3">
      <c r="A74" s="282"/>
      <c r="B74" s="302"/>
      <c r="C74" s="284"/>
      <c r="D74" s="326" t="s">
        <v>237</v>
      </c>
      <c r="E74" s="361">
        <f ca="1">+SUM(INDIRECT($AI$96&amp;VLOOKUP(E73,$AG$96:$AH$105,2,0)):INDIRECT($AJ$96&amp;VLOOKUP(E73,$AG$96:$AH$105,2,0)))</f>
        <v>0</v>
      </c>
      <c r="F74" s="361">
        <f ca="1">+SUM(INDIRECT($AI$96&amp;VLOOKUP(F73,$AG$96:$AH$105,2,0)):INDIRECT($AJ$96&amp;VLOOKUP(F73,$AG$96:$AH$105,2,0)))</f>
        <v>0</v>
      </c>
      <c r="G74" s="361">
        <f ca="1">+SUM(INDIRECT($AI$96&amp;VLOOKUP(G73,$AG$96:$AH$105,2,0)):INDIRECT($AJ$96&amp;VLOOKUP(G73,$AG$96:$AH$105,2,0)))</f>
        <v>0</v>
      </c>
      <c r="H74" s="361">
        <f ca="1">+SUM(INDIRECT($AI$96&amp;VLOOKUP(H73,$AG$96:$AH$105,2,0)):INDIRECT($AJ$96&amp;VLOOKUP(H73,$AG$96:$AH$105,2,0)))</f>
        <v>0</v>
      </c>
      <c r="I74" s="361">
        <f ca="1">+SUM(INDIRECT($AI$96&amp;VLOOKUP(I73,$AG$96:$AH$105,2,0)):INDIRECT($AJ$96&amp;VLOOKUP(I73,$AG$96:$AH$105,2,0)))</f>
        <v>0</v>
      </c>
      <c r="J74" s="361">
        <f ca="1">+SUM(INDIRECT($AI$96&amp;VLOOKUP(J73,$AG$96:$AH$105,2,0)):INDIRECT($AJ$96&amp;VLOOKUP(J73,$AG$96:$AH$105,2,0)))</f>
        <v>0</v>
      </c>
      <c r="K74" s="361">
        <f ca="1">+SUM(INDIRECT($AI$96&amp;VLOOKUP(K73,$AG$96:$AH$105,2,0)):INDIRECT($AJ$96&amp;VLOOKUP(K73,$AG$96:$AH$105,2,0)))</f>
        <v>0</v>
      </c>
      <c r="L74" s="361">
        <f ca="1">+SUM(INDIRECT($AI$96&amp;VLOOKUP(L73,$AG$96:$AH$105,2,0)):INDIRECT($AJ$96&amp;VLOOKUP(L73,$AG$96:$AH$105,2,0)))</f>
        <v>0</v>
      </c>
      <c r="M74" s="361">
        <f ca="1">+SUM(INDIRECT($AI$96&amp;VLOOKUP(M73,$AG$96:$AH$105,2,0)):INDIRECT($AJ$96&amp;VLOOKUP(M73,$AG$96:$AH$105,2,0)))</f>
        <v>0</v>
      </c>
      <c r="N74" s="361">
        <f ca="1">+SUM(INDIRECT($AI$96&amp;VLOOKUP(N73,$AG$96:$AH$105,2,0)):INDIRECT($AJ$96&amp;VLOOKUP(N73,$AG$96:$AH$105,2,0)))</f>
        <v>0</v>
      </c>
      <c r="O74" s="541">
        <f ca="1">IFERROR(+SUM(INDIRECT($AI$96&amp;VLOOKUP(O73,$AG$96:$AH$105,2,0)):INDIRECT($AJ$96&amp;VLOOKUP(O73,$AG$96:$AH$105,2,0))),0)</f>
        <v>0</v>
      </c>
      <c r="P74" s="541">
        <f ca="1">IFERROR(+SUM(INDIRECT($AI$96&amp;VLOOKUP(P73,$AG$96:$AH$105,2,0)):INDIRECT($AJ$96&amp;VLOOKUP(P73,$AG$96:$AH$105,2,0))),0)</f>
        <v>0</v>
      </c>
      <c r="Q74" s="541">
        <f ca="1">IFERROR(+SUM(INDIRECT($AI$96&amp;VLOOKUP(Q73,$AG$96:$AH$105,2,0)):INDIRECT($AJ$96&amp;VLOOKUP(Q73,$AG$96:$AH$105,2,0))),0)</f>
        <v>0</v>
      </c>
      <c r="R74" s="541">
        <f ca="1">IFERROR(+SUM(INDIRECT($AI$96&amp;VLOOKUP(R73,$AG$96:$AH$105,2,0)):INDIRECT($AJ$96&amp;VLOOKUP(R73,$AG$96:$AH$105,2,0))),0)</f>
        <v>0</v>
      </c>
      <c r="S74" s="541">
        <f ca="1">IFERROR(+SUM(INDIRECT($AI$96&amp;VLOOKUP(S73,$AG$96:$AH$105,2,0)):INDIRECT($AJ$96&amp;VLOOKUP(S73,$AG$96:$AH$105,2,0))),0)</f>
        <v>0</v>
      </c>
      <c r="T74" s="541">
        <f ca="1">IFERROR(+SUM(INDIRECT($AI$96&amp;VLOOKUP(T73,$AG$96:$AH$105,2,0)):INDIRECT($AJ$96&amp;VLOOKUP(T73,$AG$96:$AH$105,2,0))),0)</f>
        <v>0</v>
      </c>
      <c r="U74" s="541">
        <f ca="1">IFERROR(+SUM(INDIRECT($AI$96&amp;VLOOKUP(U73,$AG$96:$AH$105,2,0)):INDIRECT($AJ$96&amp;VLOOKUP(U73,$AG$96:$AH$105,2,0))),0)</f>
        <v>0</v>
      </c>
      <c r="V74" s="541">
        <f ca="1">IFERROR(+SUM(INDIRECT($AI$96&amp;VLOOKUP(V73,$AG$96:$AH$105,2,0)):INDIRECT($AJ$96&amp;VLOOKUP(V73,$AG$96:$AH$105,2,0))),0)</f>
        <v>0</v>
      </c>
      <c r="W74" s="541">
        <f ca="1">IFERROR(+SUM(INDIRECT($AI$96&amp;VLOOKUP(W73,$AG$96:$AH$105,2,0)):INDIRECT($AJ$96&amp;VLOOKUP(W73,$AG$96:$AH$105,2,0))),0)</f>
        <v>0</v>
      </c>
      <c r="X74" s="541">
        <f ca="1">IFERROR(+SUM(INDIRECT($AI$96&amp;VLOOKUP(X73,$AG$96:$AH$105,2,0)):INDIRECT($AJ$96&amp;VLOOKUP(X73,$AG$96:$AH$105,2,0))),0)</f>
        <v>0</v>
      </c>
      <c r="Y74" s="541">
        <f ca="1">IFERROR(+SUM(INDIRECT($AI$96&amp;VLOOKUP(Y73,$AG$96:$AH$105,2,0)):INDIRECT($AJ$96&amp;VLOOKUP(Y73,$AG$96:$AH$105,2,0))),0)</f>
        <v>0</v>
      </c>
      <c r="Z74" s="541">
        <f ca="1">IFERROR(+SUM(INDIRECT($AI$96&amp;VLOOKUP(Z73,$AG$96:$AH$105,2,0)):INDIRECT($AJ$96&amp;VLOOKUP(Z73,$AG$96:$AH$105,2,0))),0)</f>
        <v>0</v>
      </c>
      <c r="AA74" s="541">
        <f ca="1">IFERROR(+SUM(INDIRECT($AI$96&amp;VLOOKUP(AA73,$AG$96:$AH$105,2,0)):INDIRECT($AJ$96&amp;VLOOKUP(AA73,$AG$96:$AH$105,2,0))),0)</f>
        <v>0</v>
      </c>
      <c r="AB74" s="541">
        <f ca="1">IFERROR(+SUM(INDIRECT($AI$96&amp;VLOOKUP(AB73,$AG$96:$AH$105,2,0)):INDIRECT($AJ$96&amp;VLOOKUP(AB73,$AG$96:$AH$105,2,0))),0)</f>
        <v>0</v>
      </c>
      <c r="AC74" s="541">
        <f ca="1">IFERROR(+SUM(INDIRECT($AI$96&amp;VLOOKUP(AC73,$AG$96:$AH$105,2,0)):INDIRECT($AJ$96&amp;VLOOKUP(AC73,$AG$96:$AH$105,2,0))),0)</f>
        <v>0</v>
      </c>
      <c r="AD74" s="338"/>
      <c r="AE74" s="311"/>
      <c r="AF74" s="282"/>
    </row>
    <row r="75" spans="1:36" ht="16.5" thickBot="1" x14ac:dyDescent="0.3">
      <c r="A75" s="282"/>
      <c r="B75" s="302"/>
      <c r="C75" s="284"/>
      <c r="D75" s="326" t="s">
        <v>238</v>
      </c>
      <c r="E75" s="328">
        <v>0</v>
      </c>
      <c r="F75" s="329">
        <v>0</v>
      </c>
      <c r="G75" s="329">
        <v>0</v>
      </c>
      <c r="H75" s="329">
        <v>0</v>
      </c>
      <c r="I75" s="329">
        <v>0</v>
      </c>
      <c r="J75" s="329">
        <v>0</v>
      </c>
      <c r="K75" s="329">
        <v>0</v>
      </c>
      <c r="L75" s="329">
        <v>0</v>
      </c>
      <c r="M75" s="329">
        <v>0</v>
      </c>
      <c r="N75" s="329">
        <v>0</v>
      </c>
      <c r="O75" s="533">
        <v>0</v>
      </c>
      <c r="P75" s="533">
        <v>0</v>
      </c>
      <c r="Q75" s="533">
        <v>0</v>
      </c>
      <c r="R75" s="533">
        <v>0</v>
      </c>
      <c r="S75" s="533">
        <v>0</v>
      </c>
      <c r="T75" s="533">
        <v>0</v>
      </c>
      <c r="U75" s="533">
        <v>0</v>
      </c>
      <c r="V75" s="533">
        <v>0</v>
      </c>
      <c r="W75" s="556">
        <v>0</v>
      </c>
      <c r="X75" s="556">
        <v>0</v>
      </c>
      <c r="Y75" s="556">
        <v>0</v>
      </c>
      <c r="Z75" s="556">
        <v>0</v>
      </c>
      <c r="AA75" s="556">
        <v>0</v>
      </c>
      <c r="AB75" s="556">
        <v>0</v>
      </c>
      <c r="AC75" s="556">
        <v>0</v>
      </c>
      <c r="AD75" s="338"/>
      <c r="AE75" s="311"/>
      <c r="AF75" s="282"/>
    </row>
    <row r="76" spans="1:36" x14ac:dyDescent="0.25">
      <c r="A76" s="282"/>
      <c r="B76" s="302"/>
      <c r="C76" s="284"/>
      <c r="D76" s="378" t="s">
        <v>188</v>
      </c>
      <c r="E76" s="359">
        <f t="shared" ref="E76:N76" ca="1" si="57">E74+E75</f>
        <v>0</v>
      </c>
      <c r="F76" s="359">
        <f t="shared" ca="1" si="57"/>
        <v>0</v>
      </c>
      <c r="G76" s="359">
        <f t="shared" ca="1" si="57"/>
        <v>0</v>
      </c>
      <c r="H76" s="359">
        <f t="shared" ca="1" si="57"/>
        <v>0</v>
      </c>
      <c r="I76" s="359">
        <f t="shared" ca="1" si="57"/>
        <v>0</v>
      </c>
      <c r="J76" s="359">
        <f t="shared" ca="1" si="57"/>
        <v>0</v>
      </c>
      <c r="K76" s="359">
        <f t="shared" ca="1" si="57"/>
        <v>0</v>
      </c>
      <c r="L76" s="359">
        <f t="shared" ca="1" si="57"/>
        <v>0</v>
      </c>
      <c r="M76" s="359">
        <f t="shared" ca="1" si="57"/>
        <v>0</v>
      </c>
      <c r="N76" s="359">
        <f t="shared" ca="1" si="57"/>
        <v>0</v>
      </c>
      <c r="O76" s="539">
        <f t="shared" ref="O76:T76" ca="1" si="58">O74+O75</f>
        <v>0</v>
      </c>
      <c r="P76" s="539">
        <f t="shared" ca="1" si="58"/>
        <v>0</v>
      </c>
      <c r="Q76" s="539">
        <f t="shared" ca="1" si="58"/>
        <v>0</v>
      </c>
      <c r="R76" s="539">
        <f t="shared" ca="1" si="58"/>
        <v>0</v>
      </c>
      <c r="S76" s="539">
        <f t="shared" ca="1" si="58"/>
        <v>0</v>
      </c>
      <c r="T76" s="539">
        <f t="shared" ca="1" si="58"/>
        <v>0</v>
      </c>
      <c r="U76" s="539">
        <f t="shared" ref="U76" ca="1" si="59">U74+U75</f>
        <v>0</v>
      </c>
      <c r="V76" s="539">
        <f t="shared" ref="V76" ca="1" si="60">V74+V75</f>
        <v>0</v>
      </c>
      <c r="W76" s="539">
        <f t="shared" ref="W76:AC76" ca="1" si="61">W74+W75</f>
        <v>0</v>
      </c>
      <c r="X76" s="539">
        <f t="shared" ca="1" si="61"/>
        <v>0</v>
      </c>
      <c r="Y76" s="539">
        <f t="shared" ca="1" si="61"/>
        <v>0</v>
      </c>
      <c r="Z76" s="539">
        <f t="shared" ca="1" si="61"/>
        <v>0</v>
      </c>
      <c r="AA76" s="539">
        <f t="shared" ca="1" si="61"/>
        <v>0</v>
      </c>
      <c r="AB76" s="539">
        <f t="shared" ca="1" si="61"/>
        <v>0</v>
      </c>
      <c r="AC76" s="539">
        <f t="shared" ca="1" si="61"/>
        <v>0</v>
      </c>
      <c r="AD76" s="338"/>
      <c r="AE76" s="311"/>
      <c r="AF76" s="282"/>
    </row>
    <row r="77" spans="1:36" x14ac:dyDescent="0.25">
      <c r="A77" s="282"/>
      <c r="B77" s="302"/>
      <c r="C77" s="284"/>
      <c r="D77" s="324"/>
      <c r="E77" s="327"/>
      <c r="F77" s="327"/>
      <c r="G77" s="327"/>
      <c r="H77" s="327"/>
      <c r="I77" s="327"/>
      <c r="J77" s="327"/>
      <c r="K77" s="327"/>
      <c r="L77" s="327"/>
      <c r="M77" s="327"/>
      <c r="N77" s="327"/>
      <c r="O77" s="532"/>
      <c r="P77" s="532"/>
      <c r="Q77" s="532"/>
      <c r="R77" s="532"/>
      <c r="S77" s="532"/>
      <c r="T77" s="532"/>
      <c r="U77" s="532"/>
      <c r="V77" s="532"/>
      <c r="W77" s="532"/>
      <c r="X77" s="532"/>
      <c r="Y77" s="532"/>
      <c r="Z77" s="532"/>
      <c r="AA77" s="532"/>
      <c r="AB77" s="532"/>
      <c r="AC77" s="532"/>
      <c r="AD77" s="338"/>
      <c r="AE77" s="311"/>
      <c r="AF77" s="282"/>
    </row>
    <row r="78" spans="1:36" ht="16.5" thickBot="1" x14ac:dyDescent="0.3">
      <c r="A78" s="282"/>
      <c r="B78" s="302"/>
      <c r="C78" s="284"/>
      <c r="D78" s="326" t="s">
        <v>247</v>
      </c>
      <c r="E78" s="330">
        <v>0</v>
      </c>
      <c r="F78" s="330">
        <v>0</v>
      </c>
      <c r="G78" s="330">
        <v>0</v>
      </c>
      <c r="H78" s="330">
        <v>0</v>
      </c>
      <c r="I78" s="330">
        <v>0</v>
      </c>
      <c r="J78" s="330">
        <v>0</v>
      </c>
      <c r="K78" s="330">
        <v>0</v>
      </c>
      <c r="L78" s="330">
        <v>0</v>
      </c>
      <c r="M78" s="330">
        <v>0</v>
      </c>
      <c r="N78" s="330">
        <v>0</v>
      </c>
      <c r="O78" s="534">
        <v>0</v>
      </c>
      <c r="P78" s="534">
        <v>0</v>
      </c>
      <c r="Q78" s="534">
        <v>0</v>
      </c>
      <c r="R78" s="534">
        <v>0</v>
      </c>
      <c r="S78" s="534">
        <v>0</v>
      </c>
      <c r="T78" s="534">
        <v>0</v>
      </c>
      <c r="U78" s="534">
        <v>0</v>
      </c>
      <c r="V78" s="534">
        <v>0</v>
      </c>
      <c r="W78" s="534">
        <v>0</v>
      </c>
      <c r="X78" s="534">
        <v>0</v>
      </c>
      <c r="Y78" s="534">
        <v>0</v>
      </c>
      <c r="Z78" s="534">
        <v>0</v>
      </c>
      <c r="AA78" s="534">
        <v>0</v>
      </c>
      <c r="AB78" s="534">
        <v>0</v>
      </c>
      <c r="AC78" s="534">
        <v>0</v>
      </c>
      <c r="AD78" s="335"/>
      <c r="AE78" s="311"/>
      <c r="AF78" s="282"/>
    </row>
    <row r="79" spans="1:36" ht="16.5" thickBot="1" x14ac:dyDescent="0.3">
      <c r="A79" s="282"/>
      <c r="B79" s="302"/>
      <c r="C79" s="284"/>
      <c r="D79" s="326" t="s">
        <v>84</v>
      </c>
      <c r="E79" s="360">
        <f>IF(ISERROR(VLOOKUP(Inputs!$M$16,'LookUp Ranges'!$A$72:$C$116,3,FALSE)),0,VLOOKUP(Inputs!$M$16,'LookUp Ranges'!$A$72:$C$116,3,FALSE))</f>
        <v>0</v>
      </c>
      <c r="F79" s="360">
        <f>IF(ISERROR(VLOOKUP(Inputs!$M$16,'LookUp Ranges'!$A$72:$C$116,3,FALSE)),0,VLOOKUP(Inputs!$M$16,'LookUp Ranges'!$A$72:$C$116,3,FALSE))</f>
        <v>0</v>
      </c>
      <c r="G79" s="360">
        <f>IF(ISERROR(VLOOKUP(Inputs!$M$16,'LookUp Ranges'!$A$72:$C$116,3,FALSE)),0,VLOOKUP(Inputs!$M$16,'LookUp Ranges'!$A$72:$C$116,3,FALSE))</f>
        <v>0</v>
      </c>
      <c r="H79" s="360">
        <f>IF(ISERROR(VLOOKUP(Inputs!$M$16,'LookUp Ranges'!$A$72:$C$116,3,FALSE)),0,VLOOKUP(Inputs!$M$16,'LookUp Ranges'!$A$72:$C$116,3,FALSE))</f>
        <v>0</v>
      </c>
      <c r="I79" s="360">
        <f>IF(ISERROR(VLOOKUP(Inputs!$M$16,'LookUp Ranges'!$A$72:$C$116,3,FALSE)),0,VLOOKUP(Inputs!$M$16,'LookUp Ranges'!$A$72:$C$116,3,FALSE))</f>
        <v>0</v>
      </c>
      <c r="J79" s="360">
        <f>IF(ISERROR(VLOOKUP(Inputs!$M$16,'LookUp Ranges'!$A$72:$C$116,3,FALSE)),0,VLOOKUP(Inputs!$M$16,'LookUp Ranges'!$A$72:$C$116,3,FALSE))</f>
        <v>0</v>
      </c>
      <c r="K79" s="360">
        <f>IF(ISERROR(VLOOKUP(Inputs!$M$16,'LookUp Ranges'!$A$72:$C$116,3,FALSE)),0,VLOOKUP(Inputs!$M$16,'LookUp Ranges'!$A$72:$C$116,3,FALSE))</f>
        <v>0</v>
      </c>
      <c r="L79" s="360">
        <f>IF(ISERROR(VLOOKUP(Inputs!$M$16,'LookUp Ranges'!$A$72:$C$116,3,FALSE)),0,VLOOKUP(Inputs!$M$16,'LookUp Ranges'!$A$72:$C$116,3,FALSE))</f>
        <v>0</v>
      </c>
      <c r="M79" s="360">
        <f>IF(ISERROR(VLOOKUP(Inputs!$M$16,'LookUp Ranges'!$A$72:$C$116,3,FALSE)),0,VLOOKUP(Inputs!$M$16,'LookUp Ranges'!$A$72:$C$116,3,FALSE))</f>
        <v>0</v>
      </c>
      <c r="N79" s="360">
        <f>IF(ISERROR(VLOOKUP(Inputs!$M$16,'LookUp Ranges'!$A$72:$C$116,3,FALSE)),0,VLOOKUP(Inputs!$M$16,'LookUp Ranges'!$A$72:$C$116,3,FALSE))</f>
        <v>0</v>
      </c>
      <c r="O79" s="540">
        <f>IF(ISERROR(VLOOKUP(Inputs!$M$16,'LookUp Ranges'!$A$72:$C$116,3,FALSE)),0,VLOOKUP(Inputs!$M$16,'LookUp Ranges'!$A$72:$C$116,3,FALSE))</f>
        <v>0</v>
      </c>
      <c r="P79" s="540">
        <f>IF(ISERROR(VLOOKUP(Inputs!$M$16,'LookUp Ranges'!$A$72:$C$116,3,FALSE)),0,VLOOKUP(Inputs!$M$16,'LookUp Ranges'!$A$72:$C$116,3,FALSE))</f>
        <v>0</v>
      </c>
      <c r="Q79" s="540">
        <f>IF(ISERROR(VLOOKUP(Inputs!$M$16,'LookUp Ranges'!$A$72:$C$116,3,FALSE)),0,VLOOKUP(Inputs!$M$16,'LookUp Ranges'!$A$72:$C$116,3,FALSE))</f>
        <v>0</v>
      </c>
      <c r="R79" s="540">
        <f>IF(ISERROR(VLOOKUP(Inputs!$M$16,'LookUp Ranges'!$A$72:$C$116,3,FALSE)),0,VLOOKUP(Inputs!$M$16,'LookUp Ranges'!$A$72:$C$116,3,FALSE))</f>
        <v>0</v>
      </c>
      <c r="S79" s="540">
        <f>IF(ISERROR(VLOOKUP(Inputs!$M$16,'LookUp Ranges'!$A$72:$C$116,3,FALSE)),0,VLOOKUP(Inputs!$M$16,'LookUp Ranges'!$A$72:$C$116,3,FALSE))</f>
        <v>0</v>
      </c>
      <c r="T79" s="540">
        <f>IF(ISERROR(VLOOKUP(Inputs!$M$16,'LookUp Ranges'!$A$72:$C$116,3,FALSE)),0,VLOOKUP(Inputs!$M$16,'LookUp Ranges'!$A$72:$C$116,3,FALSE))</f>
        <v>0</v>
      </c>
      <c r="U79" s="540">
        <f>IF(ISERROR(VLOOKUP(Inputs!$M$16,'LookUp Ranges'!$A$72:$C$116,3,FALSE)),0,VLOOKUP(Inputs!$M$16,'LookUp Ranges'!$A$72:$C$116,3,FALSE))</f>
        <v>0</v>
      </c>
      <c r="V79" s="540">
        <f>IF(ISERROR(VLOOKUP(Inputs!$M$16,'LookUp Ranges'!$A$72:$C$116,3,FALSE)),0,VLOOKUP(Inputs!$M$16,'LookUp Ranges'!$A$72:$C$116,3,FALSE))</f>
        <v>0</v>
      </c>
      <c r="W79" s="540">
        <f>IF(ISERROR(VLOOKUP(Inputs!$M$16,'LookUp Ranges'!$A$72:$C$116,3,FALSE)),0,VLOOKUP(Inputs!$M$16,'LookUp Ranges'!$A$72:$C$116,3,FALSE))</f>
        <v>0</v>
      </c>
      <c r="X79" s="540">
        <f>IF(ISERROR(VLOOKUP(Inputs!$M$16,'LookUp Ranges'!$A$72:$C$116,3,FALSE)),0,VLOOKUP(Inputs!$M$16,'LookUp Ranges'!$A$72:$C$116,3,FALSE))</f>
        <v>0</v>
      </c>
      <c r="Y79" s="540">
        <f>IF(ISERROR(VLOOKUP(Inputs!$M$16,'LookUp Ranges'!$A$72:$C$116,3,FALSE)),0,VLOOKUP(Inputs!$M$16,'LookUp Ranges'!$A$72:$C$116,3,FALSE))</f>
        <v>0</v>
      </c>
      <c r="Z79" s="540">
        <f>IF(ISERROR(VLOOKUP(Inputs!$M$16,'LookUp Ranges'!$A$72:$C$116,3,FALSE)),0,VLOOKUP(Inputs!$M$16,'LookUp Ranges'!$A$72:$C$116,3,FALSE))</f>
        <v>0</v>
      </c>
      <c r="AA79" s="540">
        <f>IF(ISERROR(VLOOKUP(Inputs!$M$16,'LookUp Ranges'!$A$72:$C$116,3,FALSE)),0,VLOOKUP(Inputs!$M$16,'LookUp Ranges'!$A$72:$C$116,3,FALSE))</f>
        <v>0</v>
      </c>
      <c r="AB79" s="540">
        <f>IF(ISERROR(VLOOKUP(Inputs!$M$16,'LookUp Ranges'!$A$72:$C$116,3,FALSE)),0,VLOOKUP(Inputs!$M$16,'LookUp Ranges'!$A$72:$C$116,3,FALSE))</f>
        <v>0</v>
      </c>
      <c r="AC79" s="540">
        <f>IF(ISERROR(VLOOKUP(Inputs!$M$16,'LookUp Ranges'!$A$72:$C$116,3,FALSE)),0,VLOOKUP(Inputs!$M$16,'LookUp Ranges'!$A$72:$C$116,3,FALSE))</f>
        <v>0</v>
      </c>
      <c r="AD79" s="335"/>
      <c r="AE79" s="311"/>
      <c r="AF79" s="282"/>
    </row>
    <row r="80" spans="1:36" ht="16.5" thickBot="1" x14ac:dyDescent="0.3">
      <c r="A80" s="282"/>
      <c r="B80" s="302"/>
      <c r="C80" s="284"/>
      <c r="D80" s="377" t="s">
        <v>191</v>
      </c>
      <c r="E80" s="332">
        <f t="shared" ref="E80:N80" si="62">IF(ISERROR(E78*E79),0,E78*E79)</f>
        <v>0</v>
      </c>
      <c r="F80" s="331">
        <f t="shared" si="62"/>
        <v>0</v>
      </c>
      <c r="G80" s="331">
        <f t="shared" si="62"/>
        <v>0</v>
      </c>
      <c r="H80" s="331">
        <f t="shared" si="62"/>
        <v>0</v>
      </c>
      <c r="I80" s="331">
        <f t="shared" si="62"/>
        <v>0</v>
      </c>
      <c r="J80" s="331">
        <f t="shared" si="62"/>
        <v>0</v>
      </c>
      <c r="K80" s="331">
        <f t="shared" si="62"/>
        <v>0</v>
      </c>
      <c r="L80" s="331">
        <f t="shared" si="62"/>
        <v>0</v>
      </c>
      <c r="M80" s="331">
        <f t="shared" si="62"/>
        <v>0</v>
      </c>
      <c r="N80" s="331">
        <f t="shared" si="62"/>
        <v>0</v>
      </c>
      <c r="O80" s="535">
        <f t="shared" ref="O80:T80" si="63">IF(ISERROR(O78*O79),0,O78*O79)</f>
        <v>0</v>
      </c>
      <c r="P80" s="535">
        <f t="shared" si="63"/>
        <v>0</v>
      </c>
      <c r="Q80" s="535">
        <f t="shared" si="63"/>
        <v>0</v>
      </c>
      <c r="R80" s="535">
        <f t="shared" si="63"/>
        <v>0</v>
      </c>
      <c r="S80" s="535">
        <f t="shared" si="63"/>
        <v>0</v>
      </c>
      <c r="T80" s="535">
        <f t="shared" si="63"/>
        <v>0</v>
      </c>
      <c r="U80" s="535">
        <f t="shared" ref="U80" si="64">IF(ISERROR(U78*U79),0,U78*U79)</f>
        <v>0</v>
      </c>
      <c r="V80" s="535">
        <f t="shared" ref="V80" si="65">IF(ISERROR(V78*V79),0,V78*V79)</f>
        <v>0</v>
      </c>
      <c r="W80" s="535">
        <f t="shared" ref="W80:AC80" si="66">IF(ISERROR(W78*W79),0,W78*W79)</f>
        <v>0</v>
      </c>
      <c r="X80" s="535">
        <f t="shared" si="66"/>
        <v>0</v>
      </c>
      <c r="Y80" s="535">
        <f t="shared" si="66"/>
        <v>0</v>
      </c>
      <c r="Z80" s="535">
        <f t="shared" si="66"/>
        <v>0</v>
      </c>
      <c r="AA80" s="535">
        <f t="shared" si="66"/>
        <v>0</v>
      </c>
      <c r="AB80" s="535">
        <f t="shared" si="66"/>
        <v>0</v>
      </c>
      <c r="AC80" s="535">
        <f t="shared" si="66"/>
        <v>0</v>
      </c>
      <c r="AD80" s="335"/>
      <c r="AE80" s="311"/>
      <c r="AF80" s="282"/>
    </row>
    <row r="81" spans="1:36" x14ac:dyDescent="0.25">
      <c r="A81" s="282"/>
      <c r="B81" s="302"/>
      <c r="C81" s="284"/>
      <c r="D81" s="323"/>
      <c r="E81" s="333"/>
      <c r="F81" s="333"/>
      <c r="G81" s="333"/>
      <c r="H81" s="333"/>
      <c r="I81" s="333"/>
      <c r="J81" s="333"/>
      <c r="K81" s="333"/>
      <c r="L81" s="333"/>
      <c r="M81" s="333"/>
      <c r="N81" s="333"/>
      <c r="O81" s="536"/>
      <c r="P81" s="536"/>
      <c r="Q81" s="536"/>
      <c r="R81" s="536"/>
      <c r="S81" s="536"/>
      <c r="T81" s="536"/>
      <c r="U81" s="536"/>
      <c r="V81" s="536"/>
      <c r="W81" s="536"/>
      <c r="X81" s="536"/>
      <c r="Y81" s="536"/>
      <c r="Z81" s="536"/>
      <c r="AA81" s="536"/>
      <c r="AB81" s="536"/>
      <c r="AC81" s="536"/>
      <c r="AD81" s="335"/>
      <c r="AE81" s="311"/>
      <c r="AF81" s="282"/>
    </row>
    <row r="82" spans="1:36" ht="16.5" thickBot="1" x14ac:dyDescent="0.3">
      <c r="A82" s="282"/>
      <c r="B82" s="302"/>
      <c r="C82" s="284"/>
      <c r="D82" s="326" t="s">
        <v>246</v>
      </c>
      <c r="E82" s="547">
        <v>0</v>
      </c>
      <c r="F82" s="547">
        <v>0</v>
      </c>
      <c r="G82" s="547">
        <v>0</v>
      </c>
      <c r="H82" s="547">
        <v>0</v>
      </c>
      <c r="I82" s="547">
        <v>0</v>
      </c>
      <c r="J82" s="547">
        <v>0</v>
      </c>
      <c r="K82" s="547">
        <v>0</v>
      </c>
      <c r="L82" s="547">
        <v>0</v>
      </c>
      <c r="M82" s="547">
        <v>0</v>
      </c>
      <c r="N82" s="547">
        <v>0</v>
      </c>
      <c r="O82" s="547">
        <v>0</v>
      </c>
      <c r="P82" s="547">
        <v>0</v>
      </c>
      <c r="Q82" s="547">
        <v>0</v>
      </c>
      <c r="R82" s="547">
        <v>0</v>
      </c>
      <c r="S82" s="547">
        <v>0</v>
      </c>
      <c r="T82" s="547">
        <v>0</v>
      </c>
      <c r="U82" s="547">
        <v>0</v>
      </c>
      <c r="V82" s="547">
        <v>0</v>
      </c>
      <c r="W82" s="547">
        <v>0</v>
      </c>
      <c r="X82" s="547">
        <v>0</v>
      </c>
      <c r="Y82" s="547">
        <v>0</v>
      </c>
      <c r="Z82" s="547">
        <v>0</v>
      </c>
      <c r="AA82" s="547">
        <v>0</v>
      </c>
      <c r="AB82" s="547">
        <v>0</v>
      </c>
      <c r="AC82" s="547">
        <v>0</v>
      </c>
      <c r="AD82" s="335"/>
      <c r="AE82" s="311"/>
      <c r="AF82" s="282"/>
    </row>
    <row r="83" spans="1:36" ht="16.5" thickBot="1" x14ac:dyDescent="0.3">
      <c r="A83" s="282"/>
      <c r="B83" s="302"/>
      <c r="C83" s="284"/>
      <c r="D83" s="326" t="s">
        <v>240</v>
      </c>
      <c r="E83" s="543">
        <v>0</v>
      </c>
      <c r="F83" s="543">
        <v>0</v>
      </c>
      <c r="G83" s="543">
        <v>0</v>
      </c>
      <c r="H83" s="543">
        <v>0</v>
      </c>
      <c r="I83" s="543">
        <v>0</v>
      </c>
      <c r="J83" s="543">
        <v>0</v>
      </c>
      <c r="K83" s="543">
        <v>0</v>
      </c>
      <c r="L83" s="543">
        <v>0</v>
      </c>
      <c r="M83" s="543">
        <v>0</v>
      </c>
      <c r="N83" s="543">
        <v>0</v>
      </c>
      <c r="O83" s="543">
        <v>0</v>
      </c>
      <c r="P83" s="543">
        <v>0</v>
      </c>
      <c r="Q83" s="543">
        <v>0</v>
      </c>
      <c r="R83" s="543">
        <v>0</v>
      </c>
      <c r="S83" s="543">
        <v>0</v>
      </c>
      <c r="T83" s="543">
        <v>0</v>
      </c>
      <c r="U83" s="543">
        <v>0</v>
      </c>
      <c r="V83" s="543">
        <v>0</v>
      </c>
      <c r="W83" s="543">
        <v>0</v>
      </c>
      <c r="X83" s="543">
        <v>0</v>
      </c>
      <c r="Y83" s="543">
        <v>0</v>
      </c>
      <c r="Z83" s="543">
        <v>0</v>
      </c>
      <c r="AA83" s="543">
        <v>0</v>
      </c>
      <c r="AB83" s="543">
        <v>0</v>
      </c>
      <c r="AC83" s="543">
        <v>0</v>
      </c>
      <c r="AD83" s="339"/>
      <c r="AE83" s="311"/>
      <c r="AF83" s="282"/>
    </row>
    <row r="84" spans="1:36" ht="16.5" thickBot="1" x14ac:dyDescent="0.3">
      <c r="A84" s="282"/>
      <c r="B84" s="302"/>
      <c r="C84" s="284"/>
      <c r="D84" s="326" t="s">
        <v>187</v>
      </c>
      <c r="E84" s="361">
        <f>IF(ISERROR(VLOOKUP(Inputs!$M$16,'LookUp Ranges'!$A$72:$B$116,2,FALSE)),0,VLOOKUP(Inputs!$M$16,'LookUp Ranges'!$A$72:$B$116,2,FALSE))</f>
        <v>0</v>
      </c>
      <c r="F84" s="361">
        <f>IF(ISERROR(VLOOKUP(Inputs!$M$16,'LookUp Ranges'!$A$72:$B$116,2,FALSE)),0,VLOOKUP(Inputs!$M$16,'LookUp Ranges'!$A$72:$B$116,2,FALSE))</f>
        <v>0</v>
      </c>
      <c r="G84" s="361">
        <f>IF(ISERROR(VLOOKUP(Inputs!$M$16,'LookUp Ranges'!$A$72:$B$116,2,FALSE)),0,VLOOKUP(Inputs!$M$16,'LookUp Ranges'!$A$72:$B$116,2,FALSE))</f>
        <v>0</v>
      </c>
      <c r="H84" s="361">
        <f>IF(ISERROR(VLOOKUP(Inputs!$M$16,'LookUp Ranges'!$A$72:$B$116,2,FALSE)),0,VLOOKUP(Inputs!$M$16,'LookUp Ranges'!$A$72:$B$116,2,FALSE))</f>
        <v>0</v>
      </c>
      <c r="I84" s="361">
        <f>IF(ISERROR(VLOOKUP(Inputs!$M$16,'LookUp Ranges'!$A$72:$B$116,2,FALSE)),0,VLOOKUP(Inputs!$M$16,'LookUp Ranges'!$A$72:$B$116,2,FALSE))</f>
        <v>0</v>
      </c>
      <c r="J84" s="361">
        <f>IF(ISERROR(VLOOKUP(Inputs!$M$16,'LookUp Ranges'!$A$72:$B$116,2,FALSE)),0,VLOOKUP(Inputs!$M$16,'LookUp Ranges'!$A$72:$B$116,2,FALSE))</f>
        <v>0</v>
      </c>
      <c r="K84" s="361">
        <f>IF(ISERROR(VLOOKUP(Inputs!$M$16,'LookUp Ranges'!$A$72:$B$116,2,FALSE)),0,VLOOKUP(Inputs!$M$16,'LookUp Ranges'!$A$72:$B$116,2,FALSE))</f>
        <v>0</v>
      </c>
      <c r="L84" s="361">
        <f>IF(ISERROR(VLOOKUP(Inputs!$M$16,'LookUp Ranges'!$A$72:$B$116,2,FALSE)),0,VLOOKUP(Inputs!$M$16,'LookUp Ranges'!$A$72:$B$116,2,FALSE))</f>
        <v>0</v>
      </c>
      <c r="M84" s="361">
        <f>IF(ISERROR(VLOOKUP(Inputs!$M$16,'LookUp Ranges'!$A$72:$B$116,2,FALSE)),0,VLOOKUP(Inputs!$M$16,'LookUp Ranges'!$A$72:$B$116,2,FALSE))</f>
        <v>0</v>
      </c>
      <c r="N84" s="361">
        <f>IF(ISERROR(VLOOKUP(Inputs!$M$16,'LookUp Ranges'!$A$72:$B$116,2,FALSE)),0,VLOOKUP(Inputs!$M$16,'LookUp Ranges'!$A$72:$B$116,2,FALSE))</f>
        <v>0</v>
      </c>
      <c r="O84" s="541">
        <f>IF(ISERROR(VLOOKUP(Inputs!$M$16,'LookUp Ranges'!$A$72:$B$116,2,FALSE)),0,VLOOKUP(Inputs!$M$16,'LookUp Ranges'!$A$72:$B$116,2,FALSE))</f>
        <v>0</v>
      </c>
      <c r="P84" s="541">
        <f>IF(ISERROR(VLOOKUP(Inputs!$M$16,'LookUp Ranges'!$A$72:$B$116,2,FALSE)),0,VLOOKUP(Inputs!$M$16,'LookUp Ranges'!$A$72:$B$116,2,FALSE))</f>
        <v>0</v>
      </c>
      <c r="Q84" s="541">
        <f>IF(ISERROR(VLOOKUP(Inputs!$M$16,'LookUp Ranges'!$A$72:$B$116,2,FALSE)),0,VLOOKUP(Inputs!$M$16,'LookUp Ranges'!$A$72:$B$116,2,FALSE))</f>
        <v>0</v>
      </c>
      <c r="R84" s="541">
        <f>IF(ISERROR(VLOOKUP(Inputs!$M$16,'LookUp Ranges'!$A$72:$B$116,2,FALSE)),0,VLOOKUP(Inputs!$M$16,'LookUp Ranges'!$A$72:$B$116,2,FALSE))</f>
        <v>0</v>
      </c>
      <c r="S84" s="541">
        <f>IF(ISERROR(VLOOKUP(Inputs!$M$16,'LookUp Ranges'!$A$72:$B$116,2,FALSE)),0,VLOOKUP(Inputs!$M$16,'LookUp Ranges'!$A$72:$B$116,2,FALSE))</f>
        <v>0</v>
      </c>
      <c r="T84" s="541">
        <f>IF(ISERROR(VLOOKUP(Inputs!$M$16,'LookUp Ranges'!$A$72:$B$116,2,FALSE)),0,VLOOKUP(Inputs!$M$16,'LookUp Ranges'!$A$72:$B$116,2,FALSE))</f>
        <v>0</v>
      </c>
      <c r="U84" s="541">
        <f>IF(ISERROR(VLOOKUP(Inputs!$M$16,'LookUp Ranges'!$A$72:$B$116,2,FALSE)),0,VLOOKUP(Inputs!$M$16,'LookUp Ranges'!$A$72:$B$116,2,FALSE))</f>
        <v>0</v>
      </c>
      <c r="V84" s="541">
        <f>IF(ISERROR(VLOOKUP(Inputs!$M$16,'LookUp Ranges'!$A$72:$B$116,2,FALSE)),0,VLOOKUP(Inputs!$M$16,'LookUp Ranges'!$A$72:$B$116,2,FALSE))</f>
        <v>0</v>
      </c>
      <c r="W84" s="541">
        <f>IF(ISERROR(VLOOKUP(Inputs!$M$16,'LookUp Ranges'!$A$72:$B$116,2,FALSE)),0,VLOOKUP(Inputs!$M$16,'LookUp Ranges'!$A$72:$B$116,2,FALSE))</f>
        <v>0</v>
      </c>
      <c r="X84" s="541">
        <f>IF(ISERROR(VLOOKUP(Inputs!$M$16,'LookUp Ranges'!$A$72:$B$116,2,FALSE)),0,VLOOKUP(Inputs!$M$16,'LookUp Ranges'!$A$72:$B$116,2,FALSE))</f>
        <v>0</v>
      </c>
      <c r="Y84" s="541">
        <f>IF(ISERROR(VLOOKUP(Inputs!$M$16,'LookUp Ranges'!$A$72:$B$116,2,FALSE)),0,VLOOKUP(Inputs!$M$16,'LookUp Ranges'!$A$72:$B$116,2,FALSE))</f>
        <v>0</v>
      </c>
      <c r="Z84" s="541">
        <f>IF(ISERROR(VLOOKUP(Inputs!$M$16,'LookUp Ranges'!$A$72:$B$116,2,FALSE)),0,VLOOKUP(Inputs!$M$16,'LookUp Ranges'!$A$72:$B$116,2,FALSE))</f>
        <v>0</v>
      </c>
      <c r="AA84" s="541">
        <f>IF(ISERROR(VLOOKUP(Inputs!$M$16,'LookUp Ranges'!$A$72:$B$116,2,FALSE)),0,VLOOKUP(Inputs!$M$16,'LookUp Ranges'!$A$72:$B$116,2,FALSE))</f>
        <v>0</v>
      </c>
      <c r="AB84" s="541">
        <f>IF(ISERROR(VLOOKUP(Inputs!$M$16,'LookUp Ranges'!$A$72:$B$116,2,FALSE)),0,VLOOKUP(Inputs!$M$16,'LookUp Ranges'!$A$72:$B$116,2,FALSE))</f>
        <v>0</v>
      </c>
      <c r="AC84" s="541">
        <f>IF(ISERROR(VLOOKUP(Inputs!$M$16,'LookUp Ranges'!$A$72:$B$116,2,FALSE)),0,VLOOKUP(Inputs!$M$16,'LookUp Ranges'!$A$72:$B$116,2,FALSE))</f>
        <v>0</v>
      </c>
      <c r="AD84" s="335"/>
      <c r="AE84" s="311"/>
      <c r="AF84" s="282"/>
    </row>
    <row r="85" spans="1:36" ht="16.5" thickBot="1" x14ac:dyDescent="0.3">
      <c r="A85" s="282"/>
      <c r="B85" s="302"/>
      <c r="C85" s="284"/>
      <c r="D85" s="377" t="s">
        <v>190</v>
      </c>
      <c r="E85" s="360">
        <f t="shared" ref="E85:N85" si="67">IF(ISERROR(E82*E83*E84),0,E82*E83*E84)</f>
        <v>0</v>
      </c>
      <c r="F85" s="360">
        <f t="shared" si="67"/>
        <v>0</v>
      </c>
      <c r="G85" s="360">
        <f t="shared" si="67"/>
        <v>0</v>
      </c>
      <c r="H85" s="360">
        <f t="shared" si="67"/>
        <v>0</v>
      </c>
      <c r="I85" s="360">
        <f t="shared" si="67"/>
        <v>0</v>
      </c>
      <c r="J85" s="360">
        <f t="shared" si="67"/>
        <v>0</v>
      </c>
      <c r="K85" s="360">
        <f t="shared" si="67"/>
        <v>0</v>
      </c>
      <c r="L85" s="360">
        <f t="shared" si="67"/>
        <v>0</v>
      </c>
      <c r="M85" s="360">
        <f t="shared" si="67"/>
        <v>0</v>
      </c>
      <c r="N85" s="360">
        <f t="shared" si="67"/>
        <v>0</v>
      </c>
      <c r="O85" s="540">
        <f t="shared" ref="O85:T85" si="68">IF(ISERROR(O82*O83*O84),0,O82*O83*O84)</f>
        <v>0</v>
      </c>
      <c r="P85" s="540">
        <f t="shared" si="68"/>
        <v>0</v>
      </c>
      <c r="Q85" s="540">
        <f t="shared" si="68"/>
        <v>0</v>
      </c>
      <c r="R85" s="540">
        <f t="shared" si="68"/>
        <v>0</v>
      </c>
      <c r="S85" s="540">
        <f t="shared" si="68"/>
        <v>0</v>
      </c>
      <c r="T85" s="540">
        <f t="shared" si="68"/>
        <v>0</v>
      </c>
      <c r="U85" s="540">
        <f t="shared" ref="U85" si="69">IF(ISERROR(U82*U83*U84),0,U82*U83*U84)</f>
        <v>0</v>
      </c>
      <c r="V85" s="540">
        <f t="shared" ref="V85" si="70">IF(ISERROR(V82*V83*V84),0,V82*V83*V84)</f>
        <v>0</v>
      </c>
      <c r="W85" s="540">
        <f t="shared" ref="W85:AC85" si="71">IF(ISERROR(W82*W83*W84),0,W82*W83*W84)</f>
        <v>0</v>
      </c>
      <c r="X85" s="540">
        <f t="shared" si="71"/>
        <v>0</v>
      </c>
      <c r="Y85" s="540">
        <f t="shared" si="71"/>
        <v>0</v>
      </c>
      <c r="Z85" s="540">
        <f t="shared" si="71"/>
        <v>0</v>
      </c>
      <c r="AA85" s="540">
        <f t="shared" si="71"/>
        <v>0</v>
      </c>
      <c r="AB85" s="540">
        <f t="shared" si="71"/>
        <v>0</v>
      </c>
      <c r="AC85" s="540">
        <f t="shared" si="71"/>
        <v>0</v>
      </c>
      <c r="AD85" s="335"/>
      <c r="AE85" s="311"/>
      <c r="AF85" s="282"/>
    </row>
    <row r="86" spans="1:36" x14ac:dyDescent="0.25">
      <c r="A86" s="282"/>
      <c r="B86" s="302"/>
      <c r="C86" s="284"/>
      <c r="D86" s="323"/>
      <c r="E86" s="286"/>
      <c r="F86" s="286"/>
      <c r="G86" s="286"/>
      <c r="H86" s="286"/>
      <c r="I86" s="286"/>
      <c r="J86" s="286"/>
      <c r="K86" s="286"/>
      <c r="L86" s="286"/>
      <c r="M86" s="286"/>
      <c r="N86" s="286"/>
      <c r="O86" s="527"/>
      <c r="P86" s="527"/>
      <c r="Q86" s="527"/>
      <c r="R86" s="527"/>
      <c r="S86" s="527"/>
      <c r="T86" s="527"/>
      <c r="U86" s="527"/>
      <c r="V86" s="527"/>
      <c r="W86" s="527"/>
      <c r="X86" s="527"/>
      <c r="Y86" s="527"/>
      <c r="Z86" s="527"/>
      <c r="AA86" s="527"/>
      <c r="AB86" s="527"/>
      <c r="AC86" s="527"/>
      <c r="AD86" s="335"/>
      <c r="AE86" s="311"/>
      <c r="AF86" s="282"/>
    </row>
    <row r="87" spans="1:36" x14ac:dyDescent="0.25">
      <c r="A87" s="282"/>
      <c r="B87" s="302"/>
      <c r="C87" s="284"/>
      <c r="D87" s="379" t="s">
        <v>300</v>
      </c>
      <c r="E87" s="286"/>
      <c r="F87" s="286"/>
      <c r="G87" s="286"/>
      <c r="H87" s="286"/>
      <c r="I87" s="286"/>
      <c r="J87" s="286"/>
      <c r="K87" s="286"/>
      <c r="L87" s="286"/>
      <c r="M87" s="286"/>
      <c r="N87" s="286"/>
      <c r="O87" s="527"/>
      <c r="P87" s="527"/>
      <c r="Q87" s="527"/>
      <c r="R87" s="527"/>
      <c r="S87" s="527"/>
      <c r="T87" s="527"/>
      <c r="U87" s="527"/>
      <c r="V87" s="527"/>
      <c r="W87" s="527"/>
      <c r="X87" s="527"/>
      <c r="Y87" s="527"/>
      <c r="Z87" s="527"/>
      <c r="AA87" s="527"/>
      <c r="AB87" s="527"/>
      <c r="AC87" s="527"/>
      <c r="AD87" s="335"/>
      <c r="AE87" s="311"/>
      <c r="AF87" s="282"/>
    </row>
    <row r="88" spans="1:36" ht="16.5" thickBot="1" x14ac:dyDescent="0.3">
      <c r="A88" s="282"/>
      <c r="B88" s="302"/>
      <c r="C88" s="284"/>
      <c r="D88" s="381"/>
      <c r="E88" s="534"/>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335"/>
      <c r="AE88" s="311"/>
      <c r="AF88" s="282"/>
    </row>
    <row r="89" spans="1:36" x14ac:dyDescent="0.25">
      <c r="A89" s="282"/>
      <c r="B89" s="302"/>
      <c r="C89" s="371"/>
      <c r="D89" s="380"/>
      <c r="E89" s="382"/>
      <c r="F89" s="382"/>
      <c r="G89" s="382"/>
      <c r="H89" s="382"/>
      <c r="I89" s="382"/>
      <c r="J89" s="382"/>
      <c r="K89" s="382"/>
      <c r="L89" s="382"/>
      <c r="M89" s="382"/>
      <c r="N89" s="382"/>
      <c r="O89" s="544"/>
      <c r="P89" s="544"/>
      <c r="Q89" s="544"/>
      <c r="R89" s="544"/>
      <c r="S89" s="544"/>
      <c r="T89" s="544"/>
      <c r="U89" s="544"/>
      <c r="V89" s="544"/>
      <c r="W89" s="544"/>
      <c r="X89" s="544"/>
      <c r="Y89" s="544"/>
      <c r="Z89" s="544"/>
      <c r="AA89" s="544"/>
      <c r="AB89" s="544"/>
      <c r="AC89" s="544"/>
      <c r="AD89" s="335"/>
      <c r="AE89" s="311"/>
      <c r="AF89" s="282"/>
    </row>
    <row r="90" spans="1:36" ht="16.5" thickBot="1" x14ac:dyDescent="0.3">
      <c r="A90" s="282"/>
      <c r="B90" s="302"/>
      <c r="C90" s="284"/>
      <c r="D90" s="378" t="s">
        <v>189</v>
      </c>
      <c r="E90" s="361">
        <f t="shared" ref="E90:N90" si="72">E80+E85+E88</f>
        <v>0</v>
      </c>
      <c r="F90" s="361">
        <f t="shared" si="72"/>
        <v>0</v>
      </c>
      <c r="G90" s="361">
        <f t="shared" si="72"/>
        <v>0</v>
      </c>
      <c r="H90" s="361">
        <f t="shared" si="72"/>
        <v>0</v>
      </c>
      <c r="I90" s="361">
        <f t="shared" si="72"/>
        <v>0</v>
      </c>
      <c r="J90" s="361">
        <f t="shared" si="72"/>
        <v>0</v>
      </c>
      <c r="K90" s="361">
        <f t="shared" si="72"/>
        <v>0</v>
      </c>
      <c r="L90" s="361">
        <f t="shared" si="72"/>
        <v>0</v>
      </c>
      <c r="M90" s="361">
        <f t="shared" si="72"/>
        <v>0</v>
      </c>
      <c r="N90" s="361">
        <f t="shared" si="72"/>
        <v>0</v>
      </c>
      <c r="O90" s="541">
        <f t="shared" ref="O90:T90" si="73">O80+O85+O88</f>
        <v>0</v>
      </c>
      <c r="P90" s="541">
        <f t="shared" si="73"/>
        <v>0</v>
      </c>
      <c r="Q90" s="541">
        <f t="shared" si="73"/>
        <v>0</v>
      </c>
      <c r="R90" s="541">
        <f t="shared" si="73"/>
        <v>0</v>
      </c>
      <c r="S90" s="541">
        <f t="shared" si="73"/>
        <v>0</v>
      </c>
      <c r="T90" s="541">
        <f t="shared" si="73"/>
        <v>0</v>
      </c>
      <c r="U90" s="541">
        <f t="shared" ref="U90" si="74">U80+U85+U88</f>
        <v>0</v>
      </c>
      <c r="V90" s="541">
        <f t="shared" ref="V90" si="75">V80+V85+V88</f>
        <v>0</v>
      </c>
      <c r="W90" s="541">
        <f t="shared" ref="W90:AC90" si="76">W80+W85+W88</f>
        <v>0</v>
      </c>
      <c r="X90" s="541">
        <f t="shared" si="76"/>
        <v>0</v>
      </c>
      <c r="Y90" s="541">
        <f t="shared" si="76"/>
        <v>0</v>
      </c>
      <c r="Z90" s="541">
        <f t="shared" si="76"/>
        <v>0</v>
      </c>
      <c r="AA90" s="541">
        <f t="shared" si="76"/>
        <v>0</v>
      </c>
      <c r="AB90" s="541">
        <f t="shared" si="76"/>
        <v>0</v>
      </c>
      <c r="AC90" s="541">
        <f t="shared" si="76"/>
        <v>0</v>
      </c>
      <c r="AD90" s="335"/>
      <c r="AE90" s="311"/>
      <c r="AF90" s="282"/>
    </row>
    <row r="91" spans="1:36" ht="16.5" thickBot="1" x14ac:dyDescent="0.3">
      <c r="A91" s="282"/>
      <c r="B91" s="302"/>
      <c r="C91" s="336"/>
      <c r="D91" s="295"/>
      <c r="E91" s="341"/>
      <c r="F91" s="341"/>
      <c r="G91" s="341"/>
      <c r="H91" s="341"/>
      <c r="I91" s="341"/>
      <c r="J91" s="341"/>
      <c r="K91" s="341"/>
      <c r="L91" s="341"/>
      <c r="M91" s="341"/>
      <c r="N91" s="341"/>
      <c r="O91" s="341"/>
      <c r="P91" s="341"/>
      <c r="Q91" s="341"/>
      <c r="R91" s="537"/>
      <c r="S91" s="537"/>
      <c r="T91" s="537"/>
      <c r="U91" s="537"/>
      <c r="V91" s="537"/>
      <c r="W91" s="537"/>
      <c r="X91" s="537"/>
      <c r="Y91" s="537"/>
      <c r="Z91" s="537"/>
      <c r="AA91" s="537"/>
      <c r="AB91" s="537"/>
      <c r="AC91" s="537"/>
      <c r="AD91" s="340"/>
      <c r="AE91" s="311"/>
      <c r="AF91" s="282"/>
    </row>
    <row r="92" spans="1:36" x14ac:dyDescent="0.25">
      <c r="A92" s="282"/>
      <c r="B92" s="305"/>
      <c r="C92" s="284"/>
      <c r="D92" s="471"/>
      <c r="E92" s="472"/>
      <c r="F92" s="472"/>
      <c r="G92" s="472"/>
      <c r="H92" s="472"/>
      <c r="I92" s="472"/>
      <c r="J92" s="472"/>
      <c r="K92" s="472"/>
      <c r="L92" s="472"/>
      <c r="M92" s="472"/>
      <c r="N92" s="472"/>
      <c r="O92" s="472"/>
      <c r="P92" s="472"/>
      <c r="Q92" s="472"/>
      <c r="R92" s="549"/>
      <c r="S92" s="549"/>
      <c r="T92" s="549"/>
      <c r="U92" s="549"/>
      <c r="V92" s="549"/>
      <c r="W92" s="549"/>
      <c r="X92" s="549"/>
      <c r="Y92" s="549"/>
      <c r="Z92" s="549"/>
      <c r="AA92" s="549"/>
      <c r="AB92" s="549"/>
      <c r="AC92" s="549"/>
      <c r="AD92" s="284"/>
      <c r="AE92" s="311"/>
      <c r="AF92" s="282"/>
    </row>
    <row r="93" spans="1:36" x14ac:dyDescent="0.25">
      <c r="A93" s="282"/>
      <c r="B93" s="305"/>
      <c r="C93" s="473"/>
      <c r="D93" s="474"/>
      <c r="E93" s="475"/>
      <c r="F93" s="475"/>
      <c r="G93" s="475"/>
      <c r="H93" s="475"/>
      <c r="I93" s="475"/>
      <c r="J93" s="475"/>
      <c r="K93" s="475"/>
      <c r="L93" s="475"/>
      <c r="M93" s="475"/>
      <c r="N93" s="475"/>
      <c r="O93" s="475"/>
      <c r="P93" s="475"/>
      <c r="Q93" s="475"/>
      <c r="R93" s="550"/>
      <c r="S93" s="550"/>
      <c r="T93" s="550"/>
      <c r="U93" s="550"/>
      <c r="V93" s="550"/>
      <c r="W93" s="550"/>
      <c r="X93" s="550"/>
      <c r="Y93" s="550"/>
      <c r="Z93" s="550"/>
      <c r="AA93" s="550"/>
      <c r="AB93" s="550"/>
      <c r="AC93" s="550"/>
      <c r="AD93" s="477"/>
      <c r="AE93" s="311"/>
      <c r="AF93" s="282"/>
    </row>
    <row r="94" spans="1:36" x14ac:dyDescent="0.25">
      <c r="A94" s="282"/>
      <c r="B94" s="305"/>
      <c r="C94" s="476"/>
      <c r="D94" s="355" t="s">
        <v>306</v>
      </c>
      <c r="E94" s="287"/>
      <c r="F94" s="287"/>
      <c r="G94" s="287"/>
      <c r="H94" s="287"/>
      <c r="I94" s="291"/>
      <c r="J94" s="287"/>
      <c r="K94" s="287"/>
      <c r="L94" s="287"/>
      <c r="M94" s="287"/>
      <c r="N94" s="287"/>
      <c r="O94" s="287"/>
      <c r="P94" s="287"/>
      <c r="Q94" s="472"/>
      <c r="R94" s="549"/>
      <c r="S94" s="549"/>
      <c r="T94" s="549"/>
      <c r="U94" s="549"/>
      <c r="V94" s="549"/>
      <c r="W94" s="549"/>
      <c r="X94" s="549"/>
      <c r="Y94" s="549"/>
      <c r="Z94" s="549"/>
      <c r="AA94" s="549"/>
      <c r="AB94" s="549"/>
      <c r="AC94" s="549"/>
      <c r="AD94" s="478"/>
      <c r="AE94" s="311"/>
      <c r="AF94" s="282"/>
    </row>
    <row r="95" spans="1:36" x14ac:dyDescent="0.25">
      <c r="A95" s="282"/>
      <c r="B95" s="305"/>
      <c r="C95" s="476"/>
      <c r="D95" s="471"/>
      <c r="E95" s="358">
        <f t="shared" ref="E95" si="77">D95+1</f>
        <v>1</v>
      </c>
      <c r="F95" s="358">
        <f>+E95+1</f>
        <v>2</v>
      </c>
      <c r="G95" s="358">
        <f t="shared" ref="G95" si="78">F95+1</f>
        <v>3</v>
      </c>
      <c r="H95" s="358">
        <f t="shared" ref="H95" si="79">G95+1</f>
        <v>4</v>
      </c>
      <c r="I95" s="358">
        <f t="shared" ref="I95" si="80">H95+1</f>
        <v>5</v>
      </c>
      <c r="J95" s="358">
        <f t="shared" ref="J95" si="81">I95+1</f>
        <v>6</v>
      </c>
      <c r="K95" s="358">
        <f t="shared" ref="K95" si="82">J95+1</f>
        <v>7</v>
      </c>
      <c r="L95" s="358">
        <f t="shared" ref="L95" si="83">K95+1</f>
        <v>8</v>
      </c>
      <c r="M95" s="358">
        <f t="shared" ref="M95" si="84">L95+1</f>
        <v>9</v>
      </c>
      <c r="N95" s="358">
        <f t="shared" ref="N95" si="85">M95+1</f>
        <v>10</v>
      </c>
      <c r="O95" s="358">
        <f t="shared" ref="O95" si="86">N95+1</f>
        <v>11</v>
      </c>
      <c r="P95" s="358">
        <f t="shared" ref="P95" si="87">O95+1</f>
        <v>12</v>
      </c>
      <c r="Q95" s="472"/>
      <c r="R95" s="549"/>
      <c r="S95" s="549"/>
      <c r="T95" s="549"/>
      <c r="U95" s="549"/>
      <c r="V95" s="549"/>
      <c r="W95" s="549"/>
      <c r="X95" s="549"/>
      <c r="Y95" s="549"/>
      <c r="Z95" s="549"/>
      <c r="AA95" s="549"/>
      <c r="AB95" s="549"/>
      <c r="AC95" s="549"/>
      <c r="AD95" s="478"/>
      <c r="AE95" s="311"/>
      <c r="AF95" s="282"/>
    </row>
    <row r="96" spans="1:36" ht="16.5" thickBot="1" x14ac:dyDescent="0.3">
      <c r="A96" s="282"/>
      <c r="B96" s="305"/>
      <c r="C96" s="476"/>
      <c r="D96" s="326" t="str">
        <f>+"Monthly Capital Investment "&amp;AG96&amp;", $000s…………………………"</f>
        <v>Monthly Capital Investment 2016, $000s…………………………</v>
      </c>
      <c r="E96" s="531"/>
      <c r="F96" s="531"/>
      <c r="G96" s="531"/>
      <c r="H96" s="531"/>
      <c r="I96" s="531"/>
      <c r="J96" s="531"/>
      <c r="K96" s="531"/>
      <c r="L96" s="531"/>
      <c r="M96" s="531"/>
      <c r="N96" s="531"/>
      <c r="O96" s="531"/>
      <c r="P96" s="531"/>
      <c r="Q96" s="472"/>
      <c r="R96" s="549"/>
      <c r="S96" s="549"/>
      <c r="T96" s="549"/>
      <c r="U96" s="549"/>
      <c r="V96" s="549"/>
      <c r="W96" s="549"/>
      <c r="X96" s="549"/>
      <c r="Y96" s="549"/>
      <c r="Z96" s="549"/>
      <c r="AA96" s="549"/>
      <c r="AB96" s="549"/>
      <c r="AC96" s="549"/>
      <c r="AD96" s="478"/>
      <c r="AE96" s="311"/>
      <c r="AF96" s="282"/>
      <c r="AG96" s="506">
        <f>+FirstYear</f>
        <v>2016</v>
      </c>
      <c r="AH96" s="509">
        <f>ROW()</f>
        <v>96</v>
      </c>
      <c r="AI96" s="506" t="s">
        <v>304</v>
      </c>
      <c r="AJ96" s="506" t="s">
        <v>305</v>
      </c>
    </row>
    <row r="97" spans="1:34" ht="16.5" thickBot="1" x14ac:dyDescent="0.3">
      <c r="A97" s="282"/>
      <c r="B97" s="305"/>
      <c r="C97" s="476"/>
      <c r="D97" s="326" t="str">
        <f t="shared" ref="D97:D105" si="88">+"Monthly Capital Investment "&amp;AG97&amp;", $000s…………………………"</f>
        <v>Monthly Capital Investment 2017, $000s…………………………</v>
      </c>
      <c r="E97" s="531"/>
      <c r="F97" s="531"/>
      <c r="G97" s="531"/>
      <c r="H97" s="531"/>
      <c r="I97" s="531"/>
      <c r="J97" s="531"/>
      <c r="K97" s="531"/>
      <c r="L97" s="531"/>
      <c r="M97" s="531"/>
      <c r="N97" s="531"/>
      <c r="O97" s="531"/>
      <c r="P97" s="531"/>
      <c r="Q97" s="472"/>
      <c r="R97" s="549"/>
      <c r="S97" s="549"/>
      <c r="T97" s="549"/>
      <c r="U97" s="549"/>
      <c r="V97" s="549"/>
      <c r="W97" s="549"/>
      <c r="X97" s="549"/>
      <c r="Y97" s="549"/>
      <c r="Z97" s="549"/>
      <c r="AA97" s="549"/>
      <c r="AB97" s="549"/>
      <c r="AC97" s="549"/>
      <c r="AD97" s="478"/>
      <c r="AE97" s="311"/>
      <c r="AF97" s="282"/>
      <c r="AG97" s="506">
        <f>+AG96+1</f>
        <v>2017</v>
      </c>
      <c r="AH97" s="509">
        <f>ROW()</f>
        <v>97</v>
      </c>
    </row>
    <row r="98" spans="1:34" ht="16.5" thickBot="1" x14ac:dyDescent="0.3">
      <c r="A98" s="282"/>
      <c r="B98" s="305"/>
      <c r="C98" s="476"/>
      <c r="D98" s="326" t="str">
        <f t="shared" si="88"/>
        <v>Monthly Capital Investment 2018, $000s…………………………</v>
      </c>
      <c r="E98" s="531"/>
      <c r="F98" s="531"/>
      <c r="G98" s="531"/>
      <c r="H98" s="531"/>
      <c r="I98" s="531"/>
      <c r="J98" s="531"/>
      <c r="K98" s="531"/>
      <c r="L98" s="531"/>
      <c r="M98" s="531"/>
      <c r="N98" s="531"/>
      <c r="O98" s="531"/>
      <c r="P98" s="531"/>
      <c r="Q98" s="472"/>
      <c r="R98" s="549"/>
      <c r="S98" s="549"/>
      <c r="T98" s="549"/>
      <c r="U98" s="549"/>
      <c r="V98" s="549"/>
      <c r="W98" s="549"/>
      <c r="X98" s="549"/>
      <c r="Y98" s="549"/>
      <c r="Z98" s="549"/>
      <c r="AA98" s="549"/>
      <c r="AB98" s="549"/>
      <c r="AC98" s="549"/>
      <c r="AD98" s="478"/>
      <c r="AE98" s="311"/>
      <c r="AF98" s="282"/>
      <c r="AG98" s="506">
        <f t="shared" ref="AG98:AG105" si="89">+AG97+1</f>
        <v>2018</v>
      </c>
      <c r="AH98" s="509">
        <f>ROW()</f>
        <v>98</v>
      </c>
    </row>
    <row r="99" spans="1:34" ht="16.5" thickBot="1" x14ac:dyDescent="0.3">
      <c r="A99" s="282"/>
      <c r="B99" s="305"/>
      <c r="C99" s="476"/>
      <c r="D99" s="326" t="str">
        <f t="shared" si="88"/>
        <v>Monthly Capital Investment 2019, $000s…………………………</v>
      </c>
      <c r="E99" s="531"/>
      <c r="F99" s="531"/>
      <c r="G99" s="531"/>
      <c r="H99" s="531"/>
      <c r="I99" s="531"/>
      <c r="J99" s="531"/>
      <c r="K99" s="531"/>
      <c r="L99" s="531"/>
      <c r="M99" s="531"/>
      <c r="N99" s="531"/>
      <c r="O99" s="531"/>
      <c r="P99" s="531"/>
      <c r="Q99" s="472"/>
      <c r="R99" s="549"/>
      <c r="S99" s="549"/>
      <c r="T99" s="549"/>
      <c r="U99" s="549"/>
      <c r="V99" s="549"/>
      <c r="W99" s="549"/>
      <c r="X99" s="549"/>
      <c r="Y99" s="549"/>
      <c r="Z99" s="549"/>
      <c r="AA99" s="549"/>
      <c r="AB99" s="549"/>
      <c r="AC99" s="549"/>
      <c r="AD99" s="478"/>
      <c r="AE99" s="311"/>
      <c r="AF99" s="282"/>
      <c r="AG99" s="506">
        <f t="shared" si="89"/>
        <v>2019</v>
      </c>
      <c r="AH99" s="509">
        <f>ROW()</f>
        <v>99</v>
      </c>
    </row>
    <row r="100" spans="1:34" ht="16.5" thickBot="1" x14ac:dyDescent="0.3">
      <c r="A100" s="282"/>
      <c r="B100" s="305"/>
      <c r="C100" s="476"/>
      <c r="D100" s="326" t="str">
        <f t="shared" si="88"/>
        <v>Monthly Capital Investment 2020, $000s…………………………</v>
      </c>
      <c r="E100" s="531"/>
      <c r="F100" s="531"/>
      <c r="G100" s="531"/>
      <c r="H100" s="531"/>
      <c r="I100" s="531"/>
      <c r="J100" s="531"/>
      <c r="K100" s="531"/>
      <c r="L100" s="531"/>
      <c r="M100" s="531"/>
      <c r="N100" s="531"/>
      <c r="O100" s="531"/>
      <c r="P100" s="531"/>
      <c r="Q100" s="472"/>
      <c r="R100" s="549"/>
      <c r="S100" s="549"/>
      <c r="T100" s="549"/>
      <c r="U100" s="549"/>
      <c r="V100" s="549"/>
      <c r="W100" s="549"/>
      <c r="X100" s="549"/>
      <c r="Y100" s="549"/>
      <c r="Z100" s="549"/>
      <c r="AA100" s="549"/>
      <c r="AB100" s="549"/>
      <c r="AC100" s="549"/>
      <c r="AD100" s="478"/>
      <c r="AE100" s="311"/>
      <c r="AF100" s="282"/>
      <c r="AG100" s="506">
        <f t="shared" si="89"/>
        <v>2020</v>
      </c>
      <c r="AH100" s="509">
        <f>ROW()</f>
        <v>100</v>
      </c>
    </row>
    <row r="101" spans="1:34" ht="16.5" thickBot="1" x14ac:dyDescent="0.3">
      <c r="A101" s="282"/>
      <c r="B101" s="305"/>
      <c r="C101" s="476"/>
      <c r="D101" s="326" t="str">
        <f t="shared" si="88"/>
        <v>Monthly Capital Investment 2021, $000s…………………………</v>
      </c>
      <c r="E101" s="531"/>
      <c r="F101" s="531"/>
      <c r="G101" s="531"/>
      <c r="H101" s="531"/>
      <c r="I101" s="531"/>
      <c r="J101" s="531"/>
      <c r="K101" s="531"/>
      <c r="L101" s="531"/>
      <c r="M101" s="531"/>
      <c r="N101" s="531"/>
      <c r="O101" s="531"/>
      <c r="P101" s="531"/>
      <c r="Q101" s="472"/>
      <c r="R101" s="549"/>
      <c r="S101" s="549"/>
      <c r="T101" s="549"/>
      <c r="U101" s="549"/>
      <c r="V101" s="549"/>
      <c r="W101" s="549"/>
      <c r="X101" s="549"/>
      <c r="Y101" s="549"/>
      <c r="Z101" s="549"/>
      <c r="AA101" s="549"/>
      <c r="AB101" s="549"/>
      <c r="AC101" s="549"/>
      <c r="AD101" s="478"/>
      <c r="AE101" s="311"/>
      <c r="AF101" s="282"/>
      <c r="AG101" s="506">
        <f t="shared" si="89"/>
        <v>2021</v>
      </c>
      <c r="AH101" s="509">
        <f>ROW()</f>
        <v>101</v>
      </c>
    </row>
    <row r="102" spans="1:34" ht="16.5" thickBot="1" x14ac:dyDescent="0.3">
      <c r="A102" s="282"/>
      <c r="B102" s="305"/>
      <c r="C102" s="476"/>
      <c r="D102" s="326" t="str">
        <f t="shared" si="88"/>
        <v>Monthly Capital Investment 2022, $000s…………………………</v>
      </c>
      <c r="E102" s="531"/>
      <c r="F102" s="531"/>
      <c r="G102" s="531"/>
      <c r="H102" s="531"/>
      <c r="I102" s="531"/>
      <c r="J102" s="531"/>
      <c r="K102" s="531"/>
      <c r="L102" s="531"/>
      <c r="M102" s="531"/>
      <c r="N102" s="531"/>
      <c r="O102" s="531"/>
      <c r="P102" s="531"/>
      <c r="Q102" s="472"/>
      <c r="R102" s="549"/>
      <c r="S102" s="549"/>
      <c r="T102" s="549"/>
      <c r="U102" s="549"/>
      <c r="V102" s="549"/>
      <c r="W102" s="549"/>
      <c r="X102" s="549"/>
      <c r="Y102" s="549"/>
      <c r="Z102" s="549"/>
      <c r="AA102" s="549"/>
      <c r="AB102" s="549"/>
      <c r="AC102" s="549"/>
      <c r="AD102" s="478"/>
      <c r="AE102" s="311"/>
      <c r="AF102" s="282"/>
      <c r="AG102" s="506">
        <f t="shared" si="89"/>
        <v>2022</v>
      </c>
      <c r="AH102" s="509">
        <f>ROW()</f>
        <v>102</v>
      </c>
    </row>
    <row r="103" spans="1:34" ht="16.5" thickBot="1" x14ac:dyDescent="0.3">
      <c r="A103" s="282"/>
      <c r="B103" s="305"/>
      <c r="C103" s="476"/>
      <c r="D103" s="326" t="str">
        <f t="shared" si="88"/>
        <v>Monthly Capital Investment 2023, $000s…………………………</v>
      </c>
      <c r="E103" s="531"/>
      <c r="F103" s="531"/>
      <c r="G103" s="531"/>
      <c r="H103" s="531"/>
      <c r="I103" s="531"/>
      <c r="J103" s="531"/>
      <c r="K103" s="531"/>
      <c r="L103" s="531"/>
      <c r="M103" s="531"/>
      <c r="N103" s="531"/>
      <c r="O103" s="531"/>
      <c r="P103" s="531"/>
      <c r="Q103" s="472"/>
      <c r="R103" s="549"/>
      <c r="S103" s="549"/>
      <c r="T103" s="549"/>
      <c r="U103" s="549"/>
      <c r="V103" s="549"/>
      <c r="W103" s="549"/>
      <c r="X103" s="549"/>
      <c r="Y103" s="549"/>
      <c r="Z103" s="549"/>
      <c r="AA103" s="549"/>
      <c r="AB103" s="549"/>
      <c r="AC103" s="549"/>
      <c r="AD103" s="478"/>
      <c r="AE103" s="311"/>
      <c r="AF103" s="282"/>
      <c r="AG103" s="506">
        <f t="shared" si="89"/>
        <v>2023</v>
      </c>
      <c r="AH103" s="509">
        <f>ROW()</f>
        <v>103</v>
      </c>
    </row>
    <row r="104" spans="1:34" ht="16.5" thickBot="1" x14ac:dyDescent="0.3">
      <c r="A104" s="282"/>
      <c r="B104" s="305"/>
      <c r="C104" s="476"/>
      <c r="D104" s="326" t="str">
        <f t="shared" si="88"/>
        <v>Monthly Capital Investment 2024, $000s…………………………</v>
      </c>
      <c r="E104" s="531"/>
      <c r="F104" s="531"/>
      <c r="G104" s="531"/>
      <c r="H104" s="531"/>
      <c r="I104" s="531"/>
      <c r="J104" s="531"/>
      <c r="K104" s="531"/>
      <c r="L104" s="531"/>
      <c r="M104" s="531"/>
      <c r="N104" s="531"/>
      <c r="O104" s="531"/>
      <c r="P104" s="531"/>
      <c r="Q104" s="472"/>
      <c r="R104" s="549"/>
      <c r="S104" s="549"/>
      <c r="T104" s="549"/>
      <c r="U104" s="549"/>
      <c r="V104" s="549"/>
      <c r="W104" s="549"/>
      <c r="X104" s="549"/>
      <c r="Y104" s="549"/>
      <c r="Z104" s="549"/>
      <c r="AA104" s="549"/>
      <c r="AB104" s="549"/>
      <c r="AC104" s="549"/>
      <c r="AD104" s="478"/>
      <c r="AE104" s="311"/>
      <c r="AF104" s="282"/>
      <c r="AG104" s="506">
        <f t="shared" si="89"/>
        <v>2024</v>
      </c>
      <c r="AH104" s="509">
        <f>ROW()</f>
        <v>104</v>
      </c>
    </row>
    <row r="105" spans="1:34" ht="16.5" thickBot="1" x14ac:dyDescent="0.3">
      <c r="A105" s="282"/>
      <c r="B105" s="305"/>
      <c r="C105" s="476"/>
      <c r="D105" s="326" t="str">
        <f t="shared" si="88"/>
        <v>Monthly Capital Investment 2025, $000s…………………………</v>
      </c>
      <c r="E105" s="531"/>
      <c r="F105" s="531"/>
      <c r="G105" s="531"/>
      <c r="H105" s="531"/>
      <c r="I105" s="531"/>
      <c r="J105" s="531"/>
      <c r="K105" s="531"/>
      <c r="L105" s="531"/>
      <c r="M105" s="531"/>
      <c r="N105" s="531"/>
      <c r="O105" s="531"/>
      <c r="P105" s="531"/>
      <c r="Q105" s="472"/>
      <c r="R105" s="549"/>
      <c r="S105" s="549"/>
      <c r="T105" s="549"/>
      <c r="U105" s="549"/>
      <c r="V105" s="549"/>
      <c r="W105" s="549"/>
      <c r="X105" s="549"/>
      <c r="Y105" s="549"/>
      <c r="Z105" s="549"/>
      <c r="AA105" s="549"/>
      <c r="AB105" s="549"/>
      <c r="AC105" s="549"/>
      <c r="AD105" s="478"/>
      <c r="AE105" s="311"/>
      <c r="AF105" s="282"/>
      <c r="AG105" s="506">
        <f t="shared" si="89"/>
        <v>2025</v>
      </c>
      <c r="AH105" s="509">
        <f>ROW()</f>
        <v>105</v>
      </c>
    </row>
    <row r="106" spans="1:34" x14ac:dyDescent="0.25">
      <c r="A106" s="282"/>
      <c r="B106" s="305"/>
      <c r="C106" s="476"/>
      <c r="D106" s="471"/>
      <c r="E106" s="472"/>
      <c r="F106" s="472"/>
      <c r="G106" s="472"/>
      <c r="H106" s="472"/>
      <c r="I106" s="472"/>
      <c r="J106" s="472"/>
      <c r="K106" s="472"/>
      <c r="L106" s="472"/>
      <c r="M106" s="472"/>
      <c r="N106" s="472"/>
      <c r="O106" s="472"/>
      <c r="P106" s="472"/>
      <c r="Q106" s="472"/>
      <c r="R106" s="549"/>
      <c r="S106" s="549"/>
      <c r="T106" s="549"/>
      <c r="U106" s="549"/>
      <c r="V106" s="549"/>
      <c r="W106" s="549"/>
      <c r="X106" s="549"/>
      <c r="Y106" s="549"/>
      <c r="Z106" s="549"/>
      <c r="AA106" s="549"/>
      <c r="AB106" s="549"/>
      <c r="AC106" s="549"/>
      <c r="AD106" s="478"/>
      <c r="AE106" s="311"/>
      <c r="AF106" s="282"/>
    </row>
    <row r="107" spans="1:34" x14ac:dyDescent="0.25">
      <c r="A107" s="282"/>
      <c r="B107" s="305"/>
      <c r="C107" s="479"/>
      <c r="D107" s="480"/>
      <c r="E107" s="481"/>
      <c r="F107" s="481"/>
      <c r="G107" s="481"/>
      <c r="H107" s="481"/>
      <c r="I107" s="481"/>
      <c r="J107" s="481"/>
      <c r="K107" s="481"/>
      <c r="L107" s="481"/>
      <c r="M107" s="481"/>
      <c r="N107" s="481"/>
      <c r="O107" s="481"/>
      <c r="P107" s="481"/>
      <c r="Q107" s="481"/>
      <c r="R107" s="551"/>
      <c r="S107" s="551"/>
      <c r="T107" s="551"/>
      <c r="U107" s="551"/>
      <c r="V107" s="551"/>
      <c r="W107" s="551"/>
      <c r="X107" s="551"/>
      <c r="Y107" s="551"/>
      <c r="Z107" s="551"/>
      <c r="AA107" s="551"/>
      <c r="AB107" s="551"/>
      <c r="AC107" s="551"/>
      <c r="AD107" s="482"/>
      <c r="AE107" s="311"/>
      <c r="AF107" s="282"/>
    </row>
    <row r="108" spans="1:34" ht="16.5" thickBot="1" x14ac:dyDescent="0.3">
      <c r="A108" s="282"/>
      <c r="B108" s="305"/>
      <c r="C108" s="483"/>
      <c r="D108" s="484"/>
      <c r="E108" s="485"/>
      <c r="F108" s="485"/>
      <c r="G108" s="485"/>
      <c r="H108" s="485"/>
      <c r="I108" s="485"/>
      <c r="J108" s="485"/>
      <c r="K108" s="485"/>
      <c r="L108" s="485"/>
      <c r="M108" s="485"/>
      <c r="N108" s="485"/>
      <c r="O108" s="485"/>
      <c r="P108" s="485"/>
      <c r="Q108" s="485"/>
      <c r="R108" s="552"/>
      <c r="S108" s="552"/>
      <c r="T108" s="552"/>
      <c r="U108" s="552"/>
      <c r="V108" s="552"/>
      <c r="W108" s="552"/>
      <c r="X108" s="552"/>
      <c r="Y108" s="552"/>
      <c r="Z108" s="552"/>
      <c r="AA108" s="552"/>
      <c r="AB108" s="552"/>
      <c r="AC108" s="552"/>
      <c r="AD108" s="483"/>
      <c r="AE108" s="311"/>
      <c r="AF108" s="282"/>
    </row>
    <row r="109" spans="1:34" x14ac:dyDescent="0.25">
      <c r="A109" s="282"/>
      <c r="B109" s="305"/>
      <c r="C109" s="294"/>
      <c r="D109" s="342"/>
      <c r="E109" s="343"/>
      <c r="F109" s="343"/>
      <c r="G109" s="343"/>
      <c r="H109" s="343"/>
      <c r="I109" s="343"/>
      <c r="J109" s="343"/>
      <c r="K109" s="343"/>
      <c r="L109" s="343"/>
      <c r="M109" s="343"/>
      <c r="N109" s="343"/>
      <c r="O109" s="343"/>
      <c r="P109" s="343"/>
      <c r="Q109" s="343"/>
      <c r="R109" s="514"/>
      <c r="S109" s="514"/>
      <c r="T109" s="514"/>
      <c r="U109" s="514"/>
      <c r="V109" s="514"/>
      <c r="W109" s="514"/>
      <c r="X109" s="514"/>
      <c r="Y109" s="514"/>
      <c r="Z109" s="514"/>
      <c r="AA109" s="514"/>
      <c r="AB109" s="514"/>
      <c r="AC109" s="514"/>
      <c r="AD109" s="294"/>
      <c r="AE109" s="311"/>
      <c r="AF109" s="282"/>
    </row>
    <row r="110" spans="1:34" x14ac:dyDescent="0.25">
      <c r="A110" s="282"/>
      <c r="B110" s="302"/>
      <c r="C110" s="284"/>
      <c r="D110" s="344"/>
      <c r="E110" s="284"/>
      <c r="F110" s="284"/>
      <c r="G110" s="284"/>
      <c r="H110" s="284"/>
      <c r="I110" s="284"/>
      <c r="J110" s="284"/>
      <c r="K110" s="284"/>
      <c r="L110" s="284"/>
      <c r="M110" s="284"/>
      <c r="N110" s="284"/>
      <c r="O110" s="284"/>
      <c r="P110" s="284"/>
      <c r="Q110" s="284"/>
      <c r="R110" s="525"/>
      <c r="S110" s="525"/>
      <c r="T110" s="525"/>
      <c r="U110" s="525"/>
      <c r="V110" s="525"/>
      <c r="W110" s="525"/>
      <c r="X110" s="525"/>
      <c r="Y110" s="525"/>
      <c r="Z110" s="525"/>
      <c r="AA110" s="525"/>
      <c r="AB110" s="525"/>
      <c r="AC110" s="525"/>
      <c r="AD110" s="335"/>
      <c r="AE110" s="311"/>
      <c r="AF110" s="282"/>
    </row>
    <row r="111" spans="1:34" ht="16.5" thickBot="1" x14ac:dyDescent="0.3">
      <c r="A111" s="282"/>
      <c r="B111" s="302"/>
      <c r="C111" s="325"/>
      <c r="D111" s="546" t="s">
        <v>318</v>
      </c>
      <c r="E111" s="369">
        <f>FirstYear</f>
        <v>2016</v>
      </c>
      <c r="F111" s="358">
        <f t="shared" ref="F111:N111" si="90">E111+1</f>
        <v>2017</v>
      </c>
      <c r="G111" s="358">
        <f t="shared" si="90"/>
        <v>2018</v>
      </c>
      <c r="H111" s="358">
        <f t="shared" si="90"/>
        <v>2019</v>
      </c>
      <c r="I111" s="358">
        <f t="shared" si="90"/>
        <v>2020</v>
      </c>
      <c r="J111" s="358">
        <f t="shared" si="90"/>
        <v>2021</v>
      </c>
      <c r="K111" s="358">
        <f t="shared" si="90"/>
        <v>2022</v>
      </c>
      <c r="L111" s="358">
        <f t="shared" si="90"/>
        <v>2023</v>
      </c>
      <c r="M111" s="538">
        <f t="shared" si="90"/>
        <v>2024</v>
      </c>
      <c r="N111" s="538">
        <f t="shared" si="90"/>
        <v>2025</v>
      </c>
      <c r="O111" s="538">
        <f t="shared" ref="O111" si="91">N111+1</f>
        <v>2026</v>
      </c>
      <c r="P111" s="538">
        <f t="shared" ref="P111" si="92">O111+1</f>
        <v>2027</v>
      </c>
      <c r="Q111" s="538">
        <f t="shared" ref="Q111" si="93">P111+1</f>
        <v>2028</v>
      </c>
      <c r="R111" s="538">
        <f t="shared" ref="R111" si="94">Q111+1</f>
        <v>2029</v>
      </c>
      <c r="S111" s="538">
        <f t="shared" ref="S111" si="95">R111+1</f>
        <v>2030</v>
      </c>
      <c r="T111" s="538">
        <f t="shared" ref="T111" si="96">S111+1</f>
        <v>2031</v>
      </c>
      <c r="U111" s="538">
        <f t="shared" ref="U111" si="97">T111+1</f>
        <v>2032</v>
      </c>
      <c r="V111" s="538">
        <f t="shared" ref="V111" si="98">U111+1</f>
        <v>2033</v>
      </c>
      <c r="W111" s="538">
        <f t="shared" ref="W111" si="99">V111+1</f>
        <v>2034</v>
      </c>
      <c r="X111" s="538">
        <f t="shared" ref="X111" si="100">W111+1</f>
        <v>2035</v>
      </c>
      <c r="Y111" s="538">
        <f t="shared" ref="Y111" si="101">X111+1</f>
        <v>2036</v>
      </c>
      <c r="Z111" s="538">
        <f t="shared" ref="Z111" si="102">Y111+1</f>
        <v>2037</v>
      </c>
      <c r="AA111" s="538">
        <f t="shared" ref="AA111" si="103">Z111+1</f>
        <v>2038</v>
      </c>
      <c r="AB111" s="538">
        <f t="shared" ref="AB111" si="104">AA111+1</f>
        <v>2039</v>
      </c>
      <c r="AC111" s="538">
        <f t="shared" ref="AC111" si="105">AB111+1</f>
        <v>2040</v>
      </c>
      <c r="AD111" s="335"/>
      <c r="AE111" s="311"/>
      <c r="AF111" s="282"/>
    </row>
    <row r="112" spans="1:34" ht="16.5" thickBot="1" x14ac:dyDescent="0.3">
      <c r="A112" s="282"/>
      <c r="B112" s="302"/>
      <c r="C112" s="284"/>
      <c r="D112" s="326" t="s">
        <v>237</v>
      </c>
      <c r="E112" s="361">
        <f ca="1">+SUM(INDIRECT($AI$134&amp;VLOOKUP(E111,$AG$134:$AH$143,2,0)):INDIRECT($AJ$134&amp;VLOOKUP(E111,$AG$134:$AH$143,2,0)))</f>
        <v>0</v>
      </c>
      <c r="F112" s="361">
        <f ca="1">+SUM(INDIRECT($AI$134&amp;VLOOKUP(F111,$AG$134:$AH$143,2,0)):INDIRECT($AJ$134&amp;VLOOKUP(F111,$AG$134:$AH$143,2,0)))</f>
        <v>0</v>
      </c>
      <c r="G112" s="361">
        <f ca="1">+SUM(INDIRECT($AI$134&amp;VLOOKUP(G111,$AG$134:$AH$143,2,0)):INDIRECT($AJ$134&amp;VLOOKUP(G111,$AG$134:$AH$143,2,0)))</f>
        <v>0</v>
      </c>
      <c r="H112" s="361">
        <f ca="1">+SUM(INDIRECT($AI$134&amp;VLOOKUP(H111,$AG$134:$AH$143,2,0)):INDIRECT($AJ$134&amp;VLOOKUP(H111,$AG$134:$AH$143,2,0)))</f>
        <v>0</v>
      </c>
      <c r="I112" s="361">
        <f ca="1">+SUM(INDIRECT($AI$134&amp;VLOOKUP(I111,$AG$134:$AH$143,2,0)):INDIRECT($AJ$134&amp;VLOOKUP(I111,$AG$134:$AH$143,2,0)))</f>
        <v>0</v>
      </c>
      <c r="J112" s="361">
        <f ca="1">+SUM(INDIRECT($AI$134&amp;VLOOKUP(J111,$AG$134:$AH$143,2,0)):INDIRECT($AJ$134&amp;VLOOKUP(J111,$AG$134:$AH$143,2,0)))</f>
        <v>0</v>
      </c>
      <c r="K112" s="361">
        <f ca="1">+SUM(INDIRECT($AI$134&amp;VLOOKUP(K111,$AG$134:$AH$143,2,0)):INDIRECT($AJ$134&amp;VLOOKUP(K111,$AG$134:$AH$143,2,0)))</f>
        <v>0</v>
      </c>
      <c r="L112" s="361">
        <f ca="1">+SUM(INDIRECT($AI$134&amp;VLOOKUP(L111,$AG$134:$AH$143,2,0)):INDIRECT($AJ$134&amp;VLOOKUP(L111,$AG$134:$AH$143,2,0)))</f>
        <v>0</v>
      </c>
      <c r="M112" s="541">
        <f ca="1">+SUM(INDIRECT($AI$134&amp;VLOOKUP(M111,$AG$134:$AH$143,2,0)):INDIRECT($AJ$134&amp;VLOOKUP(M111,$AG$134:$AH$143,2,0)))</f>
        <v>0</v>
      </c>
      <c r="N112" s="541">
        <f ca="1">+SUM(INDIRECT($AI$134&amp;VLOOKUP(N111,$AG$134:$AH$143,2,0)):INDIRECT($AJ$134&amp;VLOOKUP(N111,$AG$134:$AH$143,2,0)))</f>
        <v>0</v>
      </c>
      <c r="O112" s="541">
        <f ca="1">+IFERROR(SUM(INDIRECT($AI$134&amp;VLOOKUP(O111,$AG$134:$AH$143,2,0)):INDIRECT($AJ$134&amp;VLOOKUP(O111,$AG$134:$AH$143,2,0))),0)</f>
        <v>0</v>
      </c>
      <c r="P112" s="541">
        <f ca="1">+IFERROR(SUM(INDIRECT($AI$134&amp;VLOOKUP(P111,$AG$134:$AH$143,2,0)):INDIRECT($AJ$134&amp;VLOOKUP(P111,$AG$134:$AH$143,2,0))),0)</f>
        <v>0</v>
      </c>
      <c r="Q112" s="541">
        <f ca="1">+IFERROR(SUM(INDIRECT($AI$134&amp;VLOOKUP(Q111,$AG$134:$AH$143,2,0)):INDIRECT($AJ$134&amp;VLOOKUP(Q111,$AG$134:$AH$143,2,0))),0)</f>
        <v>0</v>
      </c>
      <c r="R112" s="541">
        <f ca="1">+IFERROR(SUM(INDIRECT($AI$134&amp;VLOOKUP(R111,$AG$134:$AH$143,2,0)):INDIRECT($AJ$134&amp;VLOOKUP(R111,$AG$134:$AH$143,2,0))),0)</f>
        <v>0</v>
      </c>
      <c r="S112" s="541">
        <f ca="1">+IFERROR(SUM(INDIRECT($AI$134&amp;VLOOKUP(S111,$AG$134:$AH$143,2,0)):INDIRECT($AJ$134&amp;VLOOKUP(S111,$AG$134:$AH$143,2,0))),0)</f>
        <v>0</v>
      </c>
      <c r="T112" s="541">
        <f ca="1">+IFERROR(SUM(INDIRECT($AI$134&amp;VLOOKUP(T111,$AG$134:$AH$143,2,0)):INDIRECT($AJ$134&amp;VLOOKUP(T111,$AG$134:$AH$143,2,0))),0)</f>
        <v>0</v>
      </c>
      <c r="U112" s="541">
        <f ca="1">+IFERROR(SUM(INDIRECT($AI$134&amp;VLOOKUP(U111,$AG$134:$AH$143,2,0)):INDIRECT($AJ$134&amp;VLOOKUP(U111,$AG$134:$AH$143,2,0))),0)</f>
        <v>0</v>
      </c>
      <c r="V112" s="541">
        <f ca="1">+IFERROR(SUM(INDIRECT($AI$134&amp;VLOOKUP(V111,$AG$134:$AH$143,2,0)):INDIRECT($AJ$134&amp;VLOOKUP(V111,$AG$134:$AH$143,2,0))),0)</f>
        <v>0</v>
      </c>
      <c r="W112" s="541">
        <f ca="1">+IFERROR(SUM(INDIRECT($AI$134&amp;VLOOKUP(W111,$AG$134:$AH$143,2,0)):INDIRECT($AJ$134&amp;VLOOKUP(W111,$AG$134:$AH$143,2,0))),0)</f>
        <v>0</v>
      </c>
      <c r="X112" s="541">
        <f ca="1">+IFERROR(SUM(INDIRECT($AI$134&amp;VLOOKUP(X111,$AG$134:$AH$143,2,0)):INDIRECT($AJ$134&amp;VLOOKUP(X111,$AG$134:$AH$143,2,0))),0)</f>
        <v>0</v>
      </c>
      <c r="Y112" s="541">
        <f ca="1">+IFERROR(SUM(INDIRECT($AI$134&amp;VLOOKUP(Y111,$AG$134:$AH$143,2,0)):INDIRECT($AJ$134&amp;VLOOKUP(Y111,$AG$134:$AH$143,2,0))),0)</f>
        <v>0</v>
      </c>
      <c r="Z112" s="541">
        <f ca="1">+IFERROR(SUM(INDIRECT($AI$134&amp;VLOOKUP(Z111,$AG$134:$AH$143,2,0)):INDIRECT($AJ$134&amp;VLOOKUP(Z111,$AG$134:$AH$143,2,0))),0)</f>
        <v>0</v>
      </c>
      <c r="AA112" s="541">
        <f ca="1">+IFERROR(SUM(INDIRECT($AI$134&amp;VLOOKUP(AA111,$AG$134:$AH$143,2,0)):INDIRECT($AJ$134&amp;VLOOKUP(AA111,$AG$134:$AH$143,2,0))),0)</f>
        <v>0</v>
      </c>
      <c r="AB112" s="541">
        <f ca="1">+IFERROR(SUM(INDIRECT($AI$134&amp;VLOOKUP(AB111,$AG$134:$AH$143,2,0)):INDIRECT($AJ$134&amp;VLOOKUP(AB111,$AG$134:$AH$143,2,0))),0)</f>
        <v>0</v>
      </c>
      <c r="AC112" s="541">
        <f ca="1">+IFERROR(SUM(INDIRECT($AI$134&amp;VLOOKUP(AC111,$AG$134:$AH$143,2,0)):INDIRECT($AJ$134&amp;VLOOKUP(AC111,$AG$134:$AH$143,2,0))),0)</f>
        <v>0</v>
      </c>
      <c r="AD112" s="338"/>
      <c r="AE112" s="311"/>
      <c r="AF112" s="282"/>
    </row>
    <row r="113" spans="1:32" ht="16.5" thickBot="1" x14ac:dyDescent="0.3">
      <c r="A113" s="282"/>
      <c r="B113" s="302"/>
      <c r="C113" s="284"/>
      <c r="D113" s="326" t="s">
        <v>238</v>
      </c>
      <c r="E113" s="328">
        <v>0</v>
      </c>
      <c r="F113" s="329">
        <v>0</v>
      </c>
      <c r="G113" s="329">
        <v>0</v>
      </c>
      <c r="H113" s="329">
        <v>0</v>
      </c>
      <c r="I113" s="329">
        <v>0</v>
      </c>
      <c r="J113" s="329">
        <v>0</v>
      </c>
      <c r="K113" s="329">
        <v>0</v>
      </c>
      <c r="L113" s="329">
        <v>0</v>
      </c>
      <c r="M113" s="533">
        <v>0</v>
      </c>
      <c r="N113" s="533">
        <v>0</v>
      </c>
      <c r="O113" s="533">
        <v>0</v>
      </c>
      <c r="P113" s="533">
        <v>0</v>
      </c>
      <c r="Q113" s="533">
        <v>0</v>
      </c>
      <c r="R113" s="533">
        <v>0</v>
      </c>
      <c r="S113" s="533">
        <v>0</v>
      </c>
      <c r="T113" s="533">
        <v>0</v>
      </c>
      <c r="U113" s="533">
        <v>0</v>
      </c>
      <c r="V113" s="533">
        <v>0</v>
      </c>
      <c r="W113" s="556">
        <v>0</v>
      </c>
      <c r="X113" s="556">
        <v>0</v>
      </c>
      <c r="Y113" s="556">
        <v>0</v>
      </c>
      <c r="Z113" s="556">
        <v>0</v>
      </c>
      <c r="AA113" s="556">
        <v>0</v>
      </c>
      <c r="AB113" s="556">
        <v>0</v>
      </c>
      <c r="AC113" s="556">
        <v>0</v>
      </c>
      <c r="AD113" s="338"/>
      <c r="AE113" s="311"/>
      <c r="AF113" s="282"/>
    </row>
    <row r="114" spans="1:32" x14ac:dyDescent="0.25">
      <c r="A114" s="282"/>
      <c r="B114" s="302"/>
      <c r="C114" s="284"/>
      <c r="D114" s="378" t="s">
        <v>188</v>
      </c>
      <c r="E114" s="359">
        <f t="shared" ref="E114:N114" ca="1" si="106">E112+E113</f>
        <v>0</v>
      </c>
      <c r="F114" s="359">
        <f t="shared" ca="1" si="106"/>
        <v>0</v>
      </c>
      <c r="G114" s="359">
        <f t="shared" ca="1" si="106"/>
        <v>0</v>
      </c>
      <c r="H114" s="359">
        <f t="shared" ca="1" si="106"/>
        <v>0</v>
      </c>
      <c r="I114" s="359">
        <f t="shared" ca="1" si="106"/>
        <v>0</v>
      </c>
      <c r="J114" s="359">
        <f t="shared" ca="1" si="106"/>
        <v>0</v>
      </c>
      <c r="K114" s="359">
        <f t="shared" ca="1" si="106"/>
        <v>0</v>
      </c>
      <c r="L114" s="359">
        <f t="shared" ca="1" si="106"/>
        <v>0</v>
      </c>
      <c r="M114" s="539">
        <f t="shared" ca="1" si="106"/>
        <v>0</v>
      </c>
      <c r="N114" s="539">
        <f t="shared" ca="1" si="106"/>
        <v>0</v>
      </c>
      <c r="O114" s="539">
        <f t="shared" ref="O114:V114" ca="1" si="107">O112+O113</f>
        <v>0</v>
      </c>
      <c r="P114" s="539">
        <f t="shared" ca="1" si="107"/>
        <v>0</v>
      </c>
      <c r="Q114" s="539">
        <f t="shared" ca="1" si="107"/>
        <v>0</v>
      </c>
      <c r="R114" s="539">
        <f t="shared" ca="1" si="107"/>
        <v>0</v>
      </c>
      <c r="S114" s="539">
        <f t="shared" ca="1" si="107"/>
        <v>0</v>
      </c>
      <c r="T114" s="539">
        <f t="shared" ca="1" si="107"/>
        <v>0</v>
      </c>
      <c r="U114" s="539">
        <f t="shared" ca="1" si="107"/>
        <v>0</v>
      </c>
      <c r="V114" s="539">
        <f t="shared" ca="1" si="107"/>
        <v>0</v>
      </c>
      <c r="W114" s="539">
        <f t="shared" ref="W114:AC114" ca="1" si="108">W112+W113</f>
        <v>0</v>
      </c>
      <c r="X114" s="539">
        <f t="shared" ca="1" si="108"/>
        <v>0</v>
      </c>
      <c r="Y114" s="539">
        <f t="shared" ca="1" si="108"/>
        <v>0</v>
      </c>
      <c r="Z114" s="539">
        <f t="shared" ca="1" si="108"/>
        <v>0</v>
      </c>
      <c r="AA114" s="539">
        <f t="shared" ca="1" si="108"/>
        <v>0</v>
      </c>
      <c r="AB114" s="539">
        <f t="shared" ca="1" si="108"/>
        <v>0</v>
      </c>
      <c r="AC114" s="539">
        <f t="shared" ca="1" si="108"/>
        <v>0</v>
      </c>
      <c r="AD114" s="338"/>
      <c r="AE114" s="311"/>
      <c r="AF114" s="282"/>
    </row>
    <row r="115" spans="1:32" x14ac:dyDescent="0.25">
      <c r="A115" s="282"/>
      <c r="B115" s="302"/>
      <c r="C115" s="284"/>
      <c r="D115" s="324"/>
      <c r="E115" s="327"/>
      <c r="F115" s="327"/>
      <c r="G115" s="327"/>
      <c r="H115" s="327"/>
      <c r="I115" s="327"/>
      <c r="J115" s="327"/>
      <c r="K115" s="327"/>
      <c r="L115" s="327"/>
      <c r="M115" s="532"/>
      <c r="N115" s="532"/>
      <c r="O115" s="532"/>
      <c r="P115" s="532"/>
      <c r="Q115" s="532"/>
      <c r="R115" s="532"/>
      <c r="S115" s="532"/>
      <c r="T115" s="532"/>
      <c r="U115" s="532"/>
      <c r="V115" s="532"/>
      <c r="W115" s="532"/>
      <c r="X115" s="532"/>
      <c r="Y115" s="532"/>
      <c r="Z115" s="532"/>
      <c r="AA115" s="532"/>
      <c r="AB115" s="532"/>
      <c r="AC115" s="532"/>
      <c r="AD115" s="338"/>
      <c r="AE115" s="311"/>
      <c r="AF115" s="282"/>
    </row>
    <row r="116" spans="1:32" ht="16.5" thickBot="1" x14ac:dyDescent="0.3">
      <c r="A116" s="282"/>
      <c r="B116" s="302"/>
      <c r="C116" s="284"/>
      <c r="D116" s="326" t="s">
        <v>247</v>
      </c>
      <c r="E116" s="330">
        <v>0</v>
      </c>
      <c r="F116" s="330">
        <v>0</v>
      </c>
      <c r="G116" s="330">
        <v>0</v>
      </c>
      <c r="H116" s="330">
        <v>0</v>
      </c>
      <c r="I116" s="330">
        <v>0</v>
      </c>
      <c r="J116" s="330">
        <v>0</v>
      </c>
      <c r="K116" s="330">
        <v>0</v>
      </c>
      <c r="L116" s="330">
        <v>0</v>
      </c>
      <c r="M116" s="534">
        <v>0</v>
      </c>
      <c r="N116" s="534">
        <v>0</v>
      </c>
      <c r="O116" s="534">
        <v>0</v>
      </c>
      <c r="P116" s="534">
        <v>0</v>
      </c>
      <c r="Q116" s="534">
        <v>0</v>
      </c>
      <c r="R116" s="534">
        <v>0</v>
      </c>
      <c r="S116" s="534">
        <v>0</v>
      </c>
      <c r="T116" s="534">
        <v>0</v>
      </c>
      <c r="U116" s="534">
        <v>0</v>
      </c>
      <c r="V116" s="534">
        <v>0</v>
      </c>
      <c r="W116" s="534">
        <v>0</v>
      </c>
      <c r="X116" s="534">
        <v>0</v>
      </c>
      <c r="Y116" s="534">
        <v>0</v>
      </c>
      <c r="Z116" s="534">
        <v>0</v>
      </c>
      <c r="AA116" s="534">
        <v>0</v>
      </c>
      <c r="AB116" s="534">
        <v>0</v>
      </c>
      <c r="AC116" s="534">
        <v>0</v>
      </c>
      <c r="AD116" s="335"/>
      <c r="AE116" s="311"/>
      <c r="AF116" s="282"/>
    </row>
    <row r="117" spans="1:32" ht="16.5" thickBot="1" x14ac:dyDescent="0.3">
      <c r="A117" s="282"/>
      <c r="B117" s="302"/>
      <c r="C117" s="284"/>
      <c r="D117" s="326" t="s">
        <v>84</v>
      </c>
      <c r="E117" s="360">
        <f>IF(ISERROR(VLOOKUP(Inputs!$M$16,'LookUp Ranges'!$A$72:$C$116,3,FALSE)),0,VLOOKUP(Inputs!$M$16,'LookUp Ranges'!$A$72:$C$116,3,FALSE))</f>
        <v>0</v>
      </c>
      <c r="F117" s="360">
        <f>IF(ISERROR(VLOOKUP(Inputs!$M$16,'LookUp Ranges'!$A$72:$C$116,3,FALSE)),0,VLOOKUP(Inputs!$M$16,'LookUp Ranges'!$A$72:$C$116,3,FALSE))</f>
        <v>0</v>
      </c>
      <c r="G117" s="360">
        <f>IF(ISERROR(VLOOKUP(Inputs!$M$16,'LookUp Ranges'!$A$72:$C$116,3,FALSE)),0,VLOOKUP(Inputs!$M$16,'LookUp Ranges'!$A$72:$C$116,3,FALSE))</f>
        <v>0</v>
      </c>
      <c r="H117" s="360">
        <f>IF(ISERROR(VLOOKUP(Inputs!$M$16,'LookUp Ranges'!$A$72:$C$116,3,FALSE)),0,VLOOKUP(Inputs!$M$16,'LookUp Ranges'!$A$72:$C$116,3,FALSE))</f>
        <v>0</v>
      </c>
      <c r="I117" s="360">
        <f>IF(ISERROR(VLOOKUP(Inputs!$M$16,'LookUp Ranges'!$A$72:$C$116,3,FALSE)),0,VLOOKUP(Inputs!$M$16,'LookUp Ranges'!$A$72:$C$116,3,FALSE))</f>
        <v>0</v>
      </c>
      <c r="J117" s="360">
        <f>IF(ISERROR(VLOOKUP(Inputs!$M$16,'LookUp Ranges'!$A$72:$C$116,3,FALSE)),0,VLOOKUP(Inputs!$M$16,'LookUp Ranges'!$A$72:$C$116,3,FALSE))</f>
        <v>0</v>
      </c>
      <c r="K117" s="360">
        <f>IF(ISERROR(VLOOKUP(Inputs!$M$16,'LookUp Ranges'!$A$72:$C$116,3,FALSE)),0,VLOOKUP(Inputs!$M$16,'LookUp Ranges'!$A$72:$C$116,3,FALSE))</f>
        <v>0</v>
      </c>
      <c r="L117" s="360">
        <f>IF(ISERROR(VLOOKUP(Inputs!$M$16,'LookUp Ranges'!$A$72:$C$116,3,FALSE)),0,VLOOKUP(Inputs!$M$16,'LookUp Ranges'!$A$72:$C$116,3,FALSE))</f>
        <v>0</v>
      </c>
      <c r="M117" s="540">
        <f>IF(ISERROR(VLOOKUP(Inputs!$M$16,'LookUp Ranges'!$A$72:$C$116,3,FALSE)),0,VLOOKUP(Inputs!$M$16,'LookUp Ranges'!$A$72:$C$116,3,FALSE))</f>
        <v>0</v>
      </c>
      <c r="N117" s="540">
        <f>IF(ISERROR(VLOOKUP(Inputs!$M$16,'LookUp Ranges'!$A$72:$C$116,3,FALSE)),0,VLOOKUP(Inputs!$M$16,'LookUp Ranges'!$A$72:$C$116,3,FALSE))</f>
        <v>0</v>
      </c>
      <c r="O117" s="540">
        <f>IF(ISERROR(VLOOKUP(Inputs!$M$16,'LookUp Ranges'!$A$72:$C$116,3,FALSE)),0,VLOOKUP(Inputs!$M$16,'LookUp Ranges'!$A$72:$C$116,3,FALSE))</f>
        <v>0</v>
      </c>
      <c r="P117" s="540">
        <f>IF(ISERROR(VLOOKUP(Inputs!$M$16,'LookUp Ranges'!$A$72:$C$116,3,FALSE)),0,VLOOKUP(Inputs!$M$16,'LookUp Ranges'!$A$72:$C$116,3,FALSE))</f>
        <v>0</v>
      </c>
      <c r="Q117" s="540">
        <f>IF(ISERROR(VLOOKUP(Inputs!$M$16,'LookUp Ranges'!$A$72:$C$116,3,FALSE)),0,VLOOKUP(Inputs!$M$16,'LookUp Ranges'!$A$72:$C$116,3,FALSE))</f>
        <v>0</v>
      </c>
      <c r="R117" s="540">
        <f>IF(ISERROR(VLOOKUP(Inputs!$M$16,'LookUp Ranges'!$A$72:$C$116,3,FALSE)),0,VLOOKUP(Inputs!$M$16,'LookUp Ranges'!$A$72:$C$116,3,FALSE))</f>
        <v>0</v>
      </c>
      <c r="S117" s="540">
        <f>IF(ISERROR(VLOOKUP(Inputs!$M$16,'LookUp Ranges'!$A$72:$C$116,3,FALSE)),0,VLOOKUP(Inputs!$M$16,'LookUp Ranges'!$A$72:$C$116,3,FALSE))</f>
        <v>0</v>
      </c>
      <c r="T117" s="540">
        <f>IF(ISERROR(VLOOKUP(Inputs!$M$16,'LookUp Ranges'!$A$72:$C$116,3,FALSE)),0,VLOOKUP(Inputs!$M$16,'LookUp Ranges'!$A$72:$C$116,3,FALSE))</f>
        <v>0</v>
      </c>
      <c r="U117" s="540">
        <f>IF(ISERROR(VLOOKUP(Inputs!$M$16,'LookUp Ranges'!$A$72:$C$116,3,FALSE)),0,VLOOKUP(Inputs!$M$16,'LookUp Ranges'!$A$72:$C$116,3,FALSE))</f>
        <v>0</v>
      </c>
      <c r="V117" s="540">
        <f>IF(ISERROR(VLOOKUP(Inputs!$M$16,'LookUp Ranges'!$A$72:$C$116,3,FALSE)),0,VLOOKUP(Inputs!$M$16,'LookUp Ranges'!$A$72:$C$116,3,FALSE))</f>
        <v>0</v>
      </c>
      <c r="W117" s="540">
        <f>IF(ISERROR(VLOOKUP(Inputs!$M$16,'LookUp Ranges'!$A$72:$C$116,3,FALSE)),0,VLOOKUP(Inputs!$M$16,'LookUp Ranges'!$A$72:$C$116,3,FALSE))</f>
        <v>0</v>
      </c>
      <c r="X117" s="540">
        <f>IF(ISERROR(VLOOKUP(Inputs!$M$16,'LookUp Ranges'!$A$72:$C$116,3,FALSE)),0,VLOOKUP(Inputs!$M$16,'LookUp Ranges'!$A$72:$C$116,3,FALSE))</f>
        <v>0</v>
      </c>
      <c r="Y117" s="540">
        <f>IF(ISERROR(VLOOKUP(Inputs!$M$16,'LookUp Ranges'!$A$72:$C$116,3,FALSE)),0,VLOOKUP(Inputs!$M$16,'LookUp Ranges'!$A$72:$C$116,3,FALSE))</f>
        <v>0</v>
      </c>
      <c r="Z117" s="540">
        <f>IF(ISERROR(VLOOKUP(Inputs!$M$16,'LookUp Ranges'!$A$72:$C$116,3,FALSE)),0,VLOOKUP(Inputs!$M$16,'LookUp Ranges'!$A$72:$C$116,3,FALSE))</f>
        <v>0</v>
      </c>
      <c r="AA117" s="540">
        <f>IF(ISERROR(VLOOKUP(Inputs!$M$16,'LookUp Ranges'!$A$72:$C$116,3,FALSE)),0,VLOOKUP(Inputs!$M$16,'LookUp Ranges'!$A$72:$C$116,3,FALSE))</f>
        <v>0</v>
      </c>
      <c r="AB117" s="540">
        <f>IF(ISERROR(VLOOKUP(Inputs!$M$16,'LookUp Ranges'!$A$72:$C$116,3,FALSE)),0,VLOOKUP(Inputs!$M$16,'LookUp Ranges'!$A$72:$C$116,3,FALSE))</f>
        <v>0</v>
      </c>
      <c r="AC117" s="540">
        <f>IF(ISERROR(VLOOKUP(Inputs!$M$16,'LookUp Ranges'!$A$72:$C$116,3,FALSE)),0,VLOOKUP(Inputs!$M$16,'LookUp Ranges'!$A$72:$C$116,3,FALSE))</f>
        <v>0</v>
      </c>
      <c r="AD117" s="335"/>
      <c r="AE117" s="311"/>
      <c r="AF117" s="282"/>
    </row>
    <row r="118" spans="1:32" ht="16.5" thickBot="1" x14ac:dyDescent="0.3">
      <c r="A118" s="282"/>
      <c r="B118" s="302"/>
      <c r="C118" s="284"/>
      <c r="D118" s="377" t="s">
        <v>191</v>
      </c>
      <c r="E118" s="332">
        <f t="shared" ref="E118:N118" si="109">IF(ISERROR(E116*E117),0,E116*E117)</f>
        <v>0</v>
      </c>
      <c r="F118" s="331">
        <f t="shared" si="109"/>
        <v>0</v>
      </c>
      <c r="G118" s="331">
        <f t="shared" si="109"/>
        <v>0</v>
      </c>
      <c r="H118" s="331">
        <f t="shared" si="109"/>
        <v>0</v>
      </c>
      <c r="I118" s="331">
        <f t="shared" si="109"/>
        <v>0</v>
      </c>
      <c r="J118" s="331">
        <f t="shared" si="109"/>
        <v>0</v>
      </c>
      <c r="K118" s="331">
        <f t="shared" si="109"/>
        <v>0</v>
      </c>
      <c r="L118" s="331">
        <f t="shared" si="109"/>
        <v>0</v>
      </c>
      <c r="M118" s="535">
        <f t="shared" si="109"/>
        <v>0</v>
      </c>
      <c r="N118" s="535">
        <f t="shared" si="109"/>
        <v>0</v>
      </c>
      <c r="O118" s="535">
        <f t="shared" ref="O118:V118" si="110">IF(ISERROR(O116*O117),0,O116*O117)</f>
        <v>0</v>
      </c>
      <c r="P118" s="535">
        <f t="shared" si="110"/>
        <v>0</v>
      </c>
      <c r="Q118" s="535">
        <f t="shared" si="110"/>
        <v>0</v>
      </c>
      <c r="R118" s="535">
        <f t="shared" si="110"/>
        <v>0</v>
      </c>
      <c r="S118" s="535">
        <f t="shared" si="110"/>
        <v>0</v>
      </c>
      <c r="T118" s="535">
        <f t="shared" si="110"/>
        <v>0</v>
      </c>
      <c r="U118" s="535">
        <f t="shared" si="110"/>
        <v>0</v>
      </c>
      <c r="V118" s="535">
        <f t="shared" si="110"/>
        <v>0</v>
      </c>
      <c r="W118" s="535">
        <f t="shared" ref="W118:AC118" si="111">IF(ISERROR(W116*W117),0,W116*W117)</f>
        <v>0</v>
      </c>
      <c r="X118" s="535">
        <f t="shared" si="111"/>
        <v>0</v>
      </c>
      <c r="Y118" s="535">
        <f t="shared" si="111"/>
        <v>0</v>
      </c>
      <c r="Z118" s="535">
        <f t="shared" si="111"/>
        <v>0</v>
      </c>
      <c r="AA118" s="535">
        <f t="shared" si="111"/>
        <v>0</v>
      </c>
      <c r="AB118" s="535">
        <f t="shared" si="111"/>
        <v>0</v>
      </c>
      <c r="AC118" s="535">
        <f t="shared" si="111"/>
        <v>0</v>
      </c>
      <c r="AD118" s="335"/>
      <c r="AE118" s="311"/>
      <c r="AF118" s="282"/>
    </row>
    <row r="119" spans="1:32" x14ac:dyDescent="0.25">
      <c r="A119" s="282"/>
      <c r="B119" s="302"/>
      <c r="C119" s="284"/>
      <c r="D119" s="323"/>
      <c r="E119" s="333"/>
      <c r="F119" s="333"/>
      <c r="G119" s="333"/>
      <c r="H119" s="333"/>
      <c r="I119" s="333"/>
      <c r="J119" s="333"/>
      <c r="K119" s="333"/>
      <c r="L119" s="333"/>
      <c r="M119" s="536"/>
      <c r="N119" s="536"/>
      <c r="O119" s="536"/>
      <c r="P119" s="536"/>
      <c r="Q119" s="536"/>
      <c r="R119" s="536"/>
      <c r="S119" s="536"/>
      <c r="T119" s="536"/>
      <c r="U119" s="536"/>
      <c r="V119" s="536"/>
      <c r="W119" s="536"/>
      <c r="X119" s="536"/>
      <c r="Y119" s="536"/>
      <c r="Z119" s="536"/>
      <c r="AA119" s="536"/>
      <c r="AB119" s="536"/>
      <c r="AC119" s="536"/>
      <c r="AD119" s="335"/>
      <c r="AE119" s="311"/>
      <c r="AF119" s="282"/>
    </row>
    <row r="120" spans="1:32" ht="16.5" thickBot="1" x14ac:dyDescent="0.3">
      <c r="A120" s="282"/>
      <c r="B120" s="302"/>
      <c r="C120" s="284"/>
      <c r="D120" s="326" t="s">
        <v>246</v>
      </c>
      <c r="E120" s="547">
        <v>0</v>
      </c>
      <c r="F120" s="547">
        <v>0</v>
      </c>
      <c r="G120" s="547">
        <v>0</v>
      </c>
      <c r="H120" s="547">
        <v>0</v>
      </c>
      <c r="I120" s="547">
        <v>0</v>
      </c>
      <c r="J120" s="547">
        <v>0</v>
      </c>
      <c r="K120" s="547">
        <v>0</v>
      </c>
      <c r="L120" s="547">
        <v>0</v>
      </c>
      <c r="M120" s="547">
        <v>0</v>
      </c>
      <c r="N120" s="547">
        <v>0</v>
      </c>
      <c r="O120" s="547">
        <v>0</v>
      </c>
      <c r="P120" s="547">
        <v>0</v>
      </c>
      <c r="Q120" s="547">
        <v>0</v>
      </c>
      <c r="R120" s="547">
        <v>0</v>
      </c>
      <c r="S120" s="547">
        <v>0</v>
      </c>
      <c r="T120" s="547">
        <v>0</v>
      </c>
      <c r="U120" s="547">
        <v>0</v>
      </c>
      <c r="V120" s="547">
        <v>0</v>
      </c>
      <c r="W120" s="547">
        <v>0</v>
      </c>
      <c r="X120" s="547">
        <v>0</v>
      </c>
      <c r="Y120" s="547">
        <v>0</v>
      </c>
      <c r="Z120" s="547">
        <v>0</v>
      </c>
      <c r="AA120" s="547">
        <v>0</v>
      </c>
      <c r="AB120" s="547">
        <v>0</v>
      </c>
      <c r="AC120" s="547">
        <v>0</v>
      </c>
      <c r="AD120" s="335"/>
      <c r="AE120" s="311"/>
      <c r="AF120" s="282"/>
    </row>
    <row r="121" spans="1:32" ht="16.5" thickBot="1" x14ac:dyDescent="0.3">
      <c r="A121" s="282"/>
      <c r="B121" s="302"/>
      <c r="C121" s="284"/>
      <c r="D121" s="326" t="s">
        <v>240</v>
      </c>
      <c r="E121" s="543">
        <v>0</v>
      </c>
      <c r="F121" s="543">
        <v>0</v>
      </c>
      <c r="G121" s="543">
        <v>0</v>
      </c>
      <c r="H121" s="543">
        <v>0</v>
      </c>
      <c r="I121" s="543">
        <v>0</v>
      </c>
      <c r="J121" s="543">
        <v>0</v>
      </c>
      <c r="K121" s="543">
        <v>0</v>
      </c>
      <c r="L121" s="543">
        <v>0</v>
      </c>
      <c r="M121" s="543">
        <v>0</v>
      </c>
      <c r="N121" s="543">
        <v>0</v>
      </c>
      <c r="O121" s="543">
        <v>0</v>
      </c>
      <c r="P121" s="543">
        <v>0</v>
      </c>
      <c r="Q121" s="543">
        <v>0</v>
      </c>
      <c r="R121" s="543">
        <v>0</v>
      </c>
      <c r="S121" s="543">
        <v>0</v>
      </c>
      <c r="T121" s="543">
        <v>0</v>
      </c>
      <c r="U121" s="543">
        <v>0</v>
      </c>
      <c r="V121" s="543">
        <v>0</v>
      </c>
      <c r="W121" s="543">
        <v>0</v>
      </c>
      <c r="X121" s="543">
        <v>0</v>
      </c>
      <c r="Y121" s="543">
        <v>0</v>
      </c>
      <c r="Z121" s="543">
        <v>0</v>
      </c>
      <c r="AA121" s="543">
        <v>0</v>
      </c>
      <c r="AB121" s="543">
        <v>0</v>
      </c>
      <c r="AC121" s="543">
        <v>0</v>
      </c>
      <c r="AD121" s="339"/>
      <c r="AE121" s="311"/>
      <c r="AF121" s="282"/>
    </row>
    <row r="122" spans="1:32" ht="16.5" thickBot="1" x14ac:dyDescent="0.3">
      <c r="A122" s="282"/>
      <c r="B122" s="302"/>
      <c r="C122" s="284"/>
      <c r="D122" s="326" t="s">
        <v>187</v>
      </c>
      <c r="E122" s="361">
        <f>IF(ISERROR(VLOOKUP(Inputs!$M$16,'LookUp Ranges'!$A$72:$B$116,2,FALSE)),0,VLOOKUP(Inputs!$M$16,'LookUp Ranges'!$A$72:$B$116,2,FALSE))</f>
        <v>0</v>
      </c>
      <c r="F122" s="361">
        <f>IF(ISERROR(VLOOKUP(Inputs!$M$16,'LookUp Ranges'!$A$72:$B$116,2,FALSE)),0,VLOOKUP(Inputs!$M$16,'LookUp Ranges'!$A$72:$B$116,2,FALSE))</f>
        <v>0</v>
      </c>
      <c r="G122" s="361">
        <f>IF(ISERROR(VLOOKUP(Inputs!$M$16,'LookUp Ranges'!$A$72:$B$116,2,FALSE)),0,VLOOKUP(Inputs!$M$16,'LookUp Ranges'!$A$72:$B$116,2,FALSE))</f>
        <v>0</v>
      </c>
      <c r="H122" s="361">
        <f>IF(ISERROR(VLOOKUP(Inputs!$M$16,'LookUp Ranges'!$A$72:$B$116,2,FALSE)),0,VLOOKUP(Inputs!$M$16,'LookUp Ranges'!$A$72:$B$116,2,FALSE))</f>
        <v>0</v>
      </c>
      <c r="I122" s="361">
        <f>IF(ISERROR(VLOOKUP(Inputs!$M$16,'LookUp Ranges'!$A$72:$B$116,2,FALSE)),0,VLOOKUP(Inputs!$M$16,'LookUp Ranges'!$A$72:$B$116,2,FALSE))</f>
        <v>0</v>
      </c>
      <c r="J122" s="361">
        <f>IF(ISERROR(VLOOKUP(Inputs!$M$16,'LookUp Ranges'!$A$72:$B$116,2,FALSE)),0,VLOOKUP(Inputs!$M$16,'LookUp Ranges'!$A$72:$B$116,2,FALSE))</f>
        <v>0</v>
      </c>
      <c r="K122" s="361">
        <f>IF(ISERROR(VLOOKUP(Inputs!$M$16,'LookUp Ranges'!$A$72:$B$116,2,FALSE)),0,VLOOKUP(Inputs!$M$16,'LookUp Ranges'!$A$72:$B$116,2,FALSE))</f>
        <v>0</v>
      </c>
      <c r="L122" s="361">
        <f>IF(ISERROR(VLOOKUP(Inputs!$M$16,'LookUp Ranges'!$A$72:$B$116,2,FALSE)),0,VLOOKUP(Inputs!$M$16,'LookUp Ranges'!$A$72:$B$116,2,FALSE))</f>
        <v>0</v>
      </c>
      <c r="M122" s="541">
        <f>IF(ISERROR(VLOOKUP(Inputs!$M$16,'LookUp Ranges'!$A$72:$B$116,2,FALSE)),0,VLOOKUP(Inputs!$M$16,'LookUp Ranges'!$A$72:$B$116,2,FALSE))</f>
        <v>0</v>
      </c>
      <c r="N122" s="541">
        <f>IF(ISERROR(VLOOKUP(Inputs!$M$16,'LookUp Ranges'!$A$72:$B$116,2,FALSE)),0,VLOOKUP(Inputs!$M$16,'LookUp Ranges'!$A$72:$B$116,2,FALSE))</f>
        <v>0</v>
      </c>
      <c r="O122" s="541">
        <f>IF(ISERROR(VLOOKUP(Inputs!$M$16,'LookUp Ranges'!$A$72:$B$116,2,FALSE)),0,VLOOKUP(Inputs!$M$16,'LookUp Ranges'!$A$72:$B$116,2,FALSE))</f>
        <v>0</v>
      </c>
      <c r="P122" s="541">
        <f>IF(ISERROR(VLOOKUP(Inputs!$M$16,'LookUp Ranges'!$A$72:$B$116,2,FALSE)),0,VLOOKUP(Inputs!$M$16,'LookUp Ranges'!$A$72:$B$116,2,FALSE))</f>
        <v>0</v>
      </c>
      <c r="Q122" s="541">
        <f>IF(ISERROR(VLOOKUP(Inputs!$M$16,'LookUp Ranges'!$A$72:$B$116,2,FALSE)),0,VLOOKUP(Inputs!$M$16,'LookUp Ranges'!$A$72:$B$116,2,FALSE))</f>
        <v>0</v>
      </c>
      <c r="R122" s="541">
        <f>IF(ISERROR(VLOOKUP(Inputs!$M$16,'LookUp Ranges'!$A$72:$B$116,2,FALSE)),0,VLOOKUP(Inputs!$M$16,'LookUp Ranges'!$A$72:$B$116,2,FALSE))</f>
        <v>0</v>
      </c>
      <c r="S122" s="541">
        <f>IF(ISERROR(VLOOKUP(Inputs!$M$16,'LookUp Ranges'!$A$72:$B$116,2,FALSE)),0,VLOOKUP(Inputs!$M$16,'LookUp Ranges'!$A$72:$B$116,2,FALSE))</f>
        <v>0</v>
      </c>
      <c r="T122" s="541">
        <f>IF(ISERROR(VLOOKUP(Inputs!$M$16,'LookUp Ranges'!$A$72:$B$116,2,FALSE)),0,VLOOKUP(Inputs!$M$16,'LookUp Ranges'!$A$72:$B$116,2,FALSE))</f>
        <v>0</v>
      </c>
      <c r="U122" s="541">
        <f>IF(ISERROR(VLOOKUP(Inputs!$M$16,'LookUp Ranges'!$A$72:$B$116,2,FALSE)),0,VLOOKUP(Inputs!$M$16,'LookUp Ranges'!$A$72:$B$116,2,FALSE))</f>
        <v>0</v>
      </c>
      <c r="V122" s="541">
        <f>IF(ISERROR(VLOOKUP(Inputs!$M$16,'LookUp Ranges'!$A$72:$B$116,2,FALSE)),0,VLOOKUP(Inputs!$M$16,'LookUp Ranges'!$A$72:$B$116,2,FALSE))</f>
        <v>0</v>
      </c>
      <c r="W122" s="541">
        <f>IF(ISERROR(VLOOKUP(Inputs!$M$16,'LookUp Ranges'!$A$72:$B$116,2,FALSE)),0,VLOOKUP(Inputs!$M$16,'LookUp Ranges'!$A$72:$B$116,2,FALSE))</f>
        <v>0</v>
      </c>
      <c r="X122" s="541">
        <f>IF(ISERROR(VLOOKUP(Inputs!$M$16,'LookUp Ranges'!$A$72:$B$116,2,FALSE)),0,VLOOKUP(Inputs!$M$16,'LookUp Ranges'!$A$72:$B$116,2,FALSE))</f>
        <v>0</v>
      </c>
      <c r="Y122" s="541">
        <f>IF(ISERROR(VLOOKUP(Inputs!$M$16,'LookUp Ranges'!$A$72:$B$116,2,FALSE)),0,VLOOKUP(Inputs!$M$16,'LookUp Ranges'!$A$72:$B$116,2,FALSE))</f>
        <v>0</v>
      </c>
      <c r="Z122" s="541">
        <f>IF(ISERROR(VLOOKUP(Inputs!$M$16,'LookUp Ranges'!$A$72:$B$116,2,FALSE)),0,VLOOKUP(Inputs!$M$16,'LookUp Ranges'!$A$72:$B$116,2,FALSE))</f>
        <v>0</v>
      </c>
      <c r="AA122" s="541">
        <f>IF(ISERROR(VLOOKUP(Inputs!$M$16,'LookUp Ranges'!$A$72:$B$116,2,FALSE)),0,VLOOKUP(Inputs!$M$16,'LookUp Ranges'!$A$72:$B$116,2,FALSE))</f>
        <v>0</v>
      </c>
      <c r="AB122" s="541">
        <f>IF(ISERROR(VLOOKUP(Inputs!$M$16,'LookUp Ranges'!$A$72:$B$116,2,FALSE)),0,VLOOKUP(Inputs!$M$16,'LookUp Ranges'!$A$72:$B$116,2,FALSE))</f>
        <v>0</v>
      </c>
      <c r="AC122" s="541">
        <f>IF(ISERROR(VLOOKUP(Inputs!$M$16,'LookUp Ranges'!$A$72:$B$116,2,FALSE)),0,VLOOKUP(Inputs!$M$16,'LookUp Ranges'!$A$72:$B$116,2,FALSE))</f>
        <v>0</v>
      </c>
      <c r="AD122" s="335"/>
      <c r="AE122" s="311"/>
      <c r="AF122" s="282"/>
    </row>
    <row r="123" spans="1:32" ht="16.5" thickBot="1" x14ac:dyDescent="0.3">
      <c r="A123" s="282"/>
      <c r="B123" s="302"/>
      <c r="C123" s="284"/>
      <c r="D123" s="377" t="s">
        <v>190</v>
      </c>
      <c r="E123" s="360">
        <f t="shared" ref="E123:N123" si="112">IF(ISERROR(E120*E121*E122),0,E120*E121*E122)</f>
        <v>0</v>
      </c>
      <c r="F123" s="360">
        <f t="shared" si="112"/>
        <v>0</v>
      </c>
      <c r="G123" s="360">
        <f t="shared" si="112"/>
        <v>0</v>
      </c>
      <c r="H123" s="360">
        <f t="shared" si="112"/>
        <v>0</v>
      </c>
      <c r="I123" s="360">
        <f t="shared" si="112"/>
        <v>0</v>
      </c>
      <c r="J123" s="360">
        <f t="shared" si="112"/>
        <v>0</v>
      </c>
      <c r="K123" s="360">
        <f t="shared" si="112"/>
        <v>0</v>
      </c>
      <c r="L123" s="360">
        <f t="shared" si="112"/>
        <v>0</v>
      </c>
      <c r="M123" s="540">
        <f t="shared" si="112"/>
        <v>0</v>
      </c>
      <c r="N123" s="540">
        <f t="shared" si="112"/>
        <v>0</v>
      </c>
      <c r="O123" s="540">
        <f t="shared" ref="O123:V123" si="113">IF(ISERROR(O120*O121*O122),0,O120*O121*O122)</f>
        <v>0</v>
      </c>
      <c r="P123" s="540">
        <f t="shared" si="113"/>
        <v>0</v>
      </c>
      <c r="Q123" s="540">
        <f t="shared" si="113"/>
        <v>0</v>
      </c>
      <c r="R123" s="540">
        <f t="shared" si="113"/>
        <v>0</v>
      </c>
      <c r="S123" s="540">
        <f t="shared" si="113"/>
        <v>0</v>
      </c>
      <c r="T123" s="540">
        <f t="shared" si="113"/>
        <v>0</v>
      </c>
      <c r="U123" s="540">
        <f t="shared" si="113"/>
        <v>0</v>
      </c>
      <c r="V123" s="540">
        <f t="shared" si="113"/>
        <v>0</v>
      </c>
      <c r="W123" s="540">
        <f t="shared" ref="W123:AC123" si="114">IF(ISERROR(W120*W121*W122),0,W120*W121*W122)</f>
        <v>0</v>
      </c>
      <c r="X123" s="540">
        <f t="shared" si="114"/>
        <v>0</v>
      </c>
      <c r="Y123" s="540">
        <f t="shared" si="114"/>
        <v>0</v>
      </c>
      <c r="Z123" s="540">
        <f t="shared" si="114"/>
        <v>0</v>
      </c>
      <c r="AA123" s="540">
        <f t="shared" si="114"/>
        <v>0</v>
      </c>
      <c r="AB123" s="540">
        <f t="shared" si="114"/>
        <v>0</v>
      </c>
      <c r="AC123" s="540">
        <f t="shared" si="114"/>
        <v>0</v>
      </c>
      <c r="AD123" s="335"/>
      <c r="AE123" s="311"/>
      <c r="AF123" s="282"/>
    </row>
    <row r="124" spans="1:32" x14ac:dyDescent="0.25">
      <c r="A124" s="282"/>
      <c r="B124" s="302"/>
      <c r="C124" s="284"/>
      <c r="D124" s="323"/>
      <c r="E124" s="286"/>
      <c r="F124" s="286"/>
      <c r="G124" s="286"/>
      <c r="H124" s="286"/>
      <c r="I124" s="286"/>
      <c r="J124" s="286"/>
      <c r="K124" s="286"/>
      <c r="L124" s="286"/>
      <c r="M124" s="527"/>
      <c r="N124" s="527"/>
      <c r="O124" s="527"/>
      <c r="P124" s="527"/>
      <c r="Q124" s="527"/>
      <c r="R124" s="527"/>
      <c r="S124" s="527"/>
      <c r="T124" s="527"/>
      <c r="U124" s="527"/>
      <c r="V124" s="527"/>
      <c r="W124" s="527"/>
      <c r="X124" s="527"/>
      <c r="Y124" s="527"/>
      <c r="Z124" s="527"/>
      <c r="AA124" s="527"/>
      <c r="AB124" s="527"/>
      <c r="AC124" s="527"/>
      <c r="AD124" s="335"/>
      <c r="AE124" s="311"/>
      <c r="AF124" s="282"/>
    </row>
    <row r="125" spans="1:32" x14ac:dyDescent="0.25">
      <c r="A125" s="282"/>
      <c r="B125" s="302"/>
      <c r="C125" s="284"/>
      <c r="D125" s="379" t="s">
        <v>300</v>
      </c>
      <c r="E125" s="286"/>
      <c r="F125" s="286"/>
      <c r="G125" s="286"/>
      <c r="H125" s="286"/>
      <c r="I125" s="286"/>
      <c r="J125" s="286"/>
      <c r="K125" s="286"/>
      <c r="L125" s="286"/>
      <c r="M125" s="527"/>
      <c r="N125" s="527"/>
      <c r="O125" s="527"/>
      <c r="P125" s="527"/>
      <c r="Q125" s="527"/>
      <c r="R125" s="527"/>
      <c r="S125" s="527"/>
      <c r="T125" s="527"/>
      <c r="U125" s="527"/>
      <c r="V125" s="527"/>
      <c r="W125" s="527"/>
      <c r="X125" s="527"/>
      <c r="Y125" s="527"/>
      <c r="Z125" s="527"/>
      <c r="AA125" s="527"/>
      <c r="AB125" s="527"/>
      <c r="AC125" s="527"/>
      <c r="AD125" s="335"/>
      <c r="AE125" s="311"/>
      <c r="AF125" s="282"/>
    </row>
    <row r="126" spans="1:32" ht="16.5" thickBot="1" x14ac:dyDescent="0.3">
      <c r="A126" s="282"/>
      <c r="B126" s="302"/>
      <c r="C126" s="284"/>
      <c r="D126" s="381" t="s">
        <v>301</v>
      </c>
      <c r="E126" s="534">
        <v>0</v>
      </c>
      <c r="F126" s="534">
        <v>0</v>
      </c>
      <c r="G126" s="534">
        <v>0</v>
      </c>
      <c r="H126" s="534">
        <v>0</v>
      </c>
      <c r="I126" s="534">
        <v>0</v>
      </c>
      <c r="J126" s="534">
        <v>0</v>
      </c>
      <c r="K126" s="534">
        <v>0</v>
      </c>
      <c r="L126" s="534">
        <v>0</v>
      </c>
      <c r="M126" s="534">
        <v>0</v>
      </c>
      <c r="N126" s="534">
        <v>0</v>
      </c>
      <c r="O126" s="534">
        <v>0</v>
      </c>
      <c r="P126" s="534">
        <v>0</v>
      </c>
      <c r="Q126" s="534">
        <v>0</v>
      </c>
      <c r="R126" s="534">
        <v>0</v>
      </c>
      <c r="S126" s="534">
        <v>0</v>
      </c>
      <c r="T126" s="534">
        <v>0</v>
      </c>
      <c r="U126" s="534">
        <v>0</v>
      </c>
      <c r="V126" s="534">
        <v>0</v>
      </c>
      <c r="W126" s="534">
        <v>0</v>
      </c>
      <c r="X126" s="534">
        <v>0</v>
      </c>
      <c r="Y126" s="534">
        <v>0</v>
      </c>
      <c r="Z126" s="534">
        <v>0</v>
      </c>
      <c r="AA126" s="534">
        <v>0</v>
      </c>
      <c r="AB126" s="534">
        <v>0</v>
      </c>
      <c r="AC126" s="534">
        <v>0</v>
      </c>
      <c r="AD126" s="335"/>
      <c r="AE126" s="311"/>
      <c r="AF126" s="282"/>
    </row>
    <row r="127" spans="1:32" x14ac:dyDescent="0.25">
      <c r="A127" s="282"/>
      <c r="B127" s="302"/>
      <c r="C127" s="371"/>
      <c r="D127" s="380"/>
      <c r="E127" s="382"/>
      <c r="F127" s="382"/>
      <c r="G127" s="382"/>
      <c r="H127" s="382"/>
      <c r="I127" s="382"/>
      <c r="J127" s="382"/>
      <c r="K127" s="382"/>
      <c r="L127" s="382"/>
      <c r="M127" s="544"/>
      <c r="N127" s="544"/>
      <c r="O127" s="544"/>
      <c r="P127" s="544"/>
      <c r="Q127" s="544"/>
      <c r="R127" s="544"/>
      <c r="S127" s="544"/>
      <c r="T127" s="544"/>
      <c r="U127" s="544"/>
      <c r="V127" s="544"/>
      <c r="W127" s="544"/>
      <c r="X127" s="544"/>
      <c r="Y127" s="544"/>
      <c r="Z127" s="544"/>
      <c r="AA127" s="544"/>
      <c r="AB127" s="544"/>
      <c r="AC127" s="544"/>
      <c r="AD127" s="335"/>
      <c r="AE127" s="311"/>
      <c r="AF127" s="282"/>
    </row>
    <row r="128" spans="1:32" ht="16.5" thickBot="1" x14ac:dyDescent="0.3">
      <c r="A128" s="282"/>
      <c r="B128" s="302"/>
      <c r="C128" s="284"/>
      <c r="D128" s="378" t="s">
        <v>189</v>
      </c>
      <c r="E128" s="361">
        <f t="shared" ref="E128:N128" si="115">E118+E123+E126</f>
        <v>0</v>
      </c>
      <c r="F128" s="361">
        <f t="shared" si="115"/>
        <v>0</v>
      </c>
      <c r="G128" s="361">
        <f t="shared" si="115"/>
        <v>0</v>
      </c>
      <c r="H128" s="361">
        <f t="shared" si="115"/>
        <v>0</v>
      </c>
      <c r="I128" s="361">
        <f t="shared" si="115"/>
        <v>0</v>
      </c>
      <c r="J128" s="361">
        <f t="shared" si="115"/>
        <v>0</v>
      </c>
      <c r="K128" s="361">
        <f t="shared" si="115"/>
        <v>0</v>
      </c>
      <c r="L128" s="361">
        <f t="shared" si="115"/>
        <v>0</v>
      </c>
      <c r="M128" s="541">
        <f t="shared" si="115"/>
        <v>0</v>
      </c>
      <c r="N128" s="541">
        <f t="shared" si="115"/>
        <v>0</v>
      </c>
      <c r="O128" s="541">
        <f t="shared" ref="O128:V128" si="116">O118+O123+O126</f>
        <v>0</v>
      </c>
      <c r="P128" s="541">
        <f t="shared" si="116"/>
        <v>0</v>
      </c>
      <c r="Q128" s="541">
        <f t="shared" si="116"/>
        <v>0</v>
      </c>
      <c r="R128" s="541">
        <f t="shared" si="116"/>
        <v>0</v>
      </c>
      <c r="S128" s="541">
        <f t="shared" si="116"/>
        <v>0</v>
      </c>
      <c r="T128" s="541">
        <f t="shared" si="116"/>
        <v>0</v>
      </c>
      <c r="U128" s="541">
        <f t="shared" si="116"/>
        <v>0</v>
      </c>
      <c r="V128" s="541">
        <f t="shared" si="116"/>
        <v>0</v>
      </c>
      <c r="W128" s="541">
        <f t="shared" ref="W128:AC128" si="117">W118+W123+W126</f>
        <v>0</v>
      </c>
      <c r="X128" s="541">
        <f t="shared" si="117"/>
        <v>0</v>
      </c>
      <c r="Y128" s="541">
        <f t="shared" si="117"/>
        <v>0</v>
      </c>
      <c r="Z128" s="541">
        <f t="shared" si="117"/>
        <v>0</v>
      </c>
      <c r="AA128" s="541">
        <f t="shared" si="117"/>
        <v>0</v>
      </c>
      <c r="AB128" s="541">
        <f t="shared" si="117"/>
        <v>0</v>
      </c>
      <c r="AC128" s="541">
        <f t="shared" si="117"/>
        <v>0</v>
      </c>
      <c r="AD128" s="335"/>
      <c r="AE128" s="311"/>
      <c r="AF128" s="282"/>
    </row>
    <row r="129" spans="1:36" ht="16.5" thickBot="1" x14ac:dyDescent="0.3">
      <c r="A129" s="282"/>
      <c r="B129" s="302"/>
      <c r="C129" s="336"/>
      <c r="D129" s="295"/>
      <c r="E129" s="341"/>
      <c r="F129" s="341"/>
      <c r="G129" s="341"/>
      <c r="H129" s="341"/>
      <c r="I129" s="341"/>
      <c r="J129" s="341"/>
      <c r="K129" s="341"/>
      <c r="L129" s="341"/>
      <c r="M129" s="341"/>
      <c r="N129" s="341"/>
      <c r="O129" s="341"/>
      <c r="P129" s="341"/>
      <c r="Q129" s="341"/>
      <c r="R129" s="537"/>
      <c r="S129" s="537"/>
      <c r="T129" s="537"/>
      <c r="U129" s="537"/>
      <c r="V129" s="537"/>
      <c r="W129" s="537"/>
      <c r="X129" s="537"/>
      <c r="Y129" s="537"/>
      <c r="Z129" s="537"/>
      <c r="AA129" s="537"/>
      <c r="AB129" s="537"/>
      <c r="AC129" s="537"/>
      <c r="AD129" s="340"/>
      <c r="AE129" s="311"/>
      <c r="AF129" s="282"/>
    </row>
    <row r="130" spans="1:36" x14ac:dyDescent="0.25">
      <c r="A130" s="282"/>
      <c r="B130" s="305"/>
      <c r="C130" s="284"/>
      <c r="D130" s="471"/>
      <c r="E130" s="472"/>
      <c r="F130" s="472"/>
      <c r="G130" s="472"/>
      <c r="H130" s="472"/>
      <c r="I130" s="472"/>
      <c r="J130" s="472"/>
      <c r="K130" s="472"/>
      <c r="L130" s="472"/>
      <c r="M130" s="472"/>
      <c r="N130" s="472"/>
      <c r="O130" s="472"/>
      <c r="P130" s="472"/>
      <c r="Q130" s="472"/>
      <c r="R130" s="549"/>
      <c r="S130" s="549"/>
      <c r="T130" s="549"/>
      <c r="U130" s="549"/>
      <c r="V130" s="549"/>
      <c r="W130" s="549"/>
      <c r="X130" s="549"/>
      <c r="Y130" s="549"/>
      <c r="Z130" s="549"/>
      <c r="AA130" s="549"/>
      <c r="AB130" s="549"/>
      <c r="AC130" s="549"/>
      <c r="AD130" s="284"/>
      <c r="AE130" s="311"/>
      <c r="AF130" s="282"/>
    </row>
    <row r="131" spans="1:36" x14ac:dyDescent="0.25">
      <c r="A131" s="282"/>
      <c r="B131" s="305"/>
      <c r="C131" s="473"/>
      <c r="D131" s="474"/>
      <c r="E131" s="475"/>
      <c r="F131" s="475"/>
      <c r="G131" s="475"/>
      <c r="H131" s="475"/>
      <c r="I131" s="475"/>
      <c r="J131" s="475"/>
      <c r="K131" s="475"/>
      <c r="L131" s="475"/>
      <c r="M131" s="475"/>
      <c r="N131" s="475"/>
      <c r="O131" s="475"/>
      <c r="P131" s="475"/>
      <c r="Q131" s="475"/>
      <c r="R131" s="550"/>
      <c r="S131" s="550"/>
      <c r="T131" s="550"/>
      <c r="U131" s="550"/>
      <c r="V131" s="550"/>
      <c r="W131" s="550"/>
      <c r="X131" s="550"/>
      <c r="Y131" s="550"/>
      <c r="Z131" s="550"/>
      <c r="AA131" s="550"/>
      <c r="AB131" s="550"/>
      <c r="AC131" s="550"/>
      <c r="AD131" s="477"/>
      <c r="AE131" s="311"/>
      <c r="AF131" s="282"/>
    </row>
    <row r="132" spans="1:36" x14ac:dyDescent="0.25">
      <c r="A132" s="282"/>
      <c r="B132" s="305"/>
      <c r="C132" s="476"/>
      <c r="D132" s="355" t="s">
        <v>306</v>
      </c>
      <c r="E132" s="287"/>
      <c r="F132" s="287"/>
      <c r="G132" s="287"/>
      <c r="H132" s="287"/>
      <c r="I132" s="291"/>
      <c r="J132" s="287"/>
      <c r="K132" s="287"/>
      <c r="L132" s="287"/>
      <c r="M132" s="287"/>
      <c r="N132" s="287"/>
      <c r="O132" s="287"/>
      <c r="P132" s="287"/>
      <c r="Q132" s="472"/>
      <c r="R132" s="549"/>
      <c r="S132" s="549"/>
      <c r="T132" s="549"/>
      <c r="U132" s="549"/>
      <c r="V132" s="549"/>
      <c r="W132" s="549"/>
      <c r="X132" s="549"/>
      <c r="Y132" s="549"/>
      <c r="Z132" s="549"/>
      <c r="AA132" s="549"/>
      <c r="AB132" s="549"/>
      <c r="AC132" s="549"/>
      <c r="AD132" s="478"/>
      <c r="AE132" s="311"/>
      <c r="AF132" s="282"/>
    </row>
    <row r="133" spans="1:36" x14ac:dyDescent="0.25">
      <c r="A133" s="282"/>
      <c r="B133" s="305"/>
      <c r="C133" s="476"/>
      <c r="D133" s="471"/>
      <c r="E133" s="358">
        <f t="shared" ref="E133" si="118">D133+1</f>
        <v>1</v>
      </c>
      <c r="F133" s="358">
        <f t="shared" ref="F133" si="119">E133+1</f>
        <v>2</v>
      </c>
      <c r="G133" s="358">
        <f t="shared" ref="G133" si="120">F133+1</f>
        <v>3</v>
      </c>
      <c r="H133" s="358">
        <f t="shared" ref="H133" si="121">G133+1</f>
        <v>4</v>
      </c>
      <c r="I133" s="358">
        <f t="shared" ref="I133" si="122">H133+1</f>
        <v>5</v>
      </c>
      <c r="J133" s="358">
        <f t="shared" ref="J133" si="123">I133+1</f>
        <v>6</v>
      </c>
      <c r="K133" s="358">
        <f t="shared" ref="K133" si="124">J133+1</f>
        <v>7</v>
      </c>
      <c r="L133" s="358">
        <f t="shared" ref="L133" si="125">K133+1</f>
        <v>8</v>
      </c>
      <c r="M133" s="358">
        <f t="shared" ref="M133" si="126">L133+1</f>
        <v>9</v>
      </c>
      <c r="N133" s="358">
        <f t="shared" ref="N133" si="127">M133+1</f>
        <v>10</v>
      </c>
      <c r="O133" s="358">
        <f t="shared" ref="O133" si="128">N133+1</f>
        <v>11</v>
      </c>
      <c r="P133" s="358">
        <f t="shared" ref="P133" si="129">O133+1</f>
        <v>12</v>
      </c>
      <c r="Q133" s="472"/>
      <c r="R133" s="549"/>
      <c r="S133" s="549"/>
      <c r="T133" s="549"/>
      <c r="U133" s="549"/>
      <c r="V133" s="549"/>
      <c r="W133" s="549"/>
      <c r="X133" s="549"/>
      <c r="Y133" s="549"/>
      <c r="Z133" s="549"/>
      <c r="AA133" s="549"/>
      <c r="AB133" s="549"/>
      <c r="AC133" s="549"/>
      <c r="AD133" s="478"/>
      <c r="AE133" s="311"/>
      <c r="AF133" s="282"/>
    </row>
    <row r="134" spans="1:36" ht="16.5" thickBot="1" x14ac:dyDescent="0.3">
      <c r="A134" s="282"/>
      <c r="B134" s="305"/>
      <c r="C134" s="476"/>
      <c r="D134" s="326" t="str">
        <f>+"Monthly Capital Investment "&amp;AG134&amp;", $000s…………………………"</f>
        <v>Monthly Capital Investment 2016, $000s…………………………</v>
      </c>
      <c r="E134" s="531"/>
      <c r="F134" s="531"/>
      <c r="G134" s="531"/>
      <c r="H134" s="531"/>
      <c r="I134" s="531"/>
      <c r="J134" s="531"/>
      <c r="K134" s="531"/>
      <c r="L134" s="531"/>
      <c r="M134" s="531"/>
      <c r="N134" s="531"/>
      <c r="O134" s="531"/>
      <c r="P134" s="531"/>
      <c r="Q134" s="472"/>
      <c r="R134" s="549"/>
      <c r="S134" s="549"/>
      <c r="T134" s="549"/>
      <c r="U134" s="549"/>
      <c r="V134" s="549"/>
      <c r="W134" s="549"/>
      <c r="X134" s="549"/>
      <c r="Y134" s="549"/>
      <c r="Z134" s="549"/>
      <c r="AA134" s="549"/>
      <c r="AB134" s="549"/>
      <c r="AC134" s="549"/>
      <c r="AD134" s="478"/>
      <c r="AE134" s="311"/>
      <c r="AF134" s="282"/>
      <c r="AG134" s="506">
        <f>+FirstYear</f>
        <v>2016</v>
      </c>
      <c r="AH134" s="509">
        <f>ROW()</f>
        <v>134</v>
      </c>
      <c r="AI134" s="506" t="s">
        <v>304</v>
      </c>
      <c r="AJ134" s="506" t="s">
        <v>305</v>
      </c>
    </row>
    <row r="135" spans="1:36" ht="16.5" thickBot="1" x14ac:dyDescent="0.3">
      <c r="A135" s="282"/>
      <c r="B135" s="305"/>
      <c r="C135" s="476"/>
      <c r="D135" s="326" t="str">
        <f t="shared" ref="D135:D143" si="130">+"Monthly Capital Investment "&amp;AG135&amp;", $000s…………………………"</f>
        <v>Monthly Capital Investment 2017, $000s…………………………</v>
      </c>
      <c r="E135" s="531"/>
      <c r="F135" s="531"/>
      <c r="G135" s="531"/>
      <c r="H135" s="531"/>
      <c r="I135" s="531"/>
      <c r="J135" s="531"/>
      <c r="K135" s="531"/>
      <c r="L135" s="531"/>
      <c r="M135" s="531"/>
      <c r="N135" s="531"/>
      <c r="O135" s="531"/>
      <c r="P135" s="531"/>
      <c r="Q135" s="472"/>
      <c r="R135" s="549"/>
      <c r="S135" s="549"/>
      <c r="T135" s="549"/>
      <c r="U135" s="549"/>
      <c r="V135" s="549"/>
      <c r="W135" s="549"/>
      <c r="X135" s="549"/>
      <c r="Y135" s="549"/>
      <c r="Z135" s="549"/>
      <c r="AA135" s="549"/>
      <c r="AB135" s="549"/>
      <c r="AC135" s="549"/>
      <c r="AD135" s="478"/>
      <c r="AE135" s="311"/>
      <c r="AF135" s="282"/>
      <c r="AG135" s="506">
        <f>+AG134+1</f>
        <v>2017</v>
      </c>
      <c r="AH135" s="509">
        <f>ROW()</f>
        <v>135</v>
      </c>
    </row>
    <row r="136" spans="1:36" ht="16.5" thickBot="1" x14ac:dyDescent="0.3">
      <c r="A136" s="282"/>
      <c r="B136" s="305"/>
      <c r="C136" s="476"/>
      <c r="D136" s="326" t="str">
        <f t="shared" si="130"/>
        <v>Monthly Capital Investment 2018, $000s…………………………</v>
      </c>
      <c r="E136" s="531"/>
      <c r="F136" s="531"/>
      <c r="G136" s="531"/>
      <c r="H136" s="531"/>
      <c r="I136" s="531"/>
      <c r="J136" s="531"/>
      <c r="K136" s="531"/>
      <c r="L136" s="531"/>
      <c r="M136" s="531"/>
      <c r="N136" s="531"/>
      <c r="O136" s="531"/>
      <c r="P136" s="531"/>
      <c r="Q136" s="472"/>
      <c r="R136" s="549"/>
      <c r="S136" s="549"/>
      <c r="T136" s="549"/>
      <c r="U136" s="549"/>
      <c r="V136" s="549"/>
      <c r="W136" s="549"/>
      <c r="X136" s="549"/>
      <c r="Y136" s="549"/>
      <c r="Z136" s="549"/>
      <c r="AA136" s="549"/>
      <c r="AB136" s="549"/>
      <c r="AC136" s="549"/>
      <c r="AD136" s="478"/>
      <c r="AE136" s="311"/>
      <c r="AF136" s="282"/>
      <c r="AG136" s="506">
        <f t="shared" ref="AG136:AG143" si="131">+AG135+1</f>
        <v>2018</v>
      </c>
      <c r="AH136" s="509">
        <f>ROW()</f>
        <v>136</v>
      </c>
    </row>
    <row r="137" spans="1:36" ht="16.5" thickBot="1" x14ac:dyDescent="0.3">
      <c r="A137" s="282"/>
      <c r="B137" s="305"/>
      <c r="C137" s="476"/>
      <c r="D137" s="326" t="str">
        <f t="shared" si="130"/>
        <v>Monthly Capital Investment 2019, $000s…………………………</v>
      </c>
      <c r="E137" s="531"/>
      <c r="F137" s="531"/>
      <c r="G137" s="531"/>
      <c r="H137" s="531"/>
      <c r="I137" s="531"/>
      <c r="J137" s="531"/>
      <c r="K137" s="531"/>
      <c r="L137" s="531"/>
      <c r="M137" s="531"/>
      <c r="N137" s="531"/>
      <c r="O137" s="531"/>
      <c r="P137" s="531"/>
      <c r="Q137" s="472"/>
      <c r="R137" s="549"/>
      <c r="S137" s="549"/>
      <c r="T137" s="549"/>
      <c r="U137" s="549"/>
      <c r="V137" s="549"/>
      <c r="W137" s="549"/>
      <c r="X137" s="549"/>
      <c r="Y137" s="549"/>
      <c r="Z137" s="549"/>
      <c r="AA137" s="549"/>
      <c r="AB137" s="549"/>
      <c r="AC137" s="549"/>
      <c r="AD137" s="478"/>
      <c r="AE137" s="311"/>
      <c r="AF137" s="282"/>
      <c r="AG137" s="506">
        <f t="shared" si="131"/>
        <v>2019</v>
      </c>
      <c r="AH137" s="509">
        <f>ROW()</f>
        <v>137</v>
      </c>
    </row>
    <row r="138" spans="1:36" ht="16.5" thickBot="1" x14ac:dyDescent="0.3">
      <c r="A138" s="282"/>
      <c r="B138" s="305"/>
      <c r="C138" s="476"/>
      <c r="D138" s="326" t="str">
        <f t="shared" si="130"/>
        <v>Monthly Capital Investment 2020, $000s…………………………</v>
      </c>
      <c r="E138" s="531"/>
      <c r="F138" s="531"/>
      <c r="G138" s="531"/>
      <c r="H138" s="531"/>
      <c r="I138" s="531"/>
      <c r="J138" s="531"/>
      <c r="K138" s="531"/>
      <c r="L138" s="531"/>
      <c r="M138" s="531"/>
      <c r="N138" s="531"/>
      <c r="O138" s="531"/>
      <c r="P138" s="531"/>
      <c r="Q138" s="472"/>
      <c r="R138" s="549"/>
      <c r="S138" s="549"/>
      <c r="T138" s="549"/>
      <c r="U138" s="549"/>
      <c r="V138" s="549"/>
      <c r="W138" s="549"/>
      <c r="X138" s="549"/>
      <c r="Y138" s="549"/>
      <c r="Z138" s="549"/>
      <c r="AA138" s="549"/>
      <c r="AB138" s="549"/>
      <c r="AC138" s="549"/>
      <c r="AD138" s="478"/>
      <c r="AE138" s="311"/>
      <c r="AF138" s="282"/>
      <c r="AG138" s="506">
        <f t="shared" si="131"/>
        <v>2020</v>
      </c>
      <c r="AH138" s="509">
        <f>ROW()</f>
        <v>138</v>
      </c>
    </row>
    <row r="139" spans="1:36" ht="16.5" thickBot="1" x14ac:dyDescent="0.3">
      <c r="A139" s="282"/>
      <c r="B139" s="305"/>
      <c r="C139" s="476"/>
      <c r="D139" s="326" t="str">
        <f t="shared" si="130"/>
        <v>Monthly Capital Investment 2021, $000s…………………………</v>
      </c>
      <c r="E139" s="531"/>
      <c r="F139" s="531"/>
      <c r="G139" s="531"/>
      <c r="H139" s="531"/>
      <c r="I139" s="531"/>
      <c r="J139" s="531"/>
      <c r="K139" s="531"/>
      <c r="L139" s="531"/>
      <c r="M139" s="531"/>
      <c r="N139" s="531"/>
      <c r="O139" s="531"/>
      <c r="P139" s="531"/>
      <c r="Q139" s="472"/>
      <c r="R139" s="549"/>
      <c r="S139" s="549"/>
      <c r="T139" s="549"/>
      <c r="U139" s="549"/>
      <c r="V139" s="549"/>
      <c r="W139" s="549"/>
      <c r="X139" s="549"/>
      <c r="Y139" s="549"/>
      <c r="Z139" s="549"/>
      <c r="AA139" s="549"/>
      <c r="AB139" s="549"/>
      <c r="AC139" s="549"/>
      <c r="AD139" s="478"/>
      <c r="AE139" s="311"/>
      <c r="AF139" s="282"/>
      <c r="AG139" s="506">
        <f t="shared" si="131"/>
        <v>2021</v>
      </c>
      <c r="AH139" s="509">
        <f>ROW()</f>
        <v>139</v>
      </c>
    </row>
    <row r="140" spans="1:36" ht="16.5" thickBot="1" x14ac:dyDescent="0.3">
      <c r="A140" s="282"/>
      <c r="B140" s="305"/>
      <c r="C140" s="476"/>
      <c r="D140" s="326" t="str">
        <f t="shared" si="130"/>
        <v>Monthly Capital Investment 2022, $000s…………………………</v>
      </c>
      <c r="E140" s="531"/>
      <c r="F140" s="531"/>
      <c r="G140" s="531"/>
      <c r="H140" s="531"/>
      <c r="I140" s="531"/>
      <c r="J140" s="531"/>
      <c r="K140" s="531"/>
      <c r="L140" s="531"/>
      <c r="M140" s="531"/>
      <c r="N140" s="531"/>
      <c r="O140" s="531"/>
      <c r="P140" s="531"/>
      <c r="Q140" s="472"/>
      <c r="R140" s="549"/>
      <c r="S140" s="549"/>
      <c r="T140" s="549"/>
      <c r="U140" s="549"/>
      <c r="V140" s="549"/>
      <c r="W140" s="549"/>
      <c r="X140" s="549"/>
      <c r="Y140" s="549"/>
      <c r="Z140" s="549"/>
      <c r="AA140" s="549"/>
      <c r="AB140" s="549"/>
      <c r="AC140" s="549"/>
      <c r="AD140" s="478"/>
      <c r="AE140" s="311"/>
      <c r="AF140" s="282"/>
      <c r="AG140" s="506">
        <f t="shared" si="131"/>
        <v>2022</v>
      </c>
      <c r="AH140" s="509">
        <f>ROW()</f>
        <v>140</v>
      </c>
    </row>
    <row r="141" spans="1:36" ht="16.5" thickBot="1" x14ac:dyDescent="0.3">
      <c r="A141" s="282"/>
      <c r="B141" s="305"/>
      <c r="C141" s="476"/>
      <c r="D141" s="326" t="str">
        <f t="shared" si="130"/>
        <v>Monthly Capital Investment 2023, $000s…………………………</v>
      </c>
      <c r="E141" s="531"/>
      <c r="F141" s="531"/>
      <c r="G141" s="531"/>
      <c r="H141" s="531"/>
      <c r="I141" s="531"/>
      <c r="J141" s="531"/>
      <c r="K141" s="531"/>
      <c r="L141" s="531"/>
      <c r="M141" s="531"/>
      <c r="N141" s="531"/>
      <c r="O141" s="531"/>
      <c r="P141" s="531"/>
      <c r="Q141" s="472"/>
      <c r="R141" s="549"/>
      <c r="S141" s="549"/>
      <c r="T141" s="549"/>
      <c r="U141" s="549"/>
      <c r="V141" s="549"/>
      <c r="W141" s="549"/>
      <c r="X141" s="549"/>
      <c r="Y141" s="549"/>
      <c r="Z141" s="549"/>
      <c r="AA141" s="549"/>
      <c r="AB141" s="549"/>
      <c r="AC141" s="549"/>
      <c r="AD141" s="478"/>
      <c r="AE141" s="311"/>
      <c r="AF141" s="282"/>
      <c r="AG141" s="506">
        <f t="shared" si="131"/>
        <v>2023</v>
      </c>
      <c r="AH141" s="509">
        <f>ROW()</f>
        <v>141</v>
      </c>
    </row>
    <row r="142" spans="1:36" ht="16.5" thickBot="1" x14ac:dyDescent="0.3">
      <c r="A142" s="282"/>
      <c r="B142" s="305"/>
      <c r="C142" s="476"/>
      <c r="D142" s="326" t="str">
        <f t="shared" si="130"/>
        <v>Monthly Capital Investment 2024, $000s…………………………</v>
      </c>
      <c r="E142" s="531"/>
      <c r="F142" s="531"/>
      <c r="G142" s="531"/>
      <c r="H142" s="531"/>
      <c r="I142" s="531"/>
      <c r="J142" s="531"/>
      <c r="K142" s="531"/>
      <c r="L142" s="531"/>
      <c r="M142" s="531"/>
      <c r="N142" s="531"/>
      <c r="O142" s="531"/>
      <c r="P142" s="531"/>
      <c r="Q142" s="549"/>
      <c r="R142" s="549"/>
      <c r="S142" s="549"/>
      <c r="T142" s="549"/>
      <c r="U142" s="549"/>
      <c r="V142" s="549"/>
      <c r="W142" s="549"/>
      <c r="X142" s="549"/>
      <c r="Y142" s="549"/>
      <c r="Z142" s="549"/>
      <c r="AA142" s="549"/>
      <c r="AB142" s="549"/>
      <c r="AC142" s="549"/>
      <c r="AD142" s="478"/>
      <c r="AE142" s="311"/>
      <c r="AF142" s="282"/>
      <c r="AG142" s="506">
        <f t="shared" si="131"/>
        <v>2024</v>
      </c>
      <c r="AH142" s="509">
        <f>ROW()</f>
        <v>142</v>
      </c>
    </row>
    <row r="143" spans="1:36" ht="16.5" thickBot="1" x14ac:dyDescent="0.3">
      <c r="A143" s="282"/>
      <c r="B143" s="305"/>
      <c r="C143" s="476"/>
      <c r="D143" s="326" t="str">
        <f t="shared" si="130"/>
        <v>Monthly Capital Investment 2025, $000s…………………………</v>
      </c>
      <c r="E143" s="531"/>
      <c r="F143" s="531"/>
      <c r="G143" s="531"/>
      <c r="H143" s="531"/>
      <c r="I143" s="531"/>
      <c r="J143" s="531"/>
      <c r="K143" s="531"/>
      <c r="L143" s="531"/>
      <c r="M143" s="531"/>
      <c r="N143" s="531"/>
      <c r="O143" s="531"/>
      <c r="P143" s="531"/>
      <c r="Q143" s="472"/>
      <c r="R143" s="549"/>
      <c r="S143" s="549"/>
      <c r="T143" s="549"/>
      <c r="U143" s="549"/>
      <c r="V143" s="549"/>
      <c r="W143" s="549"/>
      <c r="X143" s="549"/>
      <c r="Y143" s="549"/>
      <c r="Z143" s="549"/>
      <c r="AA143" s="549"/>
      <c r="AB143" s="549"/>
      <c r="AC143" s="549"/>
      <c r="AD143" s="478"/>
      <c r="AE143" s="311"/>
      <c r="AF143" s="282"/>
      <c r="AG143" s="506">
        <f t="shared" si="131"/>
        <v>2025</v>
      </c>
      <c r="AH143" s="509">
        <f>ROW()</f>
        <v>143</v>
      </c>
    </row>
    <row r="144" spans="1:36" x14ac:dyDescent="0.25">
      <c r="A144" s="282"/>
      <c r="B144" s="305"/>
      <c r="C144" s="476"/>
      <c r="D144" s="471"/>
      <c r="E144" s="472"/>
      <c r="F144" s="472"/>
      <c r="G144" s="472"/>
      <c r="H144" s="472"/>
      <c r="I144" s="472"/>
      <c r="J144" s="472"/>
      <c r="K144" s="472"/>
      <c r="L144" s="472"/>
      <c r="M144" s="472"/>
      <c r="N144" s="472"/>
      <c r="O144" s="472"/>
      <c r="P144" s="472"/>
      <c r="Q144" s="472"/>
      <c r="R144" s="549"/>
      <c r="S144" s="549"/>
      <c r="T144" s="549"/>
      <c r="U144" s="549"/>
      <c r="V144" s="549"/>
      <c r="W144" s="549"/>
      <c r="X144" s="549"/>
      <c r="Y144" s="549"/>
      <c r="Z144" s="549"/>
      <c r="AA144" s="549"/>
      <c r="AB144" s="549"/>
      <c r="AC144" s="549"/>
      <c r="AD144" s="478"/>
      <c r="AE144" s="311"/>
      <c r="AF144" s="282"/>
    </row>
    <row r="145" spans="1:32" x14ac:dyDescent="0.25">
      <c r="A145" s="282"/>
      <c r="B145" s="305"/>
      <c r="C145" s="479"/>
      <c r="D145" s="480"/>
      <c r="E145" s="481"/>
      <c r="F145" s="481"/>
      <c r="G145" s="481"/>
      <c r="H145" s="481"/>
      <c r="I145" s="481"/>
      <c r="J145" s="481"/>
      <c r="K145" s="481"/>
      <c r="L145" s="481"/>
      <c r="M145" s="481"/>
      <c r="N145" s="481"/>
      <c r="O145" s="481"/>
      <c r="P145" s="481"/>
      <c r="Q145" s="481"/>
      <c r="R145" s="551"/>
      <c r="S145" s="551"/>
      <c r="T145" s="551"/>
      <c r="U145" s="551"/>
      <c r="V145" s="551"/>
      <c r="W145" s="551"/>
      <c r="X145" s="551"/>
      <c r="Y145" s="551"/>
      <c r="Z145" s="551"/>
      <c r="AA145" s="551"/>
      <c r="AB145" s="551"/>
      <c r="AC145" s="551"/>
      <c r="AD145" s="482"/>
      <c r="AE145" s="311"/>
      <c r="AF145" s="282"/>
    </row>
    <row r="146" spans="1:32" ht="16.5" thickBot="1" x14ac:dyDescent="0.3">
      <c r="A146" s="282"/>
      <c r="B146" s="305"/>
      <c r="C146" s="483"/>
      <c r="D146" s="484"/>
      <c r="E146" s="485"/>
      <c r="F146" s="485"/>
      <c r="G146" s="485"/>
      <c r="H146" s="485"/>
      <c r="I146" s="485"/>
      <c r="J146" s="485"/>
      <c r="K146" s="485"/>
      <c r="L146" s="485"/>
      <c r="M146" s="485"/>
      <c r="N146" s="485"/>
      <c r="O146" s="485"/>
      <c r="P146" s="485"/>
      <c r="Q146" s="485"/>
      <c r="R146" s="552"/>
      <c r="S146" s="552"/>
      <c r="T146" s="552"/>
      <c r="U146" s="552"/>
      <c r="V146" s="552"/>
      <c r="W146" s="552"/>
      <c r="X146" s="552"/>
      <c r="Y146" s="552"/>
      <c r="Z146" s="552"/>
      <c r="AA146" s="552"/>
      <c r="AB146" s="552"/>
      <c r="AC146" s="552"/>
      <c r="AD146" s="483"/>
      <c r="AE146" s="311"/>
      <c r="AF146" s="282"/>
    </row>
    <row r="147" spans="1:32" x14ac:dyDescent="0.25">
      <c r="A147" s="282"/>
      <c r="B147" s="305"/>
      <c r="C147" s="294"/>
      <c r="D147" s="342"/>
      <c r="E147" s="343"/>
      <c r="F147" s="343"/>
      <c r="G147" s="343"/>
      <c r="H147" s="343"/>
      <c r="I147" s="343"/>
      <c r="J147" s="343"/>
      <c r="K147" s="343"/>
      <c r="L147" s="343"/>
      <c r="M147" s="343"/>
      <c r="N147" s="343"/>
      <c r="O147" s="343"/>
      <c r="P147" s="343"/>
      <c r="Q147" s="343"/>
      <c r="R147" s="514"/>
      <c r="S147" s="514"/>
      <c r="T147" s="514"/>
      <c r="U147" s="514"/>
      <c r="V147" s="514"/>
      <c r="W147" s="514"/>
      <c r="X147" s="514"/>
      <c r="Y147" s="514"/>
      <c r="Z147" s="514"/>
      <c r="AA147" s="514"/>
      <c r="AB147" s="514"/>
      <c r="AC147" s="514"/>
      <c r="AD147" s="294"/>
      <c r="AE147" s="311"/>
      <c r="AF147" s="282"/>
    </row>
    <row r="148" spans="1:32" x14ac:dyDescent="0.25">
      <c r="A148" s="282"/>
      <c r="B148" s="302"/>
      <c r="C148" s="284"/>
      <c r="D148" s="344"/>
      <c r="E148" s="284"/>
      <c r="F148" s="284"/>
      <c r="G148" s="284"/>
      <c r="H148" s="284"/>
      <c r="I148" s="284"/>
      <c r="J148" s="284"/>
      <c r="K148" s="284"/>
      <c r="L148" s="284"/>
      <c r="M148" s="284"/>
      <c r="N148" s="284"/>
      <c r="O148" s="284"/>
      <c r="P148" s="284"/>
      <c r="Q148" s="284"/>
      <c r="R148" s="525"/>
      <c r="S148" s="525"/>
      <c r="T148" s="525"/>
      <c r="U148" s="525"/>
      <c r="V148" s="525"/>
      <c r="W148" s="525"/>
      <c r="X148" s="525"/>
      <c r="Y148" s="525"/>
      <c r="Z148" s="525"/>
      <c r="AA148" s="525"/>
      <c r="AB148" s="525"/>
      <c r="AC148" s="525"/>
      <c r="AD148" s="335"/>
      <c r="AE148" s="311"/>
      <c r="AF148" s="282"/>
    </row>
    <row r="149" spans="1:32" ht="16.5" thickBot="1" x14ac:dyDescent="0.3">
      <c r="A149" s="282"/>
      <c r="B149" s="302"/>
      <c r="C149" s="325"/>
      <c r="D149" s="370" t="s">
        <v>280</v>
      </c>
      <c r="E149" s="369">
        <f>FirstYear</f>
        <v>2016</v>
      </c>
      <c r="F149" s="358">
        <f t="shared" ref="F149:N149" si="132">E149+1</f>
        <v>2017</v>
      </c>
      <c r="G149" s="358">
        <f t="shared" si="132"/>
        <v>2018</v>
      </c>
      <c r="H149" s="358">
        <f t="shared" si="132"/>
        <v>2019</v>
      </c>
      <c r="I149" s="358">
        <f t="shared" si="132"/>
        <v>2020</v>
      </c>
      <c r="J149" s="358">
        <f t="shared" si="132"/>
        <v>2021</v>
      </c>
      <c r="K149" s="358">
        <f t="shared" si="132"/>
        <v>2022</v>
      </c>
      <c r="L149" s="358">
        <f t="shared" si="132"/>
        <v>2023</v>
      </c>
      <c r="M149" s="358">
        <f t="shared" si="132"/>
        <v>2024</v>
      </c>
      <c r="N149" s="538">
        <f t="shared" si="132"/>
        <v>2025</v>
      </c>
      <c r="O149" s="538">
        <f t="shared" ref="O149" si="133">N149+1</f>
        <v>2026</v>
      </c>
      <c r="P149" s="538">
        <f t="shared" ref="P149" si="134">O149+1</f>
        <v>2027</v>
      </c>
      <c r="Q149" s="538">
        <f t="shared" ref="Q149" si="135">P149+1</f>
        <v>2028</v>
      </c>
      <c r="R149" s="538">
        <f t="shared" ref="R149" si="136">Q149+1</f>
        <v>2029</v>
      </c>
      <c r="S149" s="538">
        <f t="shared" ref="S149" si="137">R149+1</f>
        <v>2030</v>
      </c>
      <c r="T149" s="538">
        <f t="shared" ref="T149" si="138">S149+1</f>
        <v>2031</v>
      </c>
      <c r="U149" s="538">
        <f t="shared" ref="U149" si="139">T149+1</f>
        <v>2032</v>
      </c>
      <c r="V149" s="538">
        <f t="shared" ref="V149" si="140">U149+1</f>
        <v>2033</v>
      </c>
      <c r="W149" s="538">
        <f t="shared" ref="W149" si="141">V149+1</f>
        <v>2034</v>
      </c>
      <c r="X149" s="538">
        <f t="shared" ref="X149" si="142">W149+1</f>
        <v>2035</v>
      </c>
      <c r="Y149" s="538">
        <f t="shared" ref="Y149" si="143">X149+1</f>
        <v>2036</v>
      </c>
      <c r="Z149" s="538">
        <f t="shared" ref="Z149" si="144">Y149+1</f>
        <v>2037</v>
      </c>
      <c r="AA149" s="538">
        <f t="shared" ref="AA149" si="145">Z149+1</f>
        <v>2038</v>
      </c>
      <c r="AB149" s="538">
        <f t="shared" ref="AB149" si="146">AA149+1</f>
        <v>2039</v>
      </c>
      <c r="AC149" s="538">
        <f t="shared" ref="AC149" si="147">AB149+1</f>
        <v>2040</v>
      </c>
      <c r="AD149" s="335"/>
      <c r="AE149" s="311"/>
      <c r="AF149" s="282"/>
    </row>
    <row r="150" spans="1:32" ht="16.5" thickBot="1" x14ac:dyDescent="0.3">
      <c r="A150" s="282"/>
      <c r="B150" s="302"/>
      <c r="C150" s="284"/>
      <c r="D150" s="326" t="s">
        <v>237</v>
      </c>
      <c r="E150" s="361">
        <f ca="1">+SUM(INDIRECT($AI$173&amp;VLOOKUP(E149,$AG$173:$AH$182,2,0)):INDIRECT($AJ$173&amp;VLOOKUP(E149,$AG$173:$AH$182,2,0)))</f>
        <v>0</v>
      </c>
      <c r="F150" s="361">
        <f ca="1">+SUM(INDIRECT($AI$173&amp;VLOOKUP(F149,$AG$173:$AH$182,2,0)):INDIRECT($AJ$173&amp;VLOOKUP(F149,$AG$173:$AH$182,2,0)))</f>
        <v>0</v>
      </c>
      <c r="G150" s="361">
        <f ca="1">+SUM(INDIRECT($AI$173&amp;VLOOKUP(G149,$AG$173:$AH$182,2,0)):INDIRECT($AJ$173&amp;VLOOKUP(G149,$AG$173:$AH$182,2,0)))</f>
        <v>0</v>
      </c>
      <c r="H150" s="361">
        <f ca="1">+SUM(INDIRECT($AI$173&amp;VLOOKUP(H149,$AG$173:$AH$182,2,0)):INDIRECT($AJ$173&amp;VLOOKUP(H149,$AG$173:$AH$182,2,0)))</f>
        <v>0</v>
      </c>
      <c r="I150" s="361">
        <f ca="1">+SUM(INDIRECT($AI$173&amp;VLOOKUP(I149,$AG$173:$AH$182,2,0)):INDIRECT($AJ$173&amp;VLOOKUP(I149,$AG$173:$AH$182,2,0)))</f>
        <v>0</v>
      </c>
      <c r="J150" s="361">
        <f ca="1">+SUM(INDIRECT($AI$173&amp;VLOOKUP(J149,$AG$173:$AH$182,2,0)):INDIRECT($AJ$173&amp;VLOOKUP(J149,$AG$173:$AH$182,2,0)))</f>
        <v>0</v>
      </c>
      <c r="K150" s="361">
        <f ca="1">+SUM(INDIRECT($AI$173&amp;VLOOKUP(K149,$AG$173:$AH$182,2,0)):INDIRECT($AJ$173&amp;VLOOKUP(K149,$AG$173:$AH$182,2,0)))</f>
        <v>0</v>
      </c>
      <c r="L150" s="361">
        <f ca="1">+SUM(INDIRECT($AI$173&amp;VLOOKUP(L149,$AG$173:$AH$182,2,0)):INDIRECT($AJ$173&amp;VLOOKUP(L149,$AG$173:$AH$182,2,0)))</f>
        <v>0</v>
      </c>
      <c r="M150" s="361">
        <f ca="1">+SUM(INDIRECT($AI$173&amp;VLOOKUP(M149,$AG$173:$AH$182,2,0)):INDIRECT($AJ$173&amp;VLOOKUP(M149,$AG$173:$AH$182,2,0)))</f>
        <v>0</v>
      </c>
      <c r="N150" s="541">
        <f ca="1">+SUM(INDIRECT($AI$173&amp;VLOOKUP(N149,$AG$173:$AH$182,2,0)):INDIRECT($AJ$173&amp;VLOOKUP(N149,$AG$173:$AH$182,2,0)))</f>
        <v>0</v>
      </c>
      <c r="O150" s="541">
        <f ca="1">+IFERROR(SUM(INDIRECT($AI$173&amp;VLOOKUP(O149,$AG$173:$AH$182,2,0)):INDIRECT($AJ$173&amp;VLOOKUP(O149,$AG$173:$AH$182,2,0))),0)</f>
        <v>0</v>
      </c>
      <c r="P150" s="541">
        <f ca="1">+IFERROR(SUM(INDIRECT($AI$173&amp;VLOOKUP(P149,$AG$173:$AH$182,2,0)):INDIRECT($AJ$173&amp;VLOOKUP(P149,$AG$173:$AH$182,2,0))),0)</f>
        <v>0</v>
      </c>
      <c r="Q150" s="541">
        <f ca="1">+IFERROR(SUM(INDIRECT($AI$173&amp;VLOOKUP(Q149,$AG$173:$AH$182,2,0)):INDIRECT($AJ$173&amp;VLOOKUP(Q149,$AG$173:$AH$182,2,0))),0)</f>
        <v>0</v>
      </c>
      <c r="R150" s="541">
        <f ca="1">+IFERROR(SUM(INDIRECT($AI$173&amp;VLOOKUP(R149,$AG$173:$AH$182,2,0)):INDIRECT($AJ$173&amp;VLOOKUP(R149,$AG$173:$AH$182,2,0))),0)</f>
        <v>0</v>
      </c>
      <c r="S150" s="541">
        <f ca="1">+IFERROR(SUM(INDIRECT($AI$173&amp;VLOOKUP(S149,$AG$173:$AH$182,2,0)):INDIRECT($AJ$173&amp;VLOOKUP(S149,$AG$173:$AH$182,2,0))),0)</f>
        <v>0</v>
      </c>
      <c r="T150" s="541">
        <f ca="1">+IFERROR(SUM(INDIRECT($AI$173&amp;VLOOKUP(T149,$AG$173:$AH$182,2,0)):INDIRECT($AJ$173&amp;VLOOKUP(T149,$AG$173:$AH$182,2,0))),0)</f>
        <v>0</v>
      </c>
      <c r="U150" s="541">
        <f ca="1">+IFERROR(SUM(INDIRECT($AI$173&amp;VLOOKUP(U149,$AG$173:$AH$182,2,0)):INDIRECT($AJ$173&amp;VLOOKUP(U149,$AG$173:$AH$182,2,0))),0)</f>
        <v>0</v>
      </c>
      <c r="V150" s="541">
        <f ca="1">+IFERROR(SUM(INDIRECT($AI$173&amp;VLOOKUP(V149,$AG$173:$AH$182,2,0)):INDIRECT($AJ$173&amp;VLOOKUP(V149,$AG$173:$AH$182,2,0))),0)</f>
        <v>0</v>
      </c>
      <c r="W150" s="541">
        <f ca="1">+IFERROR(SUM(INDIRECT($AI$173&amp;VLOOKUP(W149,$AG$173:$AH$182,2,0)):INDIRECT($AJ$173&amp;VLOOKUP(W149,$AG$173:$AH$182,2,0))),0)</f>
        <v>0</v>
      </c>
      <c r="X150" s="541">
        <f ca="1">+IFERROR(SUM(INDIRECT($AI$173&amp;VLOOKUP(X149,$AG$173:$AH$182,2,0)):INDIRECT($AJ$173&amp;VLOOKUP(X149,$AG$173:$AH$182,2,0))),0)</f>
        <v>0</v>
      </c>
      <c r="Y150" s="541">
        <f ca="1">+IFERROR(SUM(INDIRECT($AI$173&amp;VLOOKUP(Y149,$AG$173:$AH$182,2,0)):INDIRECT($AJ$173&amp;VLOOKUP(Y149,$AG$173:$AH$182,2,0))),0)</f>
        <v>0</v>
      </c>
      <c r="Z150" s="541">
        <f ca="1">+IFERROR(SUM(INDIRECT($AI$173&amp;VLOOKUP(Z149,$AG$173:$AH$182,2,0)):INDIRECT($AJ$173&amp;VLOOKUP(Z149,$AG$173:$AH$182,2,0))),0)</f>
        <v>0</v>
      </c>
      <c r="AA150" s="541">
        <f ca="1">+IFERROR(SUM(INDIRECT($AI$173&amp;VLOOKUP(AA149,$AG$173:$AH$182,2,0)):INDIRECT($AJ$173&amp;VLOOKUP(AA149,$AG$173:$AH$182,2,0))),0)</f>
        <v>0</v>
      </c>
      <c r="AB150" s="541">
        <f ca="1">+IFERROR(SUM(INDIRECT($AI$173&amp;VLOOKUP(AB149,$AG$173:$AH$182,2,0)):INDIRECT($AJ$173&amp;VLOOKUP(AB149,$AG$173:$AH$182,2,0))),0)</f>
        <v>0</v>
      </c>
      <c r="AC150" s="541">
        <f ca="1">+IFERROR(SUM(INDIRECT($AI$173&amp;VLOOKUP(AC149,$AG$173:$AH$182,2,0)):INDIRECT($AJ$173&amp;VLOOKUP(AC149,$AG$173:$AH$182,2,0))),0)</f>
        <v>0</v>
      </c>
      <c r="AD150" s="338"/>
      <c r="AE150" s="311"/>
      <c r="AF150" s="282"/>
    </row>
    <row r="151" spans="1:32" ht="16.5" thickBot="1" x14ac:dyDescent="0.3">
      <c r="A151" s="282"/>
      <c r="B151" s="302"/>
      <c r="C151" s="284"/>
      <c r="D151" s="326" t="s">
        <v>238</v>
      </c>
      <c r="E151" s="328">
        <v>0</v>
      </c>
      <c r="F151" s="329">
        <v>0</v>
      </c>
      <c r="G151" s="329">
        <v>0</v>
      </c>
      <c r="H151" s="329">
        <v>0</v>
      </c>
      <c r="I151" s="329">
        <v>0</v>
      </c>
      <c r="J151" s="329">
        <v>0</v>
      </c>
      <c r="K151" s="329">
        <v>0</v>
      </c>
      <c r="L151" s="329">
        <v>0</v>
      </c>
      <c r="M151" s="329">
        <v>0</v>
      </c>
      <c r="N151" s="533">
        <v>0</v>
      </c>
      <c r="O151" s="533">
        <v>0</v>
      </c>
      <c r="P151" s="533">
        <v>0</v>
      </c>
      <c r="Q151" s="533">
        <v>0</v>
      </c>
      <c r="R151" s="533">
        <v>0</v>
      </c>
      <c r="S151" s="533">
        <v>0</v>
      </c>
      <c r="T151" s="533">
        <v>0</v>
      </c>
      <c r="U151" s="533">
        <v>0</v>
      </c>
      <c r="V151" s="533">
        <v>0</v>
      </c>
      <c r="W151" s="556">
        <v>0</v>
      </c>
      <c r="X151" s="556">
        <v>0</v>
      </c>
      <c r="Y151" s="556">
        <v>0</v>
      </c>
      <c r="Z151" s="556">
        <v>0</v>
      </c>
      <c r="AA151" s="556">
        <v>0</v>
      </c>
      <c r="AB151" s="556">
        <v>0</v>
      </c>
      <c r="AC151" s="556">
        <v>0</v>
      </c>
      <c r="AD151" s="338"/>
      <c r="AE151" s="311"/>
      <c r="AF151" s="282"/>
    </row>
    <row r="152" spans="1:32" x14ac:dyDescent="0.25">
      <c r="A152" s="282"/>
      <c r="B152" s="302"/>
      <c r="C152" s="284"/>
      <c r="D152" s="378" t="s">
        <v>188</v>
      </c>
      <c r="E152" s="359">
        <f t="shared" ref="E152:N152" ca="1" si="148">E150+E151</f>
        <v>0</v>
      </c>
      <c r="F152" s="359">
        <f t="shared" ca="1" si="148"/>
        <v>0</v>
      </c>
      <c r="G152" s="359">
        <f t="shared" ca="1" si="148"/>
        <v>0</v>
      </c>
      <c r="H152" s="359">
        <f t="shared" ca="1" si="148"/>
        <v>0</v>
      </c>
      <c r="I152" s="359">
        <f t="shared" ca="1" si="148"/>
        <v>0</v>
      </c>
      <c r="J152" s="359">
        <f t="shared" ca="1" si="148"/>
        <v>0</v>
      </c>
      <c r="K152" s="359">
        <f t="shared" ca="1" si="148"/>
        <v>0</v>
      </c>
      <c r="L152" s="359">
        <f t="shared" ca="1" si="148"/>
        <v>0</v>
      </c>
      <c r="M152" s="359">
        <f t="shared" ca="1" si="148"/>
        <v>0</v>
      </c>
      <c r="N152" s="539">
        <f t="shared" ca="1" si="148"/>
        <v>0</v>
      </c>
      <c r="O152" s="539">
        <f t="shared" ref="O152:V152" ca="1" si="149">O150+O151</f>
        <v>0</v>
      </c>
      <c r="P152" s="539">
        <f t="shared" ca="1" si="149"/>
        <v>0</v>
      </c>
      <c r="Q152" s="539">
        <f t="shared" ca="1" si="149"/>
        <v>0</v>
      </c>
      <c r="R152" s="539">
        <f t="shared" ca="1" si="149"/>
        <v>0</v>
      </c>
      <c r="S152" s="539">
        <f t="shared" ca="1" si="149"/>
        <v>0</v>
      </c>
      <c r="T152" s="539">
        <f t="shared" ca="1" si="149"/>
        <v>0</v>
      </c>
      <c r="U152" s="539">
        <f t="shared" ca="1" si="149"/>
        <v>0</v>
      </c>
      <c r="V152" s="539">
        <f t="shared" ca="1" si="149"/>
        <v>0</v>
      </c>
      <c r="W152" s="539">
        <f t="shared" ref="W152:AC152" ca="1" si="150">W150+W151</f>
        <v>0</v>
      </c>
      <c r="X152" s="539">
        <f t="shared" ca="1" si="150"/>
        <v>0</v>
      </c>
      <c r="Y152" s="539">
        <f t="shared" ca="1" si="150"/>
        <v>0</v>
      </c>
      <c r="Z152" s="539">
        <f t="shared" ca="1" si="150"/>
        <v>0</v>
      </c>
      <c r="AA152" s="539">
        <f t="shared" ca="1" si="150"/>
        <v>0</v>
      </c>
      <c r="AB152" s="539">
        <f t="shared" ca="1" si="150"/>
        <v>0</v>
      </c>
      <c r="AC152" s="539">
        <f t="shared" ca="1" si="150"/>
        <v>0</v>
      </c>
      <c r="AD152" s="338"/>
      <c r="AE152" s="311"/>
      <c r="AF152" s="282"/>
    </row>
    <row r="153" spans="1:32" x14ac:dyDescent="0.25">
      <c r="A153" s="282"/>
      <c r="B153" s="302"/>
      <c r="C153" s="284"/>
      <c r="D153" s="324"/>
      <c r="E153" s="327"/>
      <c r="F153" s="327"/>
      <c r="G153" s="327"/>
      <c r="H153" s="327"/>
      <c r="I153" s="327"/>
      <c r="J153" s="327"/>
      <c r="K153" s="327"/>
      <c r="L153" s="327"/>
      <c r="M153" s="327"/>
      <c r="N153" s="532"/>
      <c r="O153" s="532"/>
      <c r="P153" s="532"/>
      <c r="Q153" s="532"/>
      <c r="R153" s="532"/>
      <c r="S153" s="532"/>
      <c r="T153" s="532"/>
      <c r="U153" s="532"/>
      <c r="V153" s="532"/>
      <c r="W153" s="532"/>
      <c r="X153" s="532"/>
      <c r="Y153" s="532"/>
      <c r="Z153" s="532"/>
      <c r="AA153" s="532"/>
      <c r="AB153" s="532"/>
      <c r="AC153" s="532"/>
      <c r="AD153" s="338"/>
      <c r="AE153" s="311"/>
      <c r="AF153" s="282"/>
    </row>
    <row r="154" spans="1:32" ht="16.5" thickBot="1" x14ac:dyDescent="0.3">
      <c r="A154" s="282"/>
      <c r="B154" s="302"/>
      <c r="C154" s="284"/>
      <c r="D154" s="326" t="s">
        <v>247</v>
      </c>
      <c r="E154" s="330">
        <v>0</v>
      </c>
      <c r="F154" s="330">
        <v>0</v>
      </c>
      <c r="G154" s="330">
        <v>0</v>
      </c>
      <c r="H154" s="330">
        <v>0</v>
      </c>
      <c r="I154" s="330">
        <v>0</v>
      </c>
      <c r="J154" s="330">
        <v>0</v>
      </c>
      <c r="K154" s="330">
        <v>0</v>
      </c>
      <c r="L154" s="330">
        <v>0</v>
      </c>
      <c r="M154" s="330">
        <v>0</v>
      </c>
      <c r="N154" s="534">
        <v>0</v>
      </c>
      <c r="O154" s="534">
        <v>0</v>
      </c>
      <c r="P154" s="534">
        <v>0</v>
      </c>
      <c r="Q154" s="534">
        <v>0</v>
      </c>
      <c r="R154" s="534">
        <v>0</v>
      </c>
      <c r="S154" s="534">
        <v>0</v>
      </c>
      <c r="T154" s="534">
        <v>0</v>
      </c>
      <c r="U154" s="534">
        <v>0</v>
      </c>
      <c r="V154" s="534">
        <v>0</v>
      </c>
      <c r="W154" s="534">
        <v>0</v>
      </c>
      <c r="X154" s="534">
        <v>0</v>
      </c>
      <c r="Y154" s="534">
        <v>0</v>
      </c>
      <c r="Z154" s="534">
        <v>0</v>
      </c>
      <c r="AA154" s="534">
        <v>0</v>
      </c>
      <c r="AB154" s="534">
        <v>0</v>
      </c>
      <c r="AC154" s="534">
        <v>0</v>
      </c>
      <c r="AD154" s="335"/>
      <c r="AE154" s="311"/>
      <c r="AF154" s="282"/>
    </row>
    <row r="155" spans="1:32" ht="16.5" thickBot="1" x14ac:dyDescent="0.3">
      <c r="A155" s="282"/>
      <c r="B155" s="302"/>
      <c r="C155" s="284"/>
      <c r="D155" s="326" t="s">
        <v>84</v>
      </c>
      <c r="E155" s="360">
        <f>IF(ISERROR(VLOOKUP(Inputs!$M$16,'LookUp Ranges'!$A$72:$C$116,3,FALSE)),0,VLOOKUP(Inputs!$M$16,'LookUp Ranges'!$A$72:$C$116,3,FALSE))</f>
        <v>0</v>
      </c>
      <c r="F155" s="360">
        <f>IF(ISERROR(VLOOKUP(Inputs!$M$16,'LookUp Ranges'!$A$72:$C$116,3,FALSE)),0,VLOOKUP(Inputs!$M$16,'LookUp Ranges'!$A$72:$C$116,3,FALSE))</f>
        <v>0</v>
      </c>
      <c r="G155" s="360">
        <f>IF(ISERROR(VLOOKUP(Inputs!$M$16,'LookUp Ranges'!$A$72:$C$116,3,FALSE)),0,VLOOKUP(Inputs!$M$16,'LookUp Ranges'!$A$72:$C$116,3,FALSE))</f>
        <v>0</v>
      </c>
      <c r="H155" s="360">
        <f>IF(ISERROR(VLOOKUP(Inputs!$M$16,'LookUp Ranges'!$A$72:$C$116,3,FALSE)),0,VLOOKUP(Inputs!$M$16,'LookUp Ranges'!$A$72:$C$116,3,FALSE))</f>
        <v>0</v>
      </c>
      <c r="I155" s="360">
        <f>IF(ISERROR(VLOOKUP(Inputs!$M$16,'LookUp Ranges'!$A$72:$C$116,3,FALSE)),0,VLOOKUP(Inputs!$M$16,'LookUp Ranges'!$A$72:$C$116,3,FALSE))</f>
        <v>0</v>
      </c>
      <c r="J155" s="360">
        <f>IF(ISERROR(VLOOKUP(Inputs!$M$16,'LookUp Ranges'!$A$72:$C$116,3,FALSE)),0,VLOOKUP(Inputs!$M$16,'LookUp Ranges'!$A$72:$C$116,3,FALSE))</f>
        <v>0</v>
      </c>
      <c r="K155" s="360">
        <f>IF(ISERROR(VLOOKUP(Inputs!$M$16,'LookUp Ranges'!$A$72:$C$116,3,FALSE)),0,VLOOKUP(Inputs!$M$16,'LookUp Ranges'!$A$72:$C$116,3,FALSE))</f>
        <v>0</v>
      </c>
      <c r="L155" s="360">
        <f>IF(ISERROR(VLOOKUP(Inputs!$M$16,'LookUp Ranges'!$A$72:$C$116,3,FALSE)),0,VLOOKUP(Inputs!$M$16,'LookUp Ranges'!$A$72:$C$116,3,FALSE))</f>
        <v>0</v>
      </c>
      <c r="M155" s="360">
        <f>IF(ISERROR(VLOOKUP(Inputs!$M$16,'LookUp Ranges'!$A$72:$C$116,3,FALSE)),0,VLOOKUP(Inputs!$M$16,'LookUp Ranges'!$A$72:$C$116,3,FALSE))</f>
        <v>0</v>
      </c>
      <c r="N155" s="540">
        <f>IF(ISERROR(VLOOKUP(Inputs!$M$16,'LookUp Ranges'!$A$72:$C$116,3,FALSE)),0,VLOOKUP(Inputs!$M$16,'LookUp Ranges'!$A$72:$C$116,3,FALSE))</f>
        <v>0</v>
      </c>
      <c r="O155" s="540">
        <f>IF(ISERROR(VLOOKUP(Inputs!$M$16,'LookUp Ranges'!$A$72:$C$116,3,FALSE)),0,VLOOKUP(Inputs!$M$16,'LookUp Ranges'!$A$72:$C$116,3,FALSE))</f>
        <v>0</v>
      </c>
      <c r="P155" s="540">
        <f>IF(ISERROR(VLOOKUP(Inputs!$M$16,'LookUp Ranges'!$A$72:$C$116,3,FALSE)),0,VLOOKUP(Inputs!$M$16,'LookUp Ranges'!$A$72:$C$116,3,FALSE))</f>
        <v>0</v>
      </c>
      <c r="Q155" s="540">
        <f>IF(ISERROR(VLOOKUP(Inputs!$M$16,'LookUp Ranges'!$A$72:$C$116,3,FALSE)),0,VLOOKUP(Inputs!$M$16,'LookUp Ranges'!$A$72:$C$116,3,FALSE))</f>
        <v>0</v>
      </c>
      <c r="R155" s="540">
        <f>IF(ISERROR(VLOOKUP(Inputs!$M$16,'LookUp Ranges'!$A$72:$C$116,3,FALSE)),0,VLOOKUP(Inputs!$M$16,'LookUp Ranges'!$A$72:$C$116,3,FALSE))</f>
        <v>0</v>
      </c>
      <c r="S155" s="540">
        <f>IF(ISERROR(VLOOKUP(Inputs!$M$16,'LookUp Ranges'!$A$72:$C$116,3,FALSE)),0,VLOOKUP(Inputs!$M$16,'LookUp Ranges'!$A$72:$C$116,3,FALSE))</f>
        <v>0</v>
      </c>
      <c r="T155" s="540">
        <f>IF(ISERROR(VLOOKUP(Inputs!$M$16,'LookUp Ranges'!$A$72:$C$116,3,FALSE)),0,VLOOKUP(Inputs!$M$16,'LookUp Ranges'!$A$72:$C$116,3,FALSE))</f>
        <v>0</v>
      </c>
      <c r="U155" s="540">
        <f>IF(ISERROR(VLOOKUP(Inputs!$M$16,'LookUp Ranges'!$A$72:$C$116,3,FALSE)),0,VLOOKUP(Inputs!$M$16,'LookUp Ranges'!$A$72:$C$116,3,FALSE))</f>
        <v>0</v>
      </c>
      <c r="V155" s="540">
        <f>IF(ISERROR(VLOOKUP(Inputs!$M$16,'LookUp Ranges'!$A$72:$C$116,3,FALSE)),0,VLOOKUP(Inputs!$M$16,'LookUp Ranges'!$A$72:$C$116,3,FALSE))</f>
        <v>0</v>
      </c>
      <c r="W155" s="540">
        <f>IF(ISERROR(VLOOKUP(Inputs!$M$16,'LookUp Ranges'!$A$72:$C$116,3,FALSE)),0,VLOOKUP(Inputs!$M$16,'LookUp Ranges'!$A$72:$C$116,3,FALSE))</f>
        <v>0</v>
      </c>
      <c r="X155" s="540">
        <f>IF(ISERROR(VLOOKUP(Inputs!$M$16,'LookUp Ranges'!$A$72:$C$116,3,FALSE)),0,VLOOKUP(Inputs!$M$16,'LookUp Ranges'!$A$72:$C$116,3,FALSE))</f>
        <v>0</v>
      </c>
      <c r="Y155" s="540">
        <f>IF(ISERROR(VLOOKUP(Inputs!$M$16,'LookUp Ranges'!$A$72:$C$116,3,FALSE)),0,VLOOKUP(Inputs!$M$16,'LookUp Ranges'!$A$72:$C$116,3,FALSE))</f>
        <v>0</v>
      </c>
      <c r="Z155" s="540">
        <f>IF(ISERROR(VLOOKUP(Inputs!$M$16,'LookUp Ranges'!$A$72:$C$116,3,FALSE)),0,VLOOKUP(Inputs!$M$16,'LookUp Ranges'!$A$72:$C$116,3,FALSE))</f>
        <v>0</v>
      </c>
      <c r="AA155" s="540">
        <f>IF(ISERROR(VLOOKUP(Inputs!$M$16,'LookUp Ranges'!$A$72:$C$116,3,FALSE)),0,VLOOKUP(Inputs!$M$16,'LookUp Ranges'!$A$72:$C$116,3,FALSE))</f>
        <v>0</v>
      </c>
      <c r="AB155" s="540">
        <f>IF(ISERROR(VLOOKUP(Inputs!$M$16,'LookUp Ranges'!$A$72:$C$116,3,FALSE)),0,VLOOKUP(Inputs!$M$16,'LookUp Ranges'!$A$72:$C$116,3,FALSE))</f>
        <v>0</v>
      </c>
      <c r="AC155" s="540">
        <f>IF(ISERROR(VLOOKUP(Inputs!$M$16,'LookUp Ranges'!$A$72:$C$116,3,FALSE)),0,VLOOKUP(Inputs!$M$16,'LookUp Ranges'!$A$72:$C$116,3,FALSE))</f>
        <v>0</v>
      </c>
      <c r="AD155" s="335"/>
      <c r="AE155" s="311"/>
      <c r="AF155" s="282"/>
    </row>
    <row r="156" spans="1:32" ht="16.5" thickBot="1" x14ac:dyDescent="0.3">
      <c r="A156" s="282"/>
      <c r="B156" s="302"/>
      <c r="C156" s="284"/>
      <c r="D156" s="377" t="s">
        <v>191</v>
      </c>
      <c r="E156" s="332">
        <f t="shared" ref="E156:N156" si="151">IF(ISERROR(E154*E155),0,E154*E155)</f>
        <v>0</v>
      </c>
      <c r="F156" s="331">
        <f t="shared" si="151"/>
        <v>0</v>
      </c>
      <c r="G156" s="331">
        <f t="shared" si="151"/>
        <v>0</v>
      </c>
      <c r="H156" s="331">
        <f t="shared" si="151"/>
        <v>0</v>
      </c>
      <c r="I156" s="331">
        <f t="shared" si="151"/>
        <v>0</v>
      </c>
      <c r="J156" s="331">
        <f t="shared" si="151"/>
        <v>0</v>
      </c>
      <c r="K156" s="331">
        <f t="shared" si="151"/>
        <v>0</v>
      </c>
      <c r="L156" s="331">
        <f t="shared" si="151"/>
        <v>0</v>
      </c>
      <c r="M156" s="331">
        <f t="shared" si="151"/>
        <v>0</v>
      </c>
      <c r="N156" s="535">
        <f t="shared" si="151"/>
        <v>0</v>
      </c>
      <c r="O156" s="535">
        <f t="shared" ref="O156:V156" si="152">IF(ISERROR(O154*O155),0,O154*O155)</f>
        <v>0</v>
      </c>
      <c r="P156" s="535">
        <f t="shared" si="152"/>
        <v>0</v>
      </c>
      <c r="Q156" s="535">
        <f t="shared" si="152"/>
        <v>0</v>
      </c>
      <c r="R156" s="535">
        <f t="shared" si="152"/>
        <v>0</v>
      </c>
      <c r="S156" s="535">
        <f t="shared" si="152"/>
        <v>0</v>
      </c>
      <c r="T156" s="535">
        <f t="shared" si="152"/>
        <v>0</v>
      </c>
      <c r="U156" s="535">
        <f t="shared" si="152"/>
        <v>0</v>
      </c>
      <c r="V156" s="535">
        <f t="shared" si="152"/>
        <v>0</v>
      </c>
      <c r="W156" s="535">
        <f t="shared" ref="W156:AC156" si="153">IF(ISERROR(W154*W155),0,W154*W155)</f>
        <v>0</v>
      </c>
      <c r="X156" s="535">
        <f t="shared" si="153"/>
        <v>0</v>
      </c>
      <c r="Y156" s="535">
        <f t="shared" si="153"/>
        <v>0</v>
      </c>
      <c r="Z156" s="535">
        <f t="shared" si="153"/>
        <v>0</v>
      </c>
      <c r="AA156" s="535">
        <f t="shared" si="153"/>
        <v>0</v>
      </c>
      <c r="AB156" s="535">
        <f t="shared" si="153"/>
        <v>0</v>
      </c>
      <c r="AC156" s="535">
        <f t="shared" si="153"/>
        <v>0</v>
      </c>
      <c r="AD156" s="335"/>
      <c r="AE156" s="311"/>
      <c r="AF156" s="282"/>
    </row>
    <row r="157" spans="1:32" x14ac:dyDescent="0.25">
      <c r="A157" s="282"/>
      <c r="B157" s="302"/>
      <c r="C157" s="284"/>
      <c r="D157" s="323"/>
      <c r="E157" s="333"/>
      <c r="F157" s="333"/>
      <c r="G157" s="333"/>
      <c r="H157" s="333"/>
      <c r="I157" s="333"/>
      <c r="J157" s="333"/>
      <c r="K157" s="333"/>
      <c r="L157" s="333"/>
      <c r="M157" s="333"/>
      <c r="N157" s="536"/>
      <c r="O157" s="536"/>
      <c r="P157" s="536"/>
      <c r="Q157" s="536"/>
      <c r="R157" s="536"/>
      <c r="S157" s="536"/>
      <c r="T157" s="536"/>
      <c r="U157" s="536"/>
      <c r="V157" s="536"/>
      <c r="W157" s="536"/>
      <c r="X157" s="536"/>
      <c r="Y157" s="536"/>
      <c r="Z157" s="536"/>
      <c r="AA157" s="536"/>
      <c r="AB157" s="536"/>
      <c r="AC157" s="536"/>
      <c r="AD157" s="335"/>
      <c r="AE157" s="311"/>
      <c r="AF157" s="282"/>
    </row>
    <row r="158" spans="1:32" ht="16.5" thickBot="1" x14ac:dyDescent="0.3">
      <c r="A158" s="282"/>
      <c r="B158" s="302"/>
      <c r="C158" s="284"/>
      <c r="D158" s="326" t="s">
        <v>246</v>
      </c>
      <c r="E158" s="470">
        <v>0</v>
      </c>
      <c r="F158" s="470">
        <v>0</v>
      </c>
      <c r="G158" s="470">
        <v>0</v>
      </c>
      <c r="H158" s="470">
        <v>0</v>
      </c>
      <c r="I158" s="470">
        <v>0</v>
      </c>
      <c r="J158" s="470">
        <v>0</v>
      </c>
      <c r="K158" s="470">
        <v>0</v>
      </c>
      <c r="L158" s="470">
        <v>0</v>
      </c>
      <c r="M158" s="470">
        <v>0</v>
      </c>
      <c r="N158" s="548">
        <v>0</v>
      </c>
      <c r="O158" s="548">
        <v>0</v>
      </c>
      <c r="P158" s="548">
        <v>0</v>
      </c>
      <c r="Q158" s="548">
        <v>0</v>
      </c>
      <c r="R158" s="548">
        <v>0</v>
      </c>
      <c r="S158" s="548">
        <v>0</v>
      </c>
      <c r="T158" s="548">
        <v>0</v>
      </c>
      <c r="U158" s="548">
        <v>0</v>
      </c>
      <c r="V158" s="548">
        <v>0</v>
      </c>
      <c r="W158" s="548">
        <v>0</v>
      </c>
      <c r="X158" s="548">
        <v>0</v>
      </c>
      <c r="Y158" s="548">
        <v>0</v>
      </c>
      <c r="Z158" s="548">
        <v>0</v>
      </c>
      <c r="AA158" s="548">
        <v>0</v>
      </c>
      <c r="AB158" s="548">
        <v>0</v>
      </c>
      <c r="AC158" s="548">
        <v>0</v>
      </c>
      <c r="AD158" s="335"/>
      <c r="AE158" s="311"/>
      <c r="AF158" s="282"/>
    </row>
    <row r="159" spans="1:32" ht="16.5" thickBot="1" x14ac:dyDescent="0.3">
      <c r="A159" s="282"/>
      <c r="B159" s="302"/>
      <c r="C159" s="284"/>
      <c r="D159" s="326" t="s">
        <v>240</v>
      </c>
      <c r="E159" s="372">
        <v>0</v>
      </c>
      <c r="F159" s="372">
        <v>0</v>
      </c>
      <c r="G159" s="372">
        <v>0</v>
      </c>
      <c r="H159" s="372">
        <v>0</v>
      </c>
      <c r="I159" s="372">
        <v>0</v>
      </c>
      <c r="J159" s="372">
        <v>0</v>
      </c>
      <c r="K159" s="372">
        <v>0</v>
      </c>
      <c r="L159" s="372">
        <v>0</v>
      </c>
      <c r="M159" s="372">
        <v>0</v>
      </c>
      <c r="N159" s="543">
        <v>0</v>
      </c>
      <c r="O159" s="543">
        <v>0</v>
      </c>
      <c r="P159" s="543">
        <v>0</v>
      </c>
      <c r="Q159" s="543">
        <v>0</v>
      </c>
      <c r="R159" s="543">
        <v>0</v>
      </c>
      <c r="S159" s="543">
        <v>0</v>
      </c>
      <c r="T159" s="543">
        <v>0</v>
      </c>
      <c r="U159" s="543">
        <v>0</v>
      </c>
      <c r="V159" s="543">
        <v>0</v>
      </c>
      <c r="W159" s="543">
        <v>0</v>
      </c>
      <c r="X159" s="543">
        <v>0</v>
      </c>
      <c r="Y159" s="543">
        <v>0</v>
      </c>
      <c r="Z159" s="543">
        <v>0</v>
      </c>
      <c r="AA159" s="543">
        <v>0</v>
      </c>
      <c r="AB159" s="543">
        <v>0</v>
      </c>
      <c r="AC159" s="543">
        <v>0</v>
      </c>
      <c r="AD159" s="339"/>
      <c r="AE159" s="311"/>
      <c r="AF159" s="282"/>
    </row>
    <row r="160" spans="1:32" ht="16.5" thickBot="1" x14ac:dyDescent="0.3">
      <c r="A160" s="282"/>
      <c r="B160" s="302"/>
      <c r="C160" s="284"/>
      <c r="D160" s="326" t="s">
        <v>187</v>
      </c>
      <c r="E160" s="361">
        <f>IF(ISERROR(VLOOKUP(Inputs!$M$16,'LookUp Ranges'!$A$72:$B$116,2,FALSE)),0,VLOOKUP(Inputs!$M$16,'LookUp Ranges'!$A$72:$B$116,2,FALSE))</f>
        <v>0</v>
      </c>
      <c r="F160" s="361">
        <f>IF(ISERROR(VLOOKUP(Inputs!$M$16,'LookUp Ranges'!$A$72:$B$116,2,FALSE)),0,VLOOKUP(Inputs!$M$16,'LookUp Ranges'!$A$72:$B$116,2,FALSE))</f>
        <v>0</v>
      </c>
      <c r="G160" s="361">
        <f>IF(ISERROR(VLOOKUP(Inputs!$M$16,'LookUp Ranges'!$A$72:$B$116,2,FALSE)),0,VLOOKUP(Inputs!$M$16,'LookUp Ranges'!$A$72:$B$116,2,FALSE))</f>
        <v>0</v>
      </c>
      <c r="H160" s="361">
        <f>IF(ISERROR(VLOOKUP(Inputs!$M$16,'LookUp Ranges'!$A$72:$B$116,2,FALSE)),0,VLOOKUP(Inputs!$M$16,'LookUp Ranges'!$A$72:$B$116,2,FALSE))</f>
        <v>0</v>
      </c>
      <c r="I160" s="361">
        <f>IF(ISERROR(VLOOKUP(Inputs!$M$16,'LookUp Ranges'!$A$72:$B$116,2,FALSE)),0,VLOOKUP(Inputs!$M$16,'LookUp Ranges'!$A$72:$B$116,2,FALSE))</f>
        <v>0</v>
      </c>
      <c r="J160" s="361">
        <f>IF(ISERROR(VLOOKUP(Inputs!$M$16,'LookUp Ranges'!$A$72:$B$116,2,FALSE)),0,VLOOKUP(Inputs!$M$16,'LookUp Ranges'!$A$72:$B$116,2,FALSE))</f>
        <v>0</v>
      </c>
      <c r="K160" s="361">
        <f>IF(ISERROR(VLOOKUP(Inputs!$M$16,'LookUp Ranges'!$A$72:$B$116,2,FALSE)),0,VLOOKUP(Inputs!$M$16,'LookUp Ranges'!$A$72:$B$116,2,FALSE))</f>
        <v>0</v>
      </c>
      <c r="L160" s="361">
        <f>IF(ISERROR(VLOOKUP(Inputs!$M$16,'LookUp Ranges'!$A$72:$B$116,2,FALSE)),0,VLOOKUP(Inputs!$M$16,'LookUp Ranges'!$A$72:$B$116,2,FALSE))</f>
        <v>0</v>
      </c>
      <c r="M160" s="361">
        <f>IF(ISERROR(VLOOKUP(Inputs!$M$16,'LookUp Ranges'!$A$72:$B$116,2,FALSE)),0,VLOOKUP(Inputs!$M$16,'LookUp Ranges'!$A$72:$B$116,2,FALSE))</f>
        <v>0</v>
      </c>
      <c r="N160" s="541">
        <f>IF(ISERROR(VLOOKUP(Inputs!$M$16,'LookUp Ranges'!$A$72:$B$116,2,FALSE)),0,VLOOKUP(Inputs!$M$16,'LookUp Ranges'!$A$72:$B$116,2,FALSE))</f>
        <v>0</v>
      </c>
      <c r="O160" s="541">
        <f>IF(ISERROR(VLOOKUP(Inputs!$M$16,'LookUp Ranges'!$A$72:$B$116,2,FALSE)),0,VLOOKUP(Inputs!$M$16,'LookUp Ranges'!$A$72:$B$116,2,FALSE))</f>
        <v>0</v>
      </c>
      <c r="P160" s="541">
        <f>IF(ISERROR(VLOOKUP(Inputs!$M$16,'LookUp Ranges'!$A$72:$B$116,2,FALSE)),0,VLOOKUP(Inputs!$M$16,'LookUp Ranges'!$A$72:$B$116,2,FALSE))</f>
        <v>0</v>
      </c>
      <c r="Q160" s="541">
        <f>IF(ISERROR(VLOOKUP(Inputs!$M$16,'LookUp Ranges'!$A$72:$B$116,2,FALSE)),0,VLOOKUP(Inputs!$M$16,'LookUp Ranges'!$A$72:$B$116,2,FALSE))</f>
        <v>0</v>
      </c>
      <c r="R160" s="541">
        <f>IF(ISERROR(VLOOKUP(Inputs!$M$16,'LookUp Ranges'!$A$72:$B$116,2,FALSE)),0,VLOOKUP(Inputs!$M$16,'LookUp Ranges'!$A$72:$B$116,2,FALSE))</f>
        <v>0</v>
      </c>
      <c r="S160" s="541">
        <f>IF(ISERROR(VLOOKUP(Inputs!$M$16,'LookUp Ranges'!$A$72:$B$116,2,FALSE)),0,VLOOKUP(Inputs!$M$16,'LookUp Ranges'!$A$72:$B$116,2,FALSE))</f>
        <v>0</v>
      </c>
      <c r="T160" s="541">
        <f>IF(ISERROR(VLOOKUP(Inputs!$M$16,'LookUp Ranges'!$A$72:$B$116,2,FALSE)),0,VLOOKUP(Inputs!$M$16,'LookUp Ranges'!$A$72:$B$116,2,FALSE))</f>
        <v>0</v>
      </c>
      <c r="U160" s="541">
        <f>IF(ISERROR(VLOOKUP(Inputs!$M$16,'LookUp Ranges'!$A$72:$B$116,2,FALSE)),0,VLOOKUP(Inputs!$M$16,'LookUp Ranges'!$A$72:$B$116,2,FALSE))</f>
        <v>0</v>
      </c>
      <c r="V160" s="541">
        <f>IF(ISERROR(VLOOKUP(Inputs!$M$16,'LookUp Ranges'!$A$72:$B$116,2,FALSE)),0,VLOOKUP(Inputs!$M$16,'LookUp Ranges'!$A$72:$B$116,2,FALSE))</f>
        <v>0</v>
      </c>
      <c r="W160" s="541">
        <f>IF(ISERROR(VLOOKUP(Inputs!$M$16,'LookUp Ranges'!$A$72:$B$116,2,FALSE)),0,VLOOKUP(Inputs!$M$16,'LookUp Ranges'!$A$72:$B$116,2,FALSE))</f>
        <v>0</v>
      </c>
      <c r="X160" s="541">
        <f>IF(ISERROR(VLOOKUP(Inputs!$M$16,'LookUp Ranges'!$A$72:$B$116,2,FALSE)),0,VLOOKUP(Inputs!$M$16,'LookUp Ranges'!$A$72:$B$116,2,FALSE))</f>
        <v>0</v>
      </c>
      <c r="Y160" s="541">
        <f>IF(ISERROR(VLOOKUP(Inputs!$M$16,'LookUp Ranges'!$A$72:$B$116,2,FALSE)),0,VLOOKUP(Inputs!$M$16,'LookUp Ranges'!$A$72:$B$116,2,FALSE))</f>
        <v>0</v>
      </c>
      <c r="Z160" s="541">
        <f>IF(ISERROR(VLOOKUP(Inputs!$M$16,'LookUp Ranges'!$A$72:$B$116,2,FALSE)),0,VLOOKUP(Inputs!$M$16,'LookUp Ranges'!$A$72:$B$116,2,FALSE))</f>
        <v>0</v>
      </c>
      <c r="AA160" s="541">
        <f>IF(ISERROR(VLOOKUP(Inputs!$M$16,'LookUp Ranges'!$A$72:$B$116,2,FALSE)),0,VLOOKUP(Inputs!$M$16,'LookUp Ranges'!$A$72:$B$116,2,FALSE))</f>
        <v>0</v>
      </c>
      <c r="AB160" s="541">
        <f>IF(ISERROR(VLOOKUP(Inputs!$M$16,'LookUp Ranges'!$A$72:$B$116,2,FALSE)),0,VLOOKUP(Inputs!$M$16,'LookUp Ranges'!$A$72:$B$116,2,FALSE))</f>
        <v>0</v>
      </c>
      <c r="AC160" s="541">
        <f>IF(ISERROR(VLOOKUP(Inputs!$M$16,'LookUp Ranges'!$A$72:$B$116,2,FALSE)),0,VLOOKUP(Inputs!$M$16,'LookUp Ranges'!$A$72:$B$116,2,FALSE))</f>
        <v>0</v>
      </c>
      <c r="AD160" s="335"/>
      <c r="AE160" s="311"/>
      <c r="AF160" s="282"/>
    </row>
    <row r="161" spans="1:36" ht="16.5" thickBot="1" x14ac:dyDescent="0.3">
      <c r="A161" s="282"/>
      <c r="B161" s="302"/>
      <c r="C161" s="284"/>
      <c r="D161" s="377" t="s">
        <v>190</v>
      </c>
      <c r="E161" s="360">
        <f t="shared" ref="E161:N161" si="154">IF(ISERROR(E158*E159*E160),0,E158*E159*E160)</f>
        <v>0</v>
      </c>
      <c r="F161" s="360">
        <f t="shared" si="154"/>
        <v>0</v>
      </c>
      <c r="G161" s="360">
        <f t="shared" si="154"/>
        <v>0</v>
      </c>
      <c r="H161" s="360">
        <f t="shared" si="154"/>
        <v>0</v>
      </c>
      <c r="I161" s="360">
        <f t="shared" si="154"/>
        <v>0</v>
      </c>
      <c r="J161" s="360">
        <f t="shared" si="154"/>
        <v>0</v>
      </c>
      <c r="K161" s="360">
        <f t="shared" si="154"/>
        <v>0</v>
      </c>
      <c r="L161" s="360">
        <f t="shared" si="154"/>
        <v>0</v>
      </c>
      <c r="M161" s="360">
        <f t="shared" si="154"/>
        <v>0</v>
      </c>
      <c r="N161" s="540">
        <f t="shared" si="154"/>
        <v>0</v>
      </c>
      <c r="O161" s="540">
        <f t="shared" ref="O161:V161" si="155">IF(ISERROR(O158*O159*O160),0,O158*O159*O160)</f>
        <v>0</v>
      </c>
      <c r="P161" s="540">
        <f t="shared" si="155"/>
        <v>0</v>
      </c>
      <c r="Q161" s="540">
        <f t="shared" si="155"/>
        <v>0</v>
      </c>
      <c r="R161" s="540">
        <f t="shared" si="155"/>
        <v>0</v>
      </c>
      <c r="S161" s="540">
        <f t="shared" si="155"/>
        <v>0</v>
      </c>
      <c r="T161" s="540">
        <f t="shared" si="155"/>
        <v>0</v>
      </c>
      <c r="U161" s="540">
        <f t="shared" si="155"/>
        <v>0</v>
      </c>
      <c r="V161" s="540">
        <f t="shared" si="155"/>
        <v>0</v>
      </c>
      <c r="W161" s="540">
        <f t="shared" ref="W161:AC161" si="156">IF(ISERROR(W158*W159*W160),0,W158*W159*W160)</f>
        <v>0</v>
      </c>
      <c r="X161" s="540">
        <f t="shared" si="156"/>
        <v>0</v>
      </c>
      <c r="Y161" s="540">
        <f t="shared" si="156"/>
        <v>0</v>
      </c>
      <c r="Z161" s="540">
        <f t="shared" si="156"/>
        <v>0</v>
      </c>
      <c r="AA161" s="540">
        <f t="shared" si="156"/>
        <v>0</v>
      </c>
      <c r="AB161" s="540">
        <f t="shared" si="156"/>
        <v>0</v>
      </c>
      <c r="AC161" s="540">
        <f t="shared" si="156"/>
        <v>0</v>
      </c>
      <c r="AD161" s="335"/>
      <c r="AE161" s="311"/>
      <c r="AF161" s="282"/>
    </row>
    <row r="162" spans="1:36" x14ac:dyDescent="0.25">
      <c r="A162" s="282"/>
      <c r="B162" s="302"/>
      <c r="C162" s="284"/>
      <c r="D162" s="323"/>
      <c r="E162" s="286"/>
      <c r="F162" s="286"/>
      <c r="G162" s="286"/>
      <c r="H162" s="286"/>
      <c r="I162" s="286"/>
      <c r="J162" s="286"/>
      <c r="K162" s="286"/>
      <c r="L162" s="286"/>
      <c r="M162" s="286"/>
      <c r="N162" s="527"/>
      <c r="O162" s="527"/>
      <c r="P162" s="527"/>
      <c r="Q162" s="527"/>
      <c r="R162" s="527"/>
      <c r="S162" s="527"/>
      <c r="T162" s="527"/>
      <c r="U162" s="527"/>
      <c r="V162" s="527"/>
      <c r="W162" s="527"/>
      <c r="X162" s="527"/>
      <c r="Y162" s="527"/>
      <c r="Z162" s="527"/>
      <c r="AA162" s="527"/>
      <c r="AB162" s="527"/>
      <c r="AC162" s="527"/>
      <c r="AD162" s="335"/>
      <c r="AE162" s="311"/>
      <c r="AF162" s="282"/>
    </row>
    <row r="163" spans="1:36" x14ac:dyDescent="0.25">
      <c r="A163" s="282"/>
      <c r="B163" s="302"/>
      <c r="C163" s="284"/>
      <c r="D163" s="379" t="s">
        <v>300</v>
      </c>
      <c r="E163" s="286"/>
      <c r="F163" s="286"/>
      <c r="G163" s="286"/>
      <c r="H163" s="286"/>
      <c r="I163" s="286"/>
      <c r="J163" s="286"/>
      <c r="K163" s="286"/>
      <c r="L163" s="286"/>
      <c r="M163" s="286"/>
      <c r="N163" s="527"/>
      <c r="O163" s="527"/>
      <c r="P163" s="527"/>
      <c r="Q163" s="527"/>
      <c r="R163" s="527"/>
      <c r="S163" s="527"/>
      <c r="T163" s="527"/>
      <c r="U163" s="527"/>
      <c r="V163" s="527"/>
      <c r="W163" s="527"/>
      <c r="X163" s="527"/>
      <c r="Y163" s="527"/>
      <c r="Z163" s="527"/>
      <c r="AA163" s="527"/>
      <c r="AB163" s="527"/>
      <c r="AC163" s="527"/>
      <c r="AD163" s="335"/>
      <c r="AE163" s="311"/>
      <c r="AF163" s="282"/>
    </row>
    <row r="164" spans="1:36" ht="16.5" thickBot="1" x14ac:dyDescent="0.3">
      <c r="A164" s="282"/>
      <c r="B164" s="302"/>
      <c r="C164" s="284"/>
      <c r="D164" s="381" t="s">
        <v>301</v>
      </c>
      <c r="E164" s="330">
        <v>0</v>
      </c>
      <c r="F164" s="330">
        <v>0</v>
      </c>
      <c r="G164" s="330">
        <v>0</v>
      </c>
      <c r="H164" s="330">
        <v>0</v>
      </c>
      <c r="I164" s="330">
        <v>0</v>
      </c>
      <c r="J164" s="330">
        <v>0</v>
      </c>
      <c r="K164" s="330">
        <v>0</v>
      </c>
      <c r="L164" s="330">
        <v>0</v>
      </c>
      <c r="M164" s="330">
        <v>0</v>
      </c>
      <c r="N164" s="534">
        <v>0</v>
      </c>
      <c r="O164" s="534">
        <v>0</v>
      </c>
      <c r="P164" s="534">
        <v>0</v>
      </c>
      <c r="Q164" s="534">
        <v>0</v>
      </c>
      <c r="R164" s="534">
        <v>0</v>
      </c>
      <c r="S164" s="534">
        <v>0</v>
      </c>
      <c r="T164" s="534">
        <v>0</v>
      </c>
      <c r="U164" s="534">
        <v>0</v>
      </c>
      <c r="V164" s="534">
        <v>0</v>
      </c>
      <c r="W164" s="534">
        <v>0</v>
      </c>
      <c r="X164" s="534">
        <v>0</v>
      </c>
      <c r="Y164" s="534">
        <v>0</v>
      </c>
      <c r="Z164" s="534">
        <v>0</v>
      </c>
      <c r="AA164" s="534">
        <v>0</v>
      </c>
      <c r="AB164" s="534">
        <v>0</v>
      </c>
      <c r="AC164" s="534">
        <v>0</v>
      </c>
      <c r="AD164" s="335"/>
      <c r="AE164" s="311"/>
      <c r="AF164" s="282"/>
    </row>
    <row r="165" spans="1:36" x14ac:dyDescent="0.25">
      <c r="A165" s="282"/>
      <c r="B165" s="302"/>
      <c r="C165" s="371"/>
      <c r="D165" s="380"/>
      <c r="E165" s="382"/>
      <c r="F165" s="382"/>
      <c r="G165" s="382"/>
      <c r="H165" s="382"/>
      <c r="I165" s="382"/>
      <c r="J165" s="382"/>
      <c r="K165" s="382"/>
      <c r="L165" s="382"/>
      <c r="M165" s="382"/>
      <c r="N165" s="544"/>
      <c r="O165" s="544"/>
      <c r="P165" s="544"/>
      <c r="Q165" s="544"/>
      <c r="R165" s="544"/>
      <c r="S165" s="544"/>
      <c r="T165" s="544"/>
      <c r="U165" s="544"/>
      <c r="V165" s="544"/>
      <c r="W165" s="544"/>
      <c r="X165" s="544"/>
      <c r="Y165" s="544"/>
      <c r="Z165" s="544"/>
      <c r="AA165" s="544"/>
      <c r="AB165" s="544"/>
      <c r="AC165" s="544"/>
      <c r="AD165" s="335"/>
      <c r="AE165" s="311"/>
      <c r="AF165" s="282"/>
    </row>
    <row r="166" spans="1:36" ht="16.5" thickBot="1" x14ac:dyDescent="0.3">
      <c r="A166" s="282"/>
      <c r="B166" s="302"/>
      <c r="C166" s="284"/>
      <c r="D166" s="378" t="s">
        <v>189</v>
      </c>
      <c r="E166" s="361">
        <f t="shared" ref="E166:N166" si="157">E156+E161+E164</f>
        <v>0</v>
      </c>
      <c r="F166" s="361">
        <f t="shared" si="157"/>
        <v>0</v>
      </c>
      <c r="G166" s="361">
        <f t="shared" si="157"/>
        <v>0</v>
      </c>
      <c r="H166" s="361">
        <f t="shared" si="157"/>
        <v>0</v>
      </c>
      <c r="I166" s="361">
        <f t="shared" si="157"/>
        <v>0</v>
      </c>
      <c r="J166" s="361">
        <f t="shared" si="157"/>
        <v>0</v>
      </c>
      <c r="K166" s="361">
        <f t="shared" si="157"/>
        <v>0</v>
      </c>
      <c r="L166" s="361">
        <f t="shared" si="157"/>
        <v>0</v>
      </c>
      <c r="M166" s="361">
        <f t="shared" si="157"/>
        <v>0</v>
      </c>
      <c r="N166" s="541">
        <f t="shared" si="157"/>
        <v>0</v>
      </c>
      <c r="O166" s="541">
        <f t="shared" ref="O166:V166" si="158">O156+O161+O164</f>
        <v>0</v>
      </c>
      <c r="P166" s="541">
        <f t="shared" si="158"/>
        <v>0</v>
      </c>
      <c r="Q166" s="541">
        <f t="shared" si="158"/>
        <v>0</v>
      </c>
      <c r="R166" s="541">
        <f t="shared" si="158"/>
        <v>0</v>
      </c>
      <c r="S166" s="541">
        <f t="shared" si="158"/>
        <v>0</v>
      </c>
      <c r="T166" s="541">
        <f t="shared" si="158"/>
        <v>0</v>
      </c>
      <c r="U166" s="541">
        <f t="shared" si="158"/>
        <v>0</v>
      </c>
      <c r="V166" s="541">
        <f t="shared" si="158"/>
        <v>0</v>
      </c>
      <c r="W166" s="541">
        <f t="shared" ref="W166:AC166" si="159">W156+W161+W164</f>
        <v>0</v>
      </c>
      <c r="X166" s="541">
        <f t="shared" si="159"/>
        <v>0</v>
      </c>
      <c r="Y166" s="541">
        <f t="shared" si="159"/>
        <v>0</v>
      </c>
      <c r="Z166" s="541">
        <f t="shared" si="159"/>
        <v>0</v>
      </c>
      <c r="AA166" s="541">
        <f t="shared" si="159"/>
        <v>0</v>
      </c>
      <c r="AB166" s="541">
        <f t="shared" si="159"/>
        <v>0</v>
      </c>
      <c r="AC166" s="541">
        <f t="shared" si="159"/>
        <v>0</v>
      </c>
      <c r="AD166" s="335"/>
      <c r="AE166" s="311"/>
      <c r="AF166" s="282"/>
    </row>
    <row r="167" spans="1:36" ht="16.5" thickBot="1" x14ac:dyDescent="0.3">
      <c r="A167" s="282"/>
      <c r="B167" s="302"/>
      <c r="C167" s="336"/>
      <c r="D167" s="295"/>
      <c r="E167" s="341"/>
      <c r="F167" s="341"/>
      <c r="G167" s="341"/>
      <c r="H167" s="341"/>
      <c r="I167" s="341"/>
      <c r="J167" s="341"/>
      <c r="K167" s="341"/>
      <c r="L167" s="341"/>
      <c r="M167" s="341"/>
      <c r="N167" s="341"/>
      <c r="O167" s="341"/>
      <c r="P167" s="341"/>
      <c r="Q167" s="341"/>
      <c r="R167" s="537"/>
      <c r="S167" s="537"/>
      <c r="T167" s="537"/>
      <c r="U167" s="537"/>
      <c r="V167" s="537"/>
      <c r="W167" s="537"/>
      <c r="X167" s="537"/>
      <c r="Y167" s="537"/>
      <c r="Z167" s="537"/>
      <c r="AA167" s="537"/>
      <c r="AB167" s="537"/>
      <c r="AC167" s="537"/>
      <c r="AD167" s="340"/>
      <c r="AE167" s="311"/>
      <c r="AF167" s="282"/>
    </row>
    <row r="168" spans="1:36" x14ac:dyDescent="0.25">
      <c r="A168" s="282"/>
      <c r="B168" s="305"/>
      <c r="C168" s="284"/>
      <c r="D168" s="471"/>
      <c r="E168" s="487"/>
      <c r="F168" s="487"/>
      <c r="G168" s="487"/>
      <c r="H168" s="487"/>
      <c r="I168" s="487"/>
      <c r="J168" s="487"/>
      <c r="K168" s="487"/>
      <c r="L168" s="487"/>
      <c r="M168" s="487"/>
      <c r="N168" s="487"/>
      <c r="O168" s="487"/>
      <c r="P168" s="487"/>
      <c r="Q168" s="487"/>
      <c r="R168" s="553"/>
      <c r="S168" s="553"/>
      <c r="T168" s="553"/>
      <c r="U168" s="553"/>
      <c r="V168" s="553"/>
      <c r="W168" s="553"/>
      <c r="X168" s="553"/>
      <c r="Y168" s="553"/>
      <c r="Z168" s="553"/>
      <c r="AA168" s="553"/>
      <c r="AB168" s="553"/>
      <c r="AC168" s="553"/>
      <c r="AD168" s="284"/>
      <c r="AE168" s="311"/>
      <c r="AF168" s="282"/>
    </row>
    <row r="169" spans="1:36" x14ac:dyDescent="0.25">
      <c r="A169" s="282"/>
      <c r="B169" s="305"/>
      <c r="C169" s="284"/>
      <c r="D169" s="471"/>
      <c r="E169" s="472"/>
      <c r="F169" s="472"/>
      <c r="G169" s="472"/>
      <c r="H169" s="472"/>
      <c r="I169" s="472"/>
      <c r="J169" s="472"/>
      <c r="K169" s="472"/>
      <c r="L169" s="472"/>
      <c r="M169" s="472"/>
      <c r="N169" s="472"/>
      <c r="O169" s="472"/>
      <c r="P169" s="472"/>
      <c r="Q169" s="472"/>
      <c r="R169" s="549"/>
      <c r="S169" s="549"/>
      <c r="T169" s="549"/>
      <c r="U169" s="549"/>
      <c r="V169" s="549"/>
      <c r="W169" s="549"/>
      <c r="X169" s="549"/>
      <c r="Y169" s="549"/>
      <c r="Z169" s="549"/>
      <c r="AA169" s="549"/>
      <c r="AB169" s="549"/>
      <c r="AC169" s="549"/>
      <c r="AD169" s="284"/>
      <c r="AE169" s="311"/>
      <c r="AF169" s="282"/>
    </row>
    <row r="170" spans="1:36" x14ac:dyDescent="0.25">
      <c r="A170" s="282"/>
      <c r="B170" s="305"/>
      <c r="C170" s="473"/>
      <c r="D170" s="474"/>
      <c r="E170" s="475"/>
      <c r="F170" s="475"/>
      <c r="G170" s="475"/>
      <c r="H170" s="475"/>
      <c r="I170" s="475"/>
      <c r="J170" s="475"/>
      <c r="K170" s="475"/>
      <c r="L170" s="475"/>
      <c r="M170" s="475"/>
      <c r="N170" s="475"/>
      <c r="O170" s="475"/>
      <c r="P170" s="475"/>
      <c r="Q170" s="475"/>
      <c r="R170" s="550"/>
      <c r="S170" s="550"/>
      <c r="T170" s="550"/>
      <c r="U170" s="550"/>
      <c r="V170" s="550"/>
      <c r="W170" s="550"/>
      <c r="X170" s="550"/>
      <c r="Y170" s="550"/>
      <c r="Z170" s="550"/>
      <c r="AA170" s="550"/>
      <c r="AB170" s="550"/>
      <c r="AC170" s="550"/>
      <c r="AD170" s="477"/>
      <c r="AE170" s="311"/>
      <c r="AF170" s="282"/>
    </row>
    <row r="171" spans="1:36" x14ac:dyDescent="0.25">
      <c r="A171" s="282"/>
      <c r="B171" s="305"/>
      <c r="C171" s="476"/>
      <c r="D171" s="355" t="s">
        <v>306</v>
      </c>
      <c r="E171" s="287"/>
      <c r="F171" s="287"/>
      <c r="G171" s="287"/>
      <c r="H171" s="287"/>
      <c r="I171" s="291"/>
      <c r="J171" s="287"/>
      <c r="K171" s="287"/>
      <c r="L171" s="287"/>
      <c r="M171" s="287"/>
      <c r="N171" s="287"/>
      <c r="O171" s="287"/>
      <c r="P171" s="287"/>
      <c r="Q171" s="472"/>
      <c r="R171" s="549"/>
      <c r="S171" s="549"/>
      <c r="T171" s="549"/>
      <c r="U171" s="549"/>
      <c r="V171" s="549"/>
      <c r="W171" s="549"/>
      <c r="X171" s="549"/>
      <c r="Y171" s="549"/>
      <c r="Z171" s="549"/>
      <c r="AA171" s="549"/>
      <c r="AB171" s="549"/>
      <c r="AC171" s="549"/>
      <c r="AD171" s="478"/>
      <c r="AE171" s="311"/>
      <c r="AF171" s="282"/>
    </row>
    <row r="172" spans="1:36" x14ac:dyDescent="0.25">
      <c r="A172" s="282"/>
      <c r="B172" s="305"/>
      <c r="C172" s="476"/>
      <c r="D172" s="471"/>
      <c r="E172" s="358">
        <f t="shared" ref="E172" si="160">D172+1</f>
        <v>1</v>
      </c>
      <c r="F172" s="358">
        <f t="shared" ref="F172" si="161">E172+1</f>
        <v>2</v>
      </c>
      <c r="G172" s="358">
        <f t="shared" ref="G172" si="162">F172+1</f>
        <v>3</v>
      </c>
      <c r="H172" s="358">
        <f t="shared" ref="H172" si="163">G172+1</f>
        <v>4</v>
      </c>
      <c r="I172" s="358">
        <f t="shared" ref="I172" si="164">H172+1</f>
        <v>5</v>
      </c>
      <c r="J172" s="358">
        <f t="shared" ref="J172" si="165">I172+1</f>
        <v>6</v>
      </c>
      <c r="K172" s="358">
        <f t="shared" ref="K172" si="166">J172+1</f>
        <v>7</v>
      </c>
      <c r="L172" s="358">
        <f t="shared" ref="L172" si="167">K172+1</f>
        <v>8</v>
      </c>
      <c r="M172" s="358">
        <f t="shared" ref="M172" si="168">L172+1</f>
        <v>9</v>
      </c>
      <c r="N172" s="358">
        <f t="shared" ref="N172" si="169">M172+1</f>
        <v>10</v>
      </c>
      <c r="O172" s="358">
        <f t="shared" ref="O172" si="170">N172+1</f>
        <v>11</v>
      </c>
      <c r="P172" s="358">
        <f t="shared" ref="P172" si="171">O172+1</f>
        <v>12</v>
      </c>
      <c r="Q172" s="472"/>
      <c r="R172" s="549"/>
      <c r="S172" s="549"/>
      <c r="T172" s="549"/>
      <c r="U172" s="549"/>
      <c r="V172" s="549"/>
      <c r="W172" s="549"/>
      <c r="X172" s="549"/>
      <c r="Y172" s="549"/>
      <c r="Z172" s="549"/>
      <c r="AA172" s="549"/>
      <c r="AB172" s="549"/>
      <c r="AC172" s="549"/>
      <c r="AD172" s="478"/>
      <c r="AE172" s="311"/>
      <c r="AF172" s="282"/>
    </row>
    <row r="173" spans="1:36" ht="16.5" thickBot="1" x14ac:dyDescent="0.3">
      <c r="A173" s="282"/>
      <c r="B173" s="305"/>
      <c r="C173" s="476"/>
      <c r="D173" s="326" t="str">
        <f>+"Monthly Capital Investment "&amp;AG173&amp;", $000s…………………………"</f>
        <v>Monthly Capital Investment 2016, $000s…………………………</v>
      </c>
      <c r="E173" s="531"/>
      <c r="F173" s="531"/>
      <c r="G173" s="531"/>
      <c r="H173" s="531"/>
      <c r="I173" s="531"/>
      <c r="J173" s="531"/>
      <c r="K173" s="531"/>
      <c r="L173" s="531"/>
      <c r="M173" s="531"/>
      <c r="N173" s="531"/>
      <c r="O173" s="531"/>
      <c r="P173" s="531"/>
      <c r="Q173" s="472"/>
      <c r="R173" s="549"/>
      <c r="S173" s="549"/>
      <c r="T173" s="549"/>
      <c r="U173" s="549"/>
      <c r="V173" s="549"/>
      <c r="W173" s="549"/>
      <c r="X173" s="549"/>
      <c r="Y173" s="549"/>
      <c r="Z173" s="549"/>
      <c r="AA173" s="549"/>
      <c r="AB173" s="549"/>
      <c r="AC173" s="549"/>
      <c r="AD173" s="478"/>
      <c r="AE173" s="311"/>
      <c r="AF173" s="282"/>
      <c r="AG173" s="506">
        <f>+FirstYear</f>
        <v>2016</v>
      </c>
      <c r="AH173" s="509">
        <f>ROW()</f>
        <v>173</v>
      </c>
      <c r="AI173" s="506" t="s">
        <v>304</v>
      </c>
      <c r="AJ173" s="506" t="s">
        <v>305</v>
      </c>
    </row>
    <row r="174" spans="1:36" ht="16.5" thickBot="1" x14ac:dyDescent="0.3">
      <c r="A174" s="282"/>
      <c r="B174" s="305"/>
      <c r="C174" s="476"/>
      <c r="D174" s="326" t="str">
        <f t="shared" ref="D174:D182" si="172">+"Monthly Capital Investment "&amp;AG174&amp;", $000s…………………………"</f>
        <v>Monthly Capital Investment 2017, $000s…………………………</v>
      </c>
      <c r="E174" s="531"/>
      <c r="F174" s="531"/>
      <c r="G174" s="531"/>
      <c r="H174" s="531"/>
      <c r="I174" s="531"/>
      <c r="J174" s="531"/>
      <c r="K174" s="531"/>
      <c r="L174" s="531"/>
      <c r="M174" s="531"/>
      <c r="N174" s="531"/>
      <c r="O174" s="531"/>
      <c r="P174" s="531"/>
      <c r="Q174" s="472"/>
      <c r="R174" s="549"/>
      <c r="S174" s="549"/>
      <c r="T174" s="549"/>
      <c r="U174" s="549"/>
      <c r="V174" s="549"/>
      <c r="W174" s="549"/>
      <c r="X174" s="549"/>
      <c r="Y174" s="549"/>
      <c r="Z174" s="549"/>
      <c r="AA174" s="549"/>
      <c r="AB174" s="549"/>
      <c r="AC174" s="549"/>
      <c r="AD174" s="478"/>
      <c r="AE174" s="311"/>
      <c r="AF174" s="282"/>
      <c r="AG174" s="506">
        <f>+AG173+1</f>
        <v>2017</v>
      </c>
      <c r="AH174" s="509">
        <f>ROW()</f>
        <v>174</v>
      </c>
    </row>
    <row r="175" spans="1:36" ht="16.5" thickBot="1" x14ac:dyDescent="0.3">
      <c r="A175" s="282"/>
      <c r="B175" s="305"/>
      <c r="C175" s="476"/>
      <c r="D175" s="326" t="str">
        <f t="shared" si="172"/>
        <v>Monthly Capital Investment 2018, $000s…………………………</v>
      </c>
      <c r="E175" s="531"/>
      <c r="F175" s="531"/>
      <c r="G175" s="531"/>
      <c r="H175" s="531"/>
      <c r="I175" s="531"/>
      <c r="J175" s="531"/>
      <c r="K175" s="531"/>
      <c r="L175" s="531"/>
      <c r="M175" s="531"/>
      <c r="N175" s="531"/>
      <c r="O175" s="531"/>
      <c r="P175" s="531"/>
      <c r="Q175" s="472"/>
      <c r="R175" s="549"/>
      <c r="S175" s="549"/>
      <c r="T175" s="549"/>
      <c r="U175" s="549"/>
      <c r="V175" s="549"/>
      <c r="W175" s="549"/>
      <c r="X175" s="549"/>
      <c r="Y175" s="549"/>
      <c r="Z175" s="549"/>
      <c r="AA175" s="549"/>
      <c r="AB175" s="549"/>
      <c r="AC175" s="549"/>
      <c r="AD175" s="478"/>
      <c r="AE175" s="311"/>
      <c r="AF175" s="282"/>
      <c r="AG175" s="506">
        <f t="shared" ref="AG175:AG182" si="173">+AG174+1</f>
        <v>2018</v>
      </c>
      <c r="AH175" s="509">
        <f>ROW()</f>
        <v>175</v>
      </c>
    </row>
    <row r="176" spans="1:36" ht="16.5" thickBot="1" x14ac:dyDescent="0.3">
      <c r="A176" s="282"/>
      <c r="B176" s="305"/>
      <c r="C176" s="476"/>
      <c r="D176" s="326" t="str">
        <f t="shared" si="172"/>
        <v>Monthly Capital Investment 2019, $000s…………………………</v>
      </c>
      <c r="E176" s="531"/>
      <c r="F176" s="531"/>
      <c r="G176" s="531"/>
      <c r="H176" s="531"/>
      <c r="I176" s="531"/>
      <c r="J176" s="531"/>
      <c r="K176" s="531"/>
      <c r="L176" s="531"/>
      <c r="M176" s="531"/>
      <c r="N176" s="531"/>
      <c r="O176" s="531"/>
      <c r="P176" s="531"/>
      <c r="Q176" s="472"/>
      <c r="R176" s="549"/>
      <c r="S176" s="549"/>
      <c r="T176" s="549"/>
      <c r="U176" s="549"/>
      <c r="V176" s="549"/>
      <c r="W176" s="549"/>
      <c r="X176" s="549"/>
      <c r="Y176" s="549"/>
      <c r="Z176" s="549"/>
      <c r="AA176" s="549"/>
      <c r="AB176" s="549"/>
      <c r="AC176" s="549"/>
      <c r="AD176" s="478"/>
      <c r="AE176" s="311"/>
      <c r="AF176" s="282"/>
      <c r="AG176" s="506">
        <f t="shared" si="173"/>
        <v>2019</v>
      </c>
      <c r="AH176" s="509">
        <f>ROW()</f>
        <v>176</v>
      </c>
    </row>
    <row r="177" spans="1:34" ht="16.5" thickBot="1" x14ac:dyDescent="0.3">
      <c r="A177" s="282"/>
      <c r="B177" s="305"/>
      <c r="C177" s="476"/>
      <c r="D177" s="326" t="str">
        <f t="shared" si="172"/>
        <v>Monthly Capital Investment 2020, $000s…………………………</v>
      </c>
      <c r="E177" s="531"/>
      <c r="F177" s="531"/>
      <c r="G177" s="531"/>
      <c r="H177" s="531"/>
      <c r="I177" s="531"/>
      <c r="J177" s="531"/>
      <c r="K177" s="531"/>
      <c r="L177" s="531"/>
      <c r="M177" s="531"/>
      <c r="N177" s="531"/>
      <c r="O177" s="531"/>
      <c r="P177" s="531"/>
      <c r="Q177" s="472"/>
      <c r="R177" s="549"/>
      <c r="S177" s="549"/>
      <c r="T177" s="549"/>
      <c r="U177" s="549"/>
      <c r="V177" s="549"/>
      <c r="W177" s="549"/>
      <c r="X177" s="549"/>
      <c r="Y177" s="549"/>
      <c r="Z177" s="549"/>
      <c r="AA177" s="549"/>
      <c r="AB177" s="549"/>
      <c r="AC177" s="549"/>
      <c r="AD177" s="478"/>
      <c r="AE177" s="311"/>
      <c r="AF177" s="282"/>
      <c r="AG177" s="506">
        <f t="shared" si="173"/>
        <v>2020</v>
      </c>
      <c r="AH177" s="509">
        <f>ROW()</f>
        <v>177</v>
      </c>
    </row>
    <row r="178" spans="1:34" ht="16.5" thickBot="1" x14ac:dyDescent="0.3">
      <c r="A178" s="282"/>
      <c r="B178" s="305"/>
      <c r="C178" s="476"/>
      <c r="D178" s="326" t="str">
        <f t="shared" si="172"/>
        <v>Monthly Capital Investment 2021, $000s…………………………</v>
      </c>
      <c r="E178" s="531"/>
      <c r="F178" s="531"/>
      <c r="G178" s="531"/>
      <c r="H178" s="531"/>
      <c r="I178" s="531"/>
      <c r="J178" s="531"/>
      <c r="K178" s="531"/>
      <c r="L178" s="531"/>
      <c r="M178" s="531"/>
      <c r="N178" s="531"/>
      <c r="O178" s="531"/>
      <c r="P178" s="531"/>
      <c r="Q178" s="472"/>
      <c r="R178" s="549"/>
      <c r="S178" s="549"/>
      <c r="T178" s="549"/>
      <c r="U178" s="549"/>
      <c r="V178" s="549"/>
      <c r="W178" s="549"/>
      <c r="X178" s="549"/>
      <c r="Y178" s="549"/>
      <c r="Z178" s="549"/>
      <c r="AA178" s="549"/>
      <c r="AB178" s="549"/>
      <c r="AC178" s="549"/>
      <c r="AD178" s="478"/>
      <c r="AE178" s="311"/>
      <c r="AF178" s="282"/>
      <c r="AG178" s="506">
        <f t="shared" si="173"/>
        <v>2021</v>
      </c>
      <c r="AH178" s="509">
        <f>ROW()</f>
        <v>178</v>
      </c>
    </row>
    <row r="179" spans="1:34" ht="16.5" thickBot="1" x14ac:dyDescent="0.3">
      <c r="A179" s="282"/>
      <c r="B179" s="305"/>
      <c r="C179" s="476"/>
      <c r="D179" s="326" t="str">
        <f t="shared" si="172"/>
        <v>Monthly Capital Investment 2022, $000s…………………………</v>
      </c>
      <c r="E179" s="531"/>
      <c r="F179" s="531"/>
      <c r="G179" s="531"/>
      <c r="H179" s="531"/>
      <c r="I179" s="531"/>
      <c r="J179" s="531"/>
      <c r="K179" s="531"/>
      <c r="L179" s="531"/>
      <c r="M179" s="531"/>
      <c r="N179" s="531"/>
      <c r="O179" s="531"/>
      <c r="P179" s="531"/>
      <c r="Q179" s="472"/>
      <c r="R179" s="549"/>
      <c r="S179" s="549"/>
      <c r="T179" s="549"/>
      <c r="U179" s="549"/>
      <c r="V179" s="549"/>
      <c r="W179" s="549"/>
      <c r="X179" s="549"/>
      <c r="Y179" s="549"/>
      <c r="Z179" s="549"/>
      <c r="AA179" s="549"/>
      <c r="AB179" s="549"/>
      <c r="AC179" s="549"/>
      <c r="AD179" s="478"/>
      <c r="AE179" s="311"/>
      <c r="AF179" s="282"/>
      <c r="AG179" s="506">
        <f t="shared" si="173"/>
        <v>2022</v>
      </c>
      <c r="AH179" s="509">
        <f>ROW()</f>
        <v>179</v>
      </c>
    </row>
    <row r="180" spans="1:34" ht="16.5" thickBot="1" x14ac:dyDescent="0.3">
      <c r="A180" s="282"/>
      <c r="B180" s="305"/>
      <c r="C180" s="476"/>
      <c r="D180" s="326" t="str">
        <f t="shared" si="172"/>
        <v>Monthly Capital Investment 2023, $000s…………………………</v>
      </c>
      <c r="E180" s="531"/>
      <c r="F180" s="531"/>
      <c r="G180" s="531"/>
      <c r="H180" s="531"/>
      <c r="I180" s="531"/>
      <c r="J180" s="531"/>
      <c r="K180" s="531"/>
      <c r="L180" s="531"/>
      <c r="M180" s="531"/>
      <c r="N180" s="531"/>
      <c r="O180" s="531"/>
      <c r="P180" s="531"/>
      <c r="Q180" s="472"/>
      <c r="R180" s="549"/>
      <c r="S180" s="549"/>
      <c r="T180" s="549"/>
      <c r="U180" s="549"/>
      <c r="V180" s="549"/>
      <c r="W180" s="549"/>
      <c r="X180" s="549"/>
      <c r="Y180" s="549"/>
      <c r="Z180" s="549"/>
      <c r="AA180" s="549"/>
      <c r="AB180" s="549"/>
      <c r="AC180" s="549"/>
      <c r="AD180" s="478"/>
      <c r="AE180" s="311"/>
      <c r="AF180" s="282"/>
      <c r="AG180" s="506">
        <f t="shared" si="173"/>
        <v>2023</v>
      </c>
      <c r="AH180" s="509">
        <f>ROW()</f>
        <v>180</v>
      </c>
    </row>
    <row r="181" spans="1:34" ht="16.5" thickBot="1" x14ac:dyDescent="0.3">
      <c r="A181" s="282"/>
      <c r="B181" s="305"/>
      <c r="C181" s="476"/>
      <c r="D181" s="326" t="str">
        <f t="shared" si="172"/>
        <v>Monthly Capital Investment 2024, $000s…………………………</v>
      </c>
      <c r="E181" s="531"/>
      <c r="F181" s="531"/>
      <c r="G181" s="531"/>
      <c r="H181" s="531"/>
      <c r="I181" s="531"/>
      <c r="J181" s="531"/>
      <c r="K181" s="531"/>
      <c r="L181" s="531"/>
      <c r="M181" s="531"/>
      <c r="N181" s="531"/>
      <c r="O181" s="531"/>
      <c r="P181" s="531"/>
      <c r="Q181" s="472"/>
      <c r="R181" s="549"/>
      <c r="S181" s="549"/>
      <c r="T181" s="549"/>
      <c r="U181" s="549"/>
      <c r="V181" s="549"/>
      <c r="W181" s="549"/>
      <c r="X181" s="549"/>
      <c r="Y181" s="549"/>
      <c r="Z181" s="549"/>
      <c r="AA181" s="549"/>
      <c r="AB181" s="549"/>
      <c r="AC181" s="549"/>
      <c r="AD181" s="478"/>
      <c r="AE181" s="311"/>
      <c r="AF181" s="282"/>
      <c r="AG181" s="506">
        <f t="shared" si="173"/>
        <v>2024</v>
      </c>
      <c r="AH181" s="509">
        <f>ROW()</f>
        <v>181</v>
      </c>
    </row>
    <row r="182" spans="1:34" ht="16.5" thickBot="1" x14ac:dyDescent="0.3">
      <c r="A182" s="282"/>
      <c r="B182" s="305"/>
      <c r="C182" s="476"/>
      <c r="D182" s="326" t="str">
        <f t="shared" si="172"/>
        <v>Monthly Capital Investment 2025, $000s…………………………</v>
      </c>
      <c r="E182" s="531"/>
      <c r="F182" s="531"/>
      <c r="G182" s="531"/>
      <c r="H182" s="531"/>
      <c r="I182" s="531"/>
      <c r="J182" s="531"/>
      <c r="K182" s="531"/>
      <c r="L182" s="531"/>
      <c r="M182" s="531"/>
      <c r="N182" s="531"/>
      <c r="O182" s="531"/>
      <c r="P182" s="531"/>
      <c r="Q182" s="472"/>
      <c r="R182" s="549"/>
      <c r="S182" s="549"/>
      <c r="T182" s="549"/>
      <c r="U182" s="549"/>
      <c r="V182" s="549"/>
      <c r="W182" s="549"/>
      <c r="X182" s="549"/>
      <c r="Y182" s="549"/>
      <c r="Z182" s="549"/>
      <c r="AA182" s="549"/>
      <c r="AB182" s="549"/>
      <c r="AC182" s="549"/>
      <c r="AD182" s="478"/>
      <c r="AE182" s="311"/>
      <c r="AF182" s="282"/>
      <c r="AG182" s="506">
        <f t="shared" si="173"/>
        <v>2025</v>
      </c>
      <c r="AH182" s="509">
        <f>ROW()</f>
        <v>182</v>
      </c>
    </row>
    <row r="183" spans="1:34" x14ac:dyDescent="0.25">
      <c r="A183" s="282"/>
      <c r="B183" s="305"/>
      <c r="C183" s="476"/>
      <c r="D183" s="471"/>
      <c r="E183" s="472"/>
      <c r="F183" s="472"/>
      <c r="G183" s="472"/>
      <c r="H183" s="472"/>
      <c r="I183" s="472"/>
      <c r="J183" s="472"/>
      <c r="K183" s="472"/>
      <c r="L183" s="472"/>
      <c r="M183" s="472"/>
      <c r="N183" s="472"/>
      <c r="O183" s="472"/>
      <c r="P183" s="472"/>
      <c r="Q183" s="472"/>
      <c r="R183" s="549"/>
      <c r="S183" s="549"/>
      <c r="T183" s="549"/>
      <c r="U183" s="549"/>
      <c r="V183" s="549"/>
      <c r="W183" s="549"/>
      <c r="X183" s="549"/>
      <c r="Y183" s="549"/>
      <c r="Z183" s="549"/>
      <c r="AA183" s="549"/>
      <c r="AB183" s="549"/>
      <c r="AC183" s="549"/>
      <c r="AD183" s="478"/>
      <c r="AE183" s="311"/>
      <c r="AF183" s="282"/>
    </row>
    <row r="184" spans="1:34" x14ac:dyDescent="0.25">
      <c r="A184" s="282"/>
      <c r="B184" s="305"/>
      <c r="C184" s="479"/>
      <c r="D184" s="480"/>
      <c r="E184" s="481"/>
      <c r="F184" s="481"/>
      <c r="G184" s="481"/>
      <c r="H184" s="481"/>
      <c r="I184" s="481"/>
      <c r="J184" s="481"/>
      <c r="K184" s="481"/>
      <c r="L184" s="481"/>
      <c r="M184" s="481"/>
      <c r="N184" s="481"/>
      <c r="O184" s="481"/>
      <c r="P184" s="481"/>
      <c r="Q184" s="481"/>
      <c r="R184" s="551"/>
      <c r="S184" s="551"/>
      <c r="T184" s="551"/>
      <c r="U184" s="551"/>
      <c r="V184" s="551"/>
      <c r="W184" s="551"/>
      <c r="X184" s="551"/>
      <c r="Y184" s="551"/>
      <c r="Z184" s="551"/>
      <c r="AA184" s="551"/>
      <c r="AB184" s="551"/>
      <c r="AC184" s="551"/>
      <c r="AD184" s="482"/>
      <c r="AE184" s="311"/>
      <c r="AF184" s="282"/>
    </row>
    <row r="185" spans="1:34" ht="16.5" thickBot="1" x14ac:dyDescent="0.3">
      <c r="A185" s="282"/>
      <c r="B185" s="306"/>
      <c r="C185" s="307"/>
      <c r="D185" s="308"/>
      <c r="E185" s="309"/>
      <c r="F185" s="309"/>
      <c r="G185" s="309"/>
      <c r="H185" s="309"/>
      <c r="I185" s="309"/>
      <c r="J185" s="309"/>
      <c r="K185" s="309"/>
      <c r="L185" s="309"/>
      <c r="M185" s="309"/>
      <c r="N185" s="309"/>
      <c r="O185" s="309"/>
      <c r="P185" s="309"/>
      <c r="Q185" s="309"/>
      <c r="R185" s="530"/>
      <c r="S185" s="530"/>
      <c r="T185" s="530"/>
      <c r="U185" s="530"/>
      <c r="V185" s="530"/>
      <c r="W185" s="530"/>
      <c r="X185" s="530"/>
      <c r="Y185" s="530"/>
      <c r="Z185" s="530"/>
      <c r="AA185" s="530"/>
      <c r="AB185" s="530"/>
      <c r="AC185" s="530"/>
      <c r="AD185" s="307"/>
      <c r="AE185" s="315"/>
      <c r="AF185" s="282"/>
    </row>
    <row r="186" spans="1:34" x14ac:dyDescent="0.25">
      <c r="A186" s="282"/>
      <c r="B186" s="282"/>
      <c r="C186" s="282"/>
      <c r="D186" s="282"/>
      <c r="E186" s="282"/>
      <c r="F186" s="282"/>
      <c r="G186" s="282"/>
      <c r="H186" s="282"/>
      <c r="I186" s="282"/>
      <c r="J186" s="282"/>
      <c r="K186" s="282"/>
      <c r="L186" s="282"/>
      <c r="M186" s="282"/>
      <c r="N186" s="282"/>
      <c r="O186" s="282"/>
      <c r="P186" s="282"/>
      <c r="Q186" s="282"/>
      <c r="R186" s="524"/>
      <c r="S186" s="524"/>
      <c r="T186" s="524"/>
      <c r="U186" s="524"/>
      <c r="V186" s="524"/>
      <c r="W186" s="524"/>
      <c r="X186" s="524"/>
      <c r="Y186" s="524"/>
      <c r="Z186" s="524"/>
      <c r="AA186" s="524"/>
      <c r="AB186" s="524"/>
      <c r="AC186" s="524"/>
      <c r="AD186" s="282"/>
      <c r="AE186" s="282"/>
      <c r="AF186" s="282"/>
    </row>
    <row r="187" spans="1:34" hidden="1" x14ac:dyDescent="0.25">
      <c r="A187" s="282"/>
      <c r="B187" s="282"/>
      <c r="C187" s="282"/>
      <c r="D187" s="384" t="s">
        <v>193</v>
      </c>
      <c r="E187" s="385">
        <f>FirstYear</f>
        <v>2016</v>
      </c>
      <c r="F187" s="385">
        <f t="shared" ref="F187:Q187" si="174">E187+1</f>
        <v>2017</v>
      </c>
      <c r="G187" s="385">
        <f t="shared" si="174"/>
        <v>2018</v>
      </c>
      <c r="H187" s="385">
        <f t="shared" si="174"/>
        <v>2019</v>
      </c>
      <c r="I187" s="385">
        <f t="shared" si="174"/>
        <v>2020</v>
      </c>
      <c r="J187" s="385">
        <f t="shared" si="174"/>
        <v>2021</v>
      </c>
      <c r="K187" s="385">
        <f t="shared" si="174"/>
        <v>2022</v>
      </c>
      <c r="L187" s="385">
        <f t="shared" si="174"/>
        <v>2023</v>
      </c>
      <c r="M187" s="385">
        <f t="shared" si="174"/>
        <v>2024</v>
      </c>
      <c r="N187" s="385">
        <f t="shared" si="174"/>
        <v>2025</v>
      </c>
      <c r="O187" s="385">
        <f t="shared" si="174"/>
        <v>2026</v>
      </c>
      <c r="P187" s="385">
        <f t="shared" si="174"/>
        <v>2027</v>
      </c>
      <c r="Q187" s="385">
        <f t="shared" si="174"/>
        <v>2028</v>
      </c>
      <c r="R187" s="513"/>
      <c r="S187" s="513"/>
      <c r="T187" s="513"/>
      <c r="U187" s="513"/>
      <c r="V187" s="513"/>
      <c r="W187" s="513"/>
      <c r="X187" s="513"/>
      <c r="Y187" s="513"/>
      <c r="Z187" s="513"/>
      <c r="AA187" s="513"/>
      <c r="AB187" s="513"/>
      <c r="AC187" s="513"/>
      <c r="AD187" s="320">
        <f>IF('LookUp Ranges'!A144=Inputs!D73,2,IF('LookUp Ranges'!A144=Inputs!D111,3,IF('LookUp Ranges'!A144=Inputs!D149,4,1)))</f>
        <v>1</v>
      </c>
      <c r="AE187" s="282"/>
      <c r="AF187" s="282"/>
    </row>
    <row r="188" spans="1:34" hidden="1" x14ac:dyDescent="0.25">
      <c r="A188" s="282"/>
      <c r="B188" s="282"/>
      <c r="C188" s="282"/>
      <c r="D188" s="386" t="s">
        <v>237</v>
      </c>
      <c r="E188" s="267">
        <f t="shared" ref="E188:Q188" ca="1" si="175">CHOOSE($AD$187,E27,E74,E112,E150)</f>
        <v>0</v>
      </c>
      <c r="F188" s="267">
        <f t="shared" ca="1" si="175"/>
        <v>0</v>
      </c>
      <c r="G188" s="267">
        <f t="shared" ca="1" si="175"/>
        <v>0</v>
      </c>
      <c r="H188" s="267">
        <f t="shared" ca="1" si="175"/>
        <v>0</v>
      </c>
      <c r="I188" s="267">
        <f t="shared" ca="1" si="175"/>
        <v>0</v>
      </c>
      <c r="J188" s="267">
        <f t="shared" ca="1" si="175"/>
        <v>0</v>
      </c>
      <c r="K188" s="267">
        <f t="shared" ca="1" si="175"/>
        <v>0</v>
      </c>
      <c r="L188" s="267">
        <f t="shared" ca="1" si="175"/>
        <v>0</v>
      </c>
      <c r="M188" s="267">
        <f t="shared" ca="1" si="175"/>
        <v>0</v>
      </c>
      <c r="N188" s="267">
        <f t="shared" ca="1" si="175"/>
        <v>0</v>
      </c>
      <c r="O188" s="267">
        <f t="shared" ca="1" si="175"/>
        <v>0</v>
      </c>
      <c r="P188" s="267">
        <f t="shared" ca="1" si="175"/>
        <v>0</v>
      </c>
      <c r="Q188" s="267">
        <f t="shared" ca="1" si="175"/>
        <v>0</v>
      </c>
      <c r="R188" s="518"/>
      <c r="S188" s="518"/>
      <c r="T188" s="518"/>
      <c r="U188" s="518"/>
      <c r="V188" s="518"/>
      <c r="W188" s="518"/>
      <c r="X188" s="518"/>
      <c r="Y188" s="518"/>
      <c r="Z188" s="518"/>
      <c r="AA188" s="518"/>
      <c r="AB188" s="518"/>
      <c r="AC188" s="518"/>
      <c r="AD188" s="282"/>
      <c r="AE188" s="282"/>
      <c r="AF188" s="282"/>
    </row>
    <row r="189" spans="1:34" hidden="1" x14ac:dyDescent="0.25">
      <c r="A189" s="282"/>
      <c r="B189" s="282"/>
      <c r="C189" s="282"/>
      <c r="D189" s="386" t="s">
        <v>238</v>
      </c>
      <c r="E189" s="268">
        <f t="shared" ref="E189:Q189" si="176">CHOOSE($AD$187,E28,E75,E113,E151)</f>
        <v>0</v>
      </c>
      <c r="F189" s="268">
        <f t="shared" si="176"/>
        <v>0</v>
      </c>
      <c r="G189" s="268">
        <f t="shared" si="176"/>
        <v>0</v>
      </c>
      <c r="H189" s="268">
        <f t="shared" si="176"/>
        <v>0</v>
      </c>
      <c r="I189" s="268">
        <f t="shared" si="176"/>
        <v>0</v>
      </c>
      <c r="J189" s="268">
        <f t="shared" si="176"/>
        <v>0</v>
      </c>
      <c r="K189" s="268">
        <f t="shared" si="176"/>
        <v>0</v>
      </c>
      <c r="L189" s="268">
        <f t="shared" si="176"/>
        <v>0</v>
      </c>
      <c r="M189" s="268">
        <f t="shared" si="176"/>
        <v>0</v>
      </c>
      <c r="N189" s="268">
        <f t="shared" si="176"/>
        <v>0</v>
      </c>
      <c r="O189" s="268">
        <f t="shared" si="176"/>
        <v>0</v>
      </c>
      <c r="P189" s="268">
        <f t="shared" si="176"/>
        <v>0</v>
      </c>
      <c r="Q189" s="268">
        <f t="shared" si="176"/>
        <v>0</v>
      </c>
      <c r="R189" s="518"/>
      <c r="S189" s="518"/>
      <c r="T189" s="518"/>
      <c r="U189" s="518"/>
      <c r="V189" s="518"/>
      <c r="W189" s="518"/>
      <c r="X189" s="518"/>
      <c r="Y189" s="518"/>
      <c r="Z189" s="518"/>
      <c r="AA189" s="518"/>
      <c r="AB189" s="518"/>
      <c r="AC189" s="518"/>
      <c r="AD189" s="282"/>
      <c r="AE189" s="282"/>
      <c r="AF189" s="282"/>
    </row>
    <row r="190" spans="1:34" hidden="1" x14ac:dyDescent="0.25">
      <c r="A190" s="282"/>
      <c r="B190" s="282"/>
      <c r="C190" s="282"/>
      <c r="D190" s="387" t="s">
        <v>188</v>
      </c>
      <c r="E190" s="269">
        <f t="shared" ref="E190:Q190" ca="1" si="177">CHOOSE($AD$187,E29,E76,E114,E152)</f>
        <v>0</v>
      </c>
      <c r="F190" s="269">
        <f t="shared" ca="1" si="177"/>
        <v>0</v>
      </c>
      <c r="G190" s="269">
        <f t="shared" ca="1" si="177"/>
        <v>0</v>
      </c>
      <c r="H190" s="269">
        <f t="shared" ca="1" si="177"/>
        <v>0</v>
      </c>
      <c r="I190" s="269">
        <f t="shared" ca="1" si="177"/>
        <v>0</v>
      </c>
      <c r="J190" s="269">
        <f t="shared" ca="1" si="177"/>
        <v>0</v>
      </c>
      <c r="K190" s="269">
        <f t="shared" ca="1" si="177"/>
        <v>0</v>
      </c>
      <c r="L190" s="269">
        <f t="shared" ca="1" si="177"/>
        <v>0</v>
      </c>
      <c r="M190" s="269">
        <f t="shared" ca="1" si="177"/>
        <v>0</v>
      </c>
      <c r="N190" s="269">
        <f t="shared" ca="1" si="177"/>
        <v>0</v>
      </c>
      <c r="O190" s="269">
        <f t="shared" ca="1" si="177"/>
        <v>0</v>
      </c>
      <c r="P190" s="269">
        <f t="shared" ca="1" si="177"/>
        <v>0</v>
      </c>
      <c r="Q190" s="269">
        <f t="shared" ca="1" si="177"/>
        <v>0</v>
      </c>
      <c r="R190" s="518"/>
      <c r="S190" s="518"/>
      <c r="T190" s="518"/>
      <c r="U190" s="518"/>
      <c r="V190" s="518"/>
      <c r="W190" s="518"/>
      <c r="X190" s="518"/>
      <c r="Y190" s="518"/>
      <c r="Z190" s="518"/>
      <c r="AA190" s="518"/>
      <c r="AB190" s="518"/>
      <c r="AC190" s="518"/>
      <c r="AD190" s="282"/>
      <c r="AE190" s="282"/>
      <c r="AF190" s="282"/>
    </row>
    <row r="191" spans="1:34" hidden="1" x14ac:dyDescent="0.25">
      <c r="A191" s="282"/>
      <c r="B191" s="282"/>
      <c r="C191" s="282"/>
      <c r="D191" s="388"/>
      <c r="E191" s="267"/>
      <c r="F191" s="267"/>
      <c r="G191" s="267"/>
      <c r="H191" s="267"/>
      <c r="I191" s="267"/>
      <c r="J191" s="267"/>
      <c r="K191" s="267"/>
      <c r="L191" s="267"/>
      <c r="M191" s="267"/>
      <c r="N191" s="267"/>
      <c r="O191" s="267"/>
      <c r="P191" s="267"/>
      <c r="Q191" s="267"/>
      <c r="R191" s="518"/>
      <c r="S191" s="518"/>
      <c r="T191" s="518"/>
      <c r="U191" s="518"/>
      <c r="V191" s="518"/>
      <c r="W191" s="518"/>
      <c r="X191" s="518"/>
      <c r="Y191" s="518"/>
      <c r="Z191" s="518"/>
      <c r="AA191" s="518"/>
      <c r="AB191" s="518"/>
      <c r="AC191" s="518"/>
      <c r="AD191" s="282"/>
      <c r="AE191" s="282"/>
      <c r="AF191" s="282"/>
    </row>
    <row r="192" spans="1:34" hidden="1" x14ac:dyDescent="0.25">
      <c r="A192" s="282"/>
      <c r="B192" s="282"/>
      <c r="C192" s="282"/>
      <c r="D192" s="386" t="s">
        <v>247</v>
      </c>
      <c r="E192" s="270">
        <f t="shared" ref="E192:Q192" si="178">CHOOSE($AD$187,E31,E78,E116,E154)</f>
        <v>0</v>
      </c>
      <c r="F192" s="270">
        <f t="shared" si="178"/>
        <v>0</v>
      </c>
      <c r="G192" s="270">
        <f t="shared" si="178"/>
        <v>0</v>
      </c>
      <c r="H192" s="270">
        <f t="shared" si="178"/>
        <v>0</v>
      </c>
      <c r="I192" s="270">
        <f t="shared" si="178"/>
        <v>0</v>
      </c>
      <c r="J192" s="270">
        <f t="shared" si="178"/>
        <v>0</v>
      </c>
      <c r="K192" s="270">
        <f t="shared" si="178"/>
        <v>0</v>
      </c>
      <c r="L192" s="270">
        <f t="shared" si="178"/>
        <v>0</v>
      </c>
      <c r="M192" s="270">
        <f t="shared" si="178"/>
        <v>0</v>
      </c>
      <c r="N192" s="270">
        <f t="shared" si="178"/>
        <v>0</v>
      </c>
      <c r="O192" s="270">
        <f t="shared" si="178"/>
        <v>0</v>
      </c>
      <c r="P192" s="270">
        <f t="shared" si="178"/>
        <v>0</v>
      </c>
      <c r="Q192" s="270">
        <f t="shared" si="178"/>
        <v>0</v>
      </c>
      <c r="R192" s="519"/>
      <c r="S192" s="519"/>
      <c r="T192" s="519"/>
      <c r="U192" s="519"/>
      <c r="V192" s="519"/>
      <c r="W192" s="519"/>
      <c r="X192" s="519"/>
      <c r="Y192" s="519"/>
      <c r="Z192" s="519"/>
      <c r="AA192" s="519"/>
      <c r="AB192" s="519"/>
      <c r="AC192" s="519"/>
      <c r="AD192" s="282"/>
      <c r="AE192" s="282"/>
      <c r="AF192" s="282"/>
    </row>
    <row r="193" spans="1:36" hidden="1" x14ac:dyDescent="0.25">
      <c r="A193" s="282"/>
      <c r="B193" s="282"/>
      <c r="C193" s="282"/>
      <c r="D193" s="386" t="s">
        <v>84</v>
      </c>
      <c r="E193" s="271">
        <f t="shared" ref="E193:Q193" si="179">CHOOSE($AD$187,E32,E79,E117,E155)</f>
        <v>0</v>
      </c>
      <c r="F193" s="271">
        <f t="shared" si="179"/>
        <v>0</v>
      </c>
      <c r="G193" s="271">
        <f t="shared" si="179"/>
        <v>0</v>
      </c>
      <c r="H193" s="271">
        <f t="shared" si="179"/>
        <v>0</v>
      </c>
      <c r="I193" s="271">
        <f t="shared" si="179"/>
        <v>0</v>
      </c>
      <c r="J193" s="271">
        <f t="shared" si="179"/>
        <v>0</v>
      </c>
      <c r="K193" s="271">
        <f t="shared" si="179"/>
        <v>0</v>
      </c>
      <c r="L193" s="271">
        <f t="shared" si="179"/>
        <v>0</v>
      </c>
      <c r="M193" s="271">
        <f t="shared" si="179"/>
        <v>0</v>
      </c>
      <c r="N193" s="271">
        <f t="shared" si="179"/>
        <v>0</v>
      </c>
      <c r="O193" s="271">
        <f t="shared" si="179"/>
        <v>0</v>
      </c>
      <c r="P193" s="271">
        <f t="shared" si="179"/>
        <v>0</v>
      </c>
      <c r="Q193" s="271">
        <f t="shared" si="179"/>
        <v>0</v>
      </c>
      <c r="R193" s="515"/>
      <c r="S193" s="515"/>
      <c r="T193" s="515"/>
      <c r="U193" s="515"/>
      <c r="V193" s="515"/>
      <c r="W193" s="515"/>
      <c r="X193" s="515"/>
      <c r="Y193" s="515"/>
      <c r="Z193" s="515"/>
      <c r="AA193" s="515"/>
      <c r="AB193" s="515"/>
      <c r="AC193" s="515"/>
      <c r="AD193" s="282"/>
      <c r="AE193" s="282"/>
      <c r="AF193" s="282"/>
    </row>
    <row r="194" spans="1:36" hidden="1" x14ac:dyDescent="0.25">
      <c r="A194" s="282"/>
      <c r="B194" s="282"/>
      <c r="C194" s="282"/>
      <c r="D194" s="389" t="s">
        <v>191</v>
      </c>
      <c r="E194" s="269">
        <f t="shared" ref="E194:Q194" si="180">CHOOSE($AD$187,E33,E80,E118,E156)</f>
        <v>0</v>
      </c>
      <c r="F194" s="269">
        <f t="shared" si="180"/>
        <v>0</v>
      </c>
      <c r="G194" s="269">
        <f t="shared" si="180"/>
        <v>0</v>
      </c>
      <c r="H194" s="269">
        <f t="shared" si="180"/>
        <v>0</v>
      </c>
      <c r="I194" s="269">
        <f t="shared" si="180"/>
        <v>0</v>
      </c>
      <c r="J194" s="269">
        <f t="shared" si="180"/>
        <v>0</v>
      </c>
      <c r="K194" s="269">
        <f t="shared" si="180"/>
        <v>0</v>
      </c>
      <c r="L194" s="269">
        <f t="shared" si="180"/>
        <v>0</v>
      </c>
      <c r="M194" s="269">
        <f t="shared" si="180"/>
        <v>0</v>
      </c>
      <c r="N194" s="269">
        <f t="shared" si="180"/>
        <v>0</v>
      </c>
      <c r="O194" s="269">
        <f t="shared" si="180"/>
        <v>0</v>
      </c>
      <c r="P194" s="269">
        <f t="shared" si="180"/>
        <v>0</v>
      </c>
      <c r="Q194" s="269">
        <f t="shared" si="180"/>
        <v>0</v>
      </c>
      <c r="R194" s="518"/>
      <c r="S194" s="518"/>
      <c r="T194" s="518"/>
      <c r="U194" s="518"/>
      <c r="V194" s="518"/>
      <c r="W194" s="518"/>
      <c r="X194" s="518"/>
      <c r="Y194" s="518"/>
      <c r="Z194" s="518"/>
      <c r="AA194" s="518"/>
      <c r="AB194" s="518"/>
      <c r="AC194" s="518"/>
      <c r="AD194" s="282"/>
      <c r="AE194" s="282"/>
      <c r="AF194" s="282"/>
    </row>
    <row r="195" spans="1:36" hidden="1" x14ac:dyDescent="0.25">
      <c r="A195" s="282"/>
      <c r="B195" s="282"/>
      <c r="C195" s="282"/>
      <c r="D195" s="386"/>
      <c r="E195" s="267"/>
      <c r="F195" s="267"/>
      <c r="G195" s="267"/>
      <c r="H195" s="267"/>
      <c r="I195" s="267"/>
      <c r="J195" s="267"/>
      <c r="K195" s="267"/>
      <c r="L195" s="267"/>
      <c r="M195" s="267"/>
      <c r="N195" s="267"/>
      <c r="O195" s="267"/>
      <c r="P195" s="267"/>
      <c r="Q195" s="267"/>
      <c r="R195" s="518"/>
      <c r="S195" s="518"/>
      <c r="T195" s="518"/>
      <c r="U195" s="518"/>
      <c r="V195" s="518"/>
      <c r="W195" s="518"/>
      <c r="X195" s="518"/>
      <c r="Y195" s="518"/>
      <c r="Z195" s="518"/>
      <c r="AA195" s="518"/>
      <c r="AB195" s="518"/>
      <c r="AC195" s="518"/>
      <c r="AD195" s="282"/>
      <c r="AE195" s="282"/>
      <c r="AF195" s="282"/>
    </row>
    <row r="196" spans="1:36" hidden="1" x14ac:dyDescent="0.25">
      <c r="A196" s="282"/>
      <c r="B196" s="282"/>
      <c r="C196" s="282"/>
      <c r="D196" s="386" t="s">
        <v>246</v>
      </c>
      <c r="E196" s="272">
        <f t="shared" ref="E196:Q196" si="181">CHOOSE($AD$187,E35,E82,E120,E158)</f>
        <v>0</v>
      </c>
      <c r="F196" s="272">
        <f t="shared" si="181"/>
        <v>0</v>
      </c>
      <c r="G196" s="272">
        <f t="shared" si="181"/>
        <v>0</v>
      </c>
      <c r="H196" s="272">
        <f t="shared" si="181"/>
        <v>0</v>
      </c>
      <c r="I196" s="272">
        <f t="shared" si="181"/>
        <v>0</v>
      </c>
      <c r="J196" s="272">
        <f t="shared" si="181"/>
        <v>0</v>
      </c>
      <c r="K196" s="272">
        <f t="shared" si="181"/>
        <v>0</v>
      </c>
      <c r="L196" s="272">
        <f t="shared" si="181"/>
        <v>0</v>
      </c>
      <c r="M196" s="272">
        <f t="shared" si="181"/>
        <v>0</v>
      </c>
      <c r="N196" s="272">
        <f t="shared" si="181"/>
        <v>0</v>
      </c>
      <c r="O196" s="272">
        <f t="shared" si="181"/>
        <v>0</v>
      </c>
      <c r="P196" s="272">
        <f t="shared" si="181"/>
        <v>0</v>
      </c>
      <c r="Q196" s="272">
        <f t="shared" si="181"/>
        <v>0</v>
      </c>
      <c r="R196" s="520"/>
      <c r="S196" s="520"/>
      <c r="T196" s="520"/>
      <c r="U196" s="520"/>
      <c r="V196" s="520"/>
      <c r="W196" s="520"/>
      <c r="X196" s="520"/>
      <c r="Y196" s="520"/>
      <c r="Z196" s="520"/>
      <c r="AA196" s="520"/>
      <c r="AB196" s="520"/>
      <c r="AC196" s="520"/>
      <c r="AD196" s="282"/>
      <c r="AE196" s="282"/>
      <c r="AF196" s="282"/>
    </row>
    <row r="197" spans="1:36" hidden="1" x14ac:dyDescent="0.25">
      <c r="A197" s="282"/>
      <c r="B197" s="282"/>
      <c r="C197" s="282"/>
      <c r="D197" s="386" t="s">
        <v>240</v>
      </c>
      <c r="E197" s="273">
        <f t="shared" ref="E197:Q197" si="182">CHOOSE($AD$187,E36,E83,E121,E159)</f>
        <v>0</v>
      </c>
      <c r="F197" s="273">
        <f t="shared" si="182"/>
        <v>0</v>
      </c>
      <c r="G197" s="273">
        <f t="shared" si="182"/>
        <v>0</v>
      </c>
      <c r="H197" s="273">
        <f t="shared" si="182"/>
        <v>0</v>
      </c>
      <c r="I197" s="273">
        <f t="shared" si="182"/>
        <v>0</v>
      </c>
      <c r="J197" s="273">
        <f t="shared" si="182"/>
        <v>0</v>
      </c>
      <c r="K197" s="273">
        <f t="shared" si="182"/>
        <v>0</v>
      </c>
      <c r="L197" s="273">
        <f t="shared" si="182"/>
        <v>0</v>
      </c>
      <c r="M197" s="273">
        <f t="shared" si="182"/>
        <v>0</v>
      </c>
      <c r="N197" s="273">
        <f t="shared" si="182"/>
        <v>0</v>
      </c>
      <c r="O197" s="273">
        <f t="shared" si="182"/>
        <v>0</v>
      </c>
      <c r="P197" s="273">
        <f t="shared" si="182"/>
        <v>0</v>
      </c>
      <c r="Q197" s="273">
        <f t="shared" si="182"/>
        <v>0</v>
      </c>
      <c r="R197" s="521"/>
      <c r="S197" s="521"/>
      <c r="T197" s="521"/>
      <c r="U197" s="521"/>
      <c r="V197" s="521"/>
      <c r="W197" s="521"/>
      <c r="X197" s="521"/>
      <c r="Y197" s="521"/>
      <c r="Z197" s="521"/>
      <c r="AA197" s="521"/>
      <c r="AB197" s="521"/>
      <c r="AC197" s="521"/>
      <c r="AD197" s="282"/>
      <c r="AE197" s="282"/>
      <c r="AF197" s="282"/>
    </row>
    <row r="198" spans="1:36" hidden="1" x14ac:dyDescent="0.25">
      <c r="A198" s="282"/>
      <c r="B198" s="282"/>
      <c r="C198" s="282"/>
      <c r="D198" s="390" t="s">
        <v>187</v>
      </c>
      <c r="E198" s="271">
        <f t="shared" ref="E198:Q198" si="183">CHOOSE($AD$187,E37,E84,E122,E160)</f>
        <v>0</v>
      </c>
      <c r="F198" s="271">
        <f t="shared" si="183"/>
        <v>0</v>
      </c>
      <c r="G198" s="271">
        <f t="shared" si="183"/>
        <v>0</v>
      </c>
      <c r="H198" s="271">
        <f t="shared" si="183"/>
        <v>0</v>
      </c>
      <c r="I198" s="271">
        <f t="shared" si="183"/>
        <v>0</v>
      </c>
      <c r="J198" s="271">
        <f t="shared" si="183"/>
        <v>0</v>
      </c>
      <c r="K198" s="271">
        <f t="shared" si="183"/>
        <v>0</v>
      </c>
      <c r="L198" s="271">
        <f t="shared" si="183"/>
        <v>0</v>
      </c>
      <c r="M198" s="271">
        <f t="shared" si="183"/>
        <v>0</v>
      </c>
      <c r="N198" s="271">
        <f t="shared" si="183"/>
        <v>0</v>
      </c>
      <c r="O198" s="271">
        <f t="shared" si="183"/>
        <v>0</v>
      </c>
      <c r="P198" s="271">
        <f t="shared" si="183"/>
        <v>0</v>
      </c>
      <c r="Q198" s="271">
        <f t="shared" si="183"/>
        <v>0</v>
      </c>
      <c r="R198" s="515"/>
      <c r="S198" s="515"/>
      <c r="T198" s="515"/>
      <c r="U198" s="515"/>
      <c r="V198" s="515"/>
      <c r="W198" s="515"/>
      <c r="X198" s="515"/>
      <c r="Y198" s="515"/>
      <c r="Z198" s="515"/>
      <c r="AA198" s="515"/>
      <c r="AB198" s="515"/>
      <c r="AC198" s="515"/>
      <c r="AD198" s="282"/>
      <c r="AE198" s="282"/>
      <c r="AF198" s="282"/>
    </row>
    <row r="199" spans="1:36" hidden="1" x14ac:dyDescent="0.25">
      <c r="A199" s="282"/>
      <c r="B199" s="282"/>
      <c r="C199" s="282"/>
      <c r="D199" s="386" t="s">
        <v>190</v>
      </c>
      <c r="E199" s="267">
        <f t="shared" ref="E199:Q199" si="184">CHOOSE($AD$187,E38,E85,E123,E161)</f>
        <v>0</v>
      </c>
      <c r="F199" s="267">
        <f t="shared" si="184"/>
        <v>0</v>
      </c>
      <c r="G199" s="267">
        <f t="shared" si="184"/>
        <v>0</v>
      </c>
      <c r="H199" s="267">
        <f t="shared" si="184"/>
        <v>0</v>
      </c>
      <c r="I199" s="267">
        <f t="shared" si="184"/>
        <v>0</v>
      </c>
      <c r="J199" s="267">
        <f t="shared" si="184"/>
        <v>0</v>
      </c>
      <c r="K199" s="267">
        <f t="shared" si="184"/>
        <v>0</v>
      </c>
      <c r="L199" s="267">
        <f t="shared" si="184"/>
        <v>0</v>
      </c>
      <c r="M199" s="267">
        <f t="shared" si="184"/>
        <v>0</v>
      </c>
      <c r="N199" s="267">
        <f t="shared" si="184"/>
        <v>0</v>
      </c>
      <c r="O199" s="267">
        <f t="shared" si="184"/>
        <v>0</v>
      </c>
      <c r="P199" s="267">
        <f t="shared" si="184"/>
        <v>0</v>
      </c>
      <c r="Q199" s="267">
        <f t="shared" si="184"/>
        <v>0</v>
      </c>
      <c r="R199" s="518"/>
      <c r="S199" s="518"/>
      <c r="T199" s="518"/>
      <c r="U199" s="518"/>
      <c r="V199" s="518"/>
      <c r="W199" s="518"/>
      <c r="X199" s="518"/>
      <c r="Y199" s="518"/>
      <c r="Z199" s="518"/>
      <c r="AA199" s="518"/>
      <c r="AB199" s="518"/>
      <c r="AC199" s="518"/>
      <c r="AD199" s="282"/>
      <c r="AE199" s="282"/>
      <c r="AF199" s="282"/>
    </row>
    <row r="200" spans="1:36" hidden="1" x14ac:dyDescent="0.25">
      <c r="A200" s="282"/>
      <c r="B200" s="282"/>
      <c r="C200" s="282"/>
      <c r="D200" s="386"/>
      <c r="E200" s="267"/>
      <c r="F200" s="267"/>
      <c r="G200" s="267"/>
      <c r="H200" s="267"/>
      <c r="I200" s="267"/>
      <c r="J200" s="267"/>
      <c r="K200" s="267"/>
      <c r="L200" s="267"/>
      <c r="M200" s="267"/>
      <c r="N200" s="267"/>
      <c r="O200" s="267"/>
      <c r="P200" s="267"/>
      <c r="Q200" s="267"/>
      <c r="R200" s="518"/>
      <c r="S200" s="518"/>
      <c r="T200" s="518"/>
      <c r="U200" s="518"/>
      <c r="V200" s="518"/>
      <c r="W200" s="518"/>
      <c r="X200" s="518"/>
      <c r="Y200" s="518"/>
      <c r="Z200" s="518"/>
      <c r="AA200" s="518"/>
      <c r="AB200" s="518"/>
      <c r="AC200" s="518"/>
      <c r="AD200" s="282"/>
      <c r="AE200" s="282"/>
      <c r="AF200" s="282"/>
    </row>
    <row r="201" spans="1:36" hidden="1" x14ac:dyDescent="0.25">
      <c r="A201" s="282"/>
      <c r="B201" s="282"/>
      <c r="C201" s="282"/>
      <c r="D201" s="386" t="s">
        <v>192</v>
      </c>
      <c r="E201" s="267"/>
      <c r="F201" s="267"/>
      <c r="G201" s="267"/>
      <c r="H201" s="267"/>
      <c r="I201" s="267"/>
      <c r="J201" s="267"/>
      <c r="K201" s="267"/>
      <c r="L201" s="267"/>
      <c r="M201" s="267"/>
      <c r="N201" s="267"/>
      <c r="O201" s="267"/>
      <c r="P201" s="267"/>
      <c r="Q201" s="267"/>
      <c r="R201" s="518"/>
      <c r="S201" s="518"/>
      <c r="T201" s="518"/>
      <c r="U201" s="518"/>
      <c r="V201" s="518"/>
      <c r="W201" s="518"/>
      <c r="X201" s="518"/>
      <c r="Y201" s="518"/>
      <c r="Z201" s="518"/>
      <c r="AA201" s="518"/>
      <c r="AB201" s="518"/>
      <c r="AC201" s="518"/>
      <c r="AD201" s="282"/>
      <c r="AE201" s="282"/>
      <c r="AF201" s="282"/>
    </row>
    <row r="202" spans="1:36" s="383" customFormat="1" hidden="1" x14ac:dyDescent="0.25">
      <c r="A202" s="283"/>
      <c r="B202" s="283"/>
      <c r="C202" s="283"/>
      <c r="D202" s="386" t="s">
        <v>245</v>
      </c>
      <c r="E202" s="267">
        <f t="shared" ref="E202:Q202" si="185">CHOOSE($AD$187,E41,E88,E126,E164)</f>
        <v>0</v>
      </c>
      <c r="F202" s="267">
        <f t="shared" si="185"/>
        <v>0</v>
      </c>
      <c r="G202" s="267">
        <f t="shared" si="185"/>
        <v>0</v>
      </c>
      <c r="H202" s="267">
        <f t="shared" si="185"/>
        <v>0</v>
      </c>
      <c r="I202" s="267">
        <f t="shared" si="185"/>
        <v>0</v>
      </c>
      <c r="J202" s="267">
        <f t="shared" si="185"/>
        <v>0</v>
      </c>
      <c r="K202" s="267">
        <f t="shared" si="185"/>
        <v>0</v>
      </c>
      <c r="L202" s="267">
        <f t="shared" si="185"/>
        <v>0</v>
      </c>
      <c r="M202" s="267">
        <f t="shared" si="185"/>
        <v>0</v>
      </c>
      <c r="N202" s="267">
        <f t="shared" si="185"/>
        <v>0</v>
      </c>
      <c r="O202" s="267">
        <f t="shared" si="185"/>
        <v>0</v>
      </c>
      <c r="P202" s="267">
        <f t="shared" si="185"/>
        <v>0</v>
      </c>
      <c r="Q202" s="267">
        <f t="shared" si="185"/>
        <v>0</v>
      </c>
      <c r="R202" s="518"/>
      <c r="S202" s="518"/>
      <c r="T202" s="518"/>
      <c r="U202" s="518"/>
      <c r="V202" s="518"/>
      <c r="W202" s="518"/>
      <c r="X202" s="518"/>
      <c r="Y202" s="518"/>
      <c r="Z202" s="518"/>
      <c r="AA202" s="518"/>
      <c r="AB202" s="518"/>
      <c r="AC202" s="518"/>
      <c r="AD202" s="283"/>
      <c r="AE202" s="283"/>
      <c r="AF202" s="283"/>
      <c r="AG202" s="510"/>
      <c r="AH202" s="510"/>
      <c r="AI202" s="510"/>
      <c r="AJ202" s="510"/>
    </row>
    <row r="203" spans="1:36" s="383" customFormat="1" hidden="1" x14ac:dyDescent="0.25">
      <c r="A203" s="283"/>
      <c r="B203" s="283"/>
      <c r="C203" s="283"/>
      <c r="D203" s="386"/>
      <c r="E203" s="267"/>
      <c r="F203" s="267"/>
      <c r="G203" s="267"/>
      <c r="H203" s="267"/>
      <c r="I203" s="267"/>
      <c r="J203" s="267"/>
      <c r="K203" s="267"/>
      <c r="L203" s="267"/>
      <c r="M203" s="267"/>
      <c r="N203" s="267"/>
      <c r="O203" s="267"/>
      <c r="P203" s="267"/>
      <c r="Q203" s="267"/>
      <c r="R203" s="518"/>
      <c r="S203" s="518"/>
      <c r="T203" s="518"/>
      <c r="U203" s="518"/>
      <c r="V203" s="518"/>
      <c r="W203" s="518"/>
      <c r="X203" s="518"/>
      <c r="Y203" s="518"/>
      <c r="Z203" s="518"/>
      <c r="AA203" s="518"/>
      <c r="AB203" s="518"/>
      <c r="AC203" s="518"/>
      <c r="AD203" s="283"/>
      <c r="AE203" s="283"/>
      <c r="AF203" s="283"/>
      <c r="AG203" s="510"/>
      <c r="AH203" s="510"/>
      <c r="AI203" s="510"/>
      <c r="AJ203" s="510"/>
    </row>
    <row r="204" spans="1:36" ht="16.5" hidden="1" thickBot="1" x14ac:dyDescent="0.3">
      <c r="A204" s="282"/>
      <c r="B204" s="282"/>
      <c r="C204" s="282"/>
      <c r="D204" s="391" t="s">
        <v>189</v>
      </c>
      <c r="E204" s="392">
        <f t="shared" ref="E204:Q204" si="186">CHOOSE($AD$187,E43,E90,E128,E166)</f>
        <v>0</v>
      </c>
      <c r="F204" s="392">
        <f t="shared" si="186"/>
        <v>0</v>
      </c>
      <c r="G204" s="392">
        <f t="shared" si="186"/>
        <v>0</v>
      </c>
      <c r="H204" s="392">
        <f t="shared" si="186"/>
        <v>0</v>
      </c>
      <c r="I204" s="392">
        <f t="shared" si="186"/>
        <v>0</v>
      </c>
      <c r="J204" s="392">
        <f t="shared" si="186"/>
        <v>0</v>
      </c>
      <c r="K204" s="392">
        <f t="shared" si="186"/>
        <v>0</v>
      </c>
      <c r="L204" s="392">
        <f t="shared" si="186"/>
        <v>0</v>
      </c>
      <c r="M204" s="392">
        <f t="shared" si="186"/>
        <v>0</v>
      </c>
      <c r="N204" s="392">
        <f t="shared" si="186"/>
        <v>0</v>
      </c>
      <c r="O204" s="392">
        <f t="shared" si="186"/>
        <v>0</v>
      </c>
      <c r="P204" s="392">
        <f t="shared" si="186"/>
        <v>0</v>
      </c>
      <c r="Q204" s="392">
        <f t="shared" si="186"/>
        <v>0</v>
      </c>
      <c r="R204" s="512"/>
      <c r="S204" s="512"/>
      <c r="T204" s="512"/>
      <c r="U204" s="512"/>
      <c r="V204" s="512"/>
      <c r="W204" s="512"/>
      <c r="X204" s="512"/>
      <c r="Y204" s="512"/>
      <c r="Z204" s="512"/>
      <c r="AA204" s="512"/>
      <c r="AB204" s="512"/>
      <c r="AC204" s="512"/>
      <c r="AD204" s="282"/>
      <c r="AE204" s="282"/>
      <c r="AF204" s="282"/>
    </row>
    <row r="205" spans="1:36" hidden="1" x14ac:dyDescent="0.25">
      <c r="A205" s="282"/>
      <c r="B205" s="282"/>
      <c r="C205" s="282"/>
      <c r="D205" s="282"/>
      <c r="E205" s="282"/>
      <c r="F205" s="282"/>
      <c r="G205" s="282"/>
      <c r="H205" s="282"/>
      <c r="I205" s="282"/>
      <c r="J205" s="282"/>
      <c r="K205" s="282"/>
      <c r="L205" s="282"/>
      <c r="M205" s="282"/>
      <c r="N205" s="282"/>
      <c r="O205" s="282"/>
      <c r="P205" s="282"/>
      <c r="Q205" s="282"/>
      <c r="R205" s="524"/>
      <c r="S205" s="524"/>
      <c r="T205" s="524"/>
      <c r="U205" s="524"/>
      <c r="V205" s="524"/>
      <c r="W205" s="524"/>
      <c r="X205" s="524"/>
      <c r="Y205" s="524"/>
      <c r="Z205" s="524"/>
      <c r="AA205" s="524"/>
      <c r="AB205" s="524"/>
      <c r="AC205" s="524"/>
      <c r="AD205" s="282"/>
      <c r="AE205" s="282"/>
      <c r="AF205" s="282"/>
    </row>
    <row r="207" spans="1:36" s="274" customFormat="1" x14ac:dyDescent="0.25">
      <c r="R207" s="522"/>
      <c r="S207" s="522"/>
      <c r="T207" s="522"/>
      <c r="U207" s="522"/>
      <c r="V207" s="522"/>
      <c r="W207" s="522"/>
      <c r="X207" s="522"/>
      <c r="Y207" s="522"/>
      <c r="Z207" s="522"/>
      <c r="AA207" s="522"/>
      <c r="AB207" s="522"/>
      <c r="AC207" s="522"/>
      <c r="AG207" s="505"/>
      <c r="AH207" s="505"/>
      <c r="AI207" s="505"/>
      <c r="AJ207" s="505"/>
    </row>
  </sheetData>
  <dataConsolidate/>
  <mergeCells count="11">
    <mergeCell ref="M10:O10"/>
    <mergeCell ref="M19:O19"/>
    <mergeCell ref="M5:O5"/>
    <mergeCell ref="M6:O6"/>
    <mergeCell ref="M7:O7"/>
    <mergeCell ref="M8:O8"/>
    <mergeCell ref="M9:O9"/>
    <mergeCell ref="M15:O15"/>
    <mergeCell ref="M16:O16"/>
    <mergeCell ref="M17:O17"/>
    <mergeCell ref="M18:O18"/>
  </mergeCells>
  <phoneticPr fontId="0" type="noConversion"/>
  <dataValidations count="1">
    <dataValidation type="textLength" operator="equal" allowBlank="1" showInputMessage="1" showErrorMessage="1" errorTitle="Year Format" error="Please enter the year as 4 digits, e.g., 2011" sqref="J13:J14 M8:M9">
      <formula1>4</formula1>
    </dataValidation>
  </dataValidations>
  <pageMargins left="0.25" right="0.25" top="0.75" bottom="0.75" header="0.3" footer="0.3"/>
  <pageSetup scale="35"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 Ranges'!$A$4:$A$7</xm:f>
          </x14:formula1>
          <xm:sqref>M15:O15</xm:sqref>
        </x14:dataValidation>
        <x14:dataValidation type="list" allowBlank="1" showInputMessage="1" showErrorMessage="1">
          <x14:formula1>
            <xm:f>'LookUp Ranges'!$A$72:$A$116</xm:f>
          </x14:formula1>
          <xm:sqref>M16:O16</xm:sqref>
        </x14:dataValidation>
        <x14:dataValidation type="list" allowBlank="1" showInputMessage="1" showErrorMessage="1">
          <x14:formula1>
            <xm:f>'LookUp Ranges'!$A$10:$A$18</xm:f>
          </x14:formula1>
          <xm:sqref>M17:O17</xm:sqref>
        </x14:dataValidation>
        <x14:dataValidation type="list" allowBlank="1" showInputMessage="1" showErrorMessage="1">
          <x14:formula1>
            <xm:f>'LookUp Ranges'!$A$21:$A$45</xm:f>
          </x14:formula1>
          <xm:sqref>M18:O18</xm:sqref>
        </x14:dataValidation>
        <x14:dataValidation type="list" allowBlank="1" showInputMessage="1" showErrorMessage="1">
          <x14:formula1>
            <xm:f>'LookUp Ranges'!$C$4:$C$5</xm:f>
          </x14:formula1>
          <xm:sqref>M19:O19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4"/>
  <sheetViews>
    <sheetView workbookViewId="0"/>
  </sheetViews>
  <sheetFormatPr defaultRowHeight="15" x14ac:dyDescent="0.25"/>
  <cols>
    <col min="1" max="1" width="9" style="34"/>
    <col min="2" max="2" width="27.125" style="34" customWidth="1"/>
    <col min="3" max="3" width="39.875" style="34" customWidth="1"/>
    <col min="4" max="4" width="38.75" style="34" bestFit="1" customWidth="1"/>
    <col min="5" max="5" width="10.5" style="34" customWidth="1"/>
    <col min="6" max="257" width="9" style="34"/>
    <col min="258" max="258" width="27.125" style="34" customWidth="1"/>
    <col min="259" max="259" width="39.875" style="34" customWidth="1"/>
    <col min="260" max="260" width="38.75" style="34" bestFit="1" customWidth="1"/>
    <col min="261" max="513" width="9" style="34"/>
    <col min="514" max="514" width="27.125" style="34" customWidth="1"/>
    <col min="515" max="515" width="39.875" style="34" customWidth="1"/>
    <col min="516" max="516" width="38.75" style="34" bestFit="1" customWidth="1"/>
    <col min="517" max="769" width="9" style="34"/>
    <col min="770" max="770" width="27.125" style="34" customWidth="1"/>
    <col min="771" max="771" width="39.875" style="34" customWidth="1"/>
    <col min="772" max="772" width="38.75" style="34" bestFit="1" customWidth="1"/>
    <col min="773" max="1025" width="9" style="34"/>
    <col min="1026" max="1026" width="27.125" style="34" customWidth="1"/>
    <col min="1027" max="1027" width="39.875" style="34" customWidth="1"/>
    <col min="1028" max="1028" width="38.75" style="34" bestFit="1" customWidth="1"/>
    <col min="1029" max="1281" width="9" style="34"/>
    <col min="1282" max="1282" width="27.125" style="34" customWidth="1"/>
    <col min="1283" max="1283" width="39.875" style="34" customWidth="1"/>
    <col min="1284" max="1284" width="38.75" style="34" bestFit="1" customWidth="1"/>
    <col min="1285" max="1537" width="9" style="34"/>
    <col min="1538" max="1538" width="27.125" style="34" customWidth="1"/>
    <col min="1539" max="1539" width="39.875" style="34" customWidth="1"/>
    <col min="1540" max="1540" width="38.75" style="34" bestFit="1" customWidth="1"/>
    <col min="1541" max="1793" width="9" style="34"/>
    <col min="1794" max="1794" width="27.125" style="34" customWidth="1"/>
    <col min="1795" max="1795" width="39.875" style="34" customWidth="1"/>
    <col min="1796" max="1796" width="38.75" style="34" bestFit="1" customWidth="1"/>
    <col min="1797" max="2049" width="9" style="34"/>
    <col min="2050" max="2050" width="27.125" style="34" customWidth="1"/>
    <col min="2051" max="2051" width="39.875" style="34" customWidth="1"/>
    <col min="2052" max="2052" width="38.75" style="34" bestFit="1" customWidth="1"/>
    <col min="2053" max="2305" width="9" style="34"/>
    <col min="2306" max="2306" width="27.125" style="34" customWidth="1"/>
    <col min="2307" max="2307" width="39.875" style="34" customWidth="1"/>
    <col min="2308" max="2308" width="38.75" style="34" bestFit="1" customWidth="1"/>
    <col min="2309" max="2561" width="9" style="34"/>
    <col min="2562" max="2562" width="27.125" style="34" customWidth="1"/>
    <col min="2563" max="2563" width="39.875" style="34" customWidth="1"/>
    <col min="2564" max="2564" width="38.75" style="34" bestFit="1" customWidth="1"/>
    <col min="2565" max="2817" width="9" style="34"/>
    <col min="2818" max="2818" width="27.125" style="34" customWidth="1"/>
    <col min="2819" max="2819" width="39.875" style="34" customWidth="1"/>
    <col min="2820" max="2820" width="38.75" style="34" bestFit="1" customWidth="1"/>
    <col min="2821" max="3073" width="9" style="34"/>
    <col min="3074" max="3074" width="27.125" style="34" customWidth="1"/>
    <col min="3075" max="3075" width="39.875" style="34" customWidth="1"/>
    <col min="3076" max="3076" width="38.75" style="34" bestFit="1" customWidth="1"/>
    <col min="3077" max="3329" width="9" style="34"/>
    <col min="3330" max="3330" width="27.125" style="34" customWidth="1"/>
    <col min="3331" max="3331" width="39.875" style="34" customWidth="1"/>
    <col min="3332" max="3332" width="38.75" style="34" bestFit="1" customWidth="1"/>
    <col min="3333" max="3585" width="9" style="34"/>
    <col min="3586" max="3586" width="27.125" style="34" customWidth="1"/>
    <col min="3587" max="3587" width="39.875" style="34" customWidth="1"/>
    <col min="3588" max="3588" width="38.75" style="34" bestFit="1" customWidth="1"/>
    <col min="3589" max="3841" width="9" style="34"/>
    <col min="3842" max="3842" width="27.125" style="34" customWidth="1"/>
    <col min="3843" max="3843" width="39.875" style="34" customWidth="1"/>
    <col min="3844" max="3844" width="38.75" style="34" bestFit="1" customWidth="1"/>
    <col min="3845" max="4097" width="9" style="34"/>
    <col min="4098" max="4098" width="27.125" style="34" customWidth="1"/>
    <col min="4099" max="4099" width="39.875" style="34" customWidth="1"/>
    <col min="4100" max="4100" width="38.75" style="34" bestFit="1" customWidth="1"/>
    <col min="4101" max="4353" width="9" style="34"/>
    <col min="4354" max="4354" width="27.125" style="34" customWidth="1"/>
    <col min="4355" max="4355" width="39.875" style="34" customWidth="1"/>
    <col min="4356" max="4356" width="38.75" style="34" bestFit="1" customWidth="1"/>
    <col min="4357" max="4609" width="9" style="34"/>
    <col min="4610" max="4610" width="27.125" style="34" customWidth="1"/>
    <col min="4611" max="4611" width="39.875" style="34" customWidth="1"/>
    <col min="4612" max="4612" width="38.75" style="34" bestFit="1" customWidth="1"/>
    <col min="4613" max="4865" width="9" style="34"/>
    <col min="4866" max="4866" width="27.125" style="34" customWidth="1"/>
    <col min="4867" max="4867" width="39.875" style="34" customWidth="1"/>
    <col min="4868" max="4868" width="38.75" style="34" bestFit="1" customWidth="1"/>
    <col min="4869" max="5121" width="9" style="34"/>
    <col min="5122" max="5122" width="27.125" style="34" customWidth="1"/>
    <col min="5123" max="5123" width="39.875" style="34" customWidth="1"/>
    <col min="5124" max="5124" width="38.75" style="34" bestFit="1" customWidth="1"/>
    <col min="5125" max="5377" width="9" style="34"/>
    <col min="5378" max="5378" width="27.125" style="34" customWidth="1"/>
    <col min="5379" max="5379" width="39.875" style="34" customWidth="1"/>
    <col min="5380" max="5380" width="38.75" style="34" bestFit="1" customWidth="1"/>
    <col min="5381" max="5633" width="9" style="34"/>
    <col min="5634" max="5634" width="27.125" style="34" customWidth="1"/>
    <col min="5635" max="5635" width="39.875" style="34" customWidth="1"/>
    <col min="5636" max="5636" width="38.75" style="34" bestFit="1" customWidth="1"/>
    <col min="5637" max="5889" width="9" style="34"/>
    <col min="5890" max="5890" width="27.125" style="34" customWidth="1"/>
    <col min="5891" max="5891" width="39.875" style="34" customWidth="1"/>
    <col min="5892" max="5892" width="38.75" style="34" bestFit="1" customWidth="1"/>
    <col min="5893" max="6145" width="9" style="34"/>
    <col min="6146" max="6146" width="27.125" style="34" customWidth="1"/>
    <col min="6147" max="6147" width="39.875" style="34" customWidth="1"/>
    <col min="6148" max="6148" width="38.75" style="34" bestFit="1" customWidth="1"/>
    <col min="6149" max="6401" width="9" style="34"/>
    <col min="6402" max="6402" width="27.125" style="34" customWidth="1"/>
    <col min="6403" max="6403" width="39.875" style="34" customWidth="1"/>
    <col min="6404" max="6404" width="38.75" style="34" bestFit="1" customWidth="1"/>
    <col min="6405" max="6657" width="9" style="34"/>
    <col min="6658" max="6658" width="27.125" style="34" customWidth="1"/>
    <col min="6659" max="6659" width="39.875" style="34" customWidth="1"/>
    <col min="6660" max="6660" width="38.75" style="34" bestFit="1" customWidth="1"/>
    <col min="6661" max="6913" width="9" style="34"/>
    <col min="6914" max="6914" width="27.125" style="34" customWidth="1"/>
    <col min="6915" max="6915" width="39.875" style="34" customWidth="1"/>
    <col min="6916" max="6916" width="38.75" style="34" bestFit="1" customWidth="1"/>
    <col min="6917" max="7169" width="9" style="34"/>
    <col min="7170" max="7170" width="27.125" style="34" customWidth="1"/>
    <col min="7171" max="7171" width="39.875" style="34" customWidth="1"/>
    <col min="7172" max="7172" width="38.75" style="34" bestFit="1" customWidth="1"/>
    <col min="7173" max="7425" width="9" style="34"/>
    <col min="7426" max="7426" width="27.125" style="34" customWidth="1"/>
    <col min="7427" max="7427" width="39.875" style="34" customWidth="1"/>
    <col min="7428" max="7428" width="38.75" style="34" bestFit="1" customWidth="1"/>
    <col min="7429" max="7681" width="9" style="34"/>
    <col min="7682" max="7682" width="27.125" style="34" customWidth="1"/>
    <col min="7683" max="7683" width="39.875" style="34" customWidth="1"/>
    <col min="7684" max="7684" width="38.75" style="34" bestFit="1" customWidth="1"/>
    <col min="7685" max="7937" width="9" style="34"/>
    <col min="7938" max="7938" width="27.125" style="34" customWidth="1"/>
    <col min="7939" max="7939" width="39.875" style="34" customWidth="1"/>
    <col min="7940" max="7940" width="38.75" style="34" bestFit="1" customWidth="1"/>
    <col min="7941" max="8193" width="9" style="34"/>
    <col min="8194" max="8194" width="27.125" style="34" customWidth="1"/>
    <col min="8195" max="8195" width="39.875" style="34" customWidth="1"/>
    <col min="8196" max="8196" width="38.75" style="34" bestFit="1" customWidth="1"/>
    <col min="8197" max="8449" width="9" style="34"/>
    <col min="8450" max="8450" width="27.125" style="34" customWidth="1"/>
    <col min="8451" max="8451" width="39.875" style="34" customWidth="1"/>
    <col min="8452" max="8452" width="38.75" style="34" bestFit="1" customWidth="1"/>
    <col min="8453" max="8705" width="9" style="34"/>
    <col min="8706" max="8706" width="27.125" style="34" customWidth="1"/>
    <col min="8707" max="8707" width="39.875" style="34" customWidth="1"/>
    <col min="8708" max="8708" width="38.75" style="34" bestFit="1" customWidth="1"/>
    <col min="8709" max="8961" width="9" style="34"/>
    <col min="8962" max="8962" width="27.125" style="34" customWidth="1"/>
    <col min="8963" max="8963" width="39.875" style="34" customWidth="1"/>
    <col min="8964" max="8964" width="38.75" style="34" bestFit="1" customWidth="1"/>
    <col min="8965" max="9217" width="9" style="34"/>
    <col min="9218" max="9218" width="27.125" style="34" customWidth="1"/>
    <col min="9219" max="9219" width="39.875" style="34" customWidth="1"/>
    <col min="9220" max="9220" width="38.75" style="34" bestFit="1" customWidth="1"/>
    <col min="9221" max="9473" width="9" style="34"/>
    <col min="9474" max="9474" width="27.125" style="34" customWidth="1"/>
    <col min="9475" max="9475" width="39.875" style="34" customWidth="1"/>
    <col min="9476" max="9476" width="38.75" style="34" bestFit="1" customWidth="1"/>
    <col min="9477" max="9729" width="9" style="34"/>
    <col min="9730" max="9730" width="27.125" style="34" customWidth="1"/>
    <col min="9731" max="9731" width="39.875" style="34" customWidth="1"/>
    <col min="9732" max="9732" width="38.75" style="34" bestFit="1" customWidth="1"/>
    <col min="9733" max="9985" width="9" style="34"/>
    <col min="9986" max="9986" width="27.125" style="34" customWidth="1"/>
    <col min="9987" max="9987" width="39.875" style="34" customWidth="1"/>
    <col min="9988" max="9988" width="38.75" style="34" bestFit="1" customWidth="1"/>
    <col min="9989" max="10241" width="9" style="34"/>
    <col min="10242" max="10242" width="27.125" style="34" customWidth="1"/>
    <col min="10243" max="10243" width="39.875" style="34" customWidth="1"/>
    <col min="10244" max="10244" width="38.75" style="34" bestFit="1" customWidth="1"/>
    <col min="10245" max="10497" width="9" style="34"/>
    <col min="10498" max="10498" width="27.125" style="34" customWidth="1"/>
    <col min="10499" max="10499" width="39.875" style="34" customWidth="1"/>
    <col min="10500" max="10500" width="38.75" style="34" bestFit="1" customWidth="1"/>
    <col min="10501" max="10753" width="9" style="34"/>
    <col min="10754" max="10754" width="27.125" style="34" customWidth="1"/>
    <col min="10755" max="10755" width="39.875" style="34" customWidth="1"/>
    <col min="10756" max="10756" width="38.75" style="34" bestFit="1" customWidth="1"/>
    <col min="10757" max="11009" width="9" style="34"/>
    <col min="11010" max="11010" width="27.125" style="34" customWidth="1"/>
    <col min="11011" max="11011" width="39.875" style="34" customWidth="1"/>
    <col min="11012" max="11012" width="38.75" style="34" bestFit="1" customWidth="1"/>
    <col min="11013" max="11265" width="9" style="34"/>
    <col min="11266" max="11266" width="27.125" style="34" customWidth="1"/>
    <col min="11267" max="11267" width="39.875" style="34" customWidth="1"/>
    <col min="11268" max="11268" width="38.75" style="34" bestFit="1" customWidth="1"/>
    <col min="11269" max="11521" width="9" style="34"/>
    <col min="11522" max="11522" width="27.125" style="34" customWidth="1"/>
    <col min="11523" max="11523" width="39.875" style="34" customWidth="1"/>
    <col min="11524" max="11524" width="38.75" style="34" bestFit="1" customWidth="1"/>
    <col min="11525" max="11777" width="9" style="34"/>
    <col min="11778" max="11778" width="27.125" style="34" customWidth="1"/>
    <col min="11779" max="11779" width="39.875" style="34" customWidth="1"/>
    <col min="11780" max="11780" width="38.75" style="34" bestFit="1" customWidth="1"/>
    <col min="11781" max="12033" width="9" style="34"/>
    <col min="12034" max="12034" width="27.125" style="34" customWidth="1"/>
    <col min="12035" max="12035" width="39.875" style="34" customWidth="1"/>
    <col min="12036" max="12036" width="38.75" style="34" bestFit="1" customWidth="1"/>
    <col min="12037" max="12289" width="9" style="34"/>
    <col min="12290" max="12290" width="27.125" style="34" customWidth="1"/>
    <col min="12291" max="12291" width="39.875" style="34" customWidth="1"/>
    <col min="12292" max="12292" width="38.75" style="34" bestFit="1" customWidth="1"/>
    <col min="12293" max="12545" width="9" style="34"/>
    <col min="12546" max="12546" width="27.125" style="34" customWidth="1"/>
    <col min="12547" max="12547" width="39.875" style="34" customWidth="1"/>
    <col min="12548" max="12548" width="38.75" style="34" bestFit="1" customWidth="1"/>
    <col min="12549" max="12801" width="9" style="34"/>
    <col min="12802" max="12802" width="27.125" style="34" customWidth="1"/>
    <col min="12803" max="12803" width="39.875" style="34" customWidth="1"/>
    <col min="12804" max="12804" width="38.75" style="34" bestFit="1" customWidth="1"/>
    <col min="12805" max="13057" width="9" style="34"/>
    <col min="13058" max="13058" width="27.125" style="34" customWidth="1"/>
    <col min="13059" max="13059" width="39.875" style="34" customWidth="1"/>
    <col min="13060" max="13060" width="38.75" style="34" bestFit="1" customWidth="1"/>
    <col min="13061" max="13313" width="9" style="34"/>
    <col min="13314" max="13314" width="27.125" style="34" customWidth="1"/>
    <col min="13315" max="13315" width="39.875" style="34" customWidth="1"/>
    <col min="13316" max="13316" width="38.75" style="34" bestFit="1" customWidth="1"/>
    <col min="13317" max="13569" width="9" style="34"/>
    <col min="13570" max="13570" width="27.125" style="34" customWidth="1"/>
    <col min="13571" max="13571" width="39.875" style="34" customWidth="1"/>
    <col min="13572" max="13572" width="38.75" style="34" bestFit="1" customWidth="1"/>
    <col min="13573" max="13825" width="9" style="34"/>
    <col min="13826" max="13826" width="27.125" style="34" customWidth="1"/>
    <col min="13827" max="13827" width="39.875" style="34" customWidth="1"/>
    <col min="13828" max="13828" width="38.75" style="34" bestFit="1" customWidth="1"/>
    <col min="13829" max="14081" width="9" style="34"/>
    <col min="14082" max="14082" width="27.125" style="34" customWidth="1"/>
    <col min="14083" max="14083" width="39.875" style="34" customWidth="1"/>
    <col min="14084" max="14084" width="38.75" style="34" bestFit="1" customWidth="1"/>
    <col min="14085" max="14337" width="9" style="34"/>
    <col min="14338" max="14338" width="27.125" style="34" customWidth="1"/>
    <col min="14339" max="14339" width="39.875" style="34" customWidth="1"/>
    <col min="14340" max="14340" width="38.75" style="34" bestFit="1" customWidth="1"/>
    <col min="14341" max="14593" width="9" style="34"/>
    <col min="14594" max="14594" width="27.125" style="34" customWidth="1"/>
    <col min="14595" max="14595" width="39.875" style="34" customWidth="1"/>
    <col min="14596" max="14596" width="38.75" style="34" bestFit="1" customWidth="1"/>
    <col min="14597" max="14849" width="9" style="34"/>
    <col min="14850" max="14850" width="27.125" style="34" customWidth="1"/>
    <col min="14851" max="14851" width="39.875" style="34" customWidth="1"/>
    <col min="14852" max="14852" width="38.75" style="34" bestFit="1" customWidth="1"/>
    <col min="14853" max="15105" width="9" style="34"/>
    <col min="15106" max="15106" width="27.125" style="34" customWidth="1"/>
    <col min="15107" max="15107" width="39.875" style="34" customWidth="1"/>
    <col min="15108" max="15108" width="38.75" style="34" bestFit="1" customWidth="1"/>
    <col min="15109" max="15361" width="9" style="34"/>
    <col min="15362" max="15362" width="27.125" style="34" customWidth="1"/>
    <col min="15363" max="15363" width="39.875" style="34" customWidth="1"/>
    <col min="15364" max="15364" width="38.75" style="34" bestFit="1" customWidth="1"/>
    <col min="15365" max="15617" width="9" style="34"/>
    <col min="15618" max="15618" width="27.125" style="34" customWidth="1"/>
    <col min="15619" max="15619" width="39.875" style="34" customWidth="1"/>
    <col min="15620" max="15620" width="38.75" style="34" bestFit="1" customWidth="1"/>
    <col min="15621" max="15873" width="9" style="34"/>
    <col min="15874" max="15874" width="27.125" style="34" customWidth="1"/>
    <col min="15875" max="15875" width="39.875" style="34" customWidth="1"/>
    <col min="15876" max="15876" width="38.75" style="34" bestFit="1" customWidth="1"/>
    <col min="15877" max="16129" width="9" style="34"/>
    <col min="16130" max="16130" width="27.125" style="34" customWidth="1"/>
    <col min="16131" max="16131" width="39.875" style="34" customWidth="1"/>
    <col min="16132" max="16132" width="38.75" style="34" bestFit="1" customWidth="1"/>
    <col min="16133" max="16384" width="9" style="34"/>
  </cols>
  <sheetData>
    <row r="1" spans="1:5" ht="21.75" customHeight="1" x14ac:dyDescent="0.3">
      <c r="A1" s="32" t="s">
        <v>137</v>
      </c>
      <c r="B1" s="33"/>
      <c r="C1" s="33"/>
      <c r="D1" s="33"/>
      <c r="E1" s="33"/>
    </row>
    <row r="2" spans="1:5" x14ac:dyDescent="0.25">
      <c r="A2" s="40" t="s">
        <v>184</v>
      </c>
    </row>
    <row r="4" spans="1:5" ht="30" customHeight="1" x14ac:dyDescent="0.3">
      <c r="B4" s="35" t="s">
        <v>138</v>
      </c>
      <c r="C4" s="35" t="s">
        <v>139</v>
      </c>
      <c r="D4" s="35" t="s">
        <v>140</v>
      </c>
    </row>
    <row r="5" spans="1:5" ht="30" customHeight="1" x14ac:dyDescent="0.25">
      <c r="B5" s="44" t="s">
        <v>175</v>
      </c>
      <c r="C5" s="37" t="s">
        <v>159</v>
      </c>
      <c r="D5" s="37" t="s">
        <v>159</v>
      </c>
    </row>
    <row r="6" spans="1:5" ht="30" customHeight="1" x14ac:dyDescent="0.25">
      <c r="B6" s="36" t="s">
        <v>141</v>
      </c>
      <c r="C6" s="36" t="s">
        <v>142</v>
      </c>
      <c r="D6" s="36" t="s">
        <v>142</v>
      </c>
    </row>
    <row r="7" spans="1:5" ht="30" customHeight="1" x14ac:dyDescent="0.25">
      <c r="B7" s="44" t="s">
        <v>176</v>
      </c>
      <c r="C7" s="37" t="s">
        <v>172</v>
      </c>
      <c r="D7" s="36" t="s">
        <v>143</v>
      </c>
    </row>
    <row r="8" spans="1:5" ht="30" customHeight="1" x14ac:dyDescent="0.25">
      <c r="B8" s="36" t="s">
        <v>144</v>
      </c>
      <c r="C8" s="37" t="s">
        <v>145</v>
      </c>
      <c r="D8" s="37" t="s">
        <v>145</v>
      </c>
    </row>
    <row r="9" spans="1:5" ht="30" customHeight="1" x14ac:dyDescent="0.25">
      <c r="B9" s="44" t="s">
        <v>177</v>
      </c>
      <c r="C9" s="37" t="s">
        <v>174</v>
      </c>
      <c r="D9" s="36" t="s">
        <v>146</v>
      </c>
    </row>
    <row r="11" spans="1:5" x14ac:dyDescent="0.25">
      <c r="B11" s="34" t="s">
        <v>147</v>
      </c>
    </row>
    <row r="14" spans="1:5" x14ac:dyDescent="0.25">
      <c r="A14" s="108"/>
    </row>
    <row r="15" spans="1:5" ht="17.25" x14ac:dyDescent="0.25">
      <c r="A15" s="110" t="s">
        <v>178</v>
      </c>
    </row>
    <row r="16" spans="1:5" x14ac:dyDescent="0.25">
      <c r="A16" s="109" t="s">
        <v>151</v>
      </c>
    </row>
    <row r="17" spans="1:1" x14ac:dyDescent="0.25">
      <c r="A17" s="109" t="s">
        <v>152</v>
      </c>
    </row>
    <row r="18" spans="1:1" x14ac:dyDescent="0.25">
      <c r="A18" s="111" t="s">
        <v>153</v>
      </c>
    </row>
    <row r="19" spans="1:1" x14ac:dyDescent="0.25">
      <c r="A19" s="109" t="s">
        <v>154</v>
      </c>
    </row>
    <row r="20" spans="1:1" x14ac:dyDescent="0.25">
      <c r="A20" s="111" t="s">
        <v>155</v>
      </c>
    </row>
    <row r="21" spans="1:1" x14ac:dyDescent="0.25">
      <c r="A21" s="109" t="s">
        <v>156</v>
      </c>
    </row>
    <row r="22" spans="1:1" x14ac:dyDescent="0.25">
      <c r="A22" s="109" t="s">
        <v>157</v>
      </c>
    </row>
    <row r="23" spans="1:1" x14ac:dyDescent="0.25">
      <c r="A23" s="109" t="s">
        <v>158</v>
      </c>
    </row>
    <row r="24" spans="1:1" x14ac:dyDescent="0.25">
      <c r="A24" s="43" t="s">
        <v>182</v>
      </c>
    </row>
    <row r="25" spans="1:1" x14ac:dyDescent="0.25">
      <c r="A25" s="45" t="s">
        <v>183</v>
      </c>
    </row>
    <row r="26" spans="1:1" x14ac:dyDescent="0.25">
      <c r="A26" s="45"/>
    </row>
    <row r="27" spans="1:1" ht="17.25" x14ac:dyDescent="0.25">
      <c r="A27" s="40" t="s">
        <v>179</v>
      </c>
    </row>
    <row r="28" spans="1:1" x14ac:dyDescent="0.25">
      <c r="A28" s="109" t="s">
        <v>173</v>
      </c>
    </row>
    <row r="30" spans="1:1" ht="17.25" x14ac:dyDescent="0.25">
      <c r="A30" s="40" t="s">
        <v>180</v>
      </c>
    </row>
    <row r="31" spans="1:1" x14ac:dyDescent="0.25">
      <c r="A31" s="43" t="s">
        <v>181</v>
      </c>
    </row>
    <row r="34" spans="2:12" s="274" customFormat="1" ht="15" customHeight="1" x14ac:dyDescent="0.25">
      <c r="B34" s="321" t="s">
        <v>160</v>
      </c>
      <c r="C34" s="322" t="s">
        <v>74</v>
      </c>
      <c r="D34" s="316" t="s">
        <v>243</v>
      </c>
      <c r="E34" s="282"/>
      <c r="I34" s="374"/>
      <c r="L34" s="275"/>
    </row>
  </sheetData>
  <hyperlinks>
    <hyperlink ref="A18" r:id="rId1" tooltip="Section 179 Vehicle Deductions" display="http://www.section179.org/section_179_vehicle_deductions.html"/>
    <hyperlink ref="A20" r:id="rId2" tooltip="Software and Section 179" display="http://www.section179.org/section_179_and_software.html"/>
  </hyperlinks>
  <pageMargins left="0.7" right="0.7" top="0.75" bottom="0.75" header="0.3" footer="0.3"/>
  <pageSetup scale="92"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 Ranges'!$A$121:$A$123</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pageSetUpPr fitToPage="1"/>
  </sheetPr>
  <dimension ref="A1:CY144"/>
  <sheetViews>
    <sheetView zoomScaleNormal="100" workbookViewId="0">
      <pane xSplit="1" topLeftCell="B1" activePane="topRight" state="frozenSplit"/>
      <selection activeCell="D7" sqref="D7:K7"/>
      <selection pane="topRight" activeCell="B1" sqref="B1"/>
    </sheetView>
  </sheetViews>
  <sheetFormatPr defaultColWidth="9" defaultRowHeight="12.75" x14ac:dyDescent="0.2"/>
  <cols>
    <col min="1" max="1" width="34.375" style="112" customWidth="1"/>
    <col min="2" max="2" width="8.125" style="112" customWidth="1"/>
    <col min="3" max="3" width="9.75" style="112" customWidth="1"/>
    <col min="4" max="4" width="8.375" style="112" customWidth="1"/>
    <col min="5" max="5" width="8.5" style="112" customWidth="1"/>
    <col min="6" max="6" width="9.875" style="112" customWidth="1"/>
    <col min="7" max="7" width="7.25" style="112" customWidth="1"/>
    <col min="8" max="8" width="7.125" style="112" bestFit="1" customWidth="1"/>
    <col min="9" max="9" width="9.125" style="112" bestFit="1" customWidth="1"/>
    <col min="10" max="10" width="7.375" style="112" customWidth="1"/>
    <col min="11" max="11" width="7.25" style="112" bestFit="1" customWidth="1"/>
    <col min="12" max="13" width="7.125" style="112" customWidth="1"/>
    <col min="14" max="14" width="7.125" style="113" bestFit="1" customWidth="1"/>
    <col min="15" max="15" width="7.375" style="112" customWidth="1"/>
    <col min="16" max="21" width="7.125" style="112" bestFit="1" customWidth="1"/>
    <col min="22" max="39" width="6.875" style="112" customWidth="1"/>
    <col min="40" max="16384" width="9" style="112"/>
  </cols>
  <sheetData>
    <row r="1" spans="1:14" x14ac:dyDescent="0.2">
      <c r="L1" s="113"/>
      <c r="N1" s="112"/>
    </row>
    <row r="2" spans="1:14" x14ac:dyDescent="0.2">
      <c r="N2" s="112"/>
    </row>
    <row r="3" spans="1:14" ht="36.75" customHeight="1" x14ac:dyDescent="0.2">
      <c r="A3" s="114" t="s">
        <v>21</v>
      </c>
      <c r="N3" s="112"/>
    </row>
    <row r="4" spans="1:14" x14ac:dyDescent="0.2">
      <c r="A4" s="115" t="s">
        <v>20</v>
      </c>
      <c r="C4" s="112" t="s">
        <v>74</v>
      </c>
      <c r="N4" s="112"/>
    </row>
    <row r="5" spans="1:14" x14ac:dyDescent="0.2">
      <c r="A5" s="116" t="s">
        <v>19</v>
      </c>
      <c r="C5" s="112" t="s">
        <v>149</v>
      </c>
      <c r="N5" s="112"/>
    </row>
    <row r="6" spans="1:14" x14ac:dyDescent="0.2">
      <c r="A6" s="116" t="s">
        <v>91</v>
      </c>
      <c r="N6" s="112"/>
    </row>
    <row r="7" spans="1:14" x14ac:dyDescent="0.2">
      <c r="A7" s="117" t="s">
        <v>119</v>
      </c>
      <c r="N7" s="112"/>
    </row>
    <row r="8" spans="1:14" x14ac:dyDescent="0.2">
      <c r="C8" s="118"/>
      <c r="F8" s="119"/>
    </row>
    <row r="9" spans="1:14" x14ac:dyDescent="0.2">
      <c r="A9" s="120" t="s">
        <v>100</v>
      </c>
      <c r="C9" s="121"/>
      <c r="F9" s="113"/>
      <c r="G9" s="122"/>
    </row>
    <row r="10" spans="1:14" x14ac:dyDescent="0.2">
      <c r="A10" s="123" t="s">
        <v>165</v>
      </c>
      <c r="G10" s="122"/>
    </row>
    <row r="11" spans="1:14" x14ac:dyDescent="0.2">
      <c r="A11" s="124" t="s">
        <v>58</v>
      </c>
    </row>
    <row r="12" spans="1:14" x14ac:dyDescent="0.2">
      <c r="A12" s="125" t="s">
        <v>92</v>
      </c>
    </row>
    <row r="13" spans="1:14" x14ac:dyDescent="0.2">
      <c r="A13" s="124" t="s">
        <v>166</v>
      </c>
    </row>
    <row r="14" spans="1:14" x14ac:dyDescent="0.2">
      <c r="A14" s="124" t="s">
        <v>194</v>
      </c>
    </row>
    <row r="15" spans="1:14" x14ac:dyDescent="0.2">
      <c r="A15" s="124" t="s">
        <v>195</v>
      </c>
    </row>
    <row r="16" spans="1:14" x14ac:dyDescent="0.2">
      <c r="A16" s="125" t="s">
        <v>167</v>
      </c>
    </row>
    <row r="17" spans="1:7" x14ac:dyDescent="0.2">
      <c r="A17" s="126" t="s">
        <v>93</v>
      </c>
    </row>
    <row r="18" spans="1:7" x14ac:dyDescent="0.2">
      <c r="A18" s="127" t="s">
        <v>0</v>
      </c>
    </row>
    <row r="20" spans="1:7" ht="38.25" x14ac:dyDescent="0.2">
      <c r="A20" s="120" t="s">
        <v>106</v>
      </c>
      <c r="B20" s="128" t="s">
        <v>79</v>
      </c>
      <c r="C20" s="128" t="s">
        <v>80</v>
      </c>
      <c r="D20" s="129" t="s">
        <v>22</v>
      </c>
      <c r="E20" s="130" t="s">
        <v>163</v>
      </c>
      <c r="F20" s="130" t="s">
        <v>164</v>
      </c>
    </row>
    <row r="21" spans="1:7" x14ac:dyDescent="0.2">
      <c r="A21" s="116" t="s">
        <v>35</v>
      </c>
      <c r="B21" s="131">
        <v>33</v>
      </c>
      <c r="C21" s="131">
        <v>34</v>
      </c>
      <c r="D21" s="132">
        <v>20</v>
      </c>
      <c r="E21" s="133">
        <v>1.5E-3</v>
      </c>
      <c r="F21" s="133">
        <v>1.5E-3</v>
      </c>
      <c r="G21" s="134" t="s">
        <v>1</v>
      </c>
    </row>
    <row r="22" spans="1:7" x14ac:dyDescent="0.2">
      <c r="A22" s="116" t="s">
        <v>1</v>
      </c>
      <c r="B22" s="135">
        <v>35</v>
      </c>
      <c r="C22" s="135">
        <v>38</v>
      </c>
      <c r="D22" s="136">
        <v>20</v>
      </c>
      <c r="E22" s="137">
        <v>1.5E-3</v>
      </c>
      <c r="F22" s="137">
        <v>1.5E-3</v>
      </c>
      <c r="G22" s="134"/>
    </row>
    <row r="23" spans="1:7" x14ac:dyDescent="0.2">
      <c r="A23" s="116" t="s">
        <v>2</v>
      </c>
      <c r="B23" s="135">
        <v>41</v>
      </c>
      <c r="C23" s="135">
        <v>38</v>
      </c>
      <c r="D23" s="136">
        <v>20</v>
      </c>
      <c r="E23" s="137">
        <v>1.5E-3</v>
      </c>
      <c r="F23" s="137">
        <v>1.5E-3</v>
      </c>
      <c r="G23" s="134"/>
    </row>
    <row r="24" spans="1:7" x14ac:dyDescent="0.2">
      <c r="A24" s="116" t="s">
        <v>3</v>
      </c>
      <c r="B24" s="135">
        <v>24</v>
      </c>
      <c r="C24" s="135">
        <v>25</v>
      </c>
      <c r="D24" s="136">
        <v>15</v>
      </c>
      <c r="E24" s="137">
        <v>1.5E-3</v>
      </c>
      <c r="F24" s="137">
        <v>1.5E-3</v>
      </c>
      <c r="G24" s="134"/>
    </row>
    <row r="25" spans="1:7" x14ac:dyDescent="0.2">
      <c r="A25" s="116" t="s">
        <v>4</v>
      </c>
      <c r="B25" s="135">
        <v>40</v>
      </c>
      <c r="C25" s="135">
        <v>52</v>
      </c>
      <c r="D25" s="136">
        <v>15</v>
      </c>
      <c r="E25" s="137">
        <v>1.19632E-2</v>
      </c>
      <c r="F25" s="137">
        <v>1.080503E-2</v>
      </c>
      <c r="G25" s="134"/>
    </row>
    <row r="26" spans="1:7" x14ac:dyDescent="0.2">
      <c r="A26" s="116" t="s">
        <v>5</v>
      </c>
      <c r="B26" s="135">
        <v>55</v>
      </c>
      <c r="C26" s="135">
        <v>60</v>
      </c>
      <c r="D26" s="136">
        <v>15</v>
      </c>
      <c r="E26" s="137">
        <v>1.5E-3</v>
      </c>
      <c r="F26" s="137">
        <v>1.5E-3</v>
      </c>
      <c r="G26" s="134"/>
    </row>
    <row r="27" spans="1:7" x14ac:dyDescent="0.2">
      <c r="A27" s="116" t="s">
        <v>6</v>
      </c>
      <c r="B27" s="135">
        <v>34</v>
      </c>
      <c r="C27" s="135">
        <v>31</v>
      </c>
      <c r="D27" s="136">
        <v>20</v>
      </c>
      <c r="E27" s="137">
        <v>1.19632E-2</v>
      </c>
      <c r="F27" s="137">
        <v>1.080503E-2</v>
      </c>
      <c r="G27" s="134"/>
    </row>
    <row r="28" spans="1:7" x14ac:dyDescent="0.2">
      <c r="A28" s="116" t="s">
        <v>7</v>
      </c>
      <c r="B28" s="135">
        <v>48</v>
      </c>
      <c r="C28" s="135">
        <v>44</v>
      </c>
      <c r="D28" s="136">
        <v>20</v>
      </c>
      <c r="E28" s="137">
        <v>1.5E-3</v>
      </c>
      <c r="F28" s="137">
        <v>1.5E-3</v>
      </c>
      <c r="G28" s="134"/>
    </row>
    <row r="29" spans="1:7" x14ac:dyDescent="0.2">
      <c r="A29" s="116" t="s">
        <v>8</v>
      </c>
      <c r="B29" s="135">
        <v>54</v>
      </c>
      <c r="C29" s="135">
        <v>53</v>
      </c>
      <c r="D29" s="136">
        <v>20</v>
      </c>
      <c r="E29" s="137">
        <v>1.19632E-2</v>
      </c>
      <c r="F29" s="137">
        <v>1.080503E-2</v>
      </c>
      <c r="G29" s="134"/>
    </row>
    <row r="30" spans="1:7" x14ac:dyDescent="0.2">
      <c r="A30" s="116" t="s">
        <v>36</v>
      </c>
      <c r="B30" s="138">
        <v>50</v>
      </c>
      <c r="C30" s="138"/>
      <c r="D30" s="139">
        <v>20</v>
      </c>
      <c r="E30" s="137">
        <v>1.19632E-2</v>
      </c>
      <c r="F30" s="137"/>
      <c r="G30" s="134" t="s">
        <v>8</v>
      </c>
    </row>
    <row r="31" spans="1:7" x14ac:dyDescent="0.2">
      <c r="A31" s="116" t="s">
        <v>9</v>
      </c>
      <c r="B31" s="135">
        <v>53</v>
      </c>
      <c r="C31" s="135"/>
      <c r="D31" s="136">
        <v>15</v>
      </c>
      <c r="E31" s="140">
        <v>1.6765080000000002E-2</v>
      </c>
      <c r="F31" s="140"/>
      <c r="G31" s="134"/>
    </row>
    <row r="32" spans="1:7" x14ac:dyDescent="0.2">
      <c r="A32" s="116" t="s">
        <v>10</v>
      </c>
      <c r="B32" s="135">
        <v>65</v>
      </c>
      <c r="C32" s="135"/>
      <c r="D32" s="136">
        <v>15</v>
      </c>
      <c r="E32" s="140">
        <v>1.6765080000000002E-2</v>
      </c>
      <c r="F32" s="140"/>
      <c r="G32" s="134"/>
    </row>
    <row r="33" spans="1:7" x14ac:dyDescent="0.2">
      <c r="A33" s="116" t="s">
        <v>8</v>
      </c>
      <c r="B33" s="135">
        <v>38</v>
      </c>
      <c r="C33" s="135"/>
      <c r="D33" s="136">
        <v>20</v>
      </c>
      <c r="E33" s="137">
        <v>1.19632E-2</v>
      </c>
      <c r="F33" s="137"/>
      <c r="G33" s="134"/>
    </row>
    <row r="34" spans="1:7" x14ac:dyDescent="0.2">
      <c r="A34" s="116" t="s">
        <v>11</v>
      </c>
      <c r="B34" s="135">
        <v>53</v>
      </c>
      <c r="C34" s="135"/>
      <c r="D34" s="136">
        <v>20</v>
      </c>
      <c r="E34" s="137">
        <v>1.19632E-2</v>
      </c>
      <c r="F34" s="137"/>
      <c r="G34" s="134"/>
    </row>
    <row r="35" spans="1:7" x14ac:dyDescent="0.2">
      <c r="A35" s="116" t="s">
        <v>12</v>
      </c>
      <c r="B35" s="135">
        <v>39</v>
      </c>
      <c r="C35" s="135"/>
      <c r="D35" s="136">
        <v>20</v>
      </c>
      <c r="E35" s="140">
        <v>1.6765080000000002E-2</v>
      </c>
      <c r="F35" s="140"/>
      <c r="G35" s="134"/>
    </row>
    <row r="36" spans="1:7" x14ac:dyDescent="0.2">
      <c r="A36" s="116" t="s">
        <v>37</v>
      </c>
      <c r="B36" s="138">
        <v>13</v>
      </c>
      <c r="C36" s="138">
        <v>18</v>
      </c>
      <c r="D36" s="139">
        <v>7</v>
      </c>
      <c r="E36" s="140">
        <v>1.6765080000000002E-2</v>
      </c>
      <c r="F36" s="140">
        <v>1.45749E-2</v>
      </c>
      <c r="G36" s="134" t="s">
        <v>18</v>
      </c>
    </row>
    <row r="37" spans="1:7" x14ac:dyDescent="0.2">
      <c r="A37" s="116" t="s">
        <v>13</v>
      </c>
      <c r="B37" s="135">
        <v>29</v>
      </c>
      <c r="C37" s="135">
        <v>50</v>
      </c>
      <c r="D37" s="136">
        <v>39</v>
      </c>
      <c r="E37" s="137">
        <v>1.19632E-2</v>
      </c>
      <c r="F37" s="137">
        <v>1.080503E-2</v>
      </c>
    </row>
    <row r="38" spans="1:7" x14ac:dyDescent="0.2">
      <c r="A38" s="116" t="s">
        <v>14</v>
      </c>
      <c r="B38" s="135">
        <v>12</v>
      </c>
      <c r="C38" s="135">
        <v>22</v>
      </c>
      <c r="D38" s="136">
        <v>7</v>
      </c>
      <c r="E38" s="140">
        <v>1.6765080000000002E-2</v>
      </c>
      <c r="F38" s="140">
        <v>1.45749E-2</v>
      </c>
    </row>
    <row r="39" spans="1:7" x14ac:dyDescent="0.2">
      <c r="A39" s="116" t="s">
        <v>15</v>
      </c>
      <c r="B39" s="135">
        <v>7</v>
      </c>
      <c r="C39" s="135">
        <v>7</v>
      </c>
      <c r="D39" s="136">
        <v>5</v>
      </c>
      <c r="E39" s="137">
        <v>6.437E-3</v>
      </c>
      <c r="F39" s="137">
        <v>6.437E-3</v>
      </c>
    </row>
    <row r="40" spans="1:7" x14ac:dyDescent="0.2">
      <c r="A40" s="116" t="s">
        <v>16</v>
      </c>
      <c r="B40" s="135">
        <v>17</v>
      </c>
      <c r="C40" s="135">
        <v>12</v>
      </c>
      <c r="D40" s="136">
        <v>5</v>
      </c>
      <c r="E40" s="140">
        <v>1.6765080000000002E-2</v>
      </c>
      <c r="F40" s="140">
        <v>1.45749E-2</v>
      </c>
    </row>
    <row r="41" spans="1:7" x14ac:dyDescent="0.2">
      <c r="A41" s="116" t="s">
        <v>17</v>
      </c>
      <c r="B41" s="135">
        <v>8</v>
      </c>
      <c r="C41" s="135">
        <v>18</v>
      </c>
      <c r="D41" s="136">
        <v>7</v>
      </c>
      <c r="E41" s="140">
        <v>1.6765080000000002E-2</v>
      </c>
      <c r="F41" s="140">
        <v>1.45749E-2</v>
      </c>
    </row>
    <row r="42" spans="1:7" x14ac:dyDescent="0.2">
      <c r="A42" s="116" t="s">
        <v>18</v>
      </c>
      <c r="B42" s="135">
        <v>15</v>
      </c>
      <c r="C42" s="135">
        <v>15</v>
      </c>
      <c r="D42" s="136">
        <v>7</v>
      </c>
      <c r="E42" s="140">
        <v>1.6765080000000002E-2</v>
      </c>
      <c r="F42" s="140">
        <v>1.45749E-2</v>
      </c>
    </row>
    <row r="43" spans="1:7" x14ac:dyDescent="0.2">
      <c r="A43" s="141" t="s">
        <v>196</v>
      </c>
      <c r="B43" s="142">
        <v>5</v>
      </c>
      <c r="C43" s="142">
        <v>5</v>
      </c>
      <c r="D43" s="143">
        <v>5</v>
      </c>
      <c r="E43" s="140">
        <v>1.6765080000000002E-2</v>
      </c>
      <c r="F43" s="140">
        <v>1.45749E-2</v>
      </c>
    </row>
    <row r="44" spans="1:7" x14ac:dyDescent="0.2">
      <c r="A44" s="511" t="s">
        <v>295</v>
      </c>
      <c r="B44" s="142">
        <v>10</v>
      </c>
      <c r="C44" s="142">
        <v>10</v>
      </c>
      <c r="D44" s="143">
        <v>5</v>
      </c>
      <c r="E44" s="140">
        <v>1.6799999999999999E-2</v>
      </c>
      <c r="F44" s="140">
        <v>1.46E-2</v>
      </c>
    </row>
    <row r="45" spans="1:7" ht="13.5" thickBot="1" x14ac:dyDescent="0.25">
      <c r="A45" s="144" t="s">
        <v>94</v>
      </c>
      <c r="B45" s="142">
        <v>5</v>
      </c>
      <c r="C45" s="142">
        <v>5</v>
      </c>
      <c r="D45" s="143">
        <v>5</v>
      </c>
      <c r="E45" s="140">
        <v>1.6765080000000002E-2</v>
      </c>
      <c r="F45" s="140">
        <v>1.45749E-2</v>
      </c>
    </row>
    <row r="46" spans="1:7" x14ac:dyDescent="0.2">
      <c r="A46" s="145" t="str">
        <f>Inputs!M18</f>
        <v xml:space="preserve">  Other Computer Hardware and Software</v>
      </c>
      <c r="B46" s="146">
        <f ca="1">IF($A$46=0,B22,OFFSET(B20,MATCH($A$46,$A$21:$A$45,0),,,))</f>
        <v>5</v>
      </c>
      <c r="C46" s="147">
        <f t="shared" ref="C46:D46" ca="1" si="0">IF($A$46=0,C22,OFFSET(C20,MATCH($A$46,$A$21:$A$45,0),,,))</f>
        <v>5</v>
      </c>
      <c r="D46" s="148">
        <f t="shared" ca="1" si="0"/>
        <v>5</v>
      </c>
      <c r="E46" s="149">
        <f ca="1">IF(ISBLANK(Company),E22,IF(OR(Company=$A$4,Company=$A$6),OFFSET(E20,MATCH($A$46,$A$21:$A$45,0),,,),OFFSET(F20,MATCH($A$46,$A$21:$A$45,0),,,)))</f>
        <v>1.6765080000000002E-2</v>
      </c>
      <c r="F46" s="149"/>
      <c r="G46" s="150" t="s">
        <v>268</v>
      </c>
    </row>
    <row r="47" spans="1:7" x14ac:dyDescent="0.2">
      <c r="A47" s="151" t="s">
        <v>81</v>
      </c>
      <c r="B47" s="152" t="s">
        <v>296</v>
      </c>
      <c r="C47" s="153"/>
      <c r="D47" s="154"/>
      <c r="E47" s="155"/>
    </row>
    <row r="48" spans="1:7" x14ac:dyDescent="0.2">
      <c r="A48" s="156"/>
      <c r="B48" s="157" t="s">
        <v>297</v>
      </c>
      <c r="C48" s="158"/>
      <c r="D48" s="158"/>
      <c r="E48" s="159"/>
    </row>
    <row r="49" spans="1:103" ht="13.5" thickBot="1" x14ac:dyDescent="0.25"/>
    <row r="50" spans="1:103" x14ac:dyDescent="0.2">
      <c r="A50" s="160" t="s">
        <v>32</v>
      </c>
      <c r="B50" s="161" t="s">
        <v>78</v>
      </c>
      <c r="C50" s="162" t="s">
        <v>76</v>
      </c>
      <c r="D50" s="163" t="s">
        <v>77</v>
      </c>
    </row>
    <row r="51" spans="1:103" x14ac:dyDescent="0.2">
      <c r="A51" s="164" t="s">
        <v>75</v>
      </c>
      <c r="B51" s="165">
        <v>0.38900000000000001</v>
      </c>
      <c r="C51" s="166" t="s">
        <v>99</v>
      </c>
      <c r="D51" s="167">
        <v>42282</v>
      </c>
      <c r="E51" s="168"/>
      <c r="F51" s="169"/>
      <c r="G51" s="169"/>
      <c r="H51" s="169"/>
      <c r="I51" s="169"/>
      <c r="J51" s="169"/>
      <c r="K51" s="169"/>
      <c r="L51" s="169"/>
      <c r="M51" s="169"/>
      <c r="N51" s="170"/>
      <c r="O51" s="170"/>
      <c r="P51" s="170"/>
      <c r="Q51" s="170"/>
      <c r="R51" s="170"/>
      <c r="S51" s="170"/>
    </row>
    <row r="52" spans="1:103" ht="13.5" thickBot="1" x14ac:dyDescent="0.25">
      <c r="A52" s="171" t="s">
        <v>82</v>
      </c>
      <c r="B52" s="172">
        <f ca="1">'LookUp Ranges'!B141</f>
        <v>20</v>
      </c>
      <c r="C52" s="172"/>
      <c r="D52" s="173"/>
      <c r="E52" s="168"/>
      <c r="F52" s="169"/>
      <c r="G52" s="169"/>
      <c r="H52" s="169"/>
      <c r="I52" s="169"/>
      <c r="J52" s="169"/>
      <c r="K52" s="169"/>
      <c r="L52" s="169"/>
      <c r="M52" s="169"/>
      <c r="N52" s="174"/>
      <c r="O52" s="170"/>
      <c r="P52" s="170"/>
      <c r="Q52" s="170"/>
      <c r="R52" s="170"/>
      <c r="S52" s="170"/>
    </row>
    <row r="53" spans="1:103" x14ac:dyDescent="0.2">
      <c r="D53" s="175"/>
      <c r="E53" s="168"/>
      <c r="F53" s="169"/>
      <c r="G53" s="169"/>
      <c r="H53" s="169"/>
      <c r="I53" s="169"/>
      <c r="J53" s="169"/>
      <c r="K53" s="169"/>
      <c r="L53" s="169"/>
      <c r="M53" s="169"/>
      <c r="N53" s="174"/>
      <c r="O53" s="170"/>
      <c r="P53" s="170"/>
      <c r="Q53" s="170"/>
      <c r="R53" s="170"/>
      <c r="S53" s="170"/>
    </row>
    <row r="54" spans="1:103" x14ac:dyDescent="0.2">
      <c r="A54" s="176" t="s">
        <v>30</v>
      </c>
      <c r="B54" s="177" t="s">
        <v>298</v>
      </c>
    </row>
    <row r="55" spans="1:103" x14ac:dyDescent="0.2">
      <c r="A55" s="178" t="s">
        <v>31</v>
      </c>
      <c r="B55" s="179">
        <f>FirstYear</f>
        <v>2016</v>
      </c>
      <c r="C55" s="180">
        <f t="shared" ref="C55:AI55" si="1">B55+1</f>
        <v>2017</v>
      </c>
      <c r="D55" s="180">
        <f t="shared" si="1"/>
        <v>2018</v>
      </c>
      <c r="E55" s="180">
        <f t="shared" si="1"/>
        <v>2019</v>
      </c>
      <c r="F55" s="180">
        <f t="shared" si="1"/>
        <v>2020</v>
      </c>
      <c r="G55" s="180">
        <f t="shared" si="1"/>
        <v>2021</v>
      </c>
      <c r="H55" s="180">
        <f t="shared" si="1"/>
        <v>2022</v>
      </c>
      <c r="I55" s="180">
        <f t="shared" si="1"/>
        <v>2023</v>
      </c>
      <c r="J55" s="180">
        <f>I55+1</f>
        <v>2024</v>
      </c>
      <c r="K55" s="180">
        <f t="shared" si="1"/>
        <v>2025</v>
      </c>
      <c r="L55" s="180">
        <f>K55+1</f>
        <v>2026</v>
      </c>
      <c r="M55" s="180">
        <f t="shared" si="1"/>
        <v>2027</v>
      </c>
      <c r="N55" s="180">
        <f t="shared" si="1"/>
        <v>2028</v>
      </c>
      <c r="O55" s="180">
        <f t="shared" si="1"/>
        <v>2029</v>
      </c>
      <c r="P55" s="180">
        <f t="shared" si="1"/>
        <v>2030</v>
      </c>
      <c r="Q55" s="180">
        <f t="shared" si="1"/>
        <v>2031</v>
      </c>
      <c r="R55" s="180">
        <f t="shared" si="1"/>
        <v>2032</v>
      </c>
      <c r="S55" s="180">
        <f t="shared" si="1"/>
        <v>2033</v>
      </c>
      <c r="T55" s="180">
        <f t="shared" si="1"/>
        <v>2034</v>
      </c>
      <c r="U55" s="180">
        <f t="shared" si="1"/>
        <v>2035</v>
      </c>
      <c r="V55" s="180">
        <f t="shared" si="1"/>
        <v>2036</v>
      </c>
      <c r="W55" s="180">
        <f t="shared" si="1"/>
        <v>2037</v>
      </c>
      <c r="X55" s="180">
        <f t="shared" si="1"/>
        <v>2038</v>
      </c>
      <c r="Y55" s="180">
        <f t="shared" si="1"/>
        <v>2039</v>
      </c>
      <c r="Z55" s="180">
        <f t="shared" si="1"/>
        <v>2040</v>
      </c>
      <c r="AA55" s="180">
        <f t="shared" si="1"/>
        <v>2041</v>
      </c>
      <c r="AB55" s="180">
        <f t="shared" si="1"/>
        <v>2042</v>
      </c>
      <c r="AC55" s="180">
        <f t="shared" si="1"/>
        <v>2043</v>
      </c>
      <c r="AD55" s="180">
        <f t="shared" si="1"/>
        <v>2044</v>
      </c>
      <c r="AE55" s="180">
        <f t="shared" si="1"/>
        <v>2045</v>
      </c>
      <c r="AF55" s="180">
        <f t="shared" si="1"/>
        <v>2046</v>
      </c>
      <c r="AG55" s="180">
        <f t="shared" si="1"/>
        <v>2047</v>
      </c>
      <c r="AH55" s="180">
        <f t="shared" si="1"/>
        <v>2048</v>
      </c>
      <c r="AI55" s="180">
        <f t="shared" si="1"/>
        <v>2049</v>
      </c>
      <c r="AJ55" s="180">
        <f t="shared" ref="AJ55" si="2">AI55+1</f>
        <v>2050</v>
      </c>
      <c r="AK55" s="180">
        <f t="shared" ref="AK55" si="3">AJ55+1</f>
        <v>2051</v>
      </c>
      <c r="AL55" s="180">
        <f t="shared" ref="AL55" si="4">AK55+1</f>
        <v>2052</v>
      </c>
      <c r="AM55" s="180">
        <f t="shared" ref="AM55" si="5">AL55+1</f>
        <v>2053</v>
      </c>
      <c r="AN55" s="180">
        <f t="shared" ref="AN55" si="6">AM55+1</f>
        <v>2054</v>
      </c>
      <c r="AO55" s="180">
        <f t="shared" ref="AO55" si="7">AN55+1</f>
        <v>2055</v>
      </c>
      <c r="AP55" s="180">
        <f t="shared" ref="AP55" si="8">AO55+1</f>
        <v>2056</v>
      </c>
      <c r="AQ55" s="180">
        <f t="shared" ref="AQ55" si="9">AP55+1</f>
        <v>2057</v>
      </c>
      <c r="AR55" s="180">
        <f t="shared" ref="AR55" si="10">AQ55+1</f>
        <v>2058</v>
      </c>
      <c r="AS55" s="180">
        <f t="shared" ref="AS55" si="11">AR55+1</f>
        <v>2059</v>
      </c>
      <c r="AT55" s="180">
        <f t="shared" ref="AT55" si="12">AS55+1</f>
        <v>2060</v>
      </c>
      <c r="AU55" s="180">
        <f t="shared" ref="AU55" si="13">AT55+1</f>
        <v>2061</v>
      </c>
      <c r="AV55" s="180">
        <f t="shared" ref="AV55" si="14">AU55+1</f>
        <v>2062</v>
      </c>
      <c r="AW55" s="180">
        <f t="shared" ref="AW55" si="15">AV55+1</f>
        <v>2063</v>
      </c>
      <c r="AX55" s="180">
        <f t="shared" ref="AX55" si="16">AW55+1</f>
        <v>2064</v>
      </c>
      <c r="AY55" s="180">
        <f t="shared" ref="AY55" si="17">AX55+1</f>
        <v>2065</v>
      </c>
      <c r="AZ55" s="180">
        <f t="shared" ref="AZ55" si="18">AY55+1</f>
        <v>2066</v>
      </c>
      <c r="BA55" s="180">
        <f t="shared" ref="BA55" si="19">AZ55+1</f>
        <v>2067</v>
      </c>
      <c r="BB55" s="180">
        <f t="shared" ref="BB55" si="20">BA55+1</f>
        <v>2068</v>
      </c>
      <c r="BC55" s="180">
        <f t="shared" ref="BC55" si="21">BB55+1</f>
        <v>2069</v>
      </c>
      <c r="BD55" s="180">
        <f t="shared" ref="BD55" si="22">BC55+1</f>
        <v>2070</v>
      </c>
      <c r="BE55" s="180">
        <f t="shared" ref="BE55" si="23">BD55+1</f>
        <v>2071</v>
      </c>
      <c r="BF55" s="180">
        <f t="shared" ref="BF55" si="24">BE55+1</f>
        <v>2072</v>
      </c>
      <c r="BG55" s="180">
        <f t="shared" ref="BG55" si="25">BF55+1</f>
        <v>2073</v>
      </c>
      <c r="BH55" s="180">
        <f t="shared" ref="BH55" si="26">BG55+1</f>
        <v>2074</v>
      </c>
      <c r="BI55" s="180">
        <f t="shared" ref="BI55" si="27">BH55+1</f>
        <v>2075</v>
      </c>
      <c r="BJ55" s="180">
        <f t="shared" ref="BJ55" si="28">BI55+1</f>
        <v>2076</v>
      </c>
      <c r="BK55" s="180">
        <f t="shared" ref="BK55" si="29">BJ55+1</f>
        <v>2077</v>
      </c>
      <c r="BL55" s="180">
        <f t="shared" ref="BL55" si="30">BK55+1</f>
        <v>2078</v>
      </c>
      <c r="BM55" s="180">
        <f t="shared" ref="BM55" si="31">BL55+1</f>
        <v>2079</v>
      </c>
      <c r="BN55" s="180">
        <f t="shared" ref="BN55" si="32">BM55+1</f>
        <v>2080</v>
      </c>
      <c r="BO55" s="180">
        <f t="shared" ref="BO55" si="33">BN55+1</f>
        <v>2081</v>
      </c>
      <c r="BP55" s="180">
        <f t="shared" ref="BP55" si="34">BO55+1</f>
        <v>2082</v>
      </c>
      <c r="BQ55" s="180">
        <f t="shared" ref="BQ55" si="35">BP55+1</f>
        <v>2083</v>
      </c>
      <c r="BR55" s="180">
        <f t="shared" ref="BR55" si="36">BQ55+1</f>
        <v>2084</v>
      </c>
      <c r="BS55" s="180">
        <f t="shared" ref="BS55" si="37">BR55+1</f>
        <v>2085</v>
      </c>
      <c r="BT55" s="180">
        <f t="shared" ref="BT55" si="38">BS55+1</f>
        <v>2086</v>
      </c>
      <c r="BU55" s="180">
        <f t="shared" ref="BU55" si="39">BT55+1</f>
        <v>2087</v>
      </c>
      <c r="BV55" s="180">
        <f t="shared" ref="BV55" si="40">BU55+1</f>
        <v>2088</v>
      </c>
      <c r="BW55" s="180">
        <f t="shared" ref="BW55" si="41">BV55+1</f>
        <v>2089</v>
      </c>
      <c r="BX55" s="180">
        <f t="shared" ref="BX55" si="42">BW55+1</f>
        <v>2090</v>
      </c>
      <c r="BY55" s="180">
        <f t="shared" ref="BY55" si="43">BX55+1</f>
        <v>2091</v>
      </c>
      <c r="BZ55" s="180">
        <f t="shared" ref="BZ55" si="44">BY55+1</f>
        <v>2092</v>
      </c>
      <c r="CA55" s="180">
        <f t="shared" ref="CA55" si="45">BZ55+1</f>
        <v>2093</v>
      </c>
      <c r="CB55" s="180">
        <f t="shared" ref="CB55" si="46">CA55+1</f>
        <v>2094</v>
      </c>
      <c r="CC55" s="180">
        <f t="shared" ref="CC55" si="47">CB55+1</f>
        <v>2095</v>
      </c>
      <c r="CD55" s="180">
        <f t="shared" ref="CD55" si="48">CC55+1</f>
        <v>2096</v>
      </c>
      <c r="CE55" s="180">
        <f t="shared" ref="CE55" si="49">CD55+1</f>
        <v>2097</v>
      </c>
      <c r="CF55" s="180">
        <f t="shared" ref="CF55" si="50">CE55+1</f>
        <v>2098</v>
      </c>
      <c r="CG55" s="180">
        <f t="shared" ref="CG55" si="51">CF55+1</f>
        <v>2099</v>
      </c>
      <c r="CH55" s="180">
        <f t="shared" ref="CH55" si="52">CG55+1</f>
        <v>2100</v>
      </c>
      <c r="CI55" s="180">
        <f t="shared" ref="CI55" si="53">CH55+1</f>
        <v>2101</v>
      </c>
      <c r="CJ55" s="180">
        <f t="shared" ref="CJ55" si="54">CI55+1</f>
        <v>2102</v>
      </c>
      <c r="CK55" s="180">
        <f t="shared" ref="CK55" si="55">CJ55+1</f>
        <v>2103</v>
      </c>
      <c r="CL55" s="180">
        <f t="shared" ref="CL55" si="56">CK55+1</f>
        <v>2104</v>
      </c>
      <c r="CM55" s="180">
        <f t="shared" ref="CM55" si="57">CL55+1</f>
        <v>2105</v>
      </c>
      <c r="CN55" s="180">
        <f t="shared" ref="CN55" si="58">CM55+1</f>
        <v>2106</v>
      </c>
      <c r="CO55" s="180">
        <f t="shared" ref="CO55" si="59">CN55+1</f>
        <v>2107</v>
      </c>
      <c r="CP55" s="180">
        <f t="shared" ref="CP55" si="60">CO55+1</f>
        <v>2108</v>
      </c>
      <c r="CQ55" s="180">
        <f t="shared" ref="CQ55" si="61">CP55+1</f>
        <v>2109</v>
      </c>
      <c r="CR55" s="180">
        <f t="shared" ref="CR55" si="62">CQ55+1</f>
        <v>2110</v>
      </c>
      <c r="CS55" s="180">
        <f t="shared" ref="CS55" si="63">CR55+1</f>
        <v>2111</v>
      </c>
      <c r="CT55" s="180">
        <f t="shared" ref="CT55" si="64">CS55+1</f>
        <v>2112</v>
      </c>
      <c r="CU55" s="180">
        <f t="shared" ref="CU55" si="65">CT55+1</f>
        <v>2113</v>
      </c>
      <c r="CV55" s="180">
        <f t="shared" ref="CV55" si="66">CU55+1</f>
        <v>2114</v>
      </c>
      <c r="CW55" s="180">
        <f t="shared" ref="CW55" si="67">CV55+1</f>
        <v>2115</v>
      </c>
      <c r="CX55" s="180">
        <f t="shared" ref="CX55" si="68">CW55+1</f>
        <v>2116</v>
      </c>
      <c r="CY55" s="180">
        <f t="shared" ref="CY55" si="69">CX55+1</f>
        <v>2117</v>
      </c>
    </row>
    <row r="56" spans="1:103" x14ac:dyDescent="0.2">
      <c r="A56" s="181">
        <v>3</v>
      </c>
      <c r="B56" s="98">
        <v>0.33329999999999999</v>
      </c>
      <c r="C56" s="99">
        <v>0.44450000000000001</v>
      </c>
      <c r="D56" s="99">
        <v>0.14810000000000001</v>
      </c>
      <c r="E56" s="99">
        <v>7.4099999999999999E-2</v>
      </c>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row>
    <row r="57" spans="1:103" x14ac:dyDescent="0.2">
      <c r="A57" s="126">
        <v>5</v>
      </c>
      <c r="B57" s="100">
        <v>0.1</v>
      </c>
      <c r="C57" s="101">
        <v>0.2</v>
      </c>
      <c r="D57" s="101">
        <v>0.2</v>
      </c>
      <c r="E57" s="101">
        <v>0.2</v>
      </c>
      <c r="F57" s="101">
        <v>0.2</v>
      </c>
      <c r="G57" s="101">
        <v>0.1</v>
      </c>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row>
    <row r="58" spans="1:103" x14ac:dyDescent="0.2">
      <c r="A58" s="126">
        <v>7</v>
      </c>
      <c r="B58" s="100">
        <v>0.1429</v>
      </c>
      <c r="C58" s="101">
        <v>0.24490000000000001</v>
      </c>
      <c r="D58" s="101">
        <v>0.1749</v>
      </c>
      <c r="E58" s="101">
        <v>0.1249</v>
      </c>
      <c r="F58" s="101">
        <v>8.9300000000000004E-2</v>
      </c>
      <c r="G58" s="101">
        <v>8.9200000000000002E-2</v>
      </c>
      <c r="H58" s="101">
        <v>8.9300000000000004E-2</v>
      </c>
      <c r="I58" s="101">
        <v>4.4600000000000001E-2</v>
      </c>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row>
    <row r="59" spans="1:103" x14ac:dyDescent="0.2">
      <c r="A59" s="126">
        <v>10</v>
      </c>
      <c r="B59" s="100">
        <v>0.1</v>
      </c>
      <c r="C59" s="101">
        <v>0.18</v>
      </c>
      <c r="D59" s="101">
        <v>0.14400000000000002</v>
      </c>
      <c r="E59" s="101">
        <v>0.1152</v>
      </c>
      <c r="F59" s="101">
        <v>9.2200000000000004E-2</v>
      </c>
      <c r="G59" s="101">
        <v>7.3700000000000002E-2</v>
      </c>
      <c r="H59" s="101">
        <v>6.5500000000000003E-2</v>
      </c>
      <c r="I59" s="101">
        <v>6.5500000000000003E-2</v>
      </c>
      <c r="J59" s="101">
        <v>6.5600000000000006E-2</v>
      </c>
      <c r="K59" s="101">
        <v>6.5500000000000003E-2</v>
      </c>
      <c r="L59" s="101">
        <v>3.2800000000000003E-2</v>
      </c>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row>
    <row r="60" spans="1:103" x14ac:dyDescent="0.2">
      <c r="A60" s="126">
        <v>15</v>
      </c>
      <c r="B60" s="100">
        <v>0.05</v>
      </c>
      <c r="C60" s="101">
        <v>9.5000000000000001E-2</v>
      </c>
      <c r="D60" s="101">
        <v>8.5500000000000007E-2</v>
      </c>
      <c r="E60" s="101">
        <v>7.6999999999999999E-2</v>
      </c>
      <c r="F60" s="101">
        <v>6.93E-2</v>
      </c>
      <c r="G60" s="101">
        <v>6.2300000000000001E-2</v>
      </c>
      <c r="H60" s="101">
        <v>5.9000000000000004E-2</v>
      </c>
      <c r="I60" s="101">
        <v>5.9000000000000004E-2</v>
      </c>
      <c r="J60" s="101">
        <v>5.91E-2</v>
      </c>
      <c r="K60" s="101">
        <v>5.9000000000000004E-2</v>
      </c>
      <c r="L60" s="101">
        <v>5.91E-2</v>
      </c>
      <c r="M60" s="101">
        <v>5.9000000000000004E-2</v>
      </c>
      <c r="N60" s="101">
        <v>5.91E-2</v>
      </c>
      <c r="O60" s="101">
        <v>5.9000000000000004E-2</v>
      </c>
      <c r="P60" s="101">
        <v>5.91E-2</v>
      </c>
      <c r="Q60" s="101">
        <v>2.9500000000000002E-2</v>
      </c>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row>
    <row r="61" spans="1:103" x14ac:dyDescent="0.2">
      <c r="A61" s="126">
        <v>20</v>
      </c>
      <c r="B61" s="100">
        <v>3.7499999999999999E-2</v>
      </c>
      <c r="C61" s="101">
        <v>7.2190000000000004E-2</v>
      </c>
      <c r="D61" s="101">
        <v>6.6769999999999996E-2</v>
      </c>
      <c r="E61" s="101">
        <v>6.1769999999999999E-2</v>
      </c>
      <c r="F61" s="101">
        <v>5.713E-2</v>
      </c>
      <c r="G61" s="101">
        <v>5.2850000000000001E-2</v>
      </c>
      <c r="H61" s="101">
        <v>4.888E-2</v>
      </c>
      <c r="I61" s="101">
        <v>4.5220000000000003E-2</v>
      </c>
      <c r="J61" s="101">
        <v>4.462E-2</v>
      </c>
      <c r="K61" s="101">
        <v>4.4609999999999997E-2</v>
      </c>
      <c r="L61" s="101">
        <v>4.462E-2</v>
      </c>
      <c r="M61" s="101">
        <v>4.4609999999999997E-2</v>
      </c>
      <c r="N61" s="101">
        <v>4.462E-2</v>
      </c>
      <c r="O61" s="101">
        <v>4.4609999999999997E-2</v>
      </c>
      <c r="P61" s="101">
        <v>4.462E-2</v>
      </c>
      <c r="Q61" s="101">
        <v>4.4609999999999997E-2</v>
      </c>
      <c r="R61" s="101">
        <v>4.462E-2</v>
      </c>
      <c r="S61" s="101">
        <v>4.4609999999999997E-2</v>
      </c>
      <c r="T61" s="101">
        <v>4.462E-2</v>
      </c>
      <c r="U61" s="101">
        <v>4.4609999999999997E-2</v>
      </c>
      <c r="V61" s="101">
        <v>2.231E-2</v>
      </c>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row>
    <row r="62" spans="1:103" x14ac:dyDescent="0.2">
      <c r="A62" s="127">
        <v>39</v>
      </c>
      <c r="B62" s="102">
        <v>1.282051282051282E-2</v>
      </c>
      <c r="C62" s="103">
        <v>2.564102564102564E-2</v>
      </c>
      <c r="D62" s="103">
        <v>2.564102564102564E-2</v>
      </c>
      <c r="E62" s="103">
        <v>2.564102564102564E-2</v>
      </c>
      <c r="F62" s="103">
        <v>2.564102564102564E-2</v>
      </c>
      <c r="G62" s="103">
        <v>2.564102564102564E-2</v>
      </c>
      <c r="H62" s="103">
        <v>2.564102564102564E-2</v>
      </c>
      <c r="I62" s="103">
        <v>2.564102564102564E-2</v>
      </c>
      <c r="J62" s="103">
        <v>2.564102564102564E-2</v>
      </c>
      <c r="K62" s="103">
        <v>2.564102564102564E-2</v>
      </c>
      <c r="L62" s="103">
        <v>2.564102564102564E-2</v>
      </c>
      <c r="M62" s="103">
        <v>2.564102564102564E-2</v>
      </c>
      <c r="N62" s="103">
        <v>2.564102564102564E-2</v>
      </c>
      <c r="O62" s="103">
        <v>2.564102564102564E-2</v>
      </c>
      <c r="P62" s="103">
        <v>2.564102564102564E-2</v>
      </c>
      <c r="Q62" s="103">
        <v>2.564102564102564E-2</v>
      </c>
      <c r="R62" s="103">
        <v>2.564102564102564E-2</v>
      </c>
      <c r="S62" s="103">
        <v>2.564102564102564E-2</v>
      </c>
      <c r="T62" s="103">
        <v>2.564102564102564E-2</v>
      </c>
      <c r="U62" s="103">
        <v>2.564102564102564E-2</v>
      </c>
      <c r="V62" s="103">
        <v>2.564102564102564E-2</v>
      </c>
      <c r="W62" s="103">
        <v>2.564102564102564E-2</v>
      </c>
      <c r="X62" s="103">
        <v>2.564102564102564E-2</v>
      </c>
      <c r="Y62" s="103">
        <v>2.564102564102564E-2</v>
      </c>
      <c r="Z62" s="103">
        <v>2.564102564102564E-2</v>
      </c>
      <c r="AA62" s="103">
        <v>2.564102564102564E-2</v>
      </c>
      <c r="AB62" s="103">
        <v>2.564102564102564E-2</v>
      </c>
      <c r="AC62" s="103">
        <v>2.564102564102564E-2</v>
      </c>
      <c r="AD62" s="103">
        <v>2.564102564102564E-2</v>
      </c>
      <c r="AE62" s="103">
        <v>2.564102564102564E-2</v>
      </c>
      <c r="AF62" s="103">
        <v>2.564102564102564E-2</v>
      </c>
      <c r="AG62" s="103">
        <v>2.564102564102564E-2</v>
      </c>
      <c r="AH62" s="103">
        <v>2.564102564102564E-2</v>
      </c>
      <c r="AI62" s="103">
        <v>0.16666666666666666</v>
      </c>
      <c r="AJ62" s="103">
        <v>0</v>
      </c>
      <c r="AK62" s="103">
        <v>0</v>
      </c>
      <c r="AL62" s="103">
        <v>0</v>
      </c>
      <c r="AM62" s="103">
        <v>0</v>
      </c>
      <c r="AN62" s="103">
        <v>0</v>
      </c>
      <c r="AO62" s="103">
        <v>0</v>
      </c>
      <c r="AP62" s="103">
        <v>0</v>
      </c>
      <c r="AQ62" s="103">
        <v>0</v>
      </c>
      <c r="AR62" s="103">
        <v>0</v>
      </c>
      <c r="AS62" s="103">
        <v>0</v>
      </c>
      <c r="AT62" s="103">
        <v>0</v>
      </c>
      <c r="AU62" s="103">
        <v>0</v>
      </c>
      <c r="AV62" s="103">
        <v>0</v>
      </c>
      <c r="AW62" s="103">
        <v>0</v>
      </c>
      <c r="AX62" s="103">
        <v>0</v>
      </c>
      <c r="AY62" s="103">
        <v>0</v>
      </c>
      <c r="AZ62" s="103">
        <v>0</v>
      </c>
      <c r="BA62" s="103">
        <v>0</v>
      </c>
      <c r="BB62" s="103">
        <v>0</v>
      </c>
      <c r="BC62" s="103">
        <v>0</v>
      </c>
      <c r="BD62" s="103">
        <v>0</v>
      </c>
      <c r="BE62" s="103">
        <v>0</v>
      </c>
      <c r="BF62" s="103">
        <v>0</v>
      </c>
      <c r="BG62" s="103">
        <v>0</v>
      </c>
      <c r="BH62" s="103">
        <v>0</v>
      </c>
      <c r="BI62" s="103">
        <v>0</v>
      </c>
      <c r="BJ62" s="103">
        <v>0</v>
      </c>
      <c r="BK62" s="103">
        <v>0</v>
      </c>
      <c r="BL62" s="103">
        <v>0</v>
      </c>
      <c r="BM62" s="103">
        <v>0</v>
      </c>
      <c r="BN62" s="103">
        <v>0</v>
      </c>
      <c r="BO62" s="103">
        <v>0</v>
      </c>
      <c r="BP62" s="103">
        <v>0</v>
      </c>
      <c r="BQ62" s="103">
        <v>0</v>
      </c>
      <c r="BR62" s="103">
        <v>0</v>
      </c>
      <c r="BS62" s="103">
        <v>0</v>
      </c>
      <c r="BT62" s="103">
        <v>0</v>
      </c>
      <c r="BU62" s="103">
        <v>0</v>
      </c>
      <c r="BV62" s="103">
        <v>0</v>
      </c>
      <c r="BW62" s="103">
        <v>0</v>
      </c>
      <c r="BX62" s="103">
        <v>0</v>
      </c>
      <c r="BY62" s="103">
        <v>0</v>
      </c>
      <c r="BZ62" s="103">
        <v>0</v>
      </c>
      <c r="CA62" s="103">
        <v>0</v>
      </c>
      <c r="CB62" s="103">
        <v>0</v>
      </c>
      <c r="CC62" s="103">
        <v>0</v>
      </c>
      <c r="CD62" s="103">
        <v>0</v>
      </c>
      <c r="CE62" s="103">
        <v>0</v>
      </c>
      <c r="CF62" s="103">
        <v>0</v>
      </c>
      <c r="CG62" s="103">
        <v>0</v>
      </c>
      <c r="CH62" s="103">
        <v>0</v>
      </c>
      <c r="CI62" s="103">
        <v>0</v>
      </c>
      <c r="CJ62" s="103">
        <v>0</v>
      </c>
      <c r="CK62" s="103">
        <v>0</v>
      </c>
      <c r="CL62" s="103">
        <v>0</v>
      </c>
      <c r="CM62" s="103">
        <v>0</v>
      </c>
      <c r="CN62" s="103">
        <v>0</v>
      </c>
      <c r="CO62" s="103">
        <v>0</v>
      </c>
      <c r="CP62" s="103">
        <v>0</v>
      </c>
      <c r="CQ62" s="103">
        <v>0</v>
      </c>
      <c r="CR62" s="103">
        <v>0</v>
      </c>
      <c r="CS62" s="103">
        <v>0</v>
      </c>
      <c r="CT62" s="103">
        <v>0</v>
      </c>
      <c r="CU62" s="103">
        <v>0</v>
      </c>
      <c r="CV62" s="103">
        <v>0</v>
      </c>
      <c r="CW62" s="103">
        <v>0</v>
      </c>
      <c r="CX62" s="103">
        <v>0</v>
      </c>
      <c r="CY62" s="103">
        <v>0</v>
      </c>
    </row>
    <row r="63" spans="1:103" x14ac:dyDescent="0.2">
      <c r="A63" s="182" t="s">
        <v>134</v>
      </c>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row>
    <row r="64" spans="1:103" x14ac:dyDescent="0.2">
      <c r="A64" s="126">
        <v>5</v>
      </c>
      <c r="B64" s="100">
        <v>0.55000000000000004</v>
      </c>
      <c r="C64" s="101">
        <v>0.1</v>
      </c>
      <c r="D64" s="101">
        <v>0.1</v>
      </c>
      <c r="E64" s="101">
        <v>0.1</v>
      </c>
      <c r="F64" s="101">
        <v>0.1</v>
      </c>
      <c r="G64" s="101">
        <v>0.05</v>
      </c>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row>
    <row r="65" spans="1:103" x14ac:dyDescent="0.2">
      <c r="A65" s="126">
        <v>7</v>
      </c>
      <c r="B65" s="100">
        <v>0.57145000000000001</v>
      </c>
      <c r="C65" s="101">
        <v>0.12245</v>
      </c>
      <c r="D65" s="101">
        <v>8.745E-2</v>
      </c>
      <c r="E65" s="101">
        <v>6.2449999999999999E-2</v>
      </c>
      <c r="F65" s="101">
        <v>4.4650000000000002E-2</v>
      </c>
      <c r="G65" s="101">
        <v>4.4600000000000001E-2</v>
      </c>
      <c r="H65" s="101">
        <v>4.4650000000000002E-2</v>
      </c>
      <c r="I65" s="101">
        <v>2.23E-2</v>
      </c>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row>
    <row r="66" spans="1:103" x14ac:dyDescent="0.2">
      <c r="A66" s="126">
        <v>10</v>
      </c>
      <c r="B66" s="100">
        <v>0.55000000000000004</v>
      </c>
      <c r="C66" s="101">
        <v>0.09</v>
      </c>
      <c r="D66" s="101">
        <v>7.2000000000000008E-2</v>
      </c>
      <c r="E66" s="101">
        <v>5.7599999999999998E-2</v>
      </c>
      <c r="F66" s="101">
        <v>4.6100000000000002E-2</v>
      </c>
      <c r="G66" s="101">
        <v>3.6850000000000001E-2</v>
      </c>
      <c r="H66" s="101">
        <v>3.2750000000000001E-2</v>
      </c>
      <c r="I66" s="101">
        <v>3.2750000000000001E-2</v>
      </c>
      <c r="J66" s="101">
        <v>3.2800000000000003E-2</v>
      </c>
      <c r="K66" s="101">
        <v>3.2750000000000001E-2</v>
      </c>
      <c r="L66" s="101">
        <v>1.6400000000000001E-2</v>
      </c>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row>
    <row r="67" spans="1:103" x14ac:dyDescent="0.2">
      <c r="A67" s="126">
        <v>15</v>
      </c>
      <c r="B67" s="100">
        <v>0.52500000000000002</v>
      </c>
      <c r="C67" s="101">
        <v>4.7500000000000001E-2</v>
      </c>
      <c r="D67" s="101">
        <v>4.2750000000000003E-2</v>
      </c>
      <c r="E67" s="101">
        <v>3.85E-2</v>
      </c>
      <c r="F67" s="101">
        <v>3.465E-2</v>
      </c>
      <c r="G67" s="101">
        <v>3.1150000000000001E-2</v>
      </c>
      <c r="H67" s="101">
        <v>2.9500000000000002E-2</v>
      </c>
      <c r="I67" s="101">
        <v>2.9500000000000002E-2</v>
      </c>
      <c r="J67" s="101">
        <v>2.955E-2</v>
      </c>
      <c r="K67" s="101">
        <v>2.9500000000000002E-2</v>
      </c>
      <c r="L67" s="101">
        <v>2.955E-2</v>
      </c>
      <c r="M67" s="101">
        <v>2.9500000000000002E-2</v>
      </c>
      <c r="N67" s="101">
        <v>2.955E-2</v>
      </c>
      <c r="O67" s="101">
        <v>2.9500000000000002E-2</v>
      </c>
      <c r="P67" s="101">
        <v>2.955E-2</v>
      </c>
      <c r="Q67" s="101">
        <v>1.4750000000000001E-2</v>
      </c>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row>
    <row r="68" spans="1:103" x14ac:dyDescent="0.2">
      <c r="A68" s="126">
        <v>20</v>
      </c>
      <c r="B68" s="100">
        <v>0.51875000000000004</v>
      </c>
      <c r="C68" s="101">
        <v>3.6095000000000002E-2</v>
      </c>
      <c r="D68" s="101">
        <v>3.3384999999999998E-2</v>
      </c>
      <c r="E68" s="101">
        <v>3.0884999999999999E-2</v>
      </c>
      <c r="F68" s="101">
        <v>2.8565E-2</v>
      </c>
      <c r="G68" s="101">
        <v>2.6425000000000001E-2</v>
      </c>
      <c r="H68" s="101">
        <v>2.444E-2</v>
      </c>
      <c r="I68" s="101">
        <v>2.2610000000000002E-2</v>
      </c>
      <c r="J68" s="101">
        <v>2.231E-2</v>
      </c>
      <c r="K68" s="101">
        <v>2.2304999999999998E-2</v>
      </c>
      <c r="L68" s="101">
        <v>2.231E-2</v>
      </c>
      <c r="M68" s="101">
        <v>2.2304999999999998E-2</v>
      </c>
      <c r="N68" s="101">
        <v>2.231E-2</v>
      </c>
      <c r="O68" s="101">
        <v>2.2304999999999998E-2</v>
      </c>
      <c r="P68" s="101">
        <v>2.231E-2</v>
      </c>
      <c r="Q68" s="101">
        <v>2.2304999999999998E-2</v>
      </c>
      <c r="R68" s="101">
        <v>2.231E-2</v>
      </c>
      <c r="S68" s="101">
        <v>2.2304999999999998E-2</v>
      </c>
      <c r="T68" s="101">
        <v>2.231E-2</v>
      </c>
      <c r="U68" s="101">
        <v>2.2304999999999998E-2</v>
      </c>
      <c r="V68" s="101">
        <v>1.1155E-2</v>
      </c>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row>
    <row r="69" spans="1:103" x14ac:dyDescent="0.2">
      <c r="A69" s="127">
        <v>39</v>
      </c>
      <c r="B69" s="102">
        <v>1.282051282051282E-2</v>
      </c>
      <c r="C69" s="103">
        <v>2.564102564102564E-2</v>
      </c>
      <c r="D69" s="103">
        <v>2.564102564102564E-2</v>
      </c>
      <c r="E69" s="103">
        <v>2.564102564102564E-2</v>
      </c>
      <c r="F69" s="103">
        <v>2.564102564102564E-2</v>
      </c>
      <c r="G69" s="103">
        <v>2.564102564102564E-2</v>
      </c>
      <c r="H69" s="103">
        <v>2.564102564102564E-2</v>
      </c>
      <c r="I69" s="103">
        <v>2.564102564102564E-2</v>
      </c>
      <c r="J69" s="103">
        <v>2.564102564102564E-2</v>
      </c>
      <c r="K69" s="103">
        <v>2.564102564102564E-2</v>
      </c>
      <c r="L69" s="103">
        <v>2.564102564102564E-2</v>
      </c>
      <c r="M69" s="103">
        <v>2.564102564102564E-2</v>
      </c>
      <c r="N69" s="103">
        <v>2.564102564102564E-2</v>
      </c>
      <c r="O69" s="103">
        <v>2.564102564102564E-2</v>
      </c>
      <c r="P69" s="103">
        <v>2.564102564102564E-2</v>
      </c>
      <c r="Q69" s="103">
        <v>2.564102564102564E-2</v>
      </c>
      <c r="R69" s="103">
        <v>2.564102564102564E-2</v>
      </c>
      <c r="S69" s="103">
        <v>2.564102564102564E-2</v>
      </c>
      <c r="T69" s="103">
        <v>2.564102564102564E-2</v>
      </c>
      <c r="U69" s="103">
        <v>2.564102564102564E-2</v>
      </c>
      <c r="V69" s="103">
        <v>2.564102564102564E-2</v>
      </c>
      <c r="W69" s="103">
        <v>2.564102564102564E-2</v>
      </c>
      <c r="X69" s="103">
        <v>2.564102564102564E-2</v>
      </c>
      <c r="Y69" s="103">
        <v>2.564102564102564E-2</v>
      </c>
      <c r="Z69" s="103">
        <v>2.564102564102564E-2</v>
      </c>
      <c r="AA69" s="103">
        <v>2.564102564102564E-2</v>
      </c>
      <c r="AB69" s="103">
        <v>2.564102564102564E-2</v>
      </c>
      <c r="AC69" s="103">
        <v>2.564102564102564E-2</v>
      </c>
      <c r="AD69" s="103">
        <v>2.564102564102564E-2</v>
      </c>
      <c r="AE69" s="103">
        <v>2.564102564102564E-2</v>
      </c>
      <c r="AF69" s="103">
        <v>2.564102564102564E-2</v>
      </c>
      <c r="AG69" s="103">
        <v>2.564102564102564E-2</v>
      </c>
      <c r="AH69" s="103">
        <v>2.564102564102564E-2</v>
      </c>
      <c r="AI69" s="103">
        <v>0.16666666666666666</v>
      </c>
      <c r="AJ69" s="103">
        <v>0</v>
      </c>
      <c r="AK69" s="103">
        <v>0</v>
      </c>
      <c r="AL69" s="103">
        <v>0</v>
      </c>
      <c r="AM69" s="103">
        <v>0</v>
      </c>
      <c r="AN69" s="103">
        <v>0</v>
      </c>
      <c r="AO69" s="103">
        <v>0</v>
      </c>
      <c r="AP69" s="103">
        <v>0</v>
      </c>
      <c r="AQ69" s="103">
        <v>0</v>
      </c>
      <c r="AR69" s="103">
        <v>0</v>
      </c>
      <c r="AS69" s="103">
        <v>0</v>
      </c>
      <c r="AT69" s="103">
        <v>0</v>
      </c>
      <c r="AU69" s="103">
        <v>0</v>
      </c>
      <c r="AV69" s="103">
        <v>0</v>
      </c>
      <c r="AW69" s="103">
        <v>0</v>
      </c>
      <c r="AX69" s="103">
        <v>0</v>
      </c>
      <c r="AY69" s="103">
        <v>0</v>
      </c>
      <c r="AZ69" s="103">
        <v>0</v>
      </c>
      <c r="BA69" s="103">
        <v>0</v>
      </c>
      <c r="BB69" s="103">
        <v>0</v>
      </c>
      <c r="BC69" s="103">
        <v>0</v>
      </c>
      <c r="BD69" s="103">
        <v>0</v>
      </c>
      <c r="BE69" s="103">
        <v>0</v>
      </c>
      <c r="BF69" s="103">
        <v>0</v>
      </c>
      <c r="BG69" s="103">
        <v>0</v>
      </c>
      <c r="BH69" s="103">
        <v>0</v>
      </c>
      <c r="BI69" s="103">
        <v>0</v>
      </c>
      <c r="BJ69" s="103">
        <v>0</v>
      </c>
      <c r="BK69" s="103">
        <v>0</v>
      </c>
      <c r="BL69" s="103">
        <v>0</v>
      </c>
      <c r="BM69" s="103">
        <v>0</v>
      </c>
      <c r="BN69" s="103">
        <v>0</v>
      </c>
      <c r="BO69" s="103">
        <v>0</v>
      </c>
      <c r="BP69" s="103">
        <v>0</v>
      </c>
      <c r="BQ69" s="103">
        <v>0</v>
      </c>
      <c r="BR69" s="103">
        <v>0</v>
      </c>
      <c r="BS69" s="103">
        <v>0</v>
      </c>
      <c r="BT69" s="103">
        <v>0</v>
      </c>
      <c r="BU69" s="103">
        <v>0</v>
      </c>
      <c r="BV69" s="103">
        <v>0</v>
      </c>
      <c r="BW69" s="103">
        <v>0</v>
      </c>
      <c r="BX69" s="103">
        <v>0</v>
      </c>
      <c r="BY69" s="103">
        <v>0</v>
      </c>
      <c r="BZ69" s="103">
        <v>0</v>
      </c>
      <c r="CA69" s="103">
        <v>0</v>
      </c>
      <c r="CB69" s="103">
        <v>0</v>
      </c>
      <c r="CC69" s="103">
        <v>0</v>
      </c>
      <c r="CD69" s="103">
        <v>0</v>
      </c>
      <c r="CE69" s="103">
        <v>0</v>
      </c>
      <c r="CF69" s="103">
        <v>0</v>
      </c>
      <c r="CG69" s="103">
        <v>0</v>
      </c>
      <c r="CH69" s="103">
        <v>0</v>
      </c>
      <c r="CI69" s="103">
        <v>0</v>
      </c>
      <c r="CJ69" s="103">
        <v>0</v>
      </c>
      <c r="CK69" s="103">
        <v>0</v>
      </c>
      <c r="CL69" s="103">
        <v>0</v>
      </c>
      <c r="CM69" s="103">
        <v>0</v>
      </c>
      <c r="CN69" s="103">
        <v>0</v>
      </c>
      <c r="CO69" s="103">
        <v>0</v>
      </c>
      <c r="CP69" s="103">
        <v>0</v>
      </c>
      <c r="CQ69" s="103">
        <v>0</v>
      </c>
      <c r="CR69" s="103">
        <v>0</v>
      </c>
      <c r="CS69" s="103">
        <v>0</v>
      </c>
      <c r="CT69" s="103">
        <v>0</v>
      </c>
      <c r="CU69" s="103">
        <v>0</v>
      </c>
      <c r="CV69" s="103">
        <v>0</v>
      </c>
      <c r="CW69" s="103">
        <v>0</v>
      </c>
      <c r="CX69" s="103">
        <v>0</v>
      </c>
      <c r="CY69" s="103">
        <v>0</v>
      </c>
    </row>
    <row r="70" spans="1:103" x14ac:dyDescent="0.2">
      <c r="A70" s="170"/>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83"/>
      <c r="AK70" s="183"/>
      <c r="AL70" s="183"/>
      <c r="AM70" s="183"/>
      <c r="AN70" s="183"/>
      <c r="AO70" s="183"/>
      <c r="AP70" s="183"/>
      <c r="AQ70" s="183"/>
      <c r="AR70" s="183"/>
      <c r="AS70" s="183"/>
      <c r="AT70" s="183"/>
      <c r="AU70" s="183"/>
      <c r="AV70" s="183"/>
      <c r="AW70" s="183"/>
      <c r="AX70" s="183"/>
      <c r="AY70" s="183"/>
      <c r="AZ70" s="183"/>
      <c r="BA70" s="183"/>
    </row>
    <row r="71" spans="1:103" ht="67.5" customHeight="1" x14ac:dyDescent="0.2">
      <c r="A71" s="184" t="s">
        <v>198</v>
      </c>
      <c r="B71" s="185" t="s">
        <v>86</v>
      </c>
      <c r="C71" s="186" t="s">
        <v>83</v>
      </c>
      <c r="D71" s="187"/>
      <c r="E71" s="104"/>
      <c r="F71" s="104"/>
      <c r="G71" s="104"/>
      <c r="H71" s="104"/>
      <c r="I71" s="187"/>
      <c r="J71" s="187"/>
      <c r="K71" s="187"/>
      <c r="L71" s="187"/>
      <c r="M71" s="187"/>
      <c r="N71" s="187"/>
      <c r="O71" s="187"/>
      <c r="P71" s="187"/>
      <c r="Q71" s="187"/>
      <c r="R71" s="188"/>
      <c r="S71" s="187"/>
      <c r="T71" s="187"/>
      <c r="U71" s="187"/>
      <c r="V71" s="187"/>
      <c r="W71" s="187"/>
      <c r="X71" s="187"/>
      <c r="Y71" s="187"/>
      <c r="Z71" s="187"/>
      <c r="AA71" s="187"/>
    </row>
    <row r="72" spans="1:103" x14ac:dyDescent="0.2">
      <c r="A72" s="189" t="s">
        <v>23</v>
      </c>
      <c r="B72" s="190">
        <v>0</v>
      </c>
      <c r="C72" s="191">
        <v>0</v>
      </c>
      <c r="D72" s="192"/>
      <c r="E72" s="104"/>
      <c r="F72" s="104"/>
      <c r="G72" s="104"/>
      <c r="H72" s="104"/>
      <c r="I72" s="187"/>
      <c r="J72" s="192"/>
      <c r="K72" s="193"/>
      <c r="L72" s="192"/>
      <c r="M72" s="192"/>
      <c r="N72" s="192"/>
      <c r="O72" s="192"/>
      <c r="P72" s="192"/>
      <c r="Q72" s="192"/>
      <c r="R72" s="194"/>
      <c r="S72" s="192"/>
      <c r="T72" s="192"/>
      <c r="U72" s="192"/>
      <c r="V72" s="192"/>
      <c r="W72" s="192"/>
      <c r="X72" s="192"/>
      <c r="Y72" s="192"/>
      <c r="Z72" s="192"/>
      <c r="AA72" s="192"/>
      <c r="AB72" s="195"/>
      <c r="AC72" s="195"/>
      <c r="AD72" s="195"/>
      <c r="AE72" s="195"/>
      <c r="AF72" s="195"/>
      <c r="AG72" s="195"/>
      <c r="AH72" s="195"/>
      <c r="AI72" s="195"/>
      <c r="AJ72" s="195"/>
      <c r="AK72" s="195"/>
      <c r="AL72" s="195"/>
    </row>
    <row r="73" spans="1:103" x14ac:dyDescent="0.2">
      <c r="A73" s="196" t="s">
        <v>61</v>
      </c>
      <c r="B73" s="197" t="s">
        <v>85</v>
      </c>
      <c r="C73" s="198" t="s">
        <v>85</v>
      </c>
      <c r="D73" s="192"/>
      <c r="E73" s="104"/>
      <c r="F73" s="104"/>
      <c r="G73" s="104"/>
      <c r="H73" s="104"/>
      <c r="I73" s="199"/>
      <c r="J73" s="200"/>
      <c r="K73" s="193"/>
      <c r="L73" s="192"/>
      <c r="M73" s="192"/>
      <c r="N73" s="192"/>
      <c r="O73" s="192"/>
      <c r="P73" s="192"/>
      <c r="Q73" s="192"/>
      <c r="R73" s="194"/>
      <c r="S73" s="192"/>
      <c r="T73" s="192"/>
      <c r="U73" s="192"/>
      <c r="V73" s="192"/>
      <c r="W73" s="192"/>
      <c r="X73" s="192"/>
      <c r="Y73" s="192"/>
      <c r="Z73" s="192"/>
      <c r="AA73" s="192"/>
      <c r="AB73" s="195"/>
      <c r="AC73" s="195"/>
      <c r="AD73" s="195"/>
      <c r="AE73" s="195"/>
      <c r="AF73" s="195"/>
      <c r="AG73" s="195"/>
      <c r="AH73" s="195"/>
      <c r="AI73" s="195"/>
      <c r="AJ73" s="195"/>
      <c r="AK73" s="195"/>
      <c r="AL73" s="195"/>
    </row>
    <row r="74" spans="1:103" x14ac:dyDescent="0.2">
      <c r="A74" s="201" t="s">
        <v>293</v>
      </c>
      <c r="B74" s="197">
        <v>602.20000000000005</v>
      </c>
      <c r="C74" s="198">
        <v>15.98355255999849</v>
      </c>
      <c r="D74" s="202"/>
      <c r="E74" s="202"/>
      <c r="F74" s="202"/>
      <c r="G74" s="202"/>
      <c r="H74" s="104"/>
      <c r="I74" s="199"/>
      <c r="J74" s="200"/>
      <c r="K74" s="203"/>
      <c r="L74" s="202"/>
      <c r="M74" s="202"/>
      <c r="N74" s="202"/>
      <c r="O74" s="202"/>
      <c r="P74" s="202"/>
      <c r="Q74" s="202"/>
      <c r="R74" s="202"/>
      <c r="S74" s="202"/>
      <c r="T74" s="202"/>
      <c r="U74" s="202"/>
      <c r="V74" s="202"/>
      <c r="W74" s="202"/>
      <c r="X74" s="202"/>
      <c r="Y74" s="202"/>
      <c r="Z74" s="202"/>
      <c r="AA74" s="202"/>
      <c r="AB74" s="195"/>
      <c r="AC74" s="195"/>
      <c r="AD74" s="195"/>
      <c r="AE74" s="195"/>
      <c r="AF74" s="195"/>
      <c r="AG74" s="195"/>
      <c r="AH74" s="195"/>
      <c r="AI74" s="195"/>
      <c r="AJ74" s="195"/>
      <c r="AK74" s="195"/>
      <c r="AL74" s="195"/>
    </row>
    <row r="75" spans="1:103" x14ac:dyDescent="0.2">
      <c r="A75" s="201" t="s">
        <v>60</v>
      </c>
      <c r="B75" s="197" t="s">
        <v>85</v>
      </c>
      <c r="C75" s="198" t="s">
        <v>85</v>
      </c>
      <c r="D75" s="202"/>
      <c r="E75" s="202"/>
      <c r="F75" s="202"/>
      <c r="G75" s="202"/>
      <c r="H75" s="104"/>
      <c r="I75" s="199"/>
      <c r="J75" s="200"/>
      <c r="K75" s="203"/>
      <c r="L75" s="202"/>
      <c r="M75" s="202"/>
      <c r="N75" s="202"/>
      <c r="O75" s="202"/>
      <c r="P75" s="202"/>
      <c r="Q75" s="202"/>
      <c r="R75" s="202"/>
      <c r="S75" s="202"/>
      <c r="T75" s="202"/>
      <c r="U75" s="202"/>
      <c r="V75" s="202"/>
      <c r="W75" s="202"/>
      <c r="X75" s="202"/>
      <c r="Y75" s="202"/>
      <c r="Z75" s="202"/>
      <c r="AA75" s="202"/>
      <c r="AB75" s="195"/>
      <c r="AC75" s="195"/>
      <c r="AD75" s="195"/>
      <c r="AE75" s="195"/>
      <c r="AF75" s="195"/>
      <c r="AG75" s="195"/>
      <c r="AH75" s="195"/>
      <c r="AI75" s="195"/>
      <c r="AJ75" s="195"/>
      <c r="AK75" s="195"/>
      <c r="AL75" s="195"/>
    </row>
    <row r="76" spans="1:103" x14ac:dyDescent="0.2">
      <c r="A76" s="204" t="s">
        <v>62</v>
      </c>
      <c r="B76" s="197" t="s">
        <v>85</v>
      </c>
      <c r="C76" s="198" t="s">
        <v>85</v>
      </c>
      <c r="D76" s="202"/>
      <c r="E76" s="202"/>
      <c r="F76" s="202"/>
      <c r="G76" s="202"/>
      <c r="H76" s="104"/>
      <c r="I76" s="199"/>
      <c r="J76" s="200"/>
      <c r="K76" s="203"/>
      <c r="L76" s="202"/>
      <c r="M76" s="202"/>
      <c r="N76" s="202"/>
      <c r="O76" s="202"/>
      <c r="P76" s="202"/>
      <c r="Q76" s="202"/>
      <c r="R76" s="202"/>
      <c r="S76" s="202"/>
      <c r="T76" s="202"/>
      <c r="U76" s="202"/>
      <c r="V76" s="202"/>
      <c r="W76" s="202"/>
      <c r="X76" s="202"/>
      <c r="Y76" s="202"/>
      <c r="Z76" s="202"/>
      <c r="AA76" s="202"/>
      <c r="AB76" s="195"/>
      <c r="AC76" s="195"/>
      <c r="AD76" s="195"/>
      <c r="AE76" s="195"/>
      <c r="AF76" s="195"/>
      <c r="AG76" s="195"/>
      <c r="AH76" s="195"/>
      <c r="AI76" s="195"/>
      <c r="AJ76" s="195"/>
      <c r="AK76" s="195"/>
      <c r="AL76" s="195"/>
    </row>
    <row r="77" spans="1:103" x14ac:dyDescent="0.2">
      <c r="A77" s="196" t="s">
        <v>24</v>
      </c>
      <c r="B77" s="197">
        <v>477.51730769230772</v>
      </c>
      <c r="C77" s="198">
        <v>4.7066430299998698</v>
      </c>
      <c r="D77" s="202"/>
      <c r="E77" s="202"/>
      <c r="F77" s="202"/>
      <c r="G77" s="202"/>
      <c r="H77" s="104"/>
      <c r="I77" s="199"/>
      <c r="J77" s="200"/>
      <c r="K77" s="203"/>
      <c r="L77" s="202"/>
      <c r="M77" s="202"/>
      <c r="N77" s="202"/>
      <c r="O77" s="202"/>
      <c r="P77" s="202"/>
      <c r="Q77" s="202"/>
      <c r="R77" s="202"/>
      <c r="S77" s="202"/>
      <c r="T77" s="202"/>
      <c r="U77" s="202"/>
      <c r="V77" s="202"/>
      <c r="W77" s="202"/>
      <c r="X77" s="202"/>
      <c r="Y77" s="202"/>
      <c r="Z77" s="202"/>
      <c r="AA77" s="202"/>
      <c r="AB77" s="195"/>
      <c r="AC77" s="195"/>
      <c r="AD77" s="195"/>
      <c r="AE77" s="195"/>
      <c r="AF77" s="195"/>
      <c r="AG77" s="195"/>
      <c r="AH77" s="195"/>
      <c r="AI77" s="195"/>
      <c r="AJ77" s="195"/>
      <c r="AK77" s="195"/>
      <c r="AL77" s="195"/>
    </row>
    <row r="78" spans="1:103" x14ac:dyDescent="0.2">
      <c r="A78" s="196" t="s">
        <v>26</v>
      </c>
      <c r="B78" s="197">
        <v>447.0403846153846</v>
      </c>
      <c r="C78" s="198">
        <v>4.6625772199973916</v>
      </c>
      <c r="D78" s="202"/>
      <c r="E78" s="202"/>
      <c r="F78" s="202"/>
      <c r="G78" s="202"/>
      <c r="H78" s="104"/>
      <c r="I78" s="199"/>
      <c r="J78" s="200"/>
      <c r="K78" s="203"/>
      <c r="L78" s="202"/>
      <c r="M78" s="202"/>
      <c r="N78" s="202"/>
      <c r="O78" s="202"/>
      <c r="P78" s="202"/>
      <c r="Q78" s="202"/>
      <c r="R78" s="202"/>
      <c r="S78" s="202"/>
      <c r="T78" s="202"/>
      <c r="U78" s="202"/>
      <c r="V78" s="202"/>
      <c r="W78" s="202"/>
      <c r="X78" s="202"/>
      <c r="Y78" s="202"/>
      <c r="Z78" s="202"/>
      <c r="AA78" s="202"/>
      <c r="AB78" s="195"/>
      <c r="AC78" s="195"/>
      <c r="AD78" s="195"/>
      <c r="AE78" s="195"/>
      <c r="AF78" s="195"/>
      <c r="AG78" s="195"/>
      <c r="AH78" s="195"/>
      <c r="AI78" s="195"/>
      <c r="AJ78" s="195"/>
      <c r="AK78" s="195"/>
      <c r="AL78" s="195"/>
    </row>
    <row r="79" spans="1:103" x14ac:dyDescent="0.2">
      <c r="A79" s="196" t="s">
        <v>27</v>
      </c>
      <c r="B79" s="197">
        <v>557.22500000000002</v>
      </c>
      <c r="C79" s="198">
        <v>5.8313209599996156</v>
      </c>
      <c r="D79" s="202"/>
      <c r="E79" s="202"/>
      <c r="F79" s="202"/>
      <c r="G79" s="202"/>
      <c r="H79" s="104"/>
      <c r="I79" s="199"/>
      <c r="J79" s="200"/>
      <c r="K79" s="203"/>
      <c r="L79" s="202"/>
      <c r="M79" s="202"/>
      <c r="N79" s="202"/>
      <c r="O79" s="202"/>
      <c r="P79" s="202"/>
      <c r="Q79" s="202"/>
      <c r="R79" s="202"/>
      <c r="S79" s="202"/>
      <c r="T79" s="202"/>
      <c r="U79" s="202"/>
      <c r="V79" s="202"/>
      <c r="W79" s="202"/>
      <c r="X79" s="202"/>
      <c r="Y79" s="202"/>
      <c r="Z79" s="202"/>
      <c r="AA79" s="202"/>
      <c r="AB79" s="195"/>
      <c r="AC79" s="195"/>
      <c r="AD79" s="195"/>
      <c r="AE79" s="195"/>
      <c r="AF79" s="195"/>
      <c r="AG79" s="195"/>
      <c r="AH79" s="195"/>
      <c r="AI79" s="195"/>
      <c r="AJ79" s="195"/>
      <c r="AK79" s="195"/>
      <c r="AL79" s="195"/>
    </row>
    <row r="80" spans="1:103" x14ac:dyDescent="0.2">
      <c r="A80" s="196" t="s">
        <v>28</v>
      </c>
      <c r="B80" s="197">
        <v>727.85384615384623</v>
      </c>
      <c r="C80" s="198">
        <v>7.5243828799966339</v>
      </c>
      <c r="D80" s="202"/>
      <c r="E80" s="202"/>
      <c r="F80" s="202"/>
      <c r="G80" s="202"/>
      <c r="H80" s="104"/>
      <c r="I80" s="199"/>
      <c r="J80" s="200"/>
      <c r="K80" s="203"/>
      <c r="L80" s="202"/>
      <c r="M80" s="202"/>
      <c r="N80" s="202"/>
      <c r="O80" s="202"/>
      <c r="P80" s="202"/>
      <c r="Q80" s="202"/>
      <c r="R80" s="202"/>
      <c r="S80" s="202"/>
      <c r="T80" s="202"/>
      <c r="U80" s="202"/>
      <c r="V80" s="202"/>
      <c r="W80" s="202"/>
      <c r="X80" s="202"/>
      <c r="Y80" s="202"/>
      <c r="Z80" s="202"/>
      <c r="AA80" s="202"/>
      <c r="AB80" s="195"/>
      <c r="AC80" s="195"/>
      <c r="AD80" s="195"/>
      <c r="AE80" s="195"/>
      <c r="AF80" s="195"/>
      <c r="AG80" s="195"/>
      <c r="AH80" s="195"/>
      <c r="AI80" s="195"/>
      <c r="AJ80" s="195"/>
      <c r="AK80" s="195"/>
      <c r="AL80" s="195"/>
    </row>
    <row r="81" spans="1:38" x14ac:dyDescent="0.2">
      <c r="A81" s="196" t="s">
        <v>29</v>
      </c>
      <c r="B81" s="197">
        <v>525.01538461538462</v>
      </c>
      <c r="C81" s="198">
        <v>5.4201231500005118</v>
      </c>
      <c r="D81" s="205" t="s">
        <v>105</v>
      </c>
      <c r="E81" s="202"/>
      <c r="F81" s="202"/>
      <c r="G81" s="202"/>
      <c r="H81" s="104"/>
      <c r="I81" s="199"/>
      <c r="J81" s="200"/>
      <c r="K81" s="203"/>
      <c r="L81" s="202"/>
      <c r="M81" s="202"/>
      <c r="N81" s="202"/>
      <c r="O81" s="202"/>
      <c r="P81" s="202"/>
      <c r="Q81" s="202"/>
      <c r="R81" s="202"/>
      <c r="S81" s="202"/>
      <c r="T81" s="202"/>
      <c r="U81" s="202"/>
      <c r="V81" s="202"/>
      <c r="W81" s="202"/>
      <c r="X81" s="202"/>
      <c r="Y81" s="202"/>
      <c r="Z81" s="202"/>
      <c r="AA81" s="202"/>
      <c r="AB81" s="195"/>
      <c r="AC81" s="195"/>
      <c r="AD81" s="195"/>
      <c r="AE81" s="195"/>
      <c r="AF81" s="195"/>
      <c r="AG81" s="195"/>
      <c r="AH81" s="195"/>
      <c r="AI81" s="195"/>
      <c r="AJ81" s="195"/>
      <c r="AK81" s="195"/>
      <c r="AL81" s="195"/>
    </row>
    <row r="82" spans="1:38" x14ac:dyDescent="0.2">
      <c r="A82" s="201" t="s">
        <v>132</v>
      </c>
      <c r="B82" s="197">
        <v>952.81153846153825</v>
      </c>
      <c r="C82" s="198">
        <v>9.612962440000107</v>
      </c>
      <c r="D82" s="202"/>
      <c r="E82" s="202"/>
      <c r="F82" s="202"/>
      <c r="G82" s="202"/>
      <c r="H82" s="104"/>
      <c r="I82" s="199"/>
      <c r="J82" s="200"/>
      <c r="K82" s="203"/>
      <c r="L82" s="202"/>
      <c r="M82" s="202"/>
      <c r="N82" s="202"/>
      <c r="O82" s="202"/>
      <c r="P82" s="202"/>
      <c r="Q82" s="202"/>
      <c r="R82" s="202"/>
      <c r="S82" s="202"/>
      <c r="T82" s="202"/>
      <c r="U82" s="202"/>
      <c r="V82" s="202"/>
      <c r="W82" s="202"/>
      <c r="X82" s="202"/>
      <c r="Y82" s="202"/>
      <c r="Z82" s="202"/>
      <c r="AA82" s="202"/>
      <c r="AB82" s="195"/>
      <c r="AC82" s="195"/>
      <c r="AD82" s="195"/>
      <c r="AE82" s="195"/>
      <c r="AF82" s="195"/>
      <c r="AG82" s="195"/>
      <c r="AH82" s="195"/>
      <c r="AI82" s="195"/>
      <c r="AJ82" s="195"/>
      <c r="AK82" s="195"/>
      <c r="AL82" s="195"/>
    </row>
    <row r="83" spans="1:38" x14ac:dyDescent="0.2">
      <c r="A83" s="201" t="s">
        <v>97</v>
      </c>
      <c r="B83" s="197">
        <v>13.86890749999931</v>
      </c>
      <c r="C83" s="198" t="s">
        <v>85</v>
      </c>
      <c r="D83" s="202"/>
      <c r="E83" s="202"/>
      <c r="F83" s="202"/>
      <c r="G83" s="202"/>
      <c r="H83" s="104"/>
      <c r="I83" s="199"/>
      <c r="J83" s="200"/>
      <c r="K83" s="203"/>
      <c r="L83" s="202"/>
      <c r="M83" s="202"/>
      <c r="N83" s="202"/>
      <c r="O83" s="202"/>
      <c r="P83" s="202"/>
      <c r="Q83" s="202"/>
      <c r="R83" s="202"/>
      <c r="S83" s="202"/>
      <c r="T83" s="202"/>
      <c r="U83" s="202"/>
      <c r="V83" s="202"/>
      <c r="W83" s="202"/>
      <c r="X83" s="202"/>
      <c r="Y83" s="202"/>
      <c r="Z83" s="202"/>
      <c r="AA83" s="202"/>
      <c r="AB83" s="195"/>
      <c r="AC83" s="195"/>
      <c r="AD83" s="195"/>
      <c r="AE83" s="195"/>
      <c r="AF83" s="195"/>
      <c r="AG83" s="195"/>
      <c r="AH83" s="195"/>
      <c r="AI83" s="195"/>
      <c r="AJ83" s="195"/>
      <c r="AK83" s="195"/>
      <c r="AL83" s="195"/>
    </row>
    <row r="84" spans="1:38" x14ac:dyDescent="0.2">
      <c r="A84" s="204" t="s">
        <v>98</v>
      </c>
      <c r="B84" s="197">
        <v>13.86890749999931</v>
      </c>
      <c r="C84" s="198" t="s">
        <v>85</v>
      </c>
      <c r="D84" s="202"/>
      <c r="E84" s="202"/>
      <c r="F84" s="202"/>
      <c r="G84" s="202"/>
      <c r="H84" s="104"/>
      <c r="I84" s="199"/>
      <c r="J84" s="200"/>
      <c r="K84" s="203"/>
      <c r="L84" s="202"/>
      <c r="M84" s="202"/>
      <c r="N84" s="202"/>
      <c r="O84" s="202"/>
      <c r="P84" s="202"/>
      <c r="Q84" s="202"/>
      <c r="R84" s="202"/>
      <c r="S84" s="202"/>
      <c r="T84" s="202"/>
      <c r="U84" s="202"/>
      <c r="V84" s="202"/>
      <c r="W84" s="202"/>
      <c r="X84" s="202"/>
      <c r="Y84" s="202"/>
      <c r="Z84" s="202"/>
      <c r="AA84" s="202"/>
      <c r="AB84" s="195"/>
      <c r="AC84" s="195"/>
      <c r="AD84" s="195"/>
      <c r="AE84" s="195"/>
      <c r="AF84" s="195"/>
      <c r="AG84" s="195"/>
      <c r="AH84" s="195"/>
      <c r="AI84" s="195"/>
      <c r="AJ84" s="195"/>
      <c r="AK84" s="195"/>
      <c r="AL84" s="195"/>
    </row>
    <row r="85" spans="1:38" x14ac:dyDescent="0.2">
      <c r="A85" s="204" t="s">
        <v>101</v>
      </c>
      <c r="B85" s="197">
        <v>13.86890749999931</v>
      </c>
      <c r="C85" s="198" t="s">
        <v>85</v>
      </c>
      <c r="D85" s="202"/>
      <c r="E85" s="202"/>
      <c r="F85" s="202"/>
      <c r="G85" s="202"/>
      <c r="H85" s="104"/>
      <c r="I85" s="199"/>
      <c r="J85" s="200"/>
      <c r="K85" s="203"/>
      <c r="L85" s="202"/>
      <c r="M85" s="202"/>
      <c r="N85" s="202"/>
      <c r="O85" s="202"/>
      <c r="P85" s="202"/>
      <c r="Q85" s="202"/>
      <c r="R85" s="202"/>
      <c r="S85" s="202"/>
      <c r="T85" s="202"/>
      <c r="U85" s="202"/>
      <c r="V85" s="202"/>
      <c r="W85" s="202"/>
      <c r="X85" s="202"/>
      <c r="Y85" s="202"/>
      <c r="Z85" s="202"/>
      <c r="AA85" s="202"/>
      <c r="AB85" s="195"/>
      <c r="AC85" s="195"/>
      <c r="AD85" s="195"/>
      <c r="AE85" s="195"/>
      <c r="AF85" s="195"/>
      <c r="AG85" s="195"/>
      <c r="AH85" s="195"/>
      <c r="AI85" s="195"/>
      <c r="AJ85" s="195"/>
      <c r="AK85" s="195"/>
      <c r="AL85" s="195"/>
    </row>
    <row r="86" spans="1:38" x14ac:dyDescent="0.2">
      <c r="A86" s="204" t="s">
        <v>102</v>
      </c>
      <c r="B86" s="197">
        <v>13.86890749999931</v>
      </c>
      <c r="C86" s="198" t="s">
        <v>85</v>
      </c>
      <c r="D86" s="202"/>
      <c r="E86" s="202"/>
      <c r="F86" s="202"/>
      <c r="G86" s="202"/>
      <c r="H86" s="104"/>
      <c r="I86" s="199"/>
      <c r="J86" s="200"/>
      <c r="K86" s="203"/>
      <c r="L86" s="202"/>
      <c r="M86" s="202"/>
      <c r="N86" s="202"/>
      <c r="O86" s="202"/>
      <c r="P86" s="202"/>
      <c r="Q86" s="202"/>
      <c r="R86" s="202"/>
      <c r="S86" s="202"/>
      <c r="T86" s="202"/>
      <c r="U86" s="202"/>
      <c r="V86" s="202"/>
      <c r="W86" s="202"/>
      <c r="X86" s="202"/>
      <c r="Y86" s="202"/>
      <c r="Z86" s="202"/>
      <c r="AA86" s="202"/>
      <c r="AB86" s="195"/>
      <c r="AC86" s="195"/>
      <c r="AD86" s="195"/>
      <c r="AE86" s="195"/>
      <c r="AF86" s="195"/>
      <c r="AG86" s="195"/>
      <c r="AH86" s="195"/>
      <c r="AI86" s="195"/>
      <c r="AJ86" s="195"/>
      <c r="AK86" s="195"/>
      <c r="AL86" s="195"/>
    </row>
    <row r="87" spans="1:38" x14ac:dyDescent="0.2">
      <c r="A87" s="204" t="s">
        <v>103</v>
      </c>
      <c r="B87" s="197">
        <v>13.86890749999931</v>
      </c>
      <c r="C87" s="198" t="s">
        <v>85</v>
      </c>
      <c r="D87" s="202"/>
      <c r="E87" s="202"/>
      <c r="F87" s="202"/>
      <c r="G87" s="202"/>
      <c r="H87" s="104"/>
      <c r="I87" s="199"/>
      <c r="J87" s="200"/>
      <c r="K87" s="203"/>
      <c r="L87" s="202"/>
      <c r="M87" s="202"/>
      <c r="N87" s="202"/>
      <c r="O87" s="202"/>
      <c r="P87" s="202"/>
      <c r="Q87" s="202"/>
      <c r="R87" s="202"/>
      <c r="S87" s="202"/>
      <c r="T87" s="202"/>
      <c r="U87" s="202"/>
      <c r="V87" s="202"/>
      <c r="W87" s="202"/>
      <c r="X87" s="202"/>
      <c r="Y87" s="202"/>
      <c r="Z87" s="202"/>
      <c r="AA87" s="202"/>
      <c r="AB87" s="195"/>
      <c r="AC87" s="195"/>
      <c r="AD87" s="195"/>
      <c r="AE87" s="195"/>
      <c r="AF87" s="195"/>
      <c r="AG87" s="195"/>
      <c r="AH87" s="195"/>
      <c r="AI87" s="195"/>
      <c r="AJ87" s="195"/>
      <c r="AK87" s="195"/>
      <c r="AL87" s="195"/>
    </row>
    <row r="88" spans="1:38" x14ac:dyDescent="0.2">
      <c r="A88" s="196" t="s">
        <v>104</v>
      </c>
      <c r="B88" s="197">
        <v>13.86890749999931</v>
      </c>
      <c r="C88" s="198" t="s">
        <v>85</v>
      </c>
      <c r="D88" s="202"/>
      <c r="E88" s="202"/>
      <c r="F88" s="202"/>
      <c r="G88" s="202"/>
      <c r="H88" s="104"/>
      <c r="I88" s="199"/>
      <c r="J88" s="200"/>
      <c r="K88" s="203"/>
      <c r="L88" s="202"/>
      <c r="M88" s="202"/>
      <c r="N88" s="202"/>
      <c r="O88" s="202"/>
      <c r="P88" s="202"/>
      <c r="Q88" s="202"/>
      <c r="R88" s="202"/>
      <c r="S88" s="202"/>
      <c r="T88" s="202"/>
      <c r="U88" s="202"/>
      <c r="V88" s="202"/>
      <c r="W88" s="202"/>
      <c r="X88" s="202"/>
      <c r="Y88" s="202"/>
      <c r="Z88" s="202"/>
      <c r="AA88" s="202"/>
      <c r="AB88" s="195"/>
      <c r="AC88" s="195"/>
      <c r="AD88" s="195"/>
      <c r="AE88" s="195"/>
      <c r="AF88" s="195"/>
      <c r="AG88" s="195"/>
      <c r="AH88" s="195"/>
      <c r="AI88" s="195"/>
      <c r="AJ88" s="195"/>
      <c r="AK88" s="195"/>
      <c r="AL88" s="195"/>
    </row>
    <row r="89" spans="1:38" x14ac:dyDescent="0.2">
      <c r="A89" s="196" t="s">
        <v>25</v>
      </c>
      <c r="B89" s="197">
        <v>215.53068750000003</v>
      </c>
      <c r="C89" s="198" t="s">
        <v>85</v>
      </c>
      <c r="D89" s="202"/>
      <c r="E89" s="202"/>
      <c r="F89" s="202"/>
      <c r="G89" s="202"/>
      <c r="H89" s="104"/>
      <c r="I89" s="199"/>
      <c r="J89" s="200"/>
      <c r="K89" s="203"/>
      <c r="L89" s="202"/>
      <c r="M89" s="202"/>
      <c r="N89" s="202"/>
      <c r="O89" s="202"/>
      <c r="P89" s="202"/>
      <c r="Q89" s="202"/>
      <c r="R89" s="202"/>
      <c r="S89" s="202"/>
      <c r="T89" s="202"/>
      <c r="U89" s="202"/>
      <c r="V89" s="202"/>
      <c r="W89" s="202"/>
      <c r="X89" s="202"/>
      <c r="Y89" s="202"/>
      <c r="Z89" s="202"/>
      <c r="AA89" s="202"/>
      <c r="AB89" s="195"/>
      <c r="AC89" s="195"/>
      <c r="AD89" s="195"/>
      <c r="AE89" s="195"/>
      <c r="AF89" s="195"/>
      <c r="AG89" s="195"/>
      <c r="AH89" s="195"/>
      <c r="AI89" s="195"/>
      <c r="AJ89" s="195"/>
      <c r="AK89" s="195"/>
      <c r="AL89" s="195"/>
    </row>
    <row r="90" spans="1:38" x14ac:dyDescent="0.2">
      <c r="A90" s="196" t="s">
        <v>63</v>
      </c>
      <c r="B90" s="197" t="s">
        <v>85</v>
      </c>
      <c r="C90" s="198" t="s">
        <v>85</v>
      </c>
      <c r="D90" s="202"/>
      <c r="E90" s="202"/>
      <c r="F90" s="202"/>
      <c r="G90" s="202"/>
      <c r="H90" s="104"/>
      <c r="I90" s="199"/>
      <c r="J90" s="200"/>
      <c r="K90" s="203"/>
      <c r="L90" s="202"/>
      <c r="M90" s="202"/>
      <c r="N90" s="202"/>
      <c r="O90" s="202"/>
      <c r="P90" s="202"/>
      <c r="Q90" s="202"/>
      <c r="R90" s="202"/>
      <c r="S90" s="202"/>
      <c r="T90" s="202"/>
      <c r="U90" s="202"/>
      <c r="V90" s="202"/>
      <c r="W90" s="202"/>
      <c r="X90" s="202"/>
      <c r="Y90" s="202"/>
      <c r="Z90" s="202"/>
      <c r="AA90" s="202"/>
      <c r="AB90" s="195"/>
      <c r="AC90" s="195"/>
      <c r="AD90" s="195"/>
      <c r="AE90" s="195"/>
      <c r="AF90" s="195"/>
      <c r="AG90" s="195"/>
      <c r="AH90" s="195"/>
      <c r="AI90" s="195"/>
      <c r="AJ90" s="195"/>
      <c r="AK90" s="195"/>
      <c r="AL90" s="195"/>
    </row>
    <row r="91" spans="1:38" x14ac:dyDescent="0.2">
      <c r="A91" s="196" t="s">
        <v>38</v>
      </c>
      <c r="B91" s="197" t="s">
        <v>85</v>
      </c>
      <c r="C91" s="198" t="s">
        <v>85</v>
      </c>
      <c r="D91" s="202"/>
      <c r="E91" s="202"/>
      <c r="F91" s="202"/>
      <c r="G91" s="202"/>
      <c r="H91" s="104"/>
      <c r="I91" s="199"/>
      <c r="J91" s="200"/>
      <c r="K91" s="203"/>
      <c r="L91" s="202"/>
      <c r="M91" s="202"/>
      <c r="N91" s="202"/>
      <c r="O91" s="202"/>
      <c r="P91" s="202"/>
      <c r="Q91" s="202"/>
      <c r="R91" s="202"/>
      <c r="S91" s="202"/>
      <c r="T91" s="202"/>
      <c r="U91" s="202"/>
      <c r="V91" s="202"/>
      <c r="W91" s="202"/>
      <c r="X91" s="202"/>
      <c r="Y91" s="202"/>
      <c r="Z91" s="202"/>
      <c r="AA91" s="202"/>
      <c r="AB91" s="195"/>
      <c r="AC91" s="195"/>
      <c r="AD91" s="195"/>
      <c r="AE91" s="195"/>
      <c r="AF91" s="195"/>
      <c r="AG91" s="195"/>
      <c r="AH91" s="195"/>
      <c r="AI91" s="195"/>
      <c r="AJ91" s="195"/>
      <c r="AK91" s="195"/>
      <c r="AL91" s="195"/>
    </row>
    <row r="92" spans="1:38" x14ac:dyDescent="0.2">
      <c r="A92" s="201" t="s">
        <v>39</v>
      </c>
      <c r="B92" s="197" t="s">
        <v>85</v>
      </c>
      <c r="C92" s="198" t="s">
        <v>85</v>
      </c>
      <c r="D92" s="202"/>
      <c r="E92" s="202"/>
      <c r="F92" s="202"/>
      <c r="G92" s="202"/>
      <c r="H92" s="104"/>
      <c r="I92" s="199"/>
      <c r="J92" s="200"/>
      <c r="K92" s="203"/>
      <c r="L92" s="202"/>
      <c r="M92" s="202"/>
      <c r="N92" s="202"/>
      <c r="O92" s="202"/>
      <c r="P92" s="202"/>
      <c r="Q92" s="202"/>
      <c r="R92" s="202"/>
      <c r="S92" s="202"/>
      <c r="T92" s="202"/>
      <c r="U92" s="202"/>
      <c r="V92" s="202"/>
      <c r="W92" s="202"/>
      <c r="X92" s="202"/>
      <c r="Y92" s="202"/>
      <c r="Z92" s="202"/>
      <c r="AA92" s="202"/>
      <c r="AB92" s="195"/>
      <c r="AC92" s="195"/>
      <c r="AD92" s="195"/>
      <c r="AE92" s="195"/>
      <c r="AF92" s="195"/>
      <c r="AG92" s="195"/>
      <c r="AH92" s="195"/>
      <c r="AI92" s="195"/>
      <c r="AJ92" s="195"/>
      <c r="AK92" s="195"/>
      <c r="AL92" s="195"/>
    </row>
    <row r="93" spans="1:38" x14ac:dyDescent="0.2">
      <c r="A93" s="196" t="s">
        <v>96</v>
      </c>
      <c r="B93" s="197">
        <v>21.711924065933829</v>
      </c>
      <c r="C93" s="198" t="s">
        <v>85</v>
      </c>
      <c r="D93" s="202"/>
      <c r="E93" s="202"/>
      <c r="F93" s="202"/>
      <c r="G93" s="202"/>
      <c r="H93" s="104"/>
      <c r="I93" s="199"/>
      <c r="J93" s="200"/>
      <c r="K93" s="203"/>
      <c r="L93" s="202"/>
      <c r="M93" s="202"/>
      <c r="N93" s="202"/>
      <c r="O93" s="202"/>
      <c r="P93" s="202"/>
      <c r="Q93" s="202"/>
      <c r="R93" s="202"/>
      <c r="S93" s="202"/>
      <c r="T93" s="202"/>
      <c r="U93" s="202"/>
      <c r="V93" s="202"/>
      <c r="W93" s="202"/>
      <c r="X93" s="202"/>
      <c r="Y93" s="202"/>
      <c r="Z93" s="202"/>
      <c r="AA93" s="202"/>
      <c r="AB93" s="195"/>
      <c r="AC93" s="195"/>
      <c r="AD93" s="195"/>
      <c r="AE93" s="195"/>
      <c r="AF93" s="195"/>
      <c r="AG93" s="195"/>
      <c r="AH93" s="195"/>
      <c r="AI93" s="195"/>
      <c r="AJ93" s="195"/>
      <c r="AK93" s="195"/>
      <c r="AL93" s="195"/>
    </row>
    <row r="94" spans="1:38" x14ac:dyDescent="0.2">
      <c r="A94" s="196" t="s">
        <v>40</v>
      </c>
      <c r="B94" s="197" t="s">
        <v>85</v>
      </c>
      <c r="C94" s="198" t="s">
        <v>85</v>
      </c>
      <c r="D94" s="202"/>
      <c r="E94" s="202"/>
      <c r="F94" s="202"/>
      <c r="G94" s="202"/>
      <c r="H94" s="104"/>
      <c r="I94" s="199"/>
      <c r="J94" s="200"/>
      <c r="K94" s="203"/>
      <c r="L94" s="202"/>
      <c r="M94" s="202"/>
      <c r="N94" s="202"/>
      <c r="O94" s="202"/>
      <c r="P94" s="206"/>
      <c r="Q94" s="202"/>
      <c r="R94" s="202"/>
      <c r="S94" s="202"/>
      <c r="T94" s="202"/>
      <c r="U94" s="202"/>
      <c r="V94" s="202"/>
      <c r="W94" s="202"/>
      <c r="X94" s="202"/>
      <c r="Y94" s="202"/>
      <c r="Z94" s="202"/>
      <c r="AA94" s="202"/>
      <c r="AB94" s="195"/>
      <c r="AC94" s="195"/>
      <c r="AD94" s="195"/>
      <c r="AE94" s="195"/>
      <c r="AF94" s="195"/>
      <c r="AG94" s="195"/>
      <c r="AH94" s="195"/>
      <c r="AI94" s="195"/>
      <c r="AJ94" s="195"/>
      <c r="AK94" s="195"/>
      <c r="AL94" s="195"/>
    </row>
    <row r="95" spans="1:38" x14ac:dyDescent="0.2">
      <c r="A95" s="196" t="s">
        <v>64</v>
      </c>
      <c r="B95" s="197" t="s">
        <v>85</v>
      </c>
      <c r="C95" s="198" t="s">
        <v>85</v>
      </c>
      <c r="D95" s="206"/>
      <c r="E95" s="206"/>
      <c r="F95" s="206"/>
      <c r="G95" s="206"/>
      <c r="H95" s="104"/>
      <c r="I95" s="199"/>
      <c r="J95" s="200"/>
      <c r="K95" s="207"/>
      <c r="L95" s="206"/>
      <c r="M95" s="206"/>
      <c r="N95" s="206"/>
      <c r="O95" s="206"/>
      <c r="P95" s="206"/>
      <c r="Q95" s="202"/>
      <c r="R95" s="202"/>
      <c r="S95" s="202"/>
      <c r="T95" s="202"/>
      <c r="U95" s="202"/>
      <c r="V95" s="202"/>
      <c r="W95" s="202"/>
      <c r="X95" s="202"/>
      <c r="Y95" s="202"/>
      <c r="Z95" s="202"/>
      <c r="AA95" s="202"/>
      <c r="AB95" s="195"/>
      <c r="AC95" s="195"/>
      <c r="AD95" s="195"/>
      <c r="AE95" s="195"/>
      <c r="AF95" s="195"/>
      <c r="AG95" s="195"/>
      <c r="AH95" s="195"/>
      <c r="AI95" s="195"/>
      <c r="AJ95" s="195"/>
      <c r="AK95" s="195"/>
      <c r="AL95" s="195"/>
    </row>
    <row r="96" spans="1:38" x14ac:dyDescent="0.2">
      <c r="A96" s="196" t="s">
        <v>41</v>
      </c>
      <c r="B96" s="197">
        <v>53.796153846153842</v>
      </c>
      <c r="C96" s="198">
        <v>0.79938122999964878</v>
      </c>
      <c r="D96" s="206"/>
      <c r="E96" s="206"/>
      <c r="F96" s="206"/>
      <c r="G96" s="206"/>
      <c r="H96" s="104"/>
      <c r="I96" s="199"/>
      <c r="J96" s="200"/>
      <c r="K96" s="207"/>
      <c r="L96" s="206"/>
      <c r="M96" s="206"/>
      <c r="N96" s="206"/>
      <c r="O96" s="206"/>
      <c r="P96" s="206"/>
      <c r="Q96" s="202"/>
      <c r="R96" s="202"/>
      <c r="S96" s="202"/>
      <c r="T96" s="202"/>
      <c r="U96" s="202"/>
      <c r="V96" s="202"/>
      <c r="W96" s="202"/>
      <c r="X96" s="202"/>
      <c r="Y96" s="202"/>
      <c r="Z96" s="202"/>
      <c r="AA96" s="202"/>
      <c r="AB96" s="195"/>
      <c r="AC96" s="195"/>
      <c r="AD96" s="195"/>
      <c r="AE96" s="195"/>
      <c r="AF96" s="195"/>
      <c r="AG96" s="195"/>
      <c r="AH96" s="195"/>
      <c r="AI96" s="195"/>
      <c r="AJ96" s="195"/>
      <c r="AK96" s="195"/>
      <c r="AL96" s="195"/>
    </row>
    <row r="97" spans="1:38" x14ac:dyDescent="0.2">
      <c r="A97" s="196" t="s">
        <v>42</v>
      </c>
      <c r="B97" s="197">
        <v>107.43269230769231</v>
      </c>
      <c r="C97" s="198">
        <v>1.4116508100005936</v>
      </c>
      <c r="D97" s="202"/>
      <c r="E97" s="202"/>
      <c r="F97" s="202"/>
      <c r="G97" s="202"/>
      <c r="H97" s="104"/>
      <c r="I97" s="199"/>
      <c r="J97" s="200"/>
      <c r="K97" s="203"/>
      <c r="L97" s="202"/>
      <c r="M97" s="202"/>
      <c r="N97" s="202"/>
      <c r="O97" s="202"/>
      <c r="P97" s="202"/>
      <c r="Q97" s="202"/>
      <c r="R97" s="202"/>
      <c r="S97" s="202"/>
      <c r="T97" s="202"/>
      <c r="U97" s="202"/>
      <c r="V97" s="202"/>
      <c r="W97" s="202"/>
      <c r="X97" s="202"/>
      <c r="Y97" s="202"/>
      <c r="Z97" s="202"/>
      <c r="AA97" s="202"/>
      <c r="AB97" s="195"/>
      <c r="AC97" s="195"/>
      <c r="AD97" s="195"/>
      <c r="AE97" s="195"/>
      <c r="AF97" s="195"/>
      <c r="AG97" s="195"/>
      <c r="AH97" s="195"/>
      <c r="AI97" s="195"/>
      <c r="AJ97" s="195"/>
      <c r="AK97" s="195"/>
      <c r="AL97" s="195"/>
    </row>
    <row r="98" spans="1:38" x14ac:dyDescent="0.2">
      <c r="A98" s="196" t="s">
        <v>43</v>
      </c>
      <c r="B98" s="197">
        <v>189.44615384615383</v>
      </c>
      <c r="C98" s="198">
        <v>3.1684029000009089</v>
      </c>
      <c r="D98" s="202"/>
      <c r="E98" s="202"/>
      <c r="F98" s="202"/>
      <c r="G98" s="202"/>
      <c r="H98" s="104"/>
      <c r="I98" s="199"/>
      <c r="J98" s="200"/>
      <c r="K98" s="203"/>
      <c r="L98" s="202"/>
      <c r="M98" s="202"/>
      <c r="N98" s="202"/>
      <c r="O98" s="202"/>
      <c r="P98" s="202"/>
      <c r="Q98" s="202"/>
      <c r="R98" s="202"/>
      <c r="S98" s="202"/>
      <c r="T98" s="202"/>
      <c r="U98" s="202"/>
      <c r="V98" s="202"/>
      <c r="W98" s="202"/>
      <c r="X98" s="202"/>
      <c r="Y98" s="202"/>
      <c r="Z98" s="202"/>
      <c r="AA98" s="202"/>
      <c r="AB98" s="195"/>
      <c r="AC98" s="195"/>
      <c r="AD98" s="195"/>
      <c r="AE98" s="195"/>
      <c r="AF98" s="195"/>
      <c r="AG98" s="195"/>
      <c r="AH98" s="195"/>
      <c r="AI98" s="195"/>
      <c r="AJ98" s="195"/>
      <c r="AK98" s="195"/>
      <c r="AL98" s="195"/>
    </row>
    <row r="99" spans="1:38" x14ac:dyDescent="0.2">
      <c r="A99" s="196" t="s">
        <v>95</v>
      </c>
      <c r="B99" s="197">
        <v>18.056877500000144</v>
      </c>
      <c r="C99" s="198" t="s">
        <v>85</v>
      </c>
      <c r="D99" s="202"/>
      <c r="E99" s="202"/>
      <c r="F99" s="202"/>
      <c r="G99" s="202"/>
      <c r="H99" s="104"/>
      <c r="I99" s="199"/>
      <c r="J99" s="200"/>
      <c r="K99" s="203"/>
      <c r="L99" s="202"/>
      <c r="M99" s="202"/>
      <c r="N99" s="202"/>
      <c r="O99" s="202"/>
      <c r="P99" s="202"/>
      <c r="Q99" s="202"/>
      <c r="R99" s="202"/>
      <c r="S99" s="202"/>
      <c r="T99" s="202"/>
      <c r="U99" s="202"/>
      <c r="V99" s="202"/>
      <c r="W99" s="202"/>
      <c r="X99" s="202"/>
      <c r="Y99" s="202"/>
      <c r="Z99" s="202"/>
      <c r="AA99" s="202"/>
      <c r="AB99" s="195"/>
      <c r="AC99" s="195"/>
      <c r="AD99" s="195"/>
      <c r="AE99" s="195"/>
      <c r="AF99" s="195"/>
      <c r="AG99" s="195"/>
      <c r="AH99" s="195"/>
      <c r="AI99" s="195"/>
      <c r="AJ99" s="195"/>
      <c r="AK99" s="195"/>
      <c r="AL99" s="195"/>
    </row>
    <row r="100" spans="1:38" x14ac:dyDescent="0.2">
      <c r="A100" s="196" t="s">
        <v>44</v>
      </c>
      <c r="B100" s="197">
        <v>22.521006346153669</v>
      </c>
      <c r="C100" s="198" t="s">
        <v>85</v>
      </c>
      <c r="D100" s="202"/>
      <c r="E100" s="202"/>
      <c r="F100" s="202"/>
      <c r="G100" s="202"/>
      <c r="H100" s="104"/>
      <c r="I100" s="199"/>
      <c r="J100" s="200"/>
      <c r="K100" s="203"/>
      <c r="L100" s="202"/>
      <c r="M100" s="202"/>
      <c r="N100" s="202"/>
      <c r="O100" s="202"/>
      <c r="P100" s="202"/>
      <c r="Q100" s="202"/>
      <c r="R100" s="202"/>
      <c r="S100" s="202"/>
      <c r="T100" s="202"/>
      <c r="U100" s="202"/>
      <c r="V100" s="202"/>
      <c r="W100" s="202"/>
      <c r="X100" s="202"/>
      <c r="Y100" s="202"/>
      <c r="Z100" s="202"/>
      <c r="AA100" s="202"/>
      <c r="AB100" s="195"/>
      <c r="AC100" s="195"/>
      <c r="AD100" s="195"/>
      <c r="AE100" s="195"/>
      <c r="AF100" s="195"/>
      <c r="AG100" s="195"/>
      <c r="AH100" s="195"/>
      <c r="AI100" s="195"/>
      <c r="AJ100" s="195"/>
      <c r="AK100" s="195"/>
      <c r="AL100" s="195"/>
    </row>
    <row r="101" spans="1:38" x14ac:dyDescent="0.2">
      <c r="A101" s="196" t="s">
        <v>45</v>
      </c>
      <c r="B101" s="197">
        <v>22.521006346153669</v>
      </c>
      <c r="C101" s="198" t="s">
        <v>85</v>
      </c>
      <c r="D101" s="202"/>
      <c r="E101" s="202"/>
      <c r="F101" s="202"/>
      <c r="G101" s="202"/>
      <c r="H101" s="104"/>
      <c r="I101" s="199"/>
      <c r="J101" s="200"/>
      <c r="K101" s="203"/>
      <c r="L101" s="202"/>
      <c r="M101" s="202"/>
      <c r="N101" s="202"/>
      <c r="O101" s="202"/>
      <c r="P101" s="202"/>
      <c r="Q101" s="202"/>
      <c r="R101" s="202"/>
      <c r="S101" s="202"/>
      <c r="T101" s="202"/>
      <c r="U101" s="202"/>
      <c r="V101" s="202"/>
      <c r="W101" s="202"/>
      <c r="X101" s="202"/>
      <c r="Y101" s="202"/>
      <c r="Z101" s="202"/>
      <c r="AA101" s="202"/>
      <c r="AB101" s="195"/>
      <c r="AC101" s="195"/>
      <c r="AD101" s="195"/>
      <c r="AE101" s="195"/>
      <c r="AF101" s="195"/>
      <c r="AG101" s="195"/>
      <c r="AH101" s="195"/>
      <c r="AI101" s="195"/>
      <c r="AJ101" s="195"/>
      <c r="AK101" s="195"/>
      <c r="AL101" s="195"/>
    </row>
    <row r="102" spans="1:38" x14ac:dyDescent="0.2">
      <c r="A102" s="201" t="s">
        <v>46</v>
      </c>
      <c r="B102" s="197">
        <v>18.056877500000144</v>
      </c>
      <c r="C102" s="198" t="s">
        <v>85</v>
      </c>
      <c r="D102" s="202"/>
      <c r="E102" s="202"/>
      <c r="F102" s="202"/>
      <c r="G102" s="202"/>
      <c r="H102" s="104"/>
      <c r="I102" s="199"/>
      <c r="J102" s="200"/>
      <c r="K102" s="203"/>
      <c r="L102" s="202"/>
      <c r="M102" s="202"/>
      <c r="N102" s="202"/>
      <c r="O102" s="202"/>
      <c r="P102" s="202"/>
      <c r="Q102" s="202"/>
      <c r="R102" s="202"/>
      <c r="S102" s="202"/>
      <c r="T102" s="202"/>
      <c r="U102" s="202"/>
      <c r="V102" s="202"/>
      <c r="W102" s="202"/>
      <c r="X102" s="202"/>
      <c r="Y102" s="202"/>
      <c r="Z102" s="202"/>
      <c r="AA102" s="202"/>
      <c r="AB102" s="195"/>
      <c r="AC102" s="195"/>
      <c r="AD102" s="195"/>
      <c r="AE102" s="195"/>
      <c r="AF102" s="195"/>
      <c r="AG102" s="195"/>
      <c r="AH102" s="195"/>
      <c r="AI102" s="195"/>
      <c r="AJ102" s="195"/>
      <c r="AK102" s="195"/>
      <c r="AL102" s="195"/>
    </row>
    <row r="103" spans="1:38" x14ac:dyDescent="0.2">
      <c r="A103" s="196" t="s">
        <v>47</v>
      </c>
      <c r="B103" s="197">
        <v>18.056877500000144</v>
      </c>
      <c r="C103" s="198" t="s">
        <v>85</v>
      </c>
      <c r="D103" s="202"/>
      <c r="E103" s="202"/>
      <c r="F103" s="202"/>
      <c r="G103" s="202"/>
      <c r="H103" s="104"/>
      <c r="I103" s="199"/>
      <c r="J103" s="200"/>
      <c r="K103" s="203"/>
      <c r="L103" s="202"/>
      <c r="M103" s="202"/>
      <c r="N103" s="202"/>
      <c r="O103" s="202"/>
      <c r="P103" s="202"/>
      <c r="Q103" s="202"/>
      <c r="R103" s="202"/>
      <c r="S103" s="202"/>
      <c r="T103" s="202"/>
      <c r="U103" s="202"/>
      <c r="V103" s="202"/>
      <c r="W103" s="202"/>
      <c r="X103" s="202"/>
      <c r="Y103" s="202"/>
      <c r="Z103" s="202"/>
      <c r="AA103" s="202"/>
      <c r="AB103" s="195"/>
      <c r="AC103" s="195"/>
      <c r="AD103" s="195"/>
      <c r="AE103" s="195"/>
      <c r="AF103" s="195"/>
      <c r="AG103" s="195"/>
      <c r="AH103" s="195"/>
      <c r="AI103" s="195"/>
      <c r="AJ103" s="195"/>
      <c r="AK103" s="195"/>
      <c r="AL103" s="195"/>
    </row>
    <row r="104" spans="1:38" x14ac:dyDescent="0.2">
      <c r="A104" s="196" t="s">
        <v>48</v>
      </c>
      <c r="B104" s="197">
        <v>18.056877500000144</v>
      </c>
      <c r="C104" s="198" t="s">
        <v>85</v>
      </c>
      <c r="D104" s="202"/>
      <c r="E104" s="202"/>
      <c r="F104" s="202"/>
      <c r="G104" s="202"/>
      <c r="H104" s="104"/>
      <c r="I104" s="199"/>
      <c r="J104" s="200"/>
      <c r="K104" s="203"/>
      <c r="L104" s="202"/>
      <c r="M104" s="202"/>
      <c r="N104" s="202"/>
      <c r="O104" s="202"/>
      <c r="P104" s="202"/>
      <c r="Q104" s="202"/>
      <c r="R104" s="202"/>
      <c r="S104" s="202"/>
      <c r="T104" s="202"/>
      <c r="U104" s="202"/>
      <c r="V104" s="202"/>
      <c r="W104" s="202"/>
      <c r="X104" s="202"/>
      <c r="Y104" s="202"/>
      <c r="Z104" s="202"/>
      <c r="AA104" s="202"/>
      <c r="AB104" s="195"/>
      <c r="AC104" s="195"/>
      <c r="AD104" s="195"/>
      <c r="AE104" s="195"/>
      <c r="AF104" s="195"/>
      <c r="AG104" s="195"/>
      <c r="AH104" s="195"/>
      <c r="AI104" s="195"/>
      <c r="AJ104" s="195"/>
      <c r="AK104" s="195"/>
      <c r="AL104" s="195"/>
    </row>
    <row r="105" spans="1:38" x14ac:dyDescent="0.2">
      <c r="A105" s="196" t="s">
        <v>49</v>
      </c>
      <c r="B105" s="197" t="s">
        <v>85</v>
      </c>
      <c r="C105" s="198" t="s">
        <v>85</v>
      </c>
      <c r="D105" s="202"/>
      <c r="E105" s="202"/>
      <c r="F105" s="202"/>
      <c r="G105" s="202"/>
      <c r="H105" s="104"/>
      <c r="I105" s="199"/>
      <c r="J105" s="200"/>
      <c r="K105" s="203"/>
      <c r="L105" s="202"/>
      <c r="M105" s="202"/>
      <c r="N105" s="202"/>
      <c r="O105" s="202"/>
      <c r="P105" s="202"/>
      <c r="Q105" s="202"/>
      <c r="R105" s="202"/>
      <c r="S105" s="202"/>
      <c r="T105" s="202"/>
      <c r="U105" s="202"/>
      <c r="V105" s="202"/>
      <c r="W105" s="202"/>
      <c r="X105" s="202"/>
      <c r="Y105" s="202"/>
      <c r="Z105" s="202"/>
      <c r="AA105" s="202"/>
      <c r="AB105" s="195"/>
      <c r="AC105" s="195"/>
      <c r="AD105" s="195"/>
      <c r="AE105" s="195"/>
      <c r="AF105" s="195"/>
      <c r="AG105" s="195"/>
      <c r="AH105" s="195"/>
      <c r="AI105" s="195"/>
      <c r="AJ105" s="195"/>
      <c r="AK105" s="195"/>
      <c r="AL105" s="195"/>
    </row>
    <row r="106" spans="1:38" x14ac:dyDescent="0.2">
      <c r="A106" s="196" t="s">
        <v>65</v>
      </c>
      <c r="B106" s="197" t="s">
        <v>85</v>
      </c>
      <c r="C106" s="198" t="s">
        <v>85</v>
      </c>
      <c r="D106" s="202"/>
      <c r="E106" s="202"/>
      <c r="F106" s="202"/>
      <c r="G106" s="202"/>
      <c r="H106" s="104"/>
      <c r="I106" s="199"/>
      <c r="J106" s="200"/>
      <c r="K106" s="203"/>
      <c r="L106" s="202"/>
      <c r="M106" s="202"/>
      <c r="N106" s="202"/>
      <c r="O106" s="202"/>
      <c r="P106" s="202"/>
      <c r="Q106" s="202"/>
      <c r="R106" s="202"/>
      <c r="S106" s="202"/>
      <c r="T106" s="202"/>
      <c r="U106" s="202"/>
      <c r="V106" s="202"/>
      <c r="W106" s="202"/>
      <c r="X106" s="202"/>
      <c r="Y106" s="202"/>
      <c r="Z106" s="202"/>
      <c r="AA106" s="202"/>
      <c r="AB106" s="195"/>
      <c r="AC106" s="195"/>
      <c r="AD106" s="195"/>
      <c r="AE106" s="195"/>
      <c r="AF106" s="195"/>
      <c r="AG106" s="195"/>
      <c r="AH106" s="195"/>
      <c r="AI106" s="195"/>
      <c r="AJ106" s="195"/>
      <c r="AK106" s="195"/>
      <c r="AL106" s="195"/>
    </row>
    <row r="107" spans="1:38" x14ac:dyDescent="0.2">
      <c r="A107" s="196" t="s">
        <v>50</v>
      </c>
      <c r="B107" s="197">
        <v>580.78653846153838</v>
      </c>
      <c r="C107" s="198">
        <v>7.2414220900015298</v>
      </c>
      <c r="D107" s="202"/>
      <c r="E107" s="202"/>
      <c r="F107" s="202"/>
      <c r="G107" s="202"/>
      <c r="H107" s="104"/>
      <c r="I107" s="199"/>
      <c r="J107" s="200"/>
      <c r="K107" s="203"/>
      <c r="L107" s="202"/>
      <c r="M107" s="202"/>
      <c r="N107" s="202"/>
      <c r="O107" s="202"/>
      <c r="P107" s="202"/>
      <c r="Q107" s="202"/>
      <c r="R107" s="202"/>
      <c r="S107" s="202"/>
      <c r="T107" s="202"/>
      <c r="U107" s="202"/>
      <c r="V107" s="202"/>
      <c r="W107" s="202"/>
      <c r="X107" s="202"/>
      <c r="Y107" s="202"/>
      <c r="Z107" s="202"/>
      <c r="AA107" s="202"/>
      <c r="AB107" s="195"/>
      <c r="AC107" s="195"/>
      <c r="AD107" s="195"/>
      <c r="AE107" s="195"/>
      <c r="AF107" s="195"/>
      <c r="AG107" s="195"/>
      <c r="AH107" s="195"/>
      <c r="AI107" s="195"/>
      <c r="AJ107" s="195"/>
      <c r="AK107" s="195"/>
      <c r="AL107" s="195"/>
    </row>
    <row r="108" spans="1:38" x14ac:dyDescent="0.2">
      <c r="A108" s="196" t="s">
        <v>51</v>
      </c>
      <c r="B108" s="197">
        <v>662.14615384615377</v>
      </c>
      <c r="C108" s="198">
        <v>6.9648771000001259</v>
      </c>
      <c r="D108" s="202"/>
      <c r="E108" s="202"/>
      <c r="F108" s="202"/>
      <c r="G108" s="202"/>
      <c r="H108" s="104"/>
      <c r="I108" s="199"/>
      <c r="J108" s="200"/>
      <c r="K108" s="203"/>
      <c r="L108" s="202"/>
      <c r="M108" s="202"/>
      <c r="N108" s="202"/>
      <c r="O108" s="202"/>
      <c r="P108" s="202"/>
      <c r="Q108" s="202"/>
      <c r="R108" s="202"/>
      <c r="S108" s="202"/>
      <c r="T108" s="202"/>
      <c r="U108" s="202"/>
      <c r="V108" s="202"/>
      <c r="W108" s="202"/>
      <c r="X108" s="202"/>
      <c r="Y108" s="202"/>
      <c r="Z108" s="202"/>
      <c r="AA108" s="202"/>
      <c r="AB108" s="195"/>
      <c r="AC108" s="195"/>
      <c r="AD108" s="195"/>
      <c r="AE108" s="195"/>
      <c r="AF108" s="195"/>
      <c r="AG108" s="195"/>
      <c r="AH108" s="195"/>
      <c r="AI108" s="195"/>
      <c r="AJ108" s="195"/>
      <c r="AK108" s="195"/>
      <c r="AL108" s="195"/>
    </row>
    <row r="109" spans="1:38" x14ac:dyDescent="0.2">
      <c r="A109" s="196" t="s">
        <v>52</v>
      </c>
      <c r="B109" s="197">
        <v>523.50576923076926</v>
      </c>
      <c r="C109" s="198">
        <v>7.6919615899998677</v>
      </c>
      <c r="D109" s="202"/>
      <c r="E109" s="202"/>
      <c r="F109" s="202"/>
      <c r="G109" s="202"/>
      <c r="H109" s="104"/>
      <c r="I109" s="199"/>
      <c r="J109" s="200"/>
      <c r="K109" s="203"/>
      <c r="L109" s="202"/>
      <c r="M109" s="202"/>
      <c r="N109" s="202"/>
      <c r="O109" s="202"/>
      <c r="P109" s="202"/>
      <c r="Q109" s="202"/>
      <c r="R109" s="202"/>
      <c r="S109" s="202"/>
      <c r="T109" s="202"/>
      <c r="U109" s="202"/>
      <c r="V109" s="202"/>
      <c r="W109" s="202"/>
      <c r="X109" s="202"/>
      <c r="Y109" s="202"/>
      <c r="Z109" s="202"/>
      <c r="AA109" s="202"/>
      <c r="AB109" s="195"/>
      <c r="AC109" s="195"/>
      <c r="AD109" s="195"/>
      <c r="AE109" s="195"/>
      <c r="AF109" s="195"/>
      <c r="AG109" s="195"/>
      <c r="AH109" s="195"/>
      <c r="AI109" s="195"/>
      <c r="AJ109" s="195"/>
      <c r="AK109" s="195"/>
      <c r="AL109" s="195"/>
    </row>
    <row r="110" spans="1:38" x14ac:dyDescent="0.2">
      <c r="A110" s="196" t="s">
        <v>53</v>
      </c>
      <c r="B110" s="197">
        <v>538.40961538461534</v>
      </c>
      <c r="C110" s="198">
        <v>7.463850170003103</v>
      </c>
      <c r="D110" s="202"/>
      <c r="E110" s="202"/>
      <c r="F110" s="202"/>
      <c r="G110" s="202"/>
      <c r="H110" s="104"/>
      <c r="I110" s="199"/>
      <c r="J110" s="200"/>
      <c r="K110" s="203"/>
      <c r="L110" s="202"/>
      <c r="M110" s="202"/>
      <c r="N110" s="202"/>
      <c r="O110" s="202"/>
      <c r="P110" s="202"/>
      <c r="Q110" s="202"/>
      <c r="R110" s="202"/>
      <c r="S110" s="202"/>
      <c r="T110" s="202"/>
      <c r="U110" s="202"/>
      <c r="V110" s="202"/>
      <c r="W110" s="202"/>
      <c r="X110" s="202"/>
      <c r="Y110" s="202"/>
      <c r="Z110" s="202"/>
      <c r="AA110" s="202"/>
      <c r="AB110" s="195"/>
      <c r="AC110" s="195"/>
      <c r="AD110" s="195"/>
      <c r="AE110" s="195"/>
      <c r="AF110" s="195"/>
      <c r="AG110" s="195"/>
      <c r="AH110" s="195"/>
      <c r="AI110" s="195"/>
      <c r="AJ110" s="195"/>
      <c r="AK110" s="195"/>
      <c r="AL110" s="195"/>
    </row>
    <row r="111" spans="1:38" x14ac:dyDescent="0.2">
      <c r="A111" s="196" t="s">
        <v>66</v>
      </c>
      <c r="B111" s="197" t="s">
        <v>85</v>
      </c>
      <c r="C111" s="198" t="s">
        <v>85</v>
      </c>
      <c r="D111" s="202"/>
      <c r="E111" s="202"/>
      <c r="F111" s="202"/>
      <c r="G111" s="202"/>
      <c r="H111" s="104"/>
      <c r="I111" s="199"/>
      <c r="J111" s="200"/>
      <c r="K111" s="203"/>
      <c r="L111" s="202"/>
      <c r="M111" s="202"/>
      <c r="N111" s="202"/>
      <c r="O111" s="202"/>
      <c r="P111" s="202"/>
      <c r="Q111" s="202"/>
      <c r="R111" s="202"/>
      <c r="S111" s="202"/>
      <c r="T111" s="202"/>
      <c r="U111" s="202"/>
      <c r="V111" s="202"/>
      <c r="W111" s="202"/>
      <c r="X111" s="202"/>
      <c r="Y111" s="202"/>
      <c r="Z111" s="202"/>
      <c r="AA111" s="202"/>
      <c r="AB111" s="195"/>
      <c r="AC111" s="195"/>
      <c r="AD111" s="195"/>
      <c r="AE111" s="195"/>
      <c r="AF111" s="195"/>
      <c r="AG111" s="195"/>
      <c r="AH111" s="195"/>
      <c r="AI111" s="195"/>
      <c r="AJ111" s="195"/>
      <c r="AK111" s="195"/>
      <c r="AL111" s="195"/>
    </row>
    <row r="112" spans="1:38" x14ac:dyDescent="0.2">
      <c r="A112" s="196" t="s">
        <v>54</v>
      </c>
      <c r="B112" s="197" t="s">
        <v>85</v>
      </c>
      <c r="C112" s="198" t="s">
        <v>85</v>
      </c>
      <c r="D112" s="202"/>
      <c r="E112" s="202"/>
      <c r="F112" s="202"/>
      <c r="G112" s="202"/>
      <c r="H112" s="104"/>
      <c r="I112" s="199"/>
      <c r="J112" s="200"/>
      <c r="K112" s="203"/>
      <c r="L112" s="202"/>
      <c r="M112" s="202"/>
      <c r="N112" s="202"/>
      <c r="O112" s="202"/>
      <c r="P112" s="202"/>
      <c r="Q112" s="202"/>
      <c r="R112" s="202"/>
      <c r="S112" s="202"/>
      <c r="T112" s="202"/>
      <c r="U112" s="202"/>
      <c r="V112" s="202"/>
      <c r="W112" s="202"/>
      <c r="X112" s="202"/>
      <c r="Y112" s="202"/>
      <c r="Z112" s="202"/>
      <c r="AA112" s="202"/>
      <c r="AB112" s="195"/>
      <c r="AC112" s="195"/>
      <c r="AD112" s="195"/>
      <c r="AE112" s="195"/>
      <c r="AF112" s="195"/>
      <c r="AG112" s="195"/>
      <c r="AH112" s="195"/>
      <c r="AI112" s="195"/>
      <c r="AJ112" s="195"/>
      <c r="AK112" s="195"/>
      <c r="AL112" s="195"/>
    </row>
    <row r="113" spans="1:38" x14ac:dyDescent="0.2">
      <c r="A113" s="196" t="s">
        <v>55</v>
      </c>
      <c r="B113" s="197" t="s">
        <v>85</v>
      </c>
      <c r="C113" s="198" t="s">
        <v>85</v>
      </c>
      <c r="D113" s="202"/>
      <c r="E113" s="202"/>
      <c r="F113" s="202"/>
      <c r="G113" s="202"/>
      <c r="H113" s="104"/>
      <c r="I113" s="199"/>
      <c r="J113" s="200"/>
      <c r="K113" s="203"/>
      <c r="L113" s="202"/>
      <c r="M113" s="202"/>
      <c r="N113" s="202"/>
      <c r="O113" s="202"/>
      <c r="P113" s="202"/>
      <c r="Q113" s="202"/>
      <c r="R113" s="202"/>
      <c r="S113" s="202"/>
      <c r="T113" s="202"/>
      <c r="U113" s="202"/>
      <c r="V113" s="202"/>
      <c r="W113" s="202"/>
      <c r="X113" s="202"/>
      <c r="Y113" s="202"/>
      <c r="Z113" s="202"/>
      <c r="AA113" s="202"/>
      <c r="AB113" s="195"/>
      <c r="AC113" s="195"/>
      <c r="AD113" s="195"/>
      <c r="AE113" s="195"/>
      <c r="AF113" s="195"/>
      <c r="AG113" s="195"/>
      <c r="AH113" s="195"/>
      <c r="AI113" s="195"/>
      <c r="AJ113" s="195"/>
      <c r="AK113" s="195"/>
      <c r="AL113" s="195"/>
    </row>
    <row r="114" spans="1:38" x14ac:dyDescent="0.2">
      <c r="A114" s="196" t="s">
        <v>56</v>
      </c>
      <c r="B114" s="197" t="s">
        <v>85</v>
      </c>
      <c r="C114" s="198" t="s">
        <v>85</v>
      </c>
      <c r="D114" s="202"/>
      <c r="E114" s="202"/>
      <c r="F114" s="202"/>
      <c r="G114" s="202"/>
      <c r="H114" s="104"/>
      <c r="I114" s="199"/>
      <c r="J114" s="200"/>
      <c r="K114" s="203"/>
      <c r="L114" s="202"/>
      <c r="M114" s="202"/>
      <c r="N114" s="202"/>
      <c r="O114" s="202"/>
      <c r="P114" s="202"/>
      <c r="Q114" s="202"/>
      <c r="R114" s="202"/>
      <c r="S114" s="202"/>
      <c r="T114" s="202"/>
      <c r="U114" s="202"/>
      <c r="V114" s="202"/>
      <c r="W114" s="202"/>
      <c r="X114" s="202"/>
      <c r="Y114" s="202"/>
      <c r="Z114" s="202"/>
      <c r="AA114" s="202"/>
      <c r="AB114" s="195"/>
      <c r="AC114" s="195"/>
      <c r="AD114" s="195"/>
      <c r="AE114" s="195"/>
      <c r="AF114" s="195"/>
      <c r="AG114" s="195"/>
      <c r="AH114" s="195"/>
      <c r="AI114" s="195"/>
      <c r="AJ114" s="195"/>
      <c r="AK114" s="195"/>
      <c r="AL114" s="195"/>
    </row>
    <row r="115" spans="1:38" x14ac:dyDescent="0.2">
      <c r="A115" s="196" t="s">
        <v>57</v>
      </c>
      <c r="B115" s="197">
        <v>66.717307692307685</v>
      </c>
      <c r="C115" s="198" t="s">
        <v>85</v>
      </c>
      <c r="D115" s="202"/>
      <c r="E115" s="202"/>
      <c r="F115" s="202"/>
      <c r="G115" s="202"/>
      <c r="H115" s="104"/>
      <c r="I115" s="199"/>
      <c r="J115" s="200"/>
      <c r="K115" s="203"/>
      <c r="L115" s="202"/>
      <c r="M115" s="202"/>
      <c r="N115" s="202"/>
      <c r="O115" s="202"/>
      <c r="P115" s="202"/>
      <c r="Q115" s="202"/>
      <c r="R115" s="202"/>
      <c r="S115" s="202"/>
      <c r="T115" s="202"/>
      <c r="U115" s="202"/>
      <c r="V115" s="202"/>
      <c r="W115" s="202"/>
      <c r="X115" s="202"/>
      <c r="Y115" s="202"/>
      <c r="Z115" s="202"/>
      <c r="AA115" s="202"/>
      <c r="AB115" s="195"/>
      <c r="AC115" s="195"/>
      <c r="AD115" s="195"/>
      <c r="AE115" s="195"/>
      <c r="AF115" s="195"/>
      <c r="AG115" s="195"/>
      <c r="AH115" s="195"/>
      <c r="AI115" s="195"/>
      <c r="AJ115" s="195"/>
      <c r="AK115" s="195"/>
      <c r="AL115" s="195"/>
    </row>
    <row r="116" spans="1:38" x14ac:dyDescent="0.2">
      <c r="A116" s="208" t="s">
        <v>0</v>
      </c>
      <c r="B116" s="209"/>
      <c r="C116" s="210"/>
      <c r="I116" s="202"/>
      <c r="K116" s="113"/>
      <c r="N116" s="112"/>
    </row>
    <row r="117" spans="1:38" x14ac:dyDescent="0.2">
      <c r="A117" s="211" t="s">
        <v>299</v>
      </c>
    </row>
    <row r="120" spans="1:38" x14ac:dyDescent="0.2">
      <c r="A120" s="177" t="s">
        <v>185</v>
      </c>
    </row>
    <row r="121" spans="1:38" x14ac:dyDescent="0.2">
      <c r="A121" s="212" t="s">
        <v>135</v>
      </c>
    </row>
    <row r="122" spans="1:38" x14ac:dyDescent="0.2">
      <c r="A122" s="213" t="s">
        <v>136</v>
      </c>
    </row>
    <row r="123" spans="1:38" x14ac:dyDescent="0.2">
      <c r="A123" s="214" t="s">
        <v>74</v>
      </c>
    </row>
    <row r="124" spans="1:38" x14ac:dyDescent="0.2">
      <c r="A124" s="214" t="s">
        <v>149</v>
      </c>
    </row>
    <row r="126" spans="1:38" x14ac:dyDescent="0.2">
      <c r="A126" s="112" t="s">
        <v>186</v>
      </c>
    </row>
    <row r="127" spans="1:38" x14ac:dyDescent="0.2">
      <c r="A127" s="215" t="str">
        <f>Inputs!D26</f>
        <v>Recommendation - Software</v>
      </c>
    </row>
    <row r="128" spans="1:38" x14ac:dyDescent="0.2">
      <c r="A128" s="216" t="str">
        <f>Inputs!D73</f>
        <v>Alternative #1</v>
      </c>
    </row>
    <row r="129" spans="1:9" x14ac:dyDescent="0.2">
      <c r="A129" s="216" t="str">
        <f>Inputs!D111</f>
        <v>Alternative #2</v>
      </c>
    </row>
    <row r="130" spans="1:9" x14ac:dyDescent="0.2">
      <c r="A130" s="216" t="str">
        <f>Inputs!D149</f>
        <v>Alternative #3</v>
      </c>
    </row>
    <row r="131" spans="1:9" x14ac:dyDescent="0.2">
      <c r="A131" s="121"/>
    </row>
    <row r="133" spans="1:9" ht="16.5" thickBot="1" x14ac:dyDescent="0.3">
      <c r="A133" s="217" t="s">
        <v>127</v>
      </c>
      <c r="B133" s="218"/>
    </row>
    <row r="134" spans="1:9" ht="15.75" x14ac:dyDescent="0.25">
      <c r="A134" s="219" t="s">
        <v>112</v>
      </c>
      <c r="B134" s="220">
        <v>0.1023</v>
      </c>
    </row>
    <row r="135" spans="1:9" ht="15.75" x14ac:dyDescent="0.25">
      <c r="A135" s="221" t="s">
        <v>118</v>
      </c>
      <c r="B135" s="222">
        <v>0.1</v>
      </c>
    </row>
    <row r="136" spans="1:9" ht="15.75" x14ac:dyDescent="0.25">
      <c r="A136" s="223" t="s">
        <v>113</v>
      </c>
      <c r="B136" s="222">
        <v>4.1599999999999998E-2</v>
      </c>
    </row>
    <row r="137" spans="1:9" ht="15.75" x14ac:dyDescent="0.25">
      <c r="A137" s="223" t="s">
        <v>115</v>
      </c>
      <c r="B137" s="222">
        <f>(B134*B138)+(B136*B139)*(1-BookIncomeTax)</f>
        <v>6.6165271999999997E-2</v>
      </c>
    </row>
    <row r="138" spans="1:9" ht="15.75" x14ac:dyDescent="0.25">
      <c r="A138" s="223" t="s">
        <v>116</v>
      </c>
      <c r="B138" s="224">
        <v>0.53</v>
      </c>
    </row>
    <row r="139" spans="1:9" ht="16.5" thickBot="1" x14ac:dyDescent="0.3">
      <c r="A139" s="225" t="s">
        <v>117</v>
      </c>
      <c r="B139" s="226">
        <v>0.47</v>
      </c>
    </row>
    <row r="141" spans="1:9" s="229" customFormat="1" ht="15" customHeight="1" thickBot="1" x14ac:dyDescent="0.3">
      <c r="A141" s="227" t="s">
        <v>59</v>
      </c>
      <c r="B141" s="96">
        <f ca="1">IF(ISERROR(IF(HLOOKUP(Inservice+'Depreciation-Recommendation'!$C$1,Rate_Case_Assumptions,2,FALSE)="yes",Inservice-FirstYear+'Depreciation-Recommendation'!$C$1+2,Inservice-FirstYear+'Depreciation-Recommendation'!$C$1+1)),"",IF(HLOOKUP(Inservice+'Depreciation-Recommendation'!$C$1,Rate_Case_Assumptions,2,FALSE)="yes",Inservice-FirstYear+'Depreciation-Recommendation'!$C$1+2,Inservice-FirstYear+'Depreciation-Recommendation'!$C$1+1))</f>
        <v>20</v>
      </c>
      <c r="C141" s="228" t="s">
        <v>197</v>
      </c>
      <c r="F141" s="230"/>
      <c r="I141" s="231"/>
    </row>
    <row r="144" spans="1:9" ht="15.75" x14ac:dyDescent="0.2">
      <c r="A144" s="373" t="s">
        <v>162</v>
      </c>
    </row>
  </sheetData>
  <phoneticPr fontId="0" type="noConversion"/>
  <dataValidations disablePrompts="1" count="1">
    <dataValidation type="list" allowBlank="1" showInputMessage="1" showErrorMessage="1" sqref="A144">
      <formula1>$A$127:$A$130</formula1>
    </dataValidation>
  </dataValidations>
  <printOptions headings="1"/>
  <pageMargins left="0.75" right="0.75" top="0.75" bottom="0.75" header="0.5" footer="0.5"/>
  <pageSetup orientation="landscape" r:id="rId1"/>
  <headerFooter alignWithMargins="0">
    <oddFooter>Page &amp;P&amp;R&amp;Z&amp;F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1"/>
  <sheetViews>
    <sheetView workbookViewId="0"/>
  </sheetViews>
  <sheetFormatPr defaultRowHeight="15" x14ac:dyDescent="0.25"/>
  <cols>
    <col min="1" max="16384" width="9" style="489"/>
  </cols>
  <sheetData>
    <row r="1" spans="1:23" x14ac:dyDescent="0.25">
      <c r="A1" s="488" t="s">
        <v>287</v>
      </c>
      <c r="B1" s="488" t="s">
        <v>288</v>
      </c>
      <c r="C1" s="489" t="s">
        <v>283</v>
      </c>
      <c r="D1" s="489" t="s">
        <v>286</v>
      </c>
      <c r="O1" s="489" t="s">
        <v>282</v>
      </c>
      <c r="R1" s="590" t="s">
        <v>285</v>
      </c>
      <c r="S1" s="590"/>
      <c r="T1" s="590"/>
      <c r="U1" s="489" t="s">
        <v>284</v>
      </c>
    </row>
    <row r="2" spans="1:23" x14ac:dyDescent="0.25">
      <c r="A2" s="490"/>
      <c r="B2" s="490"/>
      <c r="C2" s="491"/>
      <c r="D2" s="494">
        <f>IFERROR(+VLOOKUP(FirstYear,Q2:U12,5,0),+VLOOKUP(FirstYear+1,Q2:U12,5,0))</f>
        <v>42522</v>
      </c>
      <c r="E2" s="494">
        <f>+VLOOKUP(YEAR(D2)+2,$Q$2:$U$12,5,0)</f>
        <v>43252</v>
      </c>
      <c r="F2" s="494">
        <f t="shared" ref="F2:N2" si="0">+VLOOKUP(YEAR(E2)+2,$Q$2:$U$12,5,0)</f>
        <v>43922</v>
      </c>
      <c r="G2" s="494">
        <f t="shared" si="0"/>
        <v>44652</v>
      </c>
      <c r="H2" s="494">
        <f t="shared" si="0"/>
        <v>45383</v>
      </c>
      <c r="I2" s="494">
        <f t="shared" si="0"/>
        <v>46113</v>
      </c>
      <c r="J2" s="494">
        <f t="shared" si="0"/>
        <v>46844</v>
      </c>
      <c r="K2" s="494">
        <f t="shared" si="0"/>
        <v>47574</v>
      </c>
      <c r="L2" s="494">
        <f t="shared" si="0"/>
        <v>48305</v>
      </c>
      <c r="M2" s="494">
        <f t="shared" si="0"/>
        <v>49035</v>
      </c>
      <c r="N2" s="494">
        <f t="shared" si="0"/>
        <v>49766</v>
      </c>
      <c r="O2" s="491"/>
      <c r="Q2" s="489">
        <f>+R2+1</f>
        <v>2016</v>
      </c>
      <c r="R2" s="502">
        <v>2015</v>
      </c>
      <c r="S2" s="502">
        <v>7</v>
      </c>
      <c r="T2" s="504">
        <f>(12-S2+1)/12</f>
        <v>0.5</v>
      </c>
      <c r="U2" s="503">
        <v>42522</v>
      </c>
      <c r="V2" s="504">
        <f t="shared" ref="V2:V3" si="1">+MONTH(U2)/12</f>
        <v>0.5</v>
      </c>
    </row>
    <row r="3" spans="1:23" x14ac:dyDescent="0.25">
      <c r="A3" s="496">
        <f ca="1">IFERROR(+SUM(INDIRECT("Inputs!"&amp;$R$21&amp;VLOOKUP($C3,$R$24:$S$33,2,0)):INDIRECT("Inputs!"&amp;$AC$21&amp;VLOOKUP($C3,$R$24:$S$33,2,0))),0)</f>
        <v>0</v>
      </c>
      <c r="C3" s="493">
        <v>2015</v>
      </c>
      <c r="D3" s="489">
        <f ca="1">VLOOKUP($C3,$R$2:$T$12,3,FALSE)*(SUM($A3:$A4))</f>
        <v>0</v>
      </c>
      <c r="O3" s="495">
        <f t="shared" ref="O3:O26" ca="1" si="2">SUM(D3:N3)</f>
        <v>0</v>
      </c>
      <c r="Q3" s="489">
        <f t="shared" ref="Q3:Q12" si="3">+R3+1</f>
        <v>2018</v>
      </c>
      <c r="R3" s="502">
        <v>2017</v>
      </c>
      <c r="S3" s="502">
        <v>7</v>
      </c>
      <c r="T3" s="504">
        <f t="shared" ref="T3:T12" si="4">(12-S3+1)/12</f>
        <v>0.5</v>
      </c>
      <c r="U3" s="503">
        <v>43252</v>
      </c>
      <c r="V3" s="504">
        <f t="shared" si="1"/>
        <v>0.5</v>
      </c>
    </row>
    <row r="4" spans="1:23" x14ac:dyDescent="0.25">
      <c r="A4" s="496">
        <f ca="1">+SUM(INDIRECT("Inputs!"&amp;$R$21&amp;VLOOKUP($C4,$R$24:$S$33,2,0)):INDIRECT("Inputs!"&amp;HLOOKUP(VLOOKUP($C4,$Q$2:$S$12,3,0)-1,$R$20:$AC$21,2,0)&amp;VLOOKUP($C4,$R$24:$S$33,2,0)))</f>
        <v>0</v>
      </c>
      <c r="B4" s="496">
        <f ca="1">+SUM(INDIRECT("Inputs!"&amp;HLOOKUP(VLOOKUP($C4,$Q$2:$S$12,3,0),$R$20:$AC$21,2,0)&amp;VLOOKUP($C4,$R$24:$S$33,2,0)):INDIRECT("Inputs!"&amp;$AC$21&amp;VLOOKUP($C4,$R$24:$S$33,2,0)))</f>
        <v>0</v>
      </c>
      <c r="C4" s="493">
        <f>+C3+1</f>
        <v>2016</v>
      </c>
      <c r="D4" s="489">
        <f ca="1">IF(ISERROR(VLOOKUP($C4,$R$2:$T$12,3,FALSE)*(SUM($A3:$A5))),D3/VLOOKUP($C3,$R$2:$T$12,3,FALSE),VLOOKUP($C4,$R$2:$T$12,3,FALSE)*(SUM($A3:$A5)))</f>
        <v>0</v>
      </c>
      <c r="O4" s="495">
        <f t="shared" ca="1" si="2"/>
        <v>0</v>
      </c>
      <c r="Q4" s="489">
        <f t="shared" si="3"/>
        <v>2020</v>
      </c>
      <c r="R4" s="502">
        <v>2019</v>
      </c>
      <c r="S4" s="502">
        <v>5</v>
      </c>
      <c r="T4" s="504">
        <f t="shared" si="4"/>
        <v>0.66666666666666663</v>
      </c>
      <c r="U4" s="503">
        <v>43922</v>
      </c>
      <c r="V4" s="504">
        <f>+MONTH(U4)/12</f>
        <v>0.33333333333333331</v>
      </c>
    </row>
    <row r="5" spans="1:23" x14ac:dyDescent="0.25">
      <c r="A5" s="496">
        <f ca="1">IFERROR(+SUM(INDIRECT("Inputs!"&amp;$R$21&amp;VLOOKUP($C5,$R$24:$S$33,2,0)):INDIRECT("Inputs!"&amp;$AC$21&amp;VLOOKUP($C5,$R$24:$S$33,2,0))),0)</f>
        <v>0</v>
      </c>
      <c r="C5" s="493">
        <f t="shared" ref="C5:C20" si="5">+C4+1</f>
        <v>2017</v>
      </c>
      <c r="D5" s="489">
        <f ca="1">+D4</f>
        <v>0</v>
      </c>
      <c r="E5" s="489">
        <f ca="1">VLOOKUP($C5,$R$2:$T$12,3,FALSE)*(SUM($A5:$A6,$B4))</f>
        <v>0</v>
      </c>
      <c r="O5" s="495">
        <f t="shared" ca="1" si="2"/>
        <v>0</v>
      </c>
      <c r="Q5" s="489">
        <f t="shared" si="3"/>
        <v>2022</v>
      </c>
      <c r="R5" s="502">
        <f>R4+2</f>
        <v>2021</v>
      </c>
      <c r="S5" s="502">
        <v>5</v>
      </c>
      <c r="T5" s="504">
        <f t="shared" si="4"/>
        <v>0.66666666666666663</v>
      </c>
      <c r="U5" s="503">
        <v>44652</v>
      </c>
      <c r="V5" s="504">
        <f t="shared" ref="V5:V12" si="6">+MONTH(U5)/12</f>
        <v>0.33333333333333331</v>
      </c>
      <c r="W5" s="492"/>
    </row>
    <row r="6" spans="1:23" x14ac:dyDescent="0.25">
      <c r="A6" s="496">
        <f ca="1">+SUM(INDIRECT("Inputs!"&amp;$R$21&amp;VLOOKUP($C6,$R$24:$S$33,2,0)):INDIRECT("Inputs!"&amp;HLOOKUP(VLOOKUP($C6,$Q$2:$S$12,3,0)-1,$R$20:$AC$21,2,0)&amp;VLOOKUP($C6,$R$24:$S$33,2,0)))</f>
        <v>0</v>
      </c>
      <c r="B6" s="496">
        <f ca="1">+SUM(INDIRECT("Inputs!"&amp;HLOOKUP(VLOOKUP($C6,$Q$2:$S$12,3,0),$R$20:$AC$21,2,0)&amp;VLOOKUP($C6,$R$24:$S$33,2,0)):INDIRECT("Inputs!"&amp;$AC$21&amp;VLOOKUP($C6,$R$24:$S$33,2,0)))</f>
        <v>0</v>
      </c>
      <c r="C6" s="493">
        <f t="shared" si="5"/>
        <v>2018</v>
      </c>
      <c r="D6" s="489">
        <f t="shared" ref="D6:E14" ca="1" si="7">+D5</f>
        <v>0</v>
      </c>
      <c r="E6" s="489">
        <f ca="1">SUM($A5:$A6,$B4)</f>
        <v>0</v>
      </c>
      <c r="O6" s="495">
        <f t="shared" ca="1" si="2"/>
        <v>0</v>
      </c>
      <c r="Q6" s="489">
        <f t="shared" si="3"/>
        <v>2024</v>
      </c>
      <c r="R6" s="502">
        <f t="shared" ref="R6:R12" si="8">R5+2</f>
        <v>2023</v>
      </c>
      <c r="S6" s="502">
        <v>5</v>
      </c>
      <c r="T6" s="504">
        <f t="shared" si="4"/>
        <v>0.66666666666666663</v>
      </c>
      <c r="U6" s="503">
        <v>45383</v>
      </c>
      <c r="V6" s="504">
        <f t="shared" si="6"/>
        <v>0.33333333333333331</v>
      </c>
    </row>
    <row r="7" spans="1:23" x14ac:dyDescent="0.25">
      <c r="A7" s="496">
        <f ca="1">IFERROR(+SUM(INDIRECT("Inputs!"&amp;$R$21&amp;VLOOKUP($C7,$R$24:$S$33,2,0)):INDIRECT("Inputs!"&amp;$AC$21&amp;VLOOKUP($C7,$R$24:$S$33,2,0))),0)</f>
        <v>0</v>
      </c>
      <c r="C7" s="493">
        <f t="shared" si="5"/>
        <v>2019</v>
      </c>
      <c r="D7" s="489">
        <f t="shared" ca="1" si="7"/>
        <v>0</v>
      </c>
      <c r="E7" s="489">
        <f ca="1">+E6</f>
        <v>0</v>
      </c>
      <c r="F7" s="489">
        <f ca="1">VLOOKUP($C7,$R$2:$T$12,3,FALSE)*(SUM($A7:$A8))</f>
        <v>0</v>
      </c>
      <c r="O7" s="495">
        <f t="shared" ca="1" si="2"/>
        <v>0</v>
      </c>
      <c r="Q7" s="489">
        <f t="shared" si="3"/>
        <v>2026</v>
      </c>
      <c r="R7" s="502">
        <f t="shared" si="8"/>
        <v>2025</v>
      </c>
      <c r="S7" s="502">
        <v>5</v>
      </c>
      <c r="T7" s="504">
        <f t="shared" si="4"/>
        <v>0.66666666666666663</v>
      </c>
      <c r="U7" s="503">
        <v>46113</v>
      </c>
      <c r="V7" s="504">
        <f t="shared" si="6"/>
        <v>0.33333333333333331</v>
      </c>
    </row>
    <row r="8" spans="1:23" x14ac:dyDescent="0.25">
      <c r="A8" s="496">
        <f ca="1">+SUM(INDIRECT("Inputs!"&amp;$R$21&amp;VLOOKUP($C8,$R$24:$S$33,2,0)):INDIRECT("Inputs!"&amp;HLOOKUP(VLOOKUP($C8,$Q$2:$S$12,3,0)-1,$R$20:$AC$21,2,0)&amp;VLOOKUP($C8,$R$24:$S$33,2,0)))</f>
        <v>0</v>
      </c>
      <c r="B8" s="496">
        <f ca="1">+SUM(INDIRECT("Inputs!"&amp;HLOOKUP(VLOOKUP($C8,$Q$2:$S$12,3,0),$R$20:$AC$21,2,0)&amp;VLOOKUP($C8,$R$24:$S$33,2,0)):INDIRECT("Inputs!"&amp;$AC$21&amp;VLOOKUP($C8,$R$24:$S$33,2,0)))</f>
        <v>0</v>
      </c>
      <c r="C8" s="493">
        <f t="shared" si="5"/>
        <v>2020</v>
      </c>
      <c r="D8" s="489">
        <f t="shared" ca="1" si="7"/>
        <v>0</v>
      </c>
      <c r="E8" s="489">
        <f t="shared" ca="1" si="7"/>
        <v>0</v>
      </c>
      <c r="F8" s="489">
        <f ca="1">IF(ISERROR(VLOOKUP($C8,$R$2:$T$12,3,FALSE)*(SUM($A7:$A9))),F7/VLOOKUP($C7,$R$2:$T$12,3,FALSE),VLOOKUP($C8,$R$2:$T$12,3,FALSE)*(SUM($A7:$A9)))</f>
        <v>0</v>
      </c>
      <c r="O8" s="495">
        <f t="shared" ca="1" si="2"/>
        <v>0</v>
      </c>
      <c r="Q8" s="489">
        <f t="shared" si="3"/>
        <v>2028</v>
      </c>
      <c r="R8" s="502">
        <f t="shared" si="8"/>
        <v>2027</v>
      </c>
      <c r="S8" s="502">
        <v>5</v>
      </c>
      <c r="T8" s="504">
        <f t="shared" si="4"/>
        <v>0.66666666666666663</v>
      </c>
      <c r="U8" s="503">
        <v>46844</v>
      </c>
      <c r="V8" s="504">
        <f t="shared" si="6"/>
        <v>0.33333333333333331</v>
      </c>
    </row>
    <row r="9" spans="1:23" x14ac:dyDescent="0.25">
      <c r="A9" s="496">
        <f ca="1">IFERROR(+SUM(INDIRECT("Inputs!"&amp;$R$21&amp;VLOOKUP($C9,$R$24:$S$33,2,0)):INDIRECT("Inputs!"&amp;$AC$21&amp;VLOOKUP($C9,$R$24:$S$33,2,0))),0)</f>
        <v>0</v>
      </c>
      <c r="C9" s="493">
        <f t="shared" si="5"/>
        <v>2021</v>
      </c>
      <c r="D9" s="489">
        <f t="shared" ca="1" si="7"/>
        <v>0</v>
      </c>
      <c r="E9" s="489">
        <f t="shared" ca="1" si="7"/>
        <v>0</v>
      </c>
      <c r="F9" s="489">
        <f ca="1">+F8</f>
        <v>0</v>
      </c>
      <c r="G9" s="489">
        <f ca="1">VLOOKUP($C9,$R$2:$T$12,3,FALSE)*(SUM($A9:$A10,$B8))</f>
        <v>0</v>
      </c>
      <c r="O9" s="495">
        <f t="shared" ca="1" si="2"/>
        <v>0</v>
      </c>
      <c r="Q9" s="489">
        <f t="shared" si="3"/>
        <v>2030</v>
      </c>
      <c r="R9" s="502">
        <f t="shared" si="8"/>
        <v>2029</v>
      </c>
      <c r="S9" s="502">
        <v>5</v>
      </c>
      <c r="T9" s="504">
        <f t="shared" si="4"/>
        <v>0.66666666666666663</v>
      </c>
      <c r="U9" s="503">
        <v>47574</v>
      </c>
      <c r="V9" s="504">
        <f t="shared" si="6"/>
        <v>0.33333333333333331</v>
      </c>
    </row>
    <row r="10" spans="1:23" x14ac:dyDescent="0.25">
      <c r="A10" s="496">
        <f ca="1">+SUM(INDIRECT("Inputs!"&amp;$R$21&amp;VLOOKUP($C10,$R$24:$S$33,2,0)):INDIRECT("Inputs!"&amp;HLOOKUP(VLOOKUP($C10,$Q$2:$S$12,3,0)-1,$R$20:$AC$21,2,0)&amp;VLOOKUP($C10,$R$24:$S$33,2,0)))</f>
        <v>0</v>
      </c>
      <c r="B10" s="496">
        <f ca="1">+SUM(INDIRECT("Inputs!"&amp;HLOOKUP(VLOOKUP($C10,$Q$2:$S$12,3,0),$R$20:$AC$21,2,0)&amp;VLOOKUP($C10,$R$24:$S$33,2,0)):INDIRECT("Inputs!"&amp;$AC$21&amp;VLOOKUP($C10,$R$24:$S$33,2,0)))</f>
        <v>0</v>
      </c>
      <c r="C10" s="493">
        <f t="shared" si="5"/>
        <v>2022</v>
      </c>
      <c r="D10" s="489">
        <f t="shared" ca="1" si="7"/>
        <v>0</v>
      </c>
      <c r="E10" s="489">
        <f t="shared" ca="1" si="7"/>
        <v>0</v>
      </c>
      <c r="F10" s="489">
        <f t="shared" ref="F10" ca="1" si="9">+F9</f>
        <v>0</v>
      </c>
      <c r="G10" s="489">
        <f ca="1">SUM($A9:$A10,$B8)</f>
        <v>0</v>
      </c>
      <c r="O10" s="495">
        <f t="shared" ca="1" si="2"/>
        <v>0</v>
      </c>
      <c r="Q10" s="489">
        <f t="shared" si="3"/>
        <v>2032</v>
      </c>
      <c r="R10" s="502">
        <f t="shared" si="8"/>
        <v>2031</v>
      </c>
      <c r="S10" s="502">
        <v>5</v>
      </c>
      <c r="T10" s="504">
        <f t="shared" si="4"/>
        <v>0.66666666666666663</v>
      </c>
      <c r="U10" s="503">
        <v>48305</v>
      </c>
      <c r="V10" s="504">
        <f t="shared" si="6"/>
        <v>0.33333333333333331</v>
      </c>
    </row>
    <row r="11" spans="1:23" x14ac:dyDescent="0.25">
      <c r="A11" s="496">
        <f ca="1">IFERROR(+SUM(INDIRECT("Inputs!"&amp;$R$21&amp;VLOOKUP($C11,$R$24:$S$33,2,0)):INDIRECT("Inputs!"&amp;$AC$21&amp;VLOOKUP($C11,$R$24:$S$33,2,0))),0)</f>
        <v>0</v>
      </c>
      <c r="C11" s="493">
        <f t="shared" si="5"/>
        <v>2023</v>
      </c>
      <c r="D11" s="489">
        <f t="shared" ca="1" si="7"/>
        <v>0</v>
      </c>
      <c r="E11" s="489">
        <f t="shared" ca="1" si="7"/>
        <v>0</v>
      </c>
      <c r="F11" s="489">
        <f t="shared" ref="F11" ca="1" si="10">+F10</f>
        <v>0</v>
      </c>
      <c r="G11" s="489">
        <f ca="1">+G10</f>
        <v>0</v>
      </c>
      <c r="H11" s="489">
        <f ca="1">VLOOKUP($C11,$R$2:$T$12,3,FALSE)*(SUM($A11:$A12))</f>
        <v>0</v>
      </c>
      <c r="O11" s="495">
        <f t="shared" ca="1" si="2"/>
        <v>0</v>
      </c>
      <c r="Q11" s="489">
        <f t="shared" si="3"/>
        <v>2034</v>
      </c>
      <c r="R11" s="502">
        <f t="shared" si="8"/>
        <v>2033</v>
      </c>
      <c r="S11" s="502">
        <v>5</v>
      </c>
      <c r="T11" s="504">
        <f t="shared" si="4"/>
        <v>0.66666666666666663</v>
      </c>
      <c r="U11" s="503">
        <v>49035</v>
      </c>
      <c r="V11" s="504">
        <f t="shared" si="6"/>
        <v>0.33333333333333331</v>
      </c>
    </row>
    <row r="12" spans="1:23" x14ac:dyDescent="0.25">
      <c r="A12" s="496">
        <f ca="1">+SUM(INDIRECT("Inputs!"&amp;$R$21&amp;VLOOKUP($C12,$R$24:$S$33,2,0)):INDIRECT("Inputs!"&amp;HLOOKUP(VLOOKUP($C12,$Q$2:$S$12,3,0)-1,$R$20:$AC$21,2,0)&amp;VLOOKUP($C12,$R$24:$S$33,2,0)))</f>
        <v>0</v>
      </c>
      <c r="B12" s="496">
        <f ca="1">+SUM(INDIRECT("Inputs!"&amp;HLOOKUP(VLOOKUP($C12,$Q$2:$S$12,3,0),$R$20:$AC$21,2,0)&amp;VLOOKUP($C12,$R$24:$S$33,2,0)):INDIRECT("Inputs!"&amp;$AC$21&amp;VLOOKUP($C12,$R$24:$S$33,2,0)))</f>
        <v>0</v>
      </c>
      <c r="C12" s="493">
        <f t="shared" si="5"/>
        <v>2024</v>
      </c>
      <c r="D12" s="489">
        <f t="shared" ca="1" si="7"/>
        <v>0</v>
      </c>
      <c r="E12" s="489">
        <f t="shared" ca="1" si="7"/>
        <v>0</v>
      </c>
      <c r="F12" s="489">
        <f t="shared" ref="F12:G12" ca="1" si="11">+F11</f>
        <v>0</v>
      </c>
      <c r="G12" s="489">
        <f t="shared" ca="1" si="11"/>
        <v>0</v>
      </c>
      <c r="H12" s="489">
        <f ca="1">IF(ISERROR(VLOOKUP($C12,$R$2:$T$12,3,FALSE)*(SUM($A11:$A13))),H11/VLOOKUP($C11,$R$2:$T$12,3,FALSE),VLOOKUP($C12,$R$2:$T$12,3,FALSE)*(SUM($A11:$A13)))</f>
        <v>0</v>
      </c>
      <c r="O12" s="495">
        <f t="shared" ca="1" si="2"/>
        <v>0</v>
      </c>
      <c r="Q12" s="489">
        <f t="shared" si="3"/>
        <v>2036</v>
      </c>
      <c r="R12" s="502">
        <f t="shared" si="8"/>
        <v>2035</v>
      </c>
      <c r="S12" s="502">
        <v>5</v>
      </c>
      <c r="T12" s="504">
        <f t="shared" si="4"/>
        <v>0.66666666666666663</v>
      </c>
      <c r="U12" s="503">
        <v>49766</v>
      </c>
      <c r="V12" s="504">
        <f t="shared" si="6"/>
        <v>0.33333333333333331</v>
      </c>
    </row>
    <row r="13" spans="1:23" x14ac:dyDescent="0.25">
      <c r="A13" s="496">
        <f ca="1">IFERROR(+SUM(INDIRECT("Inputs!"&amp;$R$21&amp;VLOOKUP($C13,$R$24:$S$33,2,0)):INDIRECT("Inputs!"&amp;$AC$21&amp;VLOOKUP($C13,$R$24:$S$33,2,0))),0)</f>
        <v>0</v>
      </c>
      <c r="C13" s="493">
        <f t="shared" si="5"/>
        <v>2025</v>
      </c>
      <c r="D13" s="489">
        <f t="shared" ca="1" si="7"/>
        <v>0</v>
      </c>
      <c r="E13" s="489">
        <f t="shared" ca="1" si="7"/>
        <v>0</v>
      </c>
      <c r="F13" s="489">
        <f t="shared" ref="F13:G13" ca="1" si="12">+F12</f>
        <v>0</v>
      </c>
      <c r="G13" s="489">
        <f t="shared" ca="1" si="12"/>
        <v>0</v>
      </c>
      <c r="H13" s="489">
        <f ca="1">+H12</f>
        <v>0</v>
      </c>
      <c r="I13" s="489">
        <f ca="1">VLOOKUP($C13,$R$2:$T$12,3,FALSE)*(SUM($A13:$A14,$B12))</f>
        <v>0</v>
      </c>
      <c r="O13" s="495">
        <f t="shared" ca="1" si="2"/>
        <v>0</v>
      </c>
    </row>
    <row r="14" spans="1:23" x14ac:dyDescent="0.25">
      <c r="A14" s="496">
        <f ca="1">+SUM(INDIRECT("Inputs!"&amp;$R$21&amp;VLOOKUP($C14,$R$24:$S$41,2,0)):INDIRECT("Inputs!"&amp;HLOOKUP(VLOOKUP($C14,$Q$2:$S$12,3,0)-1,$R$20:$AC$21,2,0)&amp;VLOOKUP($C14,$R$24:$S$41,2,0)))</f>
        <v>0</v>
      </c>
      <c r="B14" s="496">
        <f ca="1">+SUM(INDIRECT("Inputs!"&amp;HLOOKUP(VLOOKUP($C14,$Q$2:$S$12,3,0),$R$20:$AC$21,2,0)&amp;VLOOKUP($C14,$R$24:$S$41,2,0)):INDIRECT("Inputs!"&amp;$AC$21&amp;VLOOKUP($C14,$R$24:$S$41,2,0)))</f>
        <v>0</v>
      </c>
      <c r="C14" s="493">
        <f t="shared" si="5"/>
        <v>2026</v>
      </c>
      <c r="D14" s="489">
        <f t="shared" ca="1" si="7"/>
        <v>0</v>
      </c>
      <c r="E14" s="489">
        <f t="shared" ca="1" si="7"/>
        <v>0</v>
      </c>
      <c r="F14" s="489">
        <f t="shared" ref="F14:H14" ca="1" si="13">+F13</f>
        <v>0</v>
      </c>
      <c r="G14" s="489">
        <f t="shared" ca="1" si="13"/>
        <v>0</v>
      </c>
      <c r="H14" s="489">
        <f t="shared" ca="1" si="13"/>
        <v>0</v>
      </c>
      <c r="I14" s="489">
        <f ca="1">SUM($A13:$A14,$B12)</f>
        <v>0</v>
      </c>
      <c r="O14" s="495">
        <f t="shared" ca="1" si="2"/>
        <v>0</v>
      </c>
      <c r="R14" s="489" t="s">
        <v>290</v>
      </c>
    </row>
    <row r="15" spans="1:23" x14ac:dyDescent="0.25">
      <c r="A15" s="496">
        <f ca="1">IFERROR(+SUM(INDIRECT("Inputs!"&amp;$R$21&amp;VLOOKUP($C15,$R$24:$S$41,2,0)):INDIRECT("Inputs!"&amp;$AC$21&amp;VLOOKUP($C15,$R$24:$S$41,2,0))),0)</f>
        <v>0</v>
      </c>
      <c r="C15" s="493">
        <f t="shared" si="5"/>
        <v>2027</v>
      </c>
      <c r="F15" s="489">
        <f t="shared" ref="F15:H15" ca="1" si="14">+F14</f>
        <v>0</v>
      </c>
      <c r="G15" s="489">
        <f t="shared" ca="1" si="14"/>
        <v>0</v>
      </c>
      <c r="H15" s="489">
        <f t="shared" ca="1" si="14"/>
        <v>0</v>
      </c>
      <c r="I15" s="489">
        <f ca="1">+I14</f>
        <v>0</v>
      </c>
      <c r="J15" s="489">
        <f ca="1">VLOOKUP($C15,$R$2:$T$12,3,FALSE)*(SUM($A15:$A16))</f>
        <v>0</v>
      </c>
      <c r="O15" s="495">
        <f t="shared" ca="1" si="2"/>
        <v>0</v>
      </c>
      <c r="R15" s="489" t="s">
        <v>289</v>
      </c>
    </row>
    <row r="16" spans="1:23" x14ac:dyDescent="0.25">
      <c r="A16" s="496">
        <f ca="1">+SUM(INDIRECT("Inputs!"&amp;$R$21&amp;VLOOKUP($C16,$R$24:$S$41,2,0)):INDIRECT("Inputs!"&amp;HLOOKUP(VLOOKUP($C16,$Q$2:$S$12,3,0)-1,$R$20:$AC$21,2,0)&amp;VLOOKUP($C16,$R$24:$S$41,2,0)))</f>
        <v>0</v>
      </c>
      <c r="B16" s="496">
        <f ca="1">+SUM(INDIRECT("Inputs!"&amp;HLOOKUP(VLOOKUP($C16,$Q$2:$S$12,3,0),$R$20:$AC$21,2,0)&amp;VLOOKUP($C16,$R$24:$S$41,2,0)):INDIRECT("Inputs!"&amp;$AC$21&amp;VLOOKUP($C16,$R$24:$S$41,2,0)))</f>
        <v>0</v>
      </c>
      <c r="C16" s="493">
        <f t="shared" si="5"/>
        <v>2028</v>
      </c>
      <c r="F16" s="489">
        <f t="shared" ref="F16:I16" ca="1" si="15">+F15</f>
        <v>0</v>
      </c>
      <c r="G16" s="489">
        <f t="shared" ca="1" si="15"/>
        <v>0</v>
      </c>
      <c r="H16" s="489">
        <f t="shared" ca="1" si="15"/>
        <v>0</v>
      </c>
      <c r="I16" s="489">
        <f t="shared" ca="1" si="15"/>
        <v>0</v>
      </c>
      <c r="J16" s="489">
        <f ca="1">IF(ISERROR(VLOOKUP($C16,$R$2:$T$12,3,FALSE)*(SUM($A15:$A17))),J15/VLOOKUP($C15,$R$2:$T$12,3,FALSE),VLOOKUP($C16,$R$2:$T$12,3,FALSE)*(SUM($A15:$A17)))</f>
        <v>0</v>
      </c>
      <c r="O16" s="495">
        <f t="shared" ca="1" si="2"/>
        <v>0</v>
      </c>
      <c r="R16" s="489" t="s">
        <v>291</v>
      </c>
    </row>
    <row r="17" spans="1:29" x14ac:dyDescent="0.25">
      <c r="A17" s="496">
        <f ca="1">IFERROR(+SUM(INDIRECT("Inputs!"&amp;$R$21&amp;VLOOKUP($C17,$R$24:$S$41,2,0)):INDIRECT("Inputs!"&amp;$AC$21&amp;VLOOKUP($C17,$R$24:$S$41,2,0))),0)</f>
        <v>0</v>
      </c>
      <c r="C17" s="493">
        <f t="shared" si="5"/>
        <v>2029</v>
      </c>
      <c r="F17" s="489">
        <f t="shared" ref="F17:I17" ca="1" si="16">+F16</f>
        <v>0</v>
      </c>
      <c r="G17" s="489">
        <f t="shared" ca="1" si="16"/>
        <v>0</v>
      </c>
      <c r="H17" s="489">
        <f t="shared" ca="1" si="16"/>
        <v>0</v>
      </c>
      <c r="I17" s="489">
        <f t="shared" ca="1" si="16"/>
        <v>0</v>
      </c>
      <c r="J17" s="489">
        <f ca="1">+J16</f>
        <v>0</v>
      </c>
      <c r="K17" s="489">
        <f ca="1">VLOOKUP($C17,$R$2:$T$12,3,FALSE)*(SUM($A17:$A18,$B16))</f>
        <v>1912.7456588653961</v>
      </c>
      <c r="O17" s="495">
        <f t="shared" ca="1" si="2"/>
        <v>1912.7456588653961</v>
      </c>
      <c r="R17" s="488" t="s">
        <v>292</v>
      </c>
    </row>
    <row r="18" spans="1:29" x14ac:dyDescent="0.25">
      <c r="A18" s="496">
        <f ca="1">+SUM(INDIRECT("Inputs!"&amp;$R$21&amp;VLOOKUP($C18,$R$24:$S$41,2,0)):INDIRECT("Inputs!"&amp;HLOOKUP(VLOOKUP($C18,$Q$2:$S$12,3,0)-1,$R$20:$AC$21,2,0)&amp;VLOOKUP($C18,$R$24:$S$41,2,0)))</f>
        <v>2869.1184882980942</v>
      </c>
      <c r="B18" s="496">
        <f ca="1">+SUM(INDIRECT("Inputs!"&amp;HLOOKUP(VLOOKUP($C18,$Q$2:$S$12,3,0),$R$20:$AC$21,2,0)&amp;VLOOKUP($C18,$R$24:$S$41,2,0)):INDIRECT("Inputs!"&amp;$AC$21&amp;VLOOKUP($C18,$R$24:$S$41,2,0)))</f>
        <v>5738.2369765961885</v>
      </c>
      <c r="C18" s="493">
        <f t="shared" si="5"/>
        <v>2030</v>
      </c>
      <c r="F18" s="489">
        <f t="shared" ref="F18:J18" ca="1" si="17">+F17</f>
        <v>0</v>
      </c>
      <c r="G18" s="489">
        <f t="shared" ca="1" si="17"/>
        <v>0</v>
      </c>
      <c r="H18" s="489">
        <f t="shared" ca="1" si="17"/>
        <v>0</v>
      </c>
      <c r="I18" s="489">
        <f t="shared" ca="1" si="17"/>
        <v>0</v>
      </c>
      <c r="J18" s="489">
        <f t="shared" ca="1" si="17"/>
        <v>0</v>
      </c>
      <c r="K18" s="489">
        <f ca="1">SUM($A17:$A18,$B16)</f>
        <v>2869.1184882980942</v>
      </c>
      <c r="O18" s="495">
        <f t="shared" ca="1" si="2"/>
        <v>2869.1184882980942</v>
      </c>
    </row>
    <row r="19" spans="1:29" x14ac:dyDescent="0.25">
      <c r="A19" s="496">
        <f ca="1">IFERROR(+SUM(INDIRECT("Inputs!"&amp;$R$21&amp;VLOOKUP($C19,$R$24:$S$41,2,0)):INDIRECT("Inputs!"&amp;$AC$21&amp;VLOOKUP($C19,$R$24:$S$41,2,0))),0)</f>
        <v>0</v>
      </c>
      <c r="C19" s="493">
        <f t="shared" si="5"/>
        <v>2031</v>
      </c>
      <c r="H19" s="489">
        <f t="shared" ref="H19:J19" ca="1" si="18">+H18</f>
        <v>0</v>
      </c>
      <c r="I19" s="489">
        <f t="shared" ca="1" si="18"/>
        <v>0</v>
      </c>
      <c r="J19" s="489">
        <f t="shared" ca="1" si="18"/>
        <v>0</v>
      </c>
      <c r="K19" s="489">
        <f ca="1">+K18</f>
        <v>2869.1184882980942</v>
      </c>
      <c r="L19" s="489">
        <f ca="1">VLOOKUP($C19,$R$2:$T$12,3,FALSE)*(SUM($A19:$A20))+B18</f>
        <v>5738.2369765961885</v>
      </c>
      <c r="O19" s="495">
        <f t="shared" ca="1" si="2"/>
        <v>8607.3554648942827</v>
      </c>
    </row>
    <row r="20" spans="1:29" x14ac:dyDescent="0.25">
      <c r="A20" s="496">
        <f ca="1">+SUM(INDIRECT("Inputs!"&amp;$R$21&amp;VLOOKUP($C20,$R$24:$S$41,2,0)):INDIRECT("Inputs!"&amp;HLOOKUP(VLOOKUP($C20,$Q$2:$S$12,3,0)-1,$R$20:$AC$21,2,0)&amp;VLOOKUP($C20,$R$24:$S$41,2,0)))</f>
        <v>0</v>
      </c>
      <c r="B20" s="496">
        <f ca="1">+SUM(INDIRECT("Inputs!"&amp;HLOOKUP(VLOOKUP($C20,$Q$2:$S$12,3,0),$R$20:$AC$21,2,0)&amp;VLOOKUP($C20,$R$24:$S$41,2,0)):INDIRECT("Inputs!"&amp;$AC$21&amp;VLOOKUP($C20,$R$24:$S$41,2,0)))</f>
        <v>0</v>
      </c>
      <c r="C20" s="493">
        <f t="shared" si="5"/>
        <v>2032</v>
      </c>
      <c r="H20" s="489">
        <f t="shared" ref="H20:K20" ca="1" si="19">+H19</f>
        <v>0</v>
      </c>
      <c r="I20" s="489">
        <f t="shared" ca="1" si="19"/>
        <v>0</v>
      </c>
      <c r="J20" s="489">
        <f t="shared" ca="1" si="19"/>
        <v>0</v>
      </c>
      <c r="K20" s="489">
        <f t="shared" ca="1" si="19"/>
        <v>2869.1184882980942</v>
      </c>
      <c r="L20" s="489">
        <f ca="1">+L19</f>
        <v>5738.2369765961885</v>
      </c>
      <c r="O20" s="495">
        <f t="shared" ca="1" si="2"/>
        <v>8607.3554648942827</v>
      </c>
      <c r="R20" s="489">
        <v>1</v>
      </c>
      <c r="S20" s="489">
        <f>+R20+1</f>
        <v>2</v>
      </c>
      <c r="T20" s="489">
        <f t="shared" ref="T20:AC20" si="20">+S20+1</f>
        <v>3</v>
      </c>
      <c r="U20" s="489">
        <f t="shared" si="20"/>
        <v>4</v>
      </c>
      <c r="V20" s="489">
        <f t="shared" si="20"/>
        <v>5</v>
      </c>
      <c r="W20" s="489">
        <f t="shared" si="20"/>
        <v>6</v>
      </c>
      <c r="X20" s="489">
        <f t="shared" si="20"/>
        <v>7</v>
      </c>
      <c r="Y20" s="489">
        <f t="shared" si="20"/>
        <v>8</v>
      </c>
      <c r="Z20" s="489">
        <f t="shared" si="20"/>
        <v>9</v>
      </c>
      <c r="AA20" s="489">
        <f>+Z20+1</f>
        <v>10</v>
      </c>
      <c r="AB20" s="489">
        <f t="shared" si="20"/>
        <v>11</v>
      </c>
      <c r="AC20" s="489">
        <f t="shared" si="20"/>
        <v>12</v>
      </c>
    </row>
    <row r="21" spans="1:29" x14ac:dyDescent="0.25">
      <c r="A21" s="496">
        <f ca="1">IFERROR(+SUM(INDIRECT("Inputs!"&amp;$R$21&amp;VLOOKUP($C21,$R$24:$S$41,2,0)):INDIRECT("Inputs!"&amp;$AC$21&amp;VLOOKUP($C21,$R$24:$S$41,2,0))),0)</f>
        <v>0</v>
      </c>
      <c r="C21" s="493">
        <v>2033</v>
      </c>
      <c r="H21" s="489">
        <f t="shared" ref="H21:K21" ca="1" si="21">+H20</f>
        <v>0</v>
      </c>
      <c r="I21" s="489">
        <f t="shared" ca="1" si="21"/>
        <v>0</v>
      </c>
      <c r="J21" s="489">
        <f t="shared" ca="1" si="21"/>
        <v>0</v>
      </c>
      <c r="K21" s="489">
        <f t="shared" ca="1" si="21"/>
        <v>2869.1184882980942</v>
      </c>
      <c r="L21" s="489">
        <f ca="1">+L20</f>
        <v>5738.2369765961885</v>
      </c>
      <c r="M21" s="489">
        <f ca="1">VLOOKUP($C21,$R$2:$T$12,3,FALSE)*(SUM($A21:$A22,$B20))</f>
        <v>0</v>
      </c>
      <c r="O21" s="495">
        <f t="shared" ca="1" si="2"/>
        <v>8607.3554648942827</v>
      </c>
      <c r="R21" s="489" t="s">
        <v>304</v>
      </c>
      <c r="S21" s="489" t="s">
        <v>307</v>
      </c>
      <c r="T21" s="489" t="s">
        <v>308</v>
      </c>
      <c r="U21" s="489" t="s">
        <v>309</v>
      </c>
      <c r="V21" s="489" t="s">
        <v>310</v>
      </c>
      <c r="W21" s="489" t="s">
        <v>311</v>
      </c>
      <c r="X21" s="489" t="s">
        <v>312</v>
      </c>
      <c r="Y21" s="489" t="s">
        <v>313</v>
      </c>
      <c r="Z21" s="489" t="s">
        <v>314</v>
      </c>
      <c r="AA21" s="489" t="s">
        <v>315</v>
      </c>
      <c r="AB21" s="489" t="s">
        <v>316</v>
      </c>
      <c r="AC21" s="489" t="s">
        <v>305</v>
      </c>
    </row>
    <row r="22" spans="1:29" x14ac:dyDescent="0.25">
      <c r="C22" s="493"/>
      <c r="H22" s="489">
        <f t="shared" ref="H22:L22" ca="1" si="22">+H21</f>
        <v>0</v>
      </c>
      <c r="I22" s="489">
        <f t="shared" ca="1" si="22"/>
        <v>0</v>
      </c>
      <c r="J22" s="489">
        <f t="shared" ca="1" si="22"/>
        <v>0</v>
      </c>
      <c r="K22" s="489">
        <f t="shared" ca="1" si="22"/>
        <v>2869.1184882980942</v>
      </c>
      <c r="L22" s="489">
        <f t="shared" ca="1" si="22"/>
        <v>5738.2369765961885</v>
      </c>
      <c r="M22" s="489">
        <f ca="1">SUM($A21:$A22,$B20)</f>
        <v>0</v>
      </c>
      <c r="O22" s="495">
        <f t="shared" ca="1" si="2"/>
        <v>8607.3554648942827</v>
      </c>
    </row>
    <row r="23" spans="1:29" x14ac:dyDescent="0.25">
      <c r="C23" s="493"/>
      <c r="J23" s="489">
        <f t="shared" ref="J23:L23" ca="1" si="23">+J22</f>
        <v>0</v>
      </c>
      <c r="K23" s="489">
        <f t="shared" ca="1" si="23"/>
        <v>2869.1184882980942</v>
      </c>
      <c r="L23" s="489">
        <f t="shared" ca="1" si="23"/>
        <v>5738.2369765961885</v>
      </c>
      <c r="M23" s="489">
        <f ca="1">+M22</f>
        <v>0</v>
      </c>
      <c r="O23" s="495">
        <f t="shared" ca="1" si="2"/>
        <v>8607.3554648942827</v>
      </c>
    </row>
    <row r="24" spans="1:29" x14ac:dyDescent="0.25">
      <c r="J24" s="489">
        <f t="shared" ref="J24:M24" ca="1" si="24">+J23</f>
        <v>0</v>
      </c>
      <c r="K24" s="489">
        <f t="shared" ca="1" si="24"/>
        <v>2869.1184882980942</v>
      </c>
      <c r="L24" s="489">
        <f t="shared" ca="1" si="24"/>
        <v>5738.2369765961885</v>
      </c>
      <c r="M24" s="489">
        <f t="shared" ca="1" si="24"/>
        <v>0</v>
      </c>
      <c r="O24" s="495">
        <f t="shared" ca="1" si="2"/>
        <v>8607.3554648942827</v>
      </c>
      <c r="R24" s="489">
        <f>+Inputs!AG49</f>
        <v>2016</v>
      </c>
      <c r="S24" s="489">
        <f>+Inputs!AH49</f>
        <v>49</v>
      </c>
    </row>
    <row r="25" spans="1:29" x14ac:dyDescent="0.25">
      <c r="J25" s="489">
        <f t="shared" ref="J25:M25" ca="1" si="25">+J24</f>
        <v>0</v>
      </c>
      <c r="K25" s="489">
        <f t="shared" ca="1" si="25"/>
        <v>2869.1184882980942</v>
      </c>
      <c r="L25" s="489">
        <f t="shared" ca="1" si="25"/>
        <v>5738.2369765961885</v>
      </c>
      <c r="M25" s="489">
        <f t="shared" ca="1" si="25"/>
        <v>0</v>
      </c>
      <c r="O25" s="495">
        <f t="shared" ca="1" si="2"/>
        <v>8607.3554648942827</v>
      </c>
      <c r="R25" s="489">
        <f>+Inputs!AG50</f>
        <v>2017</v>
      </c>
      <c r="S25" s="489">
        <f>+Inputs!AH50</f>
        <v>50</v>
      </c>
    </row>
    <row r="26" spans="1:29" x14ac:dyDescent="0.25">
      <c r="J26" s="489">
        <f t="shared" ref="J26:M26" ca="1" si="26">+J25</f>
        <v>0</v>
      </c>
      <c r="K26" s="489">
        <f t="shared" ca="1" si="26"/>
        <v>2869.1184882980942</v>
      </c>
      <c r="L26" s="489">
        <f t="shared" ca="1" si="26"/>
        <v>5738.2369765961885</v>
      </c>
      <c r="M26" s="489">
        <f t="shared" ca="1" si="26"/>
        <v>0</v>
      </c>
      <c r="O26" s="495">
        <f t="shared" ca="1" si="2"/>
        <v>8607.3554648942827</v>
      </c>
      <c r="R26" s="489">
        <f>+Inputs!AG51</f>
        <v>2018</v>
      </c>
      <c r="S26" s="489">
        <f>+Inputs!AH51</f>
        <v>51</v>
      </c>
    </row>
    <row r="27" spans="1:29" x14ac:dyDescent="0.25">
      <c r="L27" s="489">
        <f t="shared" ref="L27:M27" ca="1" si="27">+L26</f>
        <v>5738.2369765961885</v>
      </c>
      <c r="M27" s="489">
        <f t="shared" ca="1" si="27"/>
        <v>0</v>
      </c>
      <c r="R27" s="489">
        <f>+Inputs!AG52</f>
        <v>2019</v>
      </c>
      <c r="S27" s="489">
        <f>+Inputs!AH52</f>
        <v>52</v>
      </c>
    </row>
    <row r="28" spans="1:29" x14ac:dyDescent="0.25">
      <c r="L28" s="489">
        <f t="shared" ref="L28:M28" ca="1" si="28">+L27</f>
        <v>5738.2369765961885</v>
      </c>
      <c r="M28" s="489">
        <f t="shared" ca="1" si="28"/>
        <v>0</v>
      </c>
      <c r="R28" s="489">
        <f>+Inputs!AG53</f>
        <v>2020</v>
      </c>
      <c r="S28" s="489">
        <f>+Inputs!AH53</f>
        <v>53</v>
      </c>
    </row>
    <row r="29" spans="1:29" x14ac:dyDescent="0.25">
      <c r="L29" s="489">
        <f t="shared" ref="L29:M29" ca="1" si="29">+L28</f>
        <v>5738.2369765961885</v>
      </c>
      <c r="M29" s="489">
        <f t="shared" ca="1" si="29"/>
        <v>0</v>
      </c>
      <c r="R29" s="489">
        <f>+Inputs!AG54</f>
        <v>2021</v>
      </c>
      <c r="S29" s="489">
        <f>+Inputs!AH54</f>
        <v>54</v>
      </c>
    </row>
    <row r="30" spans="1:29" x14ac:dyDescent="0.25">
      <c r="L30" s="489">
        <f t="shared" ref="L30:M30" ca="1" si="30">+L29</f>
        <v>5738.2369765961885</v>
      </c>
      <c r="M30" s="489">
        <f t="shared" ca="1" si="30"/>
        <v>0</v>
      </c>
      <c r="R30" s="489">
        <f>+Inputs!AG55</f>
        <v>2022</v>
      </c>
      <c r="S30" s="489">
        <f>+Inputs!AH55</f>
        <v>55</v>
      </c>
    </row>
    <row r="31" spans="1:29" x14ac:dyDescent="0.25">
      <c r="R31" s="489">
        <f>+Inputs!AG56</f>
        <v>2023</v>
      </c>
      <c r="S31" s="489">
        <f>+Inputs!AH56</f>
        <v>56</v>
      </c>
    </row>
    <row r="32" spans="1:29" x14ac:dyDescent="0.25">
      <c r="R32" s="489">
        <f>+Inputs!AG57</f>
        <v>2024</v>
      </c>
      <c r="S32" s="489">
        <f>+Inputs!AH57</f>
        <v>57</v>
      </c>
    </row>
    <row r="33" spans="18:19" x14ac:dyDescent="0.25">
      <c r="R33" s="489">
        <f>+Inputs!AG58</f>
        <v>2025</v>
      </c>
      <c r="S33" s="489">
        <f>+Inputs!AH58</f>
        <v>58</v>
      </c>
    </row>
    <row r="34" spans="18:19" x14ac:dyDescent="0.25">
      <c r="R34" s="489">
        <f>+Inputs!AG59</f>
        <v>2026</v>
      </c>
      <c r="S34" s="489">
        <f>+Inputs!AH59</f>
        <v>59</v>
      </c>
    </row>
    <row r="35" spans="18:19" x14ac:dyDescent="0.25">
      <c r="R35" s="489">
        <f>+Inputs!AG60</f>
        <v>2027</v>
      </c>
      <c r="S35" s="489">
        <f>+Inputs!AH60</f>
        <v>60</v>
      </c>
    </row>
    <row r="36" spans="18:19" x14ac:dyDescent="0.25">
      <c r="R36" s="489">
        <f>+Inputs!AG61</f>
        <v>2028</v>
      </c>
      <c r="S36" s="489">
        <f>+Inputs!AH61</f>
        <v>61</v>
      </c>
    </row>
    <row r="37" spans="18:19" x14ac:dyDescent="0.25">
      <c r="R37" s="489">
        <f>+Inputs!AG62</f>
        <v>2029</v>
      </c>
      <c r="S37" s="489">
        <f>+Inputs!AH62</f>
        <v>62</v>
      </c>
    </row>
    <row r="38" spans="18:19" x14ac:dyDescent="0.25">
      <c r="R38" s="489">
        <f>+Inputs!AG63</f>
        <v>2030</v>
      </c>
      <c r="S38" s="489">
        <f>+Inputs!AH63</f>
        <v>63</v>
      </c>
    </row>
    <row r="39" spans="18:19" x14ac:dyDescent="0.25">
      <c r="R39" s="489">
        <f>+Inputs!AG64</f>
        <v>2031</v>
      </c>
      <c r="S39" s="489">
        <f>+Inputs!AH64</f>
        <v>64</v>
      </c>
    </row>
    <row r="40" spans="18:19" x14ac:dyDescent="0.25">
      <c r="R40" s="489">
        <f>+Inputs!AG65</f>
        <v>2032</v>
      </c>
      <c r="S40" s="489">
        <f>+Inputs!AH65</f>
        <v>65</v>
      </c>
    </row>
    <row r="41" spans="18:19" x14ac:dyDescent="0.25">
      <c r="R41" s="489">
        <f>+Inputs!AG66</f>
        <v>2033</v>
      </c>
      <c r="S41" s="489">
        <f>+Inputs!AH66</f>
        <v>66</v>
      </c>
    </row>
  </sheetData>
  <mergeCells count="1">
    <mergeCell ref="R1:T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33"/>
  <sheetViews>
    <sheetView workbookViewId="0"/>
  </sheetViews>
  <sheetFormatPr defaultRowHeight="15" x14ac:dyDescent="0.25"/>
  <cols>
    <col min="1" max="16384" width="9" style="489"/>
  </cols>
  <sheetData>
    <row r="1" spans="1:23" x14ac:dyDescent="0.25">
      <c r="A1" s="488" t="s">
        <v>287</v>
      </c>
      <c r="B1" s="488" t="s">
        <v>288</v>
      </c>
      <c r="C1" s="489" t="s">
        <v>283</v>
      </c>
      <c r="D1" s="489" t="s">
        <v>286</v>
      </c>
      <c r="O1" s="489" t="s">
        <v>282</v>
      </c>
      <c r="R1" s="590" t="s">
        <v>285</v>
      </c>
      <c r="S1" s="590"/>
      <c r="T1" s="590"/>
      <c r="U1" s="489" t="s">
        <v>284</v>
      </c>
    </row>
    <row r="2" spans="1:23" x14ac:dyDescent="0.25">
      <c r="A2" s="490"/>
      <c r="B2" s="490"/>
      <c r="C2" s="491"/>
      <c r="D2" s="494">
        <f>IFERROR(+VLOOKUP(FirstYear,Q2:U12,5,0),+VLOOKUP(FirstYear+1,Q2:U12,5,0))</f>
        <v>42522</v>
      </c>
      <c r="E2" s="494">
        <f>+VLOOKUP(YEAR(D2)+2,$Q$2:$U$12,5,0)</f>
        <v>43252</v>
      </c>
      <c r="F2" s="494">
        <f t="shared" ref="F2:N2" si="0">+VLOOKUP(YEAR(E2)+2,$Q$2:$U$12,5,0)</f>
        <v>43922</v>
      </c>
      <c r="G2" s="494">
        <f t="shared" si="0"/>
        <v>44652</v>
      </c>
      <c r="H2" s="494">
        <f t="shared" si="0"/>
        <v>45383</v>
      </c>
      <c r="I2" s="494">
        <f t="shared" si="0"/>
        <v>46113</v>
      </c>
      <c r="J2" s="494">
        <f t="shared" si="0"/>
        <v>46844</v>
      </c>
      <c r="K2" s="494">
        <f t="shared" si="0"/>
        <v>47574</v>
      </c>
      <c r="L2" s="494">
        <f t="shared" si="0"/>
        <v>48305</v>
      </c>
      <c r="M2" s="494">
        <f t="shared" si="0"/>
        <v>49035</v>
      </c>
      <c r="N2" s="494">
        <f t="shared" si="0"/>
        <v>49766</v>
      </c>
      <c r="O2" s="491"/>
      <c r="Q2" s="489">
        <f>+R2+1</f>
        <v>2016</v>
      </c>
      <c r="R2" s="502">
        <v>2015</v>
      </c>
      <c r="S2" s="502">
        <v>7</v>
      </c>
      <c r="T2" s="504">
        <f>(12-S2+1)/12</f>
        <v>0.5</v>
      </c>
      <c r="U2" s="503">
        <v>42522</v>
      </c>
      <c r="V2" s="504">
        <f t="shared" ref="V2:V3" si="1">+MONTH(U2)/12</f>
        <v>0.5</v>
      </c>
    </row>
    <row r="3" spans="1:23" x14ac:dyDescent="0.25">
      <c r="A3" s="496">
        <f ca="1">IFERROR(+SUM(INDIRECT("Inputs!"&amp;$R$21&amp;VLOOKUP($C3,$R$24:$S$33,2,0)):INDIRECT("Inputs!"&amp;$AC$21&amp;VLOOKUP($C3,$R$24:$S$33,2,0))),0)</f>
        <v>0</v>
      </c>
      <c r="C3" s="493">
        <v>2015</v>
      </c>
      <c r="D3" s="489">
        <f ca="1">VLOOKUP($C3,$R$2:$T$12,3,FALSE)*(SUM($A3:$A4))</f>
        <v>0</v>
      </c>
      <c r="O3" s="495">
        <f t="shared" ref="O3:O14" ca="1" si="2">SUM(D3:N3)</f>
        <v>0</v>
      </c>
      <c r="Q3" s="489">
        <f t="shared" ref="Q3:Q12" si="3">+R3+1</f>
        <v>2018</v>
      </c>
      <c r="R3" s="502">
        <v>2017</v>
      </c>
      <c r="S3" s="502">
        <v>7</v>
      </c>
      <c r="T3" s="504">
        <f t="shared" ref="T3:T12" si="4">(12-S3+1)/12</f>
        <v>0.5</v>
      </c>
      <c r="U3" s="503">
        <v>43252</v>
      </c>
      <c r="V3" s="504">
        <f t="shared" si="1"/>
        <v>0.5</v>
      </c>
    </row>
    <row r="4" spans="1:23" x14ac:dyDescent="0.25">
      <c r="A4" s="496">
        <f ca="1">+SUM(INDIRECT("Inputs!"&amp;$R$21&amp;VLOOKUP($C4,$R$24:$S$33,2,0)):INDIRECT("Inputs!"&amp;HLOOKUP(VLOOKUP($C4,$Q$2:$S$12,3,0)-1,$R$20:$AC$21,2,0)&amp;VLOOKUP($C4,$R$24:$S$33,2,0)))</f>
        <v>0</v>
      </c>
      <c r="B4" s="496">
        <f ca="1">+SUM(INDIRECT("Inputs!"&amp;HLOOKUP(VLOOKUP($C4,$Q$2:$S$12,3,0),$R$20:$AC$21,2,0)&amp;VLOOKUP($C4,$R$24:$S$33,2,0)):INDIRECT("Inputs!"&amp;$AC$21&amp;VLOOKUP($C4,$R$24:$S$33,2,0)))</f>
        <v>0</v>
      </c>
      <c r="C4" s="493">
        <f>+C3+1</f>
        <v>2016</v>
      </c>
      <c r="D4" s="489">
        <f ca="1">IF(ISERROR(VLOOKUP($C4,$R$2:$T$12,3,FALSE)*(SUM($A3:$A5))),D3/VLOOKUP($C3,$R$2:$T$12,3,FALSE),VLOOKUP($C4,$R$2:$T$12,3,FALSE)*(SUM($A3:$A5)))</f>
        <v>0</v>
      </c>
      <c r="O4" s="495">
        <f t="shared" ca="1" si="2"/>
        <v>0</v>
      </c>
      <c r="Q4" s="489">
        <f t="shared" si="3"/>
        <v>2020</v>
      </c>
      <c r="R4" s="502">
        <v>2019</v>
      </c>
      <c r="S4" s="502">
        <v>5</v>
      </c>
      <c r="T4" s="504">
        <f t="shared" si="4"/>
        <v>0.66666666666666663</v>
      </c>
      <c r="U4" s="503">
        <v>43922</v>
      </c>
      <c r="V4" s="504">
        <f>+MONTH(U4)/12</f>
        <v>0.33333333333333331</v>
      </c>
    </row>
    <row r="5" spans="1:23" x14ac:dyDescent="0.25">
      <c r="A5" s="496">
        <f ca="1">+SUM(INDIRECT("Inputs!"&amp;$R$21&amp;VLOOKUP($C5,$R$24:$S$33,2,0)):INDIRECT("Inputs!"&amp;$AC$21&amp;VLOOKUP($C5,$R$24:$S$33,2,0)))</f>
        <v>0</v>
      </c>
      <c r="C5" s="493">
        <f t="shared" ref="C5:C14" si="5">+C4+1</f>
        <v>2017</v>
      </c>
      <c r="D5" s="489">
        <f ca="1">+D4</f>
        <v>0</v>
      </c>
      <c r="E5" s="489">
        <f ca="1">VLOOKUP($C5,$R$2:$T$12,3,FALSE)*(SUM($A5:$A6,$B4))</f>
        <v>0</v>
      </c>
      <c r="O5" s="495">
        <f t="shared" ca="1" si="2"/>
        <v>0</v>
      </c>
      <c r="Q5" s="489">
        <f t="shared" si="3"/>
        <v>2022</v>
      </c>
      <c r="R5" s="502">
        <f>R4+2</f>
        <v>2021</v>
      </c>
      <c r="S5" s="502">
        <v>5</v>
      </c>
      <c r="T5" s="504">
        <f t="shared" si="4"/>
        <v>0.66666666666666663</v>
      </c>
      <c r="U5" s="503">
        <v>44652</v>
      </c>
      <c r="V5" s="504">
        <f t="shared" ref="V5:V12" si="6">+MONTH(U5)/12</f>
        <v>0.33333333333333331</v>
      </c>
      <c r="W5" s="492"/>
    </row>
    <row r="6" spans="1:23" x14ac:dyDescent="0.25">
      <c r="A6" s="496">
        <f ca="1">+SUM(INDIRECT("Inputs!"&amp;$R$21&amp;VLOOKUP($C6,$R$24:$S$33,2,0)):INDIRECT("Inputs!"&amp;HLOOKUP(VLOOKUP($C6,$Q$2:$S$12,3,0)-1,$R$20:$AC$21,2,0)&amp;VLOOKUP($C6,$R$24:$S$33,2,0)))</f>
        <v>0</v>
      </c>
      <c r="B6" s="496">
        <f ca="1">+SUM(INDIRECT("Inputs!"&amp;HLOOKUP(VLOOKUP($C6,$Q$2:$S$12,3,0),$R$20:$AC$21,2,0)&amp;VLOOKUP($C6,$R$24:$S$33,2,0)):INDIRECT("Inputs!"&amp;$AC$21&amp;VLOOKUP($C6,$R$24:$S$33,2,0)))</f>
        <v>0</v>
      </c>
      <c r="C6" s="493">
        <f t="shared" si="5"/>
        <v>2018</v>
      </c>
      <c r="D6" s="489">
        <f t="shared" ref="D6:E12" ca="1" si="7">+D5</f>
        <v>0</v>
      </c>
      <c r="E6" s="489">
        <f ca="1">SUM($A5:$A6,$B4)</f>
        <v>0</v>
      </c>
      <c r="O6" s="495">
        <f t="shared" ca="1" si="2"/>
        <v>0</v>
      </c>
      <c r="Q6" s="489">
        <f t="shared" si="3"/>
        <v>2024</v>
      </c>
      <c r="R6" s="502">
        <f t="shared" ref="R6:R12" si="8">R5+2</f>
        <v>2023</v>
      </c>
      <c r="S6" s="502">
        <v>5</v>
      </c>
      <c r="T6" s="504">
        <f t="shared" si="4"/>
        <v>0.66666666666666663</v>
      </c>
      <c r="U6" s="503">
        <v>45383</v>
      </c>
      <c r="V6" s="504">
        <f t="shared" si="6"/>
        <v>0.33333333333333331</v>
      </c>
    </row>
    <row r="7" spans="1:23" x14ac:dyDescent="0.25">
      <c r="A7" s="496">
        <f ca="1">+SUM(INDIRECT("Inputs!"&amp;$R$21&amp;VLOOKUP($C7,$R$24:$S$33,2,0)):INDIRECT("Inputs!"&amp;$AC$21&amp;VLOOKUP($C7,$R$24:$S$33,2,0)))</f>
        <v>0</v>
      </c>
      <c r="C7" s="493">
        <f t="shared" si="5"/>
        <v>2019</v>
      </c>
      <c r="D7" s="489">
        <f t="shared" ca="1" si="7"/>
        <v>0</v>
      </c>
      <c r="E7" s="489">
        <f ca="1">+E6</f>
        <v>0</v>
      </c>
      <c r="F7" s="489">
        <f ca="1">VLOOKUP($C7,$R$2:$T$12,3,FALSE)*(SUM($A7:$A8,$B6))</f>
        <v>0</v>
      </c>
      <c r="O7" s="495">
        <f t="shared" ca="1" si="2"/>
        <v>0</v>
      </c>
      <c r="Q7" s="489">
        <f t="shared" si="3"/>
        <v>2026</v>
      </c>
      <c r="R7" s="502">
        <f t="shared" si="8"/>
        <v>2025</v>
      </c>
      <c r="S7" s="502">
        <v>5</v>
      </c>
      <c r="T7" s="504">
        <f t="shared" si="4"/>
        <v>0.66666666666666663</v>
      </c>
      <c r="U7" s="503">
        <v>46113</v>
      </c>
      <c r="V7" s="504">
        <f t="shared" si="6"/>
        <v>0.33333333333333331</v>
      </c>
    </row>
    <row r="8" spans="1:23" x14ac:dyDescent="0.25">
      <c r="A8" s="496">
        <f ca="1">+SUM(INDIRECT("Inputs!"&amp;$R$21&amp;VLOOKUP($C8,$R$24:$S$33,2,0)):INDIRECT("Inputs!"&amp;HLOOKUP(VLOOKUP($C8,$Q$2:$S$12,3,0)-1,$R$20:$AC$21,2,0)&amp;VLOOKUP($C8,$R$24:$S$33,2,0)))</f>
        <v>0</v>
      </c>
      <c r="B8" s="496">
        <f ca="1">+SUM(INDIRECT("Inputs!"&amp;HLOOKUP(VLOOKUP($C8,$Q$2:$S$12,3,0),$R$20:$AC$21,2,0)&amp;VLOOKUP($C8,$R$24:$S$33,2,0)):INDIRECT("Inputs!"&amp;$AC$21&amp;VLOOKUP($C8,$R$24:$S$33,2,0)))</f>
        <v>0</v>
      </c>
      <c r="C8" s="493">
        <f t="shared" si="5"/>
        <v>2020</v>
      </c>
      <c r="D8" s="489">
        <f t="shared" ca="1" si="7"/>
        <v>0</v>
      </c>
      <c r="E8" s="489">
        <f t="shared" ca="1" si="7"/>
        <v>0</v>
      </c>
      <c r="F8" s="489">
        <f ca="1">IF(ISERROR(VLOOKUP($C8,$R$2:$T$12,3,FALSE)*(SUM($A7:$A9))),F7/VLOOKUP($C7,$R$2:$T$12,3,FALSE),VLOOKUP($C8,$R$2:$T$12,3,FALSE)*(SUM($A7:$A9)))</f>
        <v>0</v>
      </c>
      <c r="O8" s="495">
        <f t="shared" ca="1" si="2"/>
        <v>0</v>
      </c>
      <c r="Q8" s="489">
        <f t="shared" si="3"/>
        <v>2028</v>
      </c>
      <c r="R8" s="502">
        <f t="shared" si="8"/>
        <v>2027</v>
      </c>
      <c r="S8" s="502">
        <v>5</v>
      </c>
      <c r="T8" s="504">
        <f t="shared" si="4"/>
        <v>0.66666666666666663</v>
      </c>
      <c r="U8" s="503">
        <v>46844</v>
      </c>
      <c r="V8" s="504">
        <f t="shared" si="6"/>
        <v>0.33333333333333331</v>
      </c>
    </row>
    <row r="9" spans="1:23" x14ac:dyDescent="0.25">
      <c r="A9" s="496">
        <f ca="1">+SUM(INDIRECT("Inputs!"&amp;$R$21&amp;VLOOKUP($C9,$R$24:$S$33,2,0)):INDIRECT("Inputs!"&amp;$AC$21&amp;VLOOKUP($C9,$R$24:$S$33,2,0)))</f>
        <v>0</v>
      </c>
      <c r="C9" s="493">
        <f t="shared" si="5"/>
        <v>2021</v>
      </c>
      <c r="D9" s="489">
        <f t="shared" ca="1" si="7"/>
        <v>0</v>
      </c>
      <c r="E9" s="489">
        <f t="shared" ca="1" si="7"/>
        <v>0</v>
      </c>
      <c r="F9" s="489">
        <f ca="1">+F8</f>
        <v>0</v>
      </c>
      <c r="G9" s="489">
        <f ca="1">VLOOKUP($C9,$R$2:$T$12,3,FALSE)*(SUM($A9:$A10,$B8))</f>
        <v>0</v>
      </c>
      <c r="O9" s="495">
        <f t="shared" ca="1" si="2"/>
        <v>0</v>
      </c>
      <c r="Q9" s="489">
        <f t="shared" si="3"/>
        <v>2030</v>
      </c>
      <c r="R9" s="502">
        <f t="shared" si="8"/>
        <v>2029</v>
      </c>
      <c r="S9" s="502">
        <v>5</v>
      </c>
      <c r="T9" s="504">
        <f t="shared" si="4"/>
        <v>0.66666666666666663</v>
      </c>
      <c r="U9" s="503">
        <v>47574</v>
      </c>
      <c r="V9" s="504">
        <f t="shared" si="6"/>
        <v>0.33333333333333331</v>
      </c>
    </row>
    <row r="10" spans="1:23" x14ac:dyDescent="0.25">
      <c r="A10" s="496">
        <f ca="1">+SUM(INDIRECT("Inputs!"&amp;$R$21&amp;VLOOKUP($C10,$R$24:$S$33,2,0)):INDIRECT("Inputs!"&amp;HLOOKUP(VLOOKUP($C10,$Q$2:$S$12,3,0)-1,$R$20:$AC$21,2,0)&amp;VLOOKUP($C10,$R$24:$S$33,2,0)))</f>
        <v>0</v>
      </c>
      <c r="B10" s="496">
        <f ca="1">+SUM(INDIRECT("Inputs!"&amp;HLOOKUP(VLOOKUP($C10,$Q$2:$S$12,3,0),$R$20:$AC$21,2,0)&amp;VLOOKUP($C10,$R$24:$S$33,2,0)):INDIRECT("Inputs!"&amp;$AC$21&amp;VLOOKUP($C10,$R$24:$S$33,2,0)))</f>
        <v>0</v>
      </c>
      <c r="C10" s="493">
        <f t="shared" si="5"/>
        <v>2022</v>
      </c>
      <c r="D10" s="489">
        <f t="shared" ca="1" si="7"/>
        <v>0</v>
      </c>
      <c r="E10" s="489">
        <f t="shared" ca="1" si="7"/>
        <v>0</v>
      </c>
      <c r="F10" s="489">
        <f t="shared" ref="F10" ca="1" si="9">+F9</f>
        <v>0</v>
      </c>
      <c r="G10" s="489">
        <f ca="1">SUM($A9:$A10,$B8)</f>
        <v>0</v>
      </c>
      <c r="O10" s="495">
        <f t="shared" ca="1" si="2"/>
        <v>0</v>
      </c>
      <c r="Q10" s="489">
        <f t="shared" si="3"/>
        <v>2032</v>
      </c>
      <c r="R10" s="502">
        <f t="shared" si="8"/>
        <v>2031</v>
      </c>
      <c r="S10" s="502">
        <v>5</v>
      </c>
      <c r="T10" s="504">
        <f t="shared" si="4"/>
        <v>0.66666666666666663</v>
      </c>
      <c r="U10" s="503">
        <v>48305</v>
      </c>
      <c r="V10" s="504">
        <f t="shared" si="6"/>
        <v>0.33333333333333331</v>
      </c>
    </row>
    <row r="11" spans="1:23" x14ac:dyDescent="0.25">
      <c r="A11" s="496">
        <f ca="1">+SUM(INDIRECT("Inputs!"&amp;$R$21&amp;VLOOKUP($C11,$R$24:$S$33,2,0)):INDIRECT("Inputs!"&amp;$AC$21&amp;VLOOKUP($C11,$R$24:$S$33,2,0)))</f>
        <v>0</v>
      </c>
      <c r="C11" s="493">
        <f t="shared" si="5"/>
        <v>2023</v>
      </c>
      <c r="D11" s="489">
        <f t="shared" ca="1" si="7"/>
        <v>0</v>
      </c>
      <c r="E11" s="489">
        <f t="shared" ca="1" si="7"/>
        <v>0</v>
      </c>
      <c r="F11" s="489">
        <f t="shared" ref="F11" ca="1" si="10">+F10</f>
        <v>0</v>
      </c>
      <c r="G11" s="489">
        <f ca="1">+G10</f>
        <v>0</v>
      </c>
      <c r="H11" s="489">
        <f ca="1">VLOOKUP($C11,$R$2:$T$12,3,FALSE)*(SUM($A11:$A12))</f>
        <v>0</v>
      </c>
      <c r="O11" s="495">
        <f t="shared" ca="1" si="2"/>
        <v>0</v>
      </c>
      <c r="Q11" s="489">
        <f t="shared" si="3"/>
        <v>2034</v>
      </c>
      <c r="R11" s="502">
        <f t="shared" si="8"/>
        <v>2033</v>
      </c>
      <c r="S11" s="502">
        <v>5</v>
      </c>
      <c r="T11" s="504">
        <f t="shared" si="4"/>
        <v>0.66666666666666663</v>
      </c>
      <c r="U11" s="503">
        <v>49035</v>
      </c>
      <c r="V11" s="504">
        <f t="shared" si="6"/>
        <v>0.33333333333333331</v>
      </c>
    </row>
    <row r="12" spans="1:23" x14ac:dyDescent="0.25">
      <c r="A12" s="496">
        <f ca="1">+SUM(INDIRECT("Inputs!"&amp;$R$21&amp;VLOOKUP($C12,$R$24:$S$33,2,0)):INDIRECT("Inputs!"&amp;HLOOKUP(VLOOKUP($C12,$Q$2:$S$12,3,0)-1,$R$20:$AC$21,2,0)&amp;VLOOKUP($C12,$R$24:$S$33,2,0)))</f>
        <v>0</v>
      </c>
      <c r="B12" s="496">
        <f ca="1">+SUM(INDIRECT("Inputs!"&amp;HLOOKUP(VLOOKUP($C12,$Q$2:$S$12,3,0),$R$20:$AC$21,2,0)&amp;VLOOKUP($C12,$R$24:$S$33,2,0)):INDIRECT("Inputs!"&amp;$AC$21&amp;VLOOKUP($C12,$R$24:$S$33,2,0)))</f>
        <v>0</v>
      </c>
      <c r="C12" s="493">
        <f t="shared" si="5"/>
        <v>2024</v>
      </c>
      <c r="D12" s="489">
        <f t="shared" ca="1" si="7"/>
        <v>0</v>
      </c>
      <c r="E12" s="489">
        <f t="shared" ca="1" si="7"/>
        <v>0</v>
      </c>
      <c r="F12" s="489">
        <f t="shared" ref="F12:G12" ca="1" si="11">+F11</f>
        <v>0</v>
      </c>
      <c r="G12" s="489">
        <f t="shared" ca="1" si="11"/>
        <v>0</v>
      </c>
      <c r="H12" s="489">
        <f ca="1">IF(ISERROR(VLOOKUP($C12,$R$2:$T$12,3,FALSE)*(SUM($A11:$A13))),H11/VLOOKUP($C11,$R$2:$T$12,3,FALSE),VLOOKUP($C12,$R$2:$T$12,3,FALSE)*(SUM($A11:$A13)))</f>
        <v>0</v>
      </c>
      <c r="O12" s="495">
        <f t="shared" ca="1" si="2"/>
        <v>0</v>
      </c>
      <c r="Q12" s="489">
        <f t="shared" si="3"/>
        <v>2036</v>
      </c>
      <c r="R12" s="502">
        <f t="shared" si="8"/>
        <v>2035</v>
      </c>
      <c r="S12" s="502">
        <v>5</v>
      </c>
      <c r="T12" s="504">
        <f t="shared" si="4"/>
        <v>0.66666666666666663</v>
      </c>
      <c r="U12" s="503">
        <v>49766</v>
      </c>
      <c r="V12" s="504">
        <f t="shared" si="6"/>
        <v>0.33333333333333331</v>
      </c>
    </row>
    <row r="13" spans="1:23" x14ac:dyDescent="0.25">
      <c r="A13" s="496"/>
      <c r="B13" s="496"/>
      <c r="C13" s="493">
        <f t="shared" si="5"/>
        <v>2025</v>
      </c>
      <c r="D13" s="489">
        <f t="shared" ref="D13:G13" ca="1" si="12">+D12</f>
        <v>0</v>
      </c>
      <c r="E13" s="489">
        <f t="shared" ca="1" si="12"/>
        <v>0</v>
      </c>
      <c r="F13" s="489">
        <f t="shared" ca="1" si="12"/>
        <v>0</v>
      </c>
      <c r="G13" s="489">
        <f t="shared" ca="1" si="12"/>
        <v>0</v>
      </c>
      <c r="H13" s="489">
        <f ca="1">+H12</f>
        <v>0</v>
      </c>
      <c r="I13" s="489">
        <f ca="1">VLOOKUP($C13,$R$2:$T$12,3,FALSE)*(SUM($A13:$A14,$B12))</f>
        <v>0</v>
      </c>
      <c r="O13" s="495">
        <f t="shared" ca="1" si="2"/>
        <v>0</v>
      </c>
    </row>
    <row r="14" spans="1:23" x14ac:dyDescent="0.25">
      <c r="A14" s="496"/>
      <c r="B14" s="496"/>
      <c r="C14" s="493">
        <f t="shared" si="5"/>
        <v>2026</v>
      </c>
      <c r="D14" s="489">
        <f t="shared" ref="D14:H14" ca="1" si="13">+D13</f>
        <v>0</v>
      </c>
      <c r="E14" s="489">
        <f t="shared" ca="1" si="13"/>
        <v>0</v>
      </c>
      <c r="F14" s="489">
        <f t="shared" ca="1" si="13"/>
        <v>0</v>
      </c>
      <c r="G14" s="489">
        <f t="shared" ca="1" si="13"/>
        <v>0</v>
      </c>
      <c r="H14" s="489">
        <f t="shared" ca="1" si="13"/>
        <v>0</v>
      </c>
      <c r="I14" s="489">
        <f ca="1">SUM($A13:$A14,$B12)</f>
        <v>0</v>
      </c>
      <c r="O14" s="495">
        <f t="shared" ca="1" si="2"/>
        <v>0</v>
      </c>
      <c r="R14" s="489" t="s">
        <v>290</v>
      </c>
    </row>
    <row r="15" spans="1:23" x14ac:dyDescent="0.25">
      <c r="C15" s="493"/>
      <c r="O15" s="495"/>
      <c r="R15" s="489" t="s">
        <v>289</v>
      </c>
    </row>
    <row r="16" spans="1:23" x14ac:dyDescent="0.25">
      <c r="C16" s="493"/>
      <c r="O16" s="495"/>
      <c r="R16" s="489" t="s">
        <v>291</v>
      </c>
    </row>
    <row r="17" spans="3:29" x14ac:dyDescent="0.25">
      <c r="C17" s="493"/>
      <c r="O17" s="495"/>
      <c r="R17" s="488" t="s">
        <v>292</v>
      </c>
    </row>
    <row r="18" spans="3:29" x14ac:dyDescent="0.25">
      <c r="C18" s="493"/>
      <c r="O18" s="495"/>
    </row>
    <row r="19" spans="3:29" x14ac:dyDescent="0.25">
      <c r="C19" s="493"/>
      <c r="O19" s="495"/>
    </row>
    <row r="20" spans="3:29" x14ac:dyDescent="0.25">
      <c r="C20" s="493"/>
      <c r="O20" s="495"/>
      <c r="R20" s="489">
        <v>1</v>
      </c>
      <c r="S20" s="489">
        <f>+R20+1</f>
        <v>2</v>
      </c>
      <c r="T20" s="489">
        <f t="shared" ref="T20:AC20" si="14">+S20+1</f>
        <v>3</v>
      </c>
      <c r="U20" s="489">
        <f t="shared" si="14"/>
        <v>4</v>
      </c>
      <c r="V20" s="489">
        <f t="shared" si="14"/>
        <v>5</v>
      </c>
      <c r="W20" s="489">
        <f t="shared" si="14"/>
        <v>6</v>
      </c>
      <c r="X20" s="489">
        <f t="shared" si="14"/>
        <v>7</v>
      </c>
      <c r="Y20" s="489">
        <f t="shared" si="14"/>
        <v>8</v>
      </c>
      <c r="Z20" s="489">
        <f t="shared" si="14"/>
        <v>9</v>
      </c>
      <c r="AA20" s="489">
        <f>+Z20+1</f>
        <v>10</v>
      </c>
      <c r="AB20" s="489">
        <f t="shared" si="14"/>
        <v>11</v>
      </c>
      <c r="AC20" s="489">
        <f t="shared" si="14"/>
        <v>12</v>
      </c>
    </row>
    <row r="21" spans="3:29" x14ac:dyDescent="0.25">
      <c r="C21" s="493"/>
      <c r="O21" s="495"/>
      <c r="R21" s="489" t="s">
        <v>304</v>
      </c>
      <c r="S21" s="489" t="s">
        <v>307</v>
      </c>
      <c r="T21" s="489" t="s">
        <v>308</v>
      </c>
      <c r="U21" s="489" t="s">
        <v>309</v>
      </c>
      <c r="V21" s="489" t="s">
        <v>310</v>
      </c>
      <c r="W21" s="489" t="s">
        <v>311</v>
      </c>
      <c r="X21" s="489" t="s">
        <v>312</v>
      </c>
      <c r="Y21" s="489" t="s">
        <v>313</v>
      </c>
      <c r="Z21" s="489" t="s">
        <v>314</v>
      </c>
      <c r="AA21" s="489" t="s">
        <v>315</v>
      </c>
      <c r="AB21" s="489" t="s">
        <v>316</v>
      </c>
      <c r="AC21" s="489" t="s">
        <v>305</v>
      </c>
    </row>
    <row r="22" spans="3:29" x14ac:dyDescent="0.25">
      <c r="C22" s="493"/>
      <c r="O22" s="495"/>
    </row>
    <row r="23" spans="3:29" x14ac:dyDescent="0.25">
      <c r="C23" s="493"/>
      <c r="O23" s="495"/>
    </row>
    <row r="24" spans="3:29" x14ac:dyDescent="0.25">
      <c r="O24" s="495"/>
      <c r="R24" s="489">
        <f>+Inputs!AG96</f>
        <v>2016</v>
      </c>
      <c r="S24" s="489">
        <f>+Inputs!AH96</f>
        <v>96</v>
      </c>
    </row>
    <row r="25" spans="3:29" x14ac:dyDescent="0.25">
      <c r="R25" s="489">
        <f>+Inputs!AG97</f>
        <v>2017</v>
      </c>
      <c r="S25" s="489">
        <f>+Inputs!AH97</f>
        <v>97</v>
      </c>
    </row>
    <row r="26" spans="3:29" x14ac:dyDescent="0.25">
      <c r="R26" s="489">
        <f>+Inputs!AG98</f>
        <v>2018</v>
      </c>
      <c r="S26" s="489">
        <f>+Inputs!AH98</f>
        <v>98</v>
      </c>
    </row>
    <row r="27" spans="3:29" x14ac:dyDescent="0.25">
      <c r="R27" s="489">
        <f>+Inputs!AG99</f>
        <v>2019</v>
      </c>
      <c r="S27" s="489">
        <f>+Inputs!AH99</f>
        <v>99</v>
      </c>
    </row>
    <row r="28" spans="3:29" x14ac:dyDescent="0.25">
      <c r="R28" s="489">
        <f>+Inputs!AG100</f>
        <v>2020</v>
      </c>
      <c r="S28" s="489">
        <f>+Inputs!AH100</f>
        <v>100</v>
      </c>
    </row>
    <row r="29" spans="3:29" x14ac:dyDescent="0.25">
      <c r="R29" s="489">
        <f>+Inputs!AG101</f>
        <v>2021</v>
      </c>
      <c r="S29" s="489">
        <f>+Inputs!AH101</f>
        <v>101</v>
      </c>
    </row>
    <row r="30" spans="3:29" x14ac:dyDescent="0.25">
      <c r="R30" s="489">
        <f>+Inputs!AG102</f>
        <v>2022</v>
      </c>
      <c r="S30" s="489">
        <f>+Inputs!AH102</f>
        <v>102</v>
      </c>
    </row>
    <row r="31" spans="3:29" x14ac:dyDescent="0.25">
      <c r="R31" s="489">
        <f>+Inputs!AG103</f>
        <v>2023</v>
      </c>
      <c r="S31" s="489">
        <f>+Inputs!AH103</f>
        <v>103</v>
      </c>
    </row>
    <row r="32" spans="3:29" x14ac:dyDescent="0.25">
      <c r="R32" s="489">
        <f>+Inputs!AG104</f>
        <v>2024</v>
      </c>
      <c r="S32" s="489">
        <f>+Inputs!AH104</f>
        <v>104</v>
      </c>
    </row>
    <row r="33" spans="18:19" x14ac:dyDescent="0.25">
      <c r="R33" s="489">
        <f>+Inputs!AG105</f>
        <v>2025</v>
      </c>
      <c r="S33" s="489">
        <f>+Inputs!AH105</f>
        <v>105</v>
      </c>
    </row>
  </sheetData>
  <mergeCells count="1">
    <mergeCell ref="R1:T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33"/>
  <sheetViews>
    <sheetView workbookViewId="0"/>
  </sheetViews>
  <sheetFormatPr defaultRowHeight="15" x14ac:dyDescent="0.25"/>
  <cols>
    <col min="1" max="16384" width="9" style="489"/>
  </cols>
  <sheetData>
    <row r="1" spans="1:23" x14ac:dyDescent="0.25">
      <c r="A1" s="488" t="s">
        <v>287</v>
      </c>
      <c r="B1" s="488" t="s">
        <v>288</v>
      </c>
      <c r="C1" s="489" t="s">
        <v>283</v>
      </c>
      <c r="D1" s="489" t="s">
        <v>286</v>
      </c>
      <c r="O1" s="489" t="s">
        <v>282</v>
      </c>
      <c r="R1" s="590" t="s">
        <v>285</v>
      </c>
      <c r="S1" s="590"/>
      <c r="T1" s="590"/>
      <c r="U1" s="489" t="s">
        <v>284</v>
      </c>
    </row>
    <row r="2" spans="1:23" x14ac:dyDescent="0.25">
      <c r="A2" s="490"/>
      <c r="B2" s="490"/>
      <c r="C2" s="491"/>
      <c r="D2" s="494">
        <f>IFERROR(+VLOOKUP(FirstYear,Q2:U12,5,0),+VLOOKUP(FirstYear+1,Q2:U12,5,0))</f>
        <v>42522</v>
      </c>
      <c r="E2" s="494">
        <f>+VLOOKUP(YEAR(D2)+2,$Q$2:$U$12,5,0)</f>
        <v>43252</v>
      </c>
      <c r="F2" s="494">
        <f t="shared" ref="F2:N2" si="0">+VLOOKUP(YEAR(E2)+2,$Q$2:$U$12,5,0)</f>
        <v>43922</v>
      </c>
      <c r="G2" s="494">
        <f t="shared" si="0"/>
        <v>44652</v>
      </c>
      <c r="H2" s="494">
        <f t="shared" si="0"/>
        <v>45383</v>
      </c>
      <c r="I2" s="494">
        <f t="shared" si="0"/>
        <v>46113</v>
      </c>
      <c r="J2" s="494">
        <f t="shared" si="0"/>
        <v>46844</v>
      </c>
      <c r="K2" s="494">
        <f t="shared" si="0"/>
        <v>47574</v>
      </c>
      <c r="L2" s="494">
        <f t="shared" si="0"/>
        <v>48305</v>
      </c>
      <c r="M2" s="494">
        <f t="shared" si="0"/>
        <v>49035</v>
      </c>
      <c r="N2" s="494">
        <f t="shared" si="0"/>
        <v>49766</v>
      </c>
      <c r="O2" s="491"/>
      <c r="Q2" s="489">
        <f>+R2+1</f>
        <v>2016</v>
      </c>
      <c r="R2" s="502">
        <v>2015</v>
      </c>
      <c r="S2" s="502">
        <v>7</v>
      </c>
      <c r="T2" s="504">
        <f>(12-S2+1)/12</f>
        <v>0.5</v>
      </c>
      <c r="U2" s="503">
        <v>42522</v>
      </c>
      <c r="V2" s="504">
        <f t="shared" ref="V2:V3" si="1">+MONTH(U2)/12</f>
        <v>0.5</v>
      </c>
    </row>
    <row r="3" spans="1:23" x14ac:dyDescent="0.25">
      <c r="A3" s="496">
        <f ca="1">IFERROR(+SUM(INDIRECT("Inputs!"&amp;$R$21&amp;VLOOKUP($C3,$R$24:$S$33,2,0)):INDIRECT("Inputs!"&amp;$AC$21&amp;VLOOKUP($C3,$R$24:$S$33,2,0))),0)</f>
        <v>0</v>
      </c>
      <c r="C3" s="493">
        <v>2015</v>
      </c>
      <c r="D3" s="489">
        <f ca="1">VLOOKUP($C3,$R$2:$T$12,3,FALSE)*(SUM($A3:$A4))</f>
        <v>0</v>
      </c>
      <c r="O3" s="495">
        <f t="shared" ref="O3:O14" ca="1" si="2">SUM(D3:N3)</f>
        <v>0</v>
      </c>
      <c r="Q3" s="489">
        <f t="shared" ref="Q3:Q12" si="3">+R3+1</f>
        <v>2018</v>
      </c>
      <c r="R3" s="502">
        <v>2017</v>
      </c>
      <c r="S3" s="502">
        <v>7</v>
      </c>
      <c r="T3" s="504">
        <f t="shared" ref="T3:T12" si="4">(12-S3+1)/12</f>
        <v>0.5</v>
      </c>
      <c r="U3" s="503">
        <v>43252</v>
      </c>
      <c r="V3" s="504">
        <f t="shared" si="1"/>
        <v>0.5</v>
      </c>
    </row>
    <row r="4" spans="1:23" x14ac:dyDescent="0.25">
      <c r="A4" s="496">
        <f ca="1">+SUM(INDIRECT("Inputs!"&amp;$R$21&amp;VLOOKUP($C4,$R$24:$S$33,2,0)):INDIRECT("Inputs!"&amp;HLOOKUP(VLOOKUP($C4,$Q$2:$S$12,3,0)-1,$R$20:$AC$21,2,0)&amp;VLOOKUP($C4,$R$24:$S$33,2,0)))</f>
        <v>0</v>
      </c>
      <c r="B4" s="496">
        <f ca="1">+SUM(INDIRECT("Inputs!"&amp;HLOOKUP(VLOOKUP($C4,$Q$2:$S$12,3,0),$R$20:$AC$21,2,0)&amp;VLOOKUP($C4,$R$24:$S$33,2,0)):INDIRECT("Inputs!"&amp;$AC$21&amp;VLOOKUP($C4,$R$24:$S$33,2,0)))</f>
        <v>0</v>
      </c>
      <c r="C4" s="493">
        <f>+C3+1</f>
        <v>2016</v>
      </c>
      <c r="D4" s="489">
        <f ca="1">IF(ISERROR(VLOOKUP($C4,$R$2:$T$12,3,FALSE)*(SUM($A3:$A5))),D3/VLOOKUP($C3,$R$2:$T$12,3,FALSE),VLOOKUP($C4,$R$2:$T$12,3,FALSE)*(SUM($A3:$A5)))</f>
        <v>0</v>
      </c>
      <c r="O4" s="495">
        <f t="shared" ca="1" si="2"/>
        <v>0</v>
      </c>
      <c r="Q4" s="489">
        <f t="shared" si="3"/>
        <v>2020</v>
      </c>
      <c r="R4" s="502">
        <v>2019</v>
      </c>
      <c r="S4" s="502">
        <v>5</v>
      </c>
      <c r="T4" s="504">
        <f t="shared" si="4"/>
        <v>0.66666666666666663</v>
      </c>
      <c r="U4" s="503">
        <v>43922</v>
      </c>
      <c r="V4" s="504">
        <f>+MONTH(U4)/12</f>
        <v>0.33333333333333331</v>
      </c>
    </row>
    <row r="5" spans="1:23" x14ac:dyDescent="0.25">
      <c r="A5" s="496">
        <f ca="1">+SUM(INDIRECT("Inputs!"&amp;$R$21&amp;VLOOKUP($C5,$R$24:$S$33,2,0)):INDIRECT("Inputs!"&amp;$AC$21&amp;VLOOKUP($C5,$R$24:$S$33,2,0)))</f>
        <v>0</v>
      </c>
      <c r="C5" s="493">
        <f t="shared" ref="C5:C14" si="5">+C4+1</f>
        <v>2017</v>
      </c>
      <c r="D5" s="489">
        <f ca="1">+D4</f>
        <v>0</v>
      </c>
      <c r="E5" s="489">
        <f ca="1">VLOOKUP($C5,$R$2:$T$12,3,FALSE)*(SUM($A5:$A6,$B4))</f>
        <v>0</v>
      </c>
      <c r="O5" s="495">
        <f t="shared" ca="1" si="2"/>
        <v>0</v>
      </c>
      <c r="Q5" s="489">
        <f t="shared" si="3"/>
        <v>2022</v>
      </c>
      <c r="R5" s="502">
        <f>R4+2</f>
        <v>2021</v>
      </c>
      <c r="S5" s="502">
        <v>5</v>
      </c>
      <c r="T5" s="504">
        <f t="shared" si="4"/>
        <v>0.66666666666666663</v>
      </c>
      <c r="U5" s="503">
        <v>44652</v>
      </c>
      <c r="V5" s="504">
        <f t="shared" ref="V5:V12" si="6">+MONTH(U5)/12</f>
        <v>0.33333333333333331</v>
      </c>
      <c r="W5" s="492"/>
    </row>
    <row r="6" spans="1:23" x14ac:dyDescent="0.25">
      <c r="A6" s="496">
        <f ca="1">+SUM(INDIRECT("Inputs!"&amp;$R$21&amp;VLOOKUP($C6,$R$24:$S$33,2,0)):INDIRECT("Inputs!"&amp;HLOOKUP(VLOOKUP($C6,$Q$2:$S$12,3,0)-1,$R$20:$AC$21,2,0)&amp;VLOOKUP($C6,$R$24:$S$33,2,0)))</f>
        <v>0</v>
      </c>
      <c r="B6" s="496">
        <f ca="1">+SUM(INDIRECT("Inputs!"&amp;HLOOKUP(VLOOKUP($C6,$Q$2:$S$12,3,0),$R$20:$AC$21,2,0)&amp;VLOOKUP($C6,$R$24:$S$33,2,0)):INDIRECT("Inputs!"&amp;$AC$21&amp;VLOOKUP($C6,$R$24:$S$33,2,0)))</f>
        <v>0</v>
      </c>
      <c r="C6" s="493">
        <f t="shared" si="5"/>
        <v>2018</v>
      </c>
      <c r="D6" s="489">
        <f t="shared" ref="D6:H14" ca="1" si="7">+D5</f>
        <v>0</v>
      </c>
      <c r="E6" s="489">
        <f ca="1">SUM($A5:$A6,$B4)</f>
        <v>0</v>
      </c>
      <c r="O6" s="495">
        <f t="shared" ca="1" si="2"/>
        <v>0</v>
      </c>
      <c r="Q6" s="489">
        <f t="shared" si="3"/>
        <v>2024</v>
      </c>
      <c r="R6" s="502">
        <f t="shared" ref="R6:R12" si="8">R5+2</f>
        <v>2023</v>
      </c>
      <c r="S6" s="502">
        <v>5</v>
      </c>
      <c r="T6" s="504">
        <f t="shared" si="4"/>
        <v>0.66666666666666663</v>
      </c>
      <c r="U6" s="503">
        <v>45383</v>
      </c>
      <c r="V6" s="504">
        <f t="shared" si="6"/>
        <v>0.33333333333333331</v>
      </c>
    </row>
    <row r="7" spans="1:23" x14ac:dyDescent="0.25">
      <c r="A7" s="496">
        <f ca="1">+SUM(INDIRECT("Inputs!"&amp;$R$21&amp;VLOOKUP($C7,$R$24:$S$33,2,0)):INDIRECT("Inputs!"&amp;$AC$21&amp;VLOOKUP($C7,$R$24:$S$33,2,0)))</f>
        <v>0</v>
      </c>
      <c r="C7" s="493">
        <f t="shared" si="5"/>
        <v>2019</v>
      </c>
      <c r="D7" s="489">
        <f t="shared" ca="1" si="7"/>
        <v>0</v>
      </c>
      <c r="E7" s="489">
        <f ca="1">+E6</f>
        <v>0</v>
      </c>
      <c r="F7" s="489">
        <f ca="1">VLOOKUP($C7,$R$2:$T$12,3,FALSE)*(SUM($A7:$A8,$B6))</f>
        <v>0</v>
      </c>
      <c r="O7" s="495">
        <f t="shared" ca="1" si="2"/>
        <v>0</v>
      </c>
      <c r="Q7" s="489">
        <f t="shared" si="3"/>
        <v>2026</v>
      </c>
      <c r="R7" s="502">
        <f t="shared" si="8"/>
        <v>2025</v>
      </c>
      <c r="S7" s="502">
        <v>5</v>
      </c>
      <c r="T7" s="504">
        <f t="shared" si="4"/>
        <v>0.66666666666666663</v>
      </c>
      <c r="U7" s="503">
        <v>46113</v>
      </c>
      <c r="V7" s="504">
        <f t="shared" si="6"/>
        <v>0.33333333333333331</v>
      </c>
    </row>
    <row r="8" spans="1:23" x14ac:dyDescent="0.25">
      <c r="A8" s="496">
        <f ca="1">+SUM(INDIRECT("Inputs!"&amp;$R$21&amp;VLOOKUP($C8,$R$24:$S$33,2,0)):INDIRECT("Inputs!"&amp;HLOOKUP(VLOOKUP($C8,$Q$2:$S$12,3,0)-1,$R$20:$AC$21,2,0)&amp;VLOOKUP($C8,$R$24:$S$33,2,0)))</f>
        <v>0</v>
      </c>
      <c r="B8" s="496">
        <f ca="1">+SUM(INDIRECT("Inputs!"&amp;HLOOKUP(VLOOKUP($C8,$Q$2:$S$12,3,0),$R$20:$AC$21,2,0)&amp;VLOOKUP($C8,$R$24:$S$33,2,0)):INDIRECT("Inputs!"&amp;$AC$21&amp;VLOOKUP($C8,$R$24:$S$33,2,0)))</f>
        <v>0</v>
      </c>
      <c r="C8" s="493">
        <f t="shared" si="5"/>
        <v>2020</v>
      </c>
      <c r="D8" s="489">
        <f t="shared" ca="1" si="7"/>
        <v>0</v>
      </c>
      <c r="E8" s="489">
        <f t="shared" ca="1" si="7"/>
        <v>0</v>
      </c>
      <c r="F8" s="489">
        <f ca="1">IF(ISERROR(VLOOKUP($C8,$R$2:$T$12,3,FALSE)*(SUM($A7:$A9))),F7/VLOOKUP($C7,$R$2:$T$12,3,FALSE),VLOOKUP($C8,$R$2:$T$12,3,FALSE)*(SUM($A7:$A9)))</f>
        <v>0</v>
      </c>
      <c r="O8" s="495">
        <f t="shared" ca="1" si="2"/>
        <v>0</v>
      </c>
      <c r="Q8" s="489">
        <f t="shared" si="3"/>
        <v>2028</v>
      </c>
      <c r="R8" s="502">
        <f t="shared" si="8"/>
        <v>2027</v>
      </c>
      <c r="S8" s="502">
        <v>5</v>
      </c>
      <c r="T8" s="504">
        <f t="shared" si="4"/>
        <v>0.66666666666666663</v>
      </c>
      <c r="U8" s="503">
        <v>46844</v>
      </c>
      <c r="V8" s="504">
        <f t="shared" si="6"/>
        <v>0.33333333333333331</v>
      </c>
    </row>
    <row r="9" spans="1:23" x14ac:dyDescent="0.25">
      <c r="A9" s="496">
        <f ca="1">+SUM(INDIRECT("Inputs!"&amp;$R$21&amp;VLOOKUP($C9,$R$24:$S$33,2,0)):INDIRECT("Inputs!"&amp;$AC$21&amp;VLOOKUP($C9,$R$24:$S$33,2,0)))</f>
        <v>0</v>
      </c>
      <c r="C9" s="493">
        <f t="shared" si="5"/>
        <v>2021</v>
      </c>
      <c r="D9" s="489">
        <f t="shared" ca="1" si="7"/>
        <v>0</v>
      </c>
      <c r="E9" s="489">
        <f t="shared" ca="1" si="7"/>
        <v>0</v>
      </c>
      <c r="F9" s="489">
        <f ca="1">+F8</f>
        <v>0</v>
      </c>
      <c r="G9" s="489">
        <f ca="1">VLOOKUP($C9,$R$2:$T$12,3,FALSE)*(SUM($A9:$A10,$B8))</f>
        <v>0</v>
      </c>
      <c r="O9" s="495">
        <f t="shared" ca="1" si="2"/>
        <v>0</v>
      </c>
      <c r="Q9" s="489">
        <f t="shared" si="3"/>
        <v>2030</v>
      </c>
      <c r="R9" s="502">
        <f t="shared" si="8"/>
        <v>2029</v>
      </c>
      <c r="S9" s="502">
        <v>5</v>
      </c>
      <c r="T9" s="504">
        <f t="shared" si="4"/>
        <v>0.66666666666666663</v>
      </c>
      <c r="U9" s="503">
        <v>47574</v>
      </c>
      <c r="V9" s="504">
        <f t="shared" si="6"/>
        <v>0.33333333333333331</v>
      </c>
    </row>
    <row r="10" spans="1:23" x14ac:dyDescent="0.25">
      <c r="A10" s="496">
        <f ca="1">+SUM(INDIRECT("Inputs!"&amp;$R$21&amp;VLOOKUP($C10,$R$24:$S$33,2,0)):INDIRECT("Inputs!"&amp;HLOOKUP(VLOOKUP($C10,$Q$2:$S$12,3,0)-1,$R$20:$AC$21,2,0)&amp;VLOOKUP($C10,$R$24:$S$33,2,0)))</f>
        <v>0</v>
      </c>
      <c r="B10" s="496">
        <f ca="1">+SUM(INDIRECT("Inputs!"&amp;HLOOKUP(VLOOKUP($C10,$Q$2:$S$12,3,0),$R$20:$AC$21,2,0)&amp;VLOOKUP($C10,$R$24:$S$33,2,0)):INDIRECT("Inputs!"&amp;$AC$21&amp;VLOOKUP($C10,$R$24:$S$33,2,0)))</f>
        <v>0</v>
      </c>
      <c r="C10" s="493">
        <f t="shared" si="5"/>
        <v>2022</v>
      </c>
      <c r="D10" s="489">
        <f t="shared" ca="1" si="7"/>
        <v>0</v>
      </c>
      <c r="E10" s="489">
        <f t="shared" ca="1" si="7"/>
        <v>0</v>
      </c>
      <c r="F10" s="489">
        <f t="shared" ca="1" si="7"/>
        <v>0</v>
      </c>
      <c r="G10" s="489">
        <f ca="1">SUM($A9:$A10,$B8)</f>
        <v>0</v>
      </c>
      <c r="O10" s="495">
        <f t="shared" ca="1" si="2"/>
        <v>0</v>
      </c>
      <c r="Q10" s="489">
        <f t="shared" si="3"/>
        <v>2032</v>
      </c>
      <c r="R10" s="502">
        <f t="shared" si="8"/>
        <v>2031</v>
      </c>
      <c r="S10" s="502">
        <v>5</v>
      </c>
      <c r="T10" s="504">
        <f t="shared" si="4"/>
        <v>0.66666666666666663</v>
      </c>
      <c r="U10" s="503">
        <v>48305</v>
      </c>
      <c r="V10" s="504">
        <f t="shared" si="6"/>
        <v>0.33333333333333331</v>
      </c>
    </row>
    <row r="11" spans="1:23" x14ac:dyDescent="0.25">
      <c r="A11" s="496">
        <f ca="1">+SUM(INDIRECT("Inputs!"&amp;$R$21&amp;VLOOKUP($C11,$R$24:$S$33,2,0)):INDIRECT("Inputs!"&amp;$AC$21&amp;VLOOKUP($C11,$R$24:$S$33,2,0)))</f>
        <v>0</v>
      </c>
      <c r="C11" s="493">
        <f t="shared" si="5"/>
        <v>2023</v>
      </c>
      <c r="D11" s="489">
        <f t="shared" ca="1" si="7"/>
        <v>0</v>
      </c>
      <c r="E11" s="489">
        <f t="shared" ca="1" si="7"/>
        <v>0</v>
      </c>
      <c r="F11" s="489">
        <f t="shared" ca="1" si="7"/>
        <v>0</v>
      </c>
      <c r="G11" s="489">
        <f ca="1">+G10</f>
        <v>0</v>
      </c>
      <c r="H11" s="489">
        <f ca="1">VLOOKUP($C11,$R$2:$T$12,3,FALSE)*(SUM($A11:$A12))</f>
        <v>0</v>
      </c>
      <c r="O11" s="495">
        <f t="shared" ca="1" si="2"/>
        <v>0</v>
      </c>
      <c r="Q11" s="489">
        <f t="shared" si="3"/>
        <v>2034</v>
      </c>
      <c r="R11" s="502">
        <f t="shared" si="8"/>
        <v>2033</v>
      </c>
      <c r="S11" s="502">
        <v>5</v>
      </c>
      <c r="T11" s="504">
        <f t="shared" si="4"/>
        <v>0.66666666666666663</v>
      </c>
      <c r="U11" s="503">
        <v>49035</v>
      </c>
      <c r="V11" s="504">
        <f t="shared" si="6"/>
        <v>0.33333333333333331</v>
      </c>
    </row>
    <row r="12" spans="1:23" x14ac:dyDescent="0.25">
      <c r="A12" s="496">
        <f ca="1">+SUM(INDIRECT("Inputs!"&amp;$R$21&amp;VLOOKUP($C12,$R$24:$S$33,2,0)):INDIRECT("Inputs!"&amp;HLOOKUP(VLOOKUP($C12,$Q$2:$S$12,3,0)-1,$R$20:$AC$21,2,0)&amp;VLOOKUP($C12,$R$24:$S$33,2,0)))</f>
        <v>0</v>
      </c>
      <c r="B12" s="496">
        <f ca="1">+SUM(INDIRECT("Inputs!"&amp;HLOOKUP(VLOOKUP($C12,$Q$2:$S$12,3,0),$R$20:$AC$21,2,0)&amp;VLOOKUP($C12,$R$24:$S$33,2,0)):INDIRECT("Inputs!"&amp;$AC$21&amp;VLOOKUP($C12,$R$24:$S$33,2,0)))</f>
        <v>0</v>
      </c>
      <c r="C12" s="493">
        <f t="shared" si="5"/>
        <v>2024</v>
      </c>
      <c r="D12" s="489">
        <f t="shared" ca="1" si="7"/>
        <v>0</v>
      </c>
      <c r="E12" s="489">
        <f t="shared" ca="1" si="7"/>
        <v>0</v>
      </c>
      <c r="F12" s="489">
        <f t="shared" ca="1" si="7"/>
        <v>0</v>
      </c>
      <c r="G12" s="489">
        <f t="shared" ca="1" si="7"/>
        <v>0</v>
      </c>
      <c r="H12" s="489">
        <f ca="1">IF(ISERROR(VLOOKUP($C12,$R$2:$T$12,3,FALSE)*(SUM($A11:$A13))),H11/VLOOKUP($C11,$R$2:$T$12,3,FALSE),VLOOKUP($C12,$R$2:$T$12,3,FALSE)*(SUM($A11:$A13)))</f>
        <v>0</v>
      </c>
      <c r="O12" s="495">
        <f t="shared" ca="1" si="2"/>
        <v>0</v>
      </c>
      <c r="Q12" s="489">
        <f t="shared" si="3"/>
        <v>2036</v>
      </c>
      <c r="R12" s="502">
        <f t="shared" si="8"/>
        <v>2035</v>
      </c>
      <c r="S12" s="502">
        <v>5</v>
      </c>
      <c r="T12" s="504">
        <f t="shared" si="4"/>
        <v>0.66666666666666663</v>
      </c>
      <c r="U12" s="503">
        <v>49766</v>
      </c>
      <c r="V12" s="504">
        <f t="shared" si="6"/>
        <v>0.33333333333333331</v>
      </c>
    </row>
    <row r="13" spans="1:23" x14ac:dyDescent="0.25">
      <c r="A13" s="496"/>
      <c r="B13" s="496"/>
      <c r="C13" s="493">
        <f t="shared" si="5"/>
        <v>2025</v>
      </c>
      <c r="D13" s="489">
        <f t="shared" ca="1" si="7"/>
        <v>0</v>
      </c>
      <c r="E13" s="489">
        <f t="shared" ca="1" si="7"/>
        <v>0</v>
      </c>
      <c r="F13" s="489">
        <f t="shared" ca="1" si="7"/>
        <v>0</v>
      </c>
      <c r="G13" s="489">
        <f t="shared" ca="1" si="7"/>
        <v>0</v>
      </c>
      <c r="H13" s="489">
        <f ca="1">+H12</f>
        <v>0</v>
      </c>
      <c r="I13" s="489">
        <f ca="1">VLOOKUP($C13,$R$2:$T$12,3,FALSE)*(SUM($A13:$A14,$B12))</f>
        <v>0</v>
      </c>
      <c r="O13" s="495">
        <f t="shared" ca="1" si="2"/>
        <v>0</v>
      </c>
    </row>
    <row r="14" spans="1:23" x14ac:dyDescent="0.25">
      <c r="A14" s="496"/>
      <c r="B14" s="496"/>
      <c r="C14" s="493">
        <f t="shared" si="5"/>
        <v>2026</v>
      </c>
      <c r="D14" s="489">
        <f t="shared" ca="1" si="7"/>
        <v>0</v>
      </c>
      <c r="E14" s="489">
        <f t="shared" ca="1" si="7"/>
        <v>0</v>
      </c>
      <c r="F14" s="489">
        <f t="shared" ca="1" si="7"/>
        <v>0</v>
      </c>
      <c r="G14" s="489">
        <f t="shared" ca="1" si="7"/>
        <v>0</v>
      </c>
      <c r="H14" s="489">
        <f t="shared" ca="1" si="7"/>
        <v>0</v>
      </c>
      <c r="I14" s="489">
        <f ca="1">SUM($A13:$A14,$B12)</f>
        <v>0</v>
      </c>
      <c r="O14" s="495">
        <f t="shared" ca="1" si="2"/>
        <v>0</v>
      </c>
      <c r="R14" s="489" t="s">
        <v>290</v>
      </c>
    </row>
    <row r="15" spans="1:23" x14ac:dyDescent="0.25">
      <c r="C15" s="493"/>
      <c r="O15" s="495"/>
      <c r="R15" s="489" t="s">
        <v>289</v>
      </c>
    </row>
    <row r="16" spans="1:23" x14ac:dyDescent="0.25">
      <c r="C16" s="493"/>
      <c r="O16" s="495"/>
      <c r="R16" s="489" t="s">
        <v>291</v>
      </c>
    </row>
    <row r="17" spans="3:29" x14ac:dyDescent="0.25">
      <c r="C17" s="493"/>
      <c r="O17" s="495"/>
      <c r="R17" s="488" t="s">
        <v>292</v>
      </c>
    </row>
    <row r="18" spans="3:29" x14ac:dyDescent="0.25">
      <c r="C18" s="493"/>
      <c r="O18" s="495"/>
    </row>
    <row r="19" spans="3:29" x14ac:dyDescent="0.25">
      <c r="C19" s="493"/>
      <c r="O19" s="495"/>
    </row>
    <row r="20" spans="3:29" x14ac:dyDescent="0.25">
      <c r="C20" s="493"/>
      <c r="O20" s="495"/>
      <c r="R20" s="489">
        <v>1</v>
      </c>
      <c r="S20" s="489">
        <f>+R20+1</f>
        <v>2</v>
      </c>
      <c r="T20" s="489">
        <f t="shared" ref="T20:AC20" si="9">+S20+1</f>
        <v>3</v>
      </c>
      <c r="U20" s="489">
        <f t="shared" si="9"/>
        <v>4</v>
      </c>
      <c r="V20" s="489">
        <f t="shared" si="9"/>
        <v>5</v>
      </c>
      <c r="W20" s="489">
        <f t="shared" si="9"/>
        <v>6</v>
      </c>
      <c r="X20" s="489">
        <f t="shared" si="9"/>
        <v>7</v>
      </c>
      <c r="Y20" s="489">
        <f t="shared" si="9"/>
        <v>8</v>
      </c>
      <c r="Z20" s="489">
        <f t="shared" si="9"/>
        <v>9</v>
      </c>
      <c r="AA20" s="489">
        <f>+Z20+1</f>
        <v>10</v>
      </c>
      <c r="AB20" s="489">
        <f t="shared" si="9"/>
        <v>11</v>
      </c>
      <c r="AC20" s="489">
        <f t="shared" si="9"/>
        <v>12</v>
      </c>
    </row>
    <row r="21" spans="3:29" x14ac:dyDescent="0.25">
      <c r="C21" s="493"/>
      <c r="O21" s="495"/>
      <c r="R21" s="489" t="s">
        <v>304</v>
      </c>
      <c r="S21" s="489" t="s">
        <v>307</v>
      </c>
      <c r="T21" s="489" t="s">
        <v>308</v>
      </c>
      <c r="U21" s="489" t="s">
        <v>309</v>
      </c>
      <c r="V21" s="489" t="s">
        <v>310</v>
      </c>
      <c r="W21" s="489" t="s">
        <v>311</v>
      </c>
      <c r="X21" s="489" t="s">
        <v>312</v>
      </c>
      <c r="Y21" s="489" t="s">
        <v>313</v>
      </c>
      <c r="Z21" s="489" t="s">
        <v>314</v>
      </c>
      <c r="AA21" s="489" t="s">
        <v>315</v>
      </c>
      <c r="AB21" s="489" t="s">
        <v>316</v>
      </c>
      <c r="AC21" s="489" t="s">
        <v>305</v>
      </c>
    </row>
    <row r="22" spans="3:29" x14ac:dyDescent="0.25">
      <c r="C22" s="493"/>
      <c r="O22" s="495"/>
    </row>
    <row r="23" spans="3:29" x14ac:dyDescent="0.25">
      <c r="C23" s="493"/>
      <c r="O23" s="495"/>
    </row>
    <row r="24" spans="3:29" x14ac:dyDescent="0.25">
      <c r="O24" s="495"/>
      <c r="R24" s="489">
        <f>+Inputs!AG134</f>
        <v>2016</v>
      </c>
      <c r="S24" s="489">
        <f>+Inputs!AH134</f>
        <v>134</v>
      </c>
    </row>
    <row r="25" spans="3:29" x14ac:dyDescent="0.25">
      <c r="R25" s="489">
        <f>+Inputs!AG135</f>
        <v>2017</v>
      </c>
      <c r="S25" s="489">
        <f>+Inputs!AH135</f>
        <v>135</v>
      </c>
    </row>
    <row r="26" spans="3:29" x14ac:dyDescent="0.25">
      <c r="R26" s="489">
        <f>+Inputs!AG136</f>
        <v>2018</v>
      </c>
      <c r="S26" s="489">
        <f>+Inputs!AH136</f>
        <v>136</v>
      </c>
    </row>
    <row r="27" spans="3:29" x14ac:dyDescent="0.25">
      <c r="R27" s="489">
        <f>+Inputs!AG137</f>
        <v>2019</v>
      </c>
      <c r="S27" s="489">
        <f>+Inputs!AH137</f>
        <v>137</v>
      </c>
    </row>
    <row r="28" spans="3:29" x14ac:dyDescent="0.25">
      <c r="R28" s="489">
        <f>+Inputs!AG138</f>
        <v>2020</v>
      </c>
      <c r="S28" s="489">
        <f>+Inputs!AH138</f>
        <v>138</v>
      </c>
    </row>
    <row r="29" spans="3:29" x14ac:dyDescent="0.25">
      <c r="R29" s="489">
        <f>+Inputs!AG139</f>
        <v>2021</v>
      </c>
      <c r="S29" s="489">
        <f>+Inputs!AH139</f>
        <v>139</v>
      </c>
    </row>
    <row r="30" spans="3:29" x14ac:dyDescent="0.25">
      <c r="R30" s="489">
        <f>+Inputs!AG140</f>
        <v>2022</v>
      </c>
      <c r="S30" s="489">
        <f>+Inputs!AH140</f>
        <v>140</v>
      </c>
    </row>
    <row r="31" spans="3:29" x14ac:dyDescent="0.25">
      <c r="R31" s="489">
        <f>+Inputs!AG141</f>
        <v>2023</v>
      </c>
      <c r="S31" s="489">
        <f>+Inputs!AH141</f>
        <v>141</v>
      </c>
    </row>
    <row r="32" spans="3:29" x14ac:dyDescent="0.25">
      <c r="R32" s="489">
        <f>+Inputs!AG142</f>
        <v>2024</v>
      </c>
      <c r="S32" s="489">
        <f>+Inputs!AH142</f>
        <v>142</v>
      </c>
    </row>
    <row r="33" spans="18:19" x14ac:dyDescent="0.25">
      <c r="R33" s="489">
        <f>+Inputs!AG143</f>
        <v>2025</v>
      </c>
      <c r="S33" s="489">
        <f>+Inputs!AH143</f>
        <v>143</v>
      </c>
    </row>
  </sheetData>
  <mergeCells count="1">
    <mergeCell ref="R1:T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33"/>
  <sheetViews>
    <sheetView workbookViewId="0"/>
  </sheetViews>
  <sheetFormatPr defaultRowHeight="15" x14ac:dyDescent="0.25"/>
  <cols>
    <col min="1" max="16384" width="9" style="489"/>
  </cols>
  <sheetData>
    <row r="1" spans="1:23" x14ac:dyDescent="0.25">
      <c r="A1" s="488" t="s">
        <v>287</v>
      </c>
      <c r="B1" s="488" t="s">
        <v>288</v>
      </c>
      <c r="C1" s="489" t="s">
        <v>283</v>
      </c>
      <c r="D1" s="489" t="s">
        <v>286</v>
      </c>
      <c r="O1" s="489" t="s">
        <v>282</v>
      </c>
      <c r="R1" s="590" t="s">
        <v>285</v>
      </c>
      <c r="S1" s="590"/>
      <c r="T1" s="590"/>
      <c r="U1" s="489" t="s">
        <v>284</v>
      </c>
    </row>
    <row r="2" spans="1:23" x14ac:dyDescent="0.25">
      <c r="A2" s="490"/>
      <c r="B2" s="490"/>
      <c r="C2" s="491"/>
      <c r="D2" s="494">
        <f>IFERROR(+VLOOKUP(FirstYear,Q2:U12,5,0),+VLOOKUP(FirstYear+1,Q2:U12,5,0))</f>
        <v>42522</v>
      </c>
      <c r="E2" s="494">
        <f>+VLOOKUP(YEAR(D2)+2,$Q$2:$U$12,5,0)</f>
        <v>43252</v>
      </c>
      <c r="F2" s="494">
        <f t="shared" ref="F2:N2" si="0">+VLOOKUP(YEAR(E2)+2,$Q$2:$U$12,5,0)</f>
        <v>43922</v>
      </c>
      <c r="G2" s="494">
        <f t="shared" si="0"/>
        <v>44652</v>
      </c>
      <c r="H2" s="494">
        <f t="shared" si="0"/>
        <v>45383</v>
      </c>
      <c r="I2" s="494">
        <f t="shared" si="0"/>
        <v>46113</v>
      </c>
      <c r="J2" s="494">
        <f t="shared" si="0"/>
        <v>46844</v>
      </c>
      <c r="K2" s="494">
        <f t="shared" si="0"/>
        <v>47574</v>
      </c>
      <c r="L2" s="494">
        <f t="shared" si="0"/>
        <v>48305</v>
      </c>
      <c r="M2" s="494">
        <f t="shared" si="0"/>
        <v>49035</v>
      </c>
      <c r="N2" s="494">
        <f t="shared" si="0"/>
        <v>49766</v>
      </c>
      <c r="O2" s="491"/>
      <c r="Q2" s="489">
        <f>+R2+1</f>
        <v>2016</v>
      </c>
      <c r="R2" s="502">
        <v>2015</v>
      </c>
      <c r="S2" s="502">
        <v>7</v>
      </c>
      <c r="T2" s="504">
        <f>(12-S2+1)/12</f>
        <v>0.5</v>
      </c>
      <c r="U2" s="503">
        <v>42522</v>
      </c>
      <c r="V2" s="504">
        <f t="shared" ref="V2:V3" si="1">+MONTH(U2)/12</f>
        <v>0.5</v>
      </c>
    </row>
    <row r="3" spans="1:23" x14ac:dyDescent="0.25">
      <c r="A3" s="496">
        <f ca="1">IFERROR(+SUM(INDIRECT("Inputs!"&amp;$R$21&amp;VLOOKUP($C3,$R$24:$S$33,2,0)):INDIRECT("Inputs!"&amp;$AC$21&amp;VLOOKUP($C3,$R$24:$S$33,2,0))),0)</f>
        <v>0</v>
      </c>
      <c r="C3" s="493">
        <v>2015</v>
      </c>
      <c r="D3" s="489">
        <f ca="1">VLOOKUP($C3,$R$2:$T$12,3,FALSE)*(SUM($A3:$A4))</f>
        <v>0</v>
      </c>
      <c r="O3" s="495">
        <f t="shared" ref="O3:O14" ca="1" si="2">SUM(D3:N3)</f>
        <v>0</v>
      </c>
      <c r="Q3" s="489">
        <f t="shared" ref="Q3:Q12" si="3">+R3+1</f>
        <v>2018</v>
      </c>
      <c r="R3" s="502">
        <v>2017</v>
      </c>
      <c r="S3" s="502">
        <v>7</v>
      </c>
      <c r="T3" s="504">
        <f t="shared" ref="T3:T12" si="4">(12-S3+1)/12</f>
        <v>0.5</v>
      </c>
      <c r="U3" s="503">
        <v>43252</v>
      </c>
      <c r="V3" s="504">
        <f t="shared" si="1"/>
        <v>0.5</v>
      </c>
    </row>
    <row r="4" spans="1:23" x14ac:dyDescent="0.25">
      <c r="A4" s="496">
        <f ca="1">+SUM(INDIRECT("Inputs!"&amp;$R$21&amp;VLOOKUP($C4,$R$24:$S$33,2,0)):INDIRECT("Inputs!"&amp;HLOOKUP(VLOOKUP($C4,$Q$2:$S$12,3,0)-1,$R$20:$AC$21,2,0)&amp;VLOOKUP($C4,$R$24:$S$33,2,0)))</f>
        <v>0</v>
      </c>
      <c r="B4" s="496">
        <f ca="1">+SUM(INDIRECT("Inputs!"&amp;HLOOKUP(VLOOKUP($C4,$Q$2:$S$12,3,0),$R$20:$AC$21,2,0)&amp;VLOOKUP($C4,$R$24:$S$33,2,0)):INDIRECT("Inputs!"&amp;$AC$21&amp;VLOOKUP($C4,$R$24:$S$33,2,0)))</f>
        <v>0</v>
      </c>
      <c r="C4" s="493">
        <f>+C3+1</f>
        <v>2016</v>
      </c>
      <c r="D4" s="489">
        <f ca="1">IF(ISERROR(VLOOKUP($C4,$R$2:$T$12,3,FALSE)*(SUM($A3:$A5))),D3/VLOOKUP($C3,$R$2:$T$12,3,FALSE),VLOOKUP($C4,$R$2:$T$12,3,FALSE)*(SUM($A3:$A5)))</f>
        <v>0</v>
      </c>
      <c r="O4" s="495">
        <f t="shared" ca="1" si="2"/>
        <v>0</v>
      </c>
      <c r="Q4" s="489">
        <f t="shared" si="3"/>
        <v>2020</v>
      </c>
      <c r="R4" s="502">
        <v>2019</v>
      </c>
      <c r="S4" s="502">
        <v>5</v>
      </c>
      <c r="T4" s="504">
        <f t="shared" si="4"/>
        <v>0.66666666666666663</v>
      </c>
      <c r="U4" s="503">
        <v>43922</v>
      </c>
      <c r="V4" s="504">
        <f>+MONTH(U4)/12</f>
        <v>0.33333333333333331</v>
      </c>
    </row>
    <row r="5" spans="1:23" x14ac:dyDescent="0.25">
      <c r="A5" s="496">
        <f ca="1">+SUM(INDIRECT("Inputs!"&amp;$R$21&amp;VLOOKUP($C5,$R$24:$S$33,2,0)):INDIRECT("Inputs!"&amp;$AC$21&amp;VLOOKUP($C5,$R$24:$S$33,2,0)))</f>
        <v>0</v>
      </c>
      <c r="C5" s="493">
        <f t="shared" ref="C5:C14" si="5">+C4+1</f>
        <v>2017</v>
      </c>
      <c r="D5" s="489">
        <f ca="1">+D4</f>
        <v>0</v>
      </c>
      <c r="E5" s="489">
        <f ca="1">VLOOKUP($C5,$R$2:$T$12,3,FALSE)*(SUM($A5:$A6,$B4))</f>
        <v>0</v>
      </c>
      <c r="O5" s="495">
        <f t="shared" ca="1" si="2"/>
        <v>0</v>
      </c>
      <c r="Q5" s="489">
        <f t="shared" si="3"/>
        <v>2022</v>
      </c>
      <c r="R5" s="502">
        <f>R4+2</f>
        <v>2021</v>
      </c>
      <c r="S5" s="502">
        <v>5</v>
      </c>
      <c r="T5" s="504">
        <f t="shared" si="4"/>
        <v>0.66666666666666663</v>
      </c>
      <c r="U5" s="503">
        <v>44652</v>
      </c>
      <c r="V5" s="504">
        <f t="shared" ref="V5:V12" si="6">+MONTH(U5)/12</f>
        <v>0.33333333333333331</v>
      </c>
      <c r="W5" s="492"/>
    </row>
    <row r="6" spans="1:23" x14ac:dyDescent="0.25">
      <c r="A6" s="496">
        <f ca="1">+SUM(INDIRECT("Inputs!"&amp;$R$21&amp;VLOOKUP($C6,$R$24:$S$33,2,0)):INDIRECT("Inputs!"&amp;HLOOKUP(VLOOKUP($C6,$Q$2:$S$12,3,0)-1,$R$20:$AC$21,2,0)&amp;VLOOKUP($C6,$R$24:$S$33,2,0)))</f>
        <v>0</v>
      </c>
      <c r="B6" s="496">
        <f ca="1">+SUM(INDIRECT("Inputs!"&amp;HLOOKUP(VLOOKUP($C6,$Q$2:$S$12,3,0),$R$20:$AC$21,2,0)&amp;VLOOKUP($C6,$R$24:$S$33,2,0)):INDIRECT("Inputs!"&amp;$AC$21&amp;VLOOKUP($C6,$R$24:$S$33,2,0)))</f>
        <v>0</v>
      </c>
      <c r="C6" s="493">
        <f t="shared" si="5"/>
        <v>2018</v>
      </c>
      <c r="D6" s="489">
        <f t="shared" ref="D6:H14" ca="1" si="7">+D5</f>
        <v>0</v>
      </c>
      <c r="E6" s="489">
        <f ca="1">SUM($A5:$A6,$B4)</f>
        <v>0</v>
      </c>
      <c r="O6" s="495">
        <f t="shared" ca="1" si="2"/>
        <v>0</v>
      </c>
      <c r="Q6" s="489">
        <f t="shared" si="3"/>
        <v>2024</v>
      </c>
      <c r="R6" s="502">
        <f t="shared" ref="R6:R12" si="8">R5+2</f>
        <v>2023</v>
      </c>
      <c r="S6" s="502">
        <v>5</v>
      </c>
      <c r="T6" s="504">
        <f t="shared" si="4"/>
        <v>0.66666666666666663</v>
      </c>
      <c r="U6" s="503">
        <v>45383</v>
      </c>
      <c r="V6" s="504">
        <f t="shared" si="6"/>
        <v>0.33333333333333331</v>
      </c>
    </row>
    <row r="7" spans="1:23" x14ac:dyDescent="0.25">
      <c r="A7" s="496">
        <f ca="1">+SUM(INDIRECT("Inputs!"&amp;$R$21&amp;VLOOKUP($C7,$R$24:$S$33,2,0)):INDIRECT("Inputs!"&amp;$AC$21&amp;VLOOKUP($C7,$R$24:$S$33,2,0)))</f>
        <v>0</v>
      </c>
      <c r="C7" s="493">
        <f t="shared" si="5"/>
        <v>2019</v>
      </c>
      <c r="D7" s="489">
        <f t="shared" ca="1" si="7"/>
        <v>0</v>
      </c>
      <c r="E7" s="489">
        <f ca="1">+E6</f>
        <v>0</v>
      </c>
      <c r="F7" s="489">
        <f ca="1">VLOOKUP($C7,$R$2:$T$12,3,FALSE)*(SUM($A7:$A8,$B6))</f>
        <v>0</v>
      </c>
      <c r="O7" s="495">
        <f t="shared" ca="1" si="2"/>
        <v>0</v>
      </c>
      <c r="Q7" s="489">
        <f t="shared" si="3"/>
        <v>2026</v>
      </c>
      <c r="R7" s="502">
        <f t="shared" si="8"/>
        <v>2025</v>
      </c>
      <c r="S7" s="502">
        <v>5</v>
      </c>
      <c r="T7" s="504">
        <f t="shared" si="4"/>
        <v>0.66666666666666663</v>
      </c>
      <c r="U7" s="503">
        <v>46113</v>
      </c>
      <c r="V7" s="504">
        <f t="shared" si="6"/>
        <v>0.33333333333333331</v>
      </c>
    </row>
    <row r="8" spans="1:23" x14ac:dyDescent="0.25">
      <c r="A8" s="496">
        <f ca="1">+SUM(INDIRECT("Inputs!"&amp;$R$21&amp;VLOOKUP($C8,$R$24:$S$33,2,0)):INDIRECT("Inputs!"&amp;HLOOKUP(VLOOKUP($C8,$Q$2:$S$12,3,0)-1,$R$20:$AC$21,2,0)&amp;VLOOKUP($C8,$R$24:$S$33,2,0)))</f>
        <v>0</v>
      </c>
      <c r="B8" s="496">
        <f ca="1">+SUM(INDIRECT("Inputs!"&amp;HLOOKUP(VLOOKUP($C8,$Q$2:$S$12,3,0),$R$20:$AC$21,2,0)&amp;VLOOKUP($C8,$R$24:$S$33,2,0)):INDIRECT("Inputs!"&amp;$AC$21&amp;VLOOKUP($C8,$R$24:$S$33,2,0)))</f>
        <v>0</v>
      </c>
      <c r="C8" s="493">
        <f t="shared" si="5"/>
        <v>2020</v>
      </c>
      <c r="D8" s="489">
        <f t="shared" ca="1" si="7"/>
        <v>0</v>
      </c>
      <c r="E8" s="489">
        <f t="shared" ca="1" si="7"/>
        <v>0</v>
      </c>
      <c r="F8" s="489">
        <f ca="1">IF(ISERROR(VLOOKUP($C8,$R$2:$T$12,3,FALSE)*(SUM($A7:$A9))),F7/VLOOKUP($C7,$R$2:$T$12,3,FALSE),VLOOKUP($C8,$R$2:$T$12,3,FALSE)*(SUM($A7:$A9)))</f>
        <v>0</v>
      </c>
      <c r="O8" s="495">
        <f t="shared" ca="1" si="2"/>
        <v>0</v>
      </c>
      <c r="Q8" s="489">
        <f t="shared" si="3"/>
        <v>2028</v>
      </c>
      <c r="R8" s="502">
        <f t="shared" si="8"/>
        <v>2027</v>
      </c>
      <c r="S8" s="502">
        <v>5</v>
      </c>
      <c r="T8" s="504">
        <f t="shared" si="4"/>
        <v>0.66666666666666663</v>
      </c>
      <c r="U8" s="503">
        <v>46844</v>
      </c>
      <c r="V8" s="504">
        <f t="shared" si="6"/>
        <v>0.33333333333333331</v>
      </c>
    </row>
    <row r="9" spans="1:23" x14ac:dyDescent="0.25">
      <c r="A9" s="496">
        <f ca="1">+SUM(INDIRECT("Inputs!"&amp;$R$21&amp;VLOOKUP($C9,$R$24:$S$33,2,0)):INDIRECT("Inputs!"&amp;$AC$21&amp;VLOOKUP($C9,$R$24:$S$33,2,0)))</f>
        <v>0</v>
      </c>
      <c r="C9" s="493">
        <f t="shared" si="5"/>
        <v>2021</v>
      </c>
      <c r="D9" s="489">
        <f t="shared" ca="1" si="7"/>
        <v>0</v>
      </c>
      <c r="E9" s="489">
        <f t="shared" ca="1" si="7"/>
        <v>0</v>
      </c>
      <c r="F9" s="489">
        <f ca="1">+F8</f>
        <v>0</v>
      </c>
      <c r="G9" s="489">
        <f ca="1">VLOOKUP($C9,$R$2:$T$12,3,FALSE)*(SUM($A9:$A10,$B8))</f>
        <v>0</v>
      </c>
      <c r="O9" s="495">
        <f t="shared" ca="1" si="2"/>
        <v>0</v>
      </c>
      <c r="Q9" s="489">
        <f t="shared" si="3"/>
        <v>2030</v>
      </c>
      <c r="R9" s="502">
        <f t="shared" si="8"/>
        <v>2029</v>
      </c>
      <c r="S9" s="502">
        <v>5</v>
      </c>
      <c r="T9" s="504">
        <f t="shared" si="4"/>
        <v>0.66666666666666663</v>
      </c>
      <c r="U9" s="503">
        <v>47574</v>
      </c>
      <c r="V9" s="504">
        <f t="shared" si="6"/>
        <v>0.33333333333333331</v>
      </c>
    </row>
    <row r="10" spans="1:23" x14ac:dyDescent="0.25">
      <c r="A10" s="496">
        <f ca="1">+SUM(INDIRECT("Inputs!"&amp;$R$21&amp;VLOOKUP($C10,$R$24:$S$33,2,0)):INDIRECT("Inputs!"&amp;HLOOKUP(VLOOKUP($C10,$Q$2:$S$12,3,0)-1,$R$20:$AC$21,2,0)&amp;VLOOKUP($C10,$R$24:$S$33,2,0)))</f>
        <v>0</v>
      </c>
      <c r="B10" s="496">
        <f ca="1">+SUM(INDIRECT("Inputs!"&amp;HLOOKUP(VLOOKUP($C10,$Q$2:$S$12,3,0),$R$20:$AC$21,2,0)&amp;VLOOKUP($C10,$R$24:$S$33,2,0)):INDIRECT("Inputs!"&amp;$AC$21&amp;VLOOKUP($C10,$R$24:$S$33,2,0)))</f>
        <v>0</v>
      </c>
      <c r="C10" s="493">
        <f t="shared" si="5"/>
        <v>2022</v>
      </c>
      <c r="D10" s="489">
        <f t="shared" ca="1" si="7"/>
        <v>0</v>
      </c>
      <c r="E10" s="489">
        <f t="shared" ca="1" si="7"/>
        <v>0</v>
      </c>
      <c r="F10" s="489">
        <f t="shared" ca="1" si="7"/>
        <v>0</v>
      </c>
      <c r="G10" s="489">
        <f ca="1">SUM($A9:$A10,$B8)</f>
        <v>0</v>
      </c>
      <c r="O10" s="495">
        <f t="shared" ca="1" si="2"/>
        <v>0</v>
      </c>
      <c r="Q10" s="489">
        <f t="shared" si="3"/>
        <v>2032</v>
      </c>
      <c r="R10" s="502">
        <f t="shared" si="8"/>
        <v>2031</v>
      </c>
      <c r="S10" s="502">
        <v>5</v>
      </c>
      <c r="T10" s="504">
        <f t="shared" si="4"/>
        <v>0.66666666666666663</v>
      </c>
      <c r="U10" s="503">
        <v>48305</v>
      </c>
      <c r="V10" s="504">
        <f t="shared" si="6"/>
        <v>0.33333333333333331</v>
      </c>
    </row>
    <row r="11" spans="1:23" x14ac:dyDescent="0.25">
      <c r="A11" s="496">
        <f ca="1">+SUM(INDIRECT("Inputs!"&amp;$R$21&amp;VLOOKUP($C11,$R$24:$S$33,2,0)):INDIRECT("Inputs!"&amp;$AC$21&amp;VLOOKUP($C11,$R$24:$S$33,2,0)))</f>
        <v>0</v>
      </c>
      <c r="C11" s="493">
        <f t="shared" si="5"/>
        <v>2023</v>
      </c>
      <c r="D11" s="489">
        <f t="shared" ca="1" si="7"/>
        <v>0</v>
      </c>
      <c r="E11" s="489">
        <f t="shared" ca="1" si="7"/>
        <v>0</v>
      </c>
      <c r="F11" s="489">
        <f t="shared" ca="1" si="7"/>
        <v>0</v>
      </c>
      <c r="G11" s="489">
        <f ca="1">+G10</f>
        <v>0</v>
      </c>
      <c r="H11" s="489">
        <f ca="1">VLOOKUP($C11,$R$2:$T$12,3,FALSE)*(SUM($A11:$A12))</f>
        <v>0</v>
      </c>
      <c r="O11" s="495">
        <f t="shared" ca="1" si="2"/>
        <v>0</v>
      </c>
      <c r="Q11" s="489">
        <f t="shared" si="3"/>
        <v>2034</v>
      </c>
      <c r="R11" s="502">
        <f t="shared" si="8"/>
        <v>2033</v>
      </c>
      <c r="S11" s="502">
        <v>5</v>
      </c>
      <c r="T11" s="504">
        <f t="shared" si="4"/>
        <v>0.66666666666666663</v>
      </c>
      <c r="U11" s="503">
        <v>49035</v>
      </c>
      <c r="V11" s="504">
        <f t="shared" si="6"/>
        <v>0.33333333333333331</v>
      </c>
    </row>
    <row r="12" spans="1:23" x14ac:dyDescent="0.25">
      <c r="A12" s="496">
        <f ca="1">+SUM(INDIRECT("Inputs!"&amp;$R$21&amp;VLOOKUP($C12,$R$24:$S$33,2,0)):INDIRECT("Inputs!"&amp;HLOOKUP(VLOOKUP($C12,$Q$2:$S$12,3,0)-1,$R$20:$AC$21,2,0)&amp;VLOOKUP($C12,$R$24:$S$33,2,0)))</f>
        <v>0</v>
      </c>
      <c r="B12" s="496">
        <f ca="1">+SUM(INDIRECT("Inputs!"&amp;HLOOKUP(VLOOKUP($C12,$Q$2:$S$12,3,0),$R$20:$AC$21,2,0)&amp;VLOOKUP($C12,$R$24:$S$33,2,0)):INDIRECT("Inputs!"&amp;$AC$21&amp;VLOOKUP($C12,$R$24:$S$33,2,0)))</f>
        <v>0</v>
      </c>
      <c r="C12" s="493">
        <f t="shared" si="5"/>
        <v>2024</v>
      </c>
      <c r="D12" s="489">
        <f t="shared" ca="1" si="7"/>
        <v>0</v>
      </c>
      <c r="E12" s="489">
        <f t="shared" ca="1" si="7"/>
        <v>0</v>
      </c>
      <c r="F12" s="489">
        <f t="shared" ca="1" si="7"/>
        <v>0</v>
      </c>
      <c r="G12" s="489">
        <f t="shared" ca="1" si="7"/>
        <v>0</v>
      </c>
      <c r="H12" s="489">
        <f ca="1">IF(ISERROR(VLOOKUP($C12,$R$2:$T$12,3,FALSE)*(SUM($A11:$A13))),H11/VLOOKUP($C11,$R$2:$T$12,3,FALSE),VLOOKUP($C12,$R$2:$T$12,3,FALSE)*(SUM($A11:$A13)))</f>
        <v>0</v>
      </c>
      <c r="O12" s="495">
        <f t="shared" ca="1" si="2"/>
        <v>0</v>
      </c>
      <c r="Q12" s="489">
        <f t="shared" si="3"/>
        <v>2036</v>
      </c>
      <c r="R12" s="502">
        <f t="shared" si="8"/>
        <v>2035</v>
      </c>
      <c r="S12" s="502">
        <v>5</v>
      </c>
      <c r="T12" s="504">
        <f t="shared" si="4"/>
        <v>0.66666666666666663</v>
      </c>
      <c r="U12" s="503">
        <v>49766</v>
      </c>
      <c r="V12" s="504">
        <f t="shared" si="6"/>
        <v>0.33333333333333331</v>
      </c>
    </row>
    <row r="13" spans="1:23" x14ac:dyDescent="0.25">
      <c r="A13" s="496"/>
      <c r="B13" s="496"/>
      <c r="C13" s="493">
        <f t="shared" si="5"/>
        <v>2025</v>
      </c>
      <c r="D13" s="489">
        <f t="shared" ca="1" si="7"/>
        <v>0</v>
      </c>
      <c r="E13" s="489">
        <f t="shared" ca="1" si="7"/>
        <v>0</v>
      </c>
      <c r="F13" s="489">
        <f t="shared" ca="1" si="7"/>
        <v>0</v>
      </c>
      <c r="G13" s="489">
        <f t="shared" ca="1" si="7"/>
        <v>0</v>
      </c>
      <c r="H13" s="489">
        <f ca="1">+H12</f>
        <v>0</v>
      </c>
      <c r="I13" s="489">
        <f ca="1">VLOOKUP($C13,$R$2:$T$12,3,FALSE)*(SUM($A13:$A14,$B12))</f>
        <v>0</v>
      </c>
      <c r="O13" s="495">
        <f t="shared" ca="1" si="2"/>
        <v>0</v>
      </c>
    </row>
    <row r="14" spans="1:23" x14ac:dyDescent="0.25">
      <c r="A14" s="496"/>
      <c r="B14" s="496"/>
      <c r="C14" s="493">
        <f t="shared" si="5"/>
        <v>2026</v>
      </c>
      <c r="D14" s="489">
        <f t="shared" ca="1" si="7"/>
        <v>0</v>
      </c>
      <c r="E14" s="489">
        <f t="shared" ca="1" si="7"/>
        <v>0</v>
      </c>
      <c r="F14" s="489">
        <f t="shared" ca="1" si="7"/>
        <v>0</v>
      </c>
      <c r="G14" s="489">
        <f t="shared" ca="1" si="7"/>
        <v>0</v>
      </c>
      <c r="H14" s="489">
        <f t="shared" ca="1" si="7"/>
        <v>0</v>
      </c>
      <c r="I14" s="489">
        <f ca="1">SUM($A13:$A14,$B12)</f>
        <v>0</v>
      </c>
      <c r="O14" s="495">
        <f t="shared" ca="1" si="2"/>
        <v>0</v>
      </c>
      <c r="R14" s="489" t="s">
        <v>290</v>
      </c>
    </row>
    <row r="15" spans="1:23" x14ac:dyDescent="0.25">
      <c r="C15" s="493"/>
      <c r="O15" s="495"/>
      <c r="R15" s="489" t="s">
        <v>289</v>
      </c>
    </row>
    <row r="16" spans="1:23" x14ac:dyDescent="0.25">
      <c r="C16" s="493"/>
      <c r="O16" s="495"/>
      <c r="R16" s="489" t="s">
        <v>291</v>
      </c>
    </row>
    <row r="17" spans="3:29" x14ac:dyDescent="0.25">
      <c r="C17" s="493"/>
      <c r="O17" s="495"/>
      <c r="R17" s="488" t="s">
        <v>292</v>
      </c>
    </row>
    <row r="18" spans="3:29" x14ac:dyDescent="0.25">
      <c r="C18" s="493"/>
      <c r="O18" s="495"/>
    </row>
    <row r="19" spans="3:29" x14ac:dyDescent="0.25">
      <c r="C19" s="493"/>
      <c r="O19" s="495"/>
    </row>
    <row r="20" spans="3:29" x14ac:dyDescent="0.25">
      <c r="C20" s="493"/>
      <c r="O20" s="495"/>
      <c r="R20" s="489">
        <v>1</v>
      </c>
      <c r="S20" s="489">
        <f>+R20+1</f>
        <v>2</v>
      </c>
      <c r="T20" s="489">
        <f t="shared" ref="T20:AC20" si="9">+S20+1</f>
        <v>3</v>
      </c>
      <c r="U20" s="489">
        <f t="shared" si="9"/>
        <v>4</v>
      </c>
      <c r="V20" s="489">
        <f t="shared" si="9"/>
        <v>5</v>
      </c>
      <c r="W20" s="489">
        <f t="shared" si="9"/>
        <v>6</v>
      </c>
      <c r="X20" s="489">
        <f t="shared" si="9"/>
        <v>7</v>
      </c>
      <c r="Y20" s="489">
        <f t="shared" si="9"/>
        <v>8</v>
      </c>
      <c r="Z20" s="489">
        <f t="shared" si="9"/>
        <v>9</v>
      </c>
      <c r="AA20" s="489">
        <f>+Z20+1</f>
        <v>10</v>
      </c>
      <c r="AB20" s="489">
        <f t="shared" si="9"/>
        <v>11</v>
      </c>
      <c r="AC20" s="489">
        <f t="shared" si="9"/>
        <v>12</v>
      </c>
    </row>
    <row r="21" spans="3:29" x14ac:dyDescent="0.25">
      <c r="C21" s="493"/>
      <c r="O21" s="495"/>
      <c r="R21" s="489" t="s">
        <v>304</v>
      </c>
      <c r="S21" s="489" t="s">
        <v>307</v>
      </c>
      <c r="T21" s="489" t="s">
        <v>308</v>
      </c>
      <c r="U21" s="489" t="s">
        <v>309</v>
      </c>
      <c r="V21" s="489" t="s">
        <v>310</v>
      </c>
      <c r="W21" s="489" t="s">
        <v>311</v>
      </c>
      <c r="X21" s="489" t="s">
        <v>312</v>
      </c>
      <c r="Y21" s="489" t="s">
        <v>313</v>
      </c>
      <c r="Z21" s="489" t="s">
        <v>314</v>
      </c>
      <c r="AA21" s="489" t="s">
        <v>315</v>
      </c>
      <c r="AB21" s="489" t="s">
        <v>316</v>
      </c>
      <c r="AC21" s="489" t="s">
        <v>305</v>
      </c>
    </row>
    <row r="22" spans="3:29" x14ac:dyDescent="0.25">
      <c r="C22" s="493"/>
      <c r="O22" s="495"/>
    </row>
    <row r="23" spans="3:29" x14ac:dyDescent="0.25">
      <c r="C23" s="493"/>
      <c r="O23" s="495"/>
    </row>
    <row r="24" spans="3:29" x14ac:dyDescent="0.25">
      <c r="O24" s="495"/>
      <c r="R24" s="489">
        <f>+Inputs!AG173</f>
        <v>2016</v>
      </c>
      <c r="S24" s="489">
        <f>+Inputs!AH173</f>
        <v>173</v>
      </c>
    </row>
    <row r="25" spans="3:29" x14ac:dyDescent="0.25">
      <c r="R25" s="489">
        <f>+Inputs!AG174</f>
        <v>2017</v>
      </c>
      <c r="S25" s="489">
        <f>+Inputs!AH174</f>
        <v>174</v>
      </c>
    </row>
    <row r="26" spans="3:29" x14ac:dyDescent="0.25">
      <c r="R26" s="489">
        <f>+Inputs!AG175</f>
        <v>2018</v>
      </c>
      <c r="S26" s="489">
        <f>+Inputs!AH175</f>
        <v>175</v>
      </c>
    </row>
    <row r="27" spans="3:29" x14ac:dyDescent="0.25">
      <c r="R27" s="489">
        <f>+Inputs!AG176</f>
        <v>2019</v>
      </c>
      <c r="S27" s="489">
        <f>+Inputs!AH176</f>
        <v>176</v>
      </c>
    </row>
    <row r="28" spans="3:29" x14ac:dyDescent="0.25">
      <c r="R28" s="489">
        <f>+Inputs!AG177</f>
        <v>2020</v>
      </c>
      <c r="S28" s="489">
        <f>+Inputs!AH177</f>
        <v>177</v>
      </c>
    </row>
    <row r="29" spans="3:29" x14ac:dyDescent="0.25">
      <c r="R29" s="489">
        <f>+Inputs!AG178</f>
        <v>2021</v>
      </c>
      <c r="S29" s="489">
        <f>+Inputs!AH178</f>
        <v>178</v>
      </c>
    </row>
    <row r="30" spans="3:29" x14ac:dyDescent="0.25">
      <c r="R30" s="489">
        <f>+Inputs!AG179</f>
        <v>2022</v>
      </c>
      <c r="S30" s="489">
        <f>+Inputs!AH179</f>
        <v>179</v>
      </c>
    </row>
    <row r="31" spans="3:29" x14ac:dyDescent="0.25">
      <c r="R31" s="489">
        <f>+Inputs!AG180</f>
        <v>2023</v>
      </c>
      <c r="S31" s="489">
        <f>+Inputs!AH180</f>
        <v>180</v>
      </c>
    </row>
    <row r="32" spans="3:29" x14ac:dyDescent="0.25">
      <c r="R32" s="489">
        <f>+Inputs!AG181</f>
        <v>2024</v>
      </c>
      <c r="S32" s="489">
        <f>+Inputs!AH181</f>
        <v>181</v>
      </c>
    </row>
    <row r="33" spans="18:19" x14ac:dyDescent="0.25">
      <c r="R33" s="489">
        <f>+Inputs!AG182</f>
        <v>2025</v>
      </c>
      <c r="S33" s="489">
        <f>+Inputs!AH182</f>
        <v>182</v>
      </c>
    </row>
  </sheetData>
  <mergeCells count="1">
    <mergeCell ref="R1:T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E92"/>
  <sheetViews>
    <sheetView zoomScale="80" zoomScaleNormal="80" workbookViewId="0"/>
  </sheetViews>
  <sheetFormatPr defaultRowHeight="15.75" x14ac:dyDescent="0.25"/>
  <cols>
    <col min="1" max="1" width="41.875" bestFit="1" customWidth="1"/>
    <col min="5" max="5" width="10.25" customWidth="1"/>
  </cols>
  <sheetData>
    <row r="1" spans="1:83" s="10" customFormat="1" x14ac:dyDescent="0.25">
      <c r="A1" s="21" t="s">
        <v>130</v>
      </c>
      <c r="C1" s="22">
        <f t="shared" ref="C1:AH1" si="0">C4</f>
        <v>2007</v>
      </c>
      <c r="D1" s="22">
        <f t="shared" si="0"/>
        <v>2008</v>
      </c>
      <c r="E1" s="22">
        <f t="shared" si="0"/>
        <v>2009</v>
      </c>
      <c r="F1" s="22">
        <f t="shared" si="0"/>
        <v>2010</v>
      </c>
      <c r="G1" s="22">
        <f t="shared" si="0"/>
        <v>2011</v>
      </c>
      <c r="H1" s="22">
        <f t="shared" si="0"/>
        <v>2012</v>
      </c>
      <c r="I1" s="22">
        <f t="shared" si="0"/>
        <v>2013</v>
      </c>
      <c r="J1" s="22">
        <f t="shared" si="0"/>
        <v>2014</v>
      </c>
      <c r="K1" s="22">
        <f t="shared" si="0"/>
        <v>2015</v>
      </c>
      <c r="L1" s="22">
        <f t="shared" si="0"/>
        <v>2016</v>
      </c>
      <c r="M1" s="22">
        <f t="shared" si="0"/>
        <v>2017</v>
      </c>
      <c r="N1" s="22">
        <f t="shared" si="0"/>
        <v>2018</v>
      </c>
      <c r="O1" s="22">
        <f t="shared" si="0"/>
        <v>2019</v>
      </c>
      <c r="P1" s="22">
        <f t="shared" si="0"/>
        <v>2020</v>
      </c>
      <c r="Q1" s="22">
        <f t="shared" si="0"/>
        <v>2021</v>
      </c>
      <c r="R1" s="22">
        <f t="shared" si="0"/>
        <v>2022</v>
      </c>
      <c r="S1" s="22">
        <f t="shared" si="0"/>
        <v>2023</v>
      </c>
      <c r="T1" s="22">
        <f t="shared" si="0"/>
        <v>2024</v>
      </c>
      <c r="U1" s="22">
        <f t="shared" si="0"/>
        <v>2025</v>
      </c>
      <c r="V1" s="22">
        <f t="shared" si="0"/>
        <v>2026</v>
      </c>
      <c r="W1" s="22">
        <f t="shared" si="0"/>
        <v>2027</v>
      </c>
      <c r="X1" s="22">
        <f t="shared" si="0"/>
        <v>2028</v>
      </c>
      <c r="Y1" s="22">
        <f t="shared" si="0"/>
        <v>2029</v>
      </c>
      <c r="Z1" s="22">
        <f t="shared" si="0"/>
        <v>2030</v>
      </c>
      <c r="AA1" s="22">
        <f t="shared" si="0"/>
        <v>2031</v>
      </c>
      <c r="AB1" s="22">
        <f t="shared" si="0"/>
        <v>2032</v>
      </c>
      <c r="AC1" s="22">
        <f t="shared" si="0"/>
        <v>2033</v>
      </c>
      <c r="AD1" s="22">
        <f t="shared" si="0"/>
        <v>2034</v>
      </c>
      <c r="AE1" s="22">
        <f t="shared" si="0"/>
        <v>2035</v>
      </c>
      <c r="AF1" s="22">
        <f t="shared" si="0"/>
        <v>2036</v>
      </c>
      <c r="AG1" s="22">
        <f t="shared" si="0"/>
        <v>2037</v>
      </c>
      <c r="AH1" s="22">
        <f t="shared" si="0"/>
        <v>2038</v>
      </c>
      <c r="AI1" s="22">
        <f t="shared" ref="AI1:BN1" si="1">AI4</f>
        <v>2039</v>
      </c>
      <c r="AJ1" s="22">
        <f t="shared" si="1"/>
        <v>2040</v>
      </c>
      <c r="AK1" s="22">
        <f t="shared" si="1"/>
        <v>2041</v>
      </c>
      <c r="AL1" s="22">
        <f t="shared" si="1"/>
        <v>2042</v>
      </c>
      <c r="AM1" s="22">
        <f t="shared" si="1"/>
        <v>2043</v>
      </c>
      <c r="AN1" s="22">
        <f t="shared" si="1"/>
        <v>2044</v>
      </c>
      <c r="AO1" s="22">
        <f t="shared" si="1"/>
        <v>2045</v>
      </c>
      <c r="AP1" s="22">
        <f t="shared" si="1"/>
        <v>2046</v>
      </c>
      <c r="AQ1" s="22">
        <f t="shared" si="1"/>
        <v>2047</v>
      </c>
      <c r="AR1" s="22">
        <f t="shared" si="1"/>
        <v>2048</v>
      </c>
      <c r="AS1" s="22">
        <f t="shared" si="1"/>
        <v>2049</v>
      </c>
      <c r="AT1" s="22">
        <f t="shared" si="1"/>
        <v>2050</v>
      </c>
      <c r="AU1" s="22">
        <f t="shared" si="1"/>
        <v>2051</v>
      </c>
      <c r="AV1" s="22">
        <f t="shared" si="1"/>
        <v>2052</v>
      </c>
      <c r="AW1" s="22">
        <f t="shared" si="1"/>
        <v>2053</v>
      </c>
      <c r="AX1" s="22">
        <f t="shared" si="1"/>
        <v>2054</v>
      </c>
      <c r="AY1" s="22">
        <f t="shared" si="1"/>
        <v>2055</v>
      </c>
      <c r="AZ1" s="22">
        <f t="shared" si="1"/>
        <v>2056</v>
      </c>
      <c r="BA1" s="22">
        <f t="shared" si="1"/>
        <v>2057</v>
      </c>
      <c r="BB1" s="22">
        <f t="shared" si="1"/>
        <v>2058</v>
      </c>
      <c r="BC1" s="22">
        <f t="shared" si="1"/>
        <v>2059</v>
      </c>
      <c r="BD1" s="22">
        <f t="shared" si="1"/>
        <v>2060</v>
      </c>
      <c r="BE1" s="22">
        <f t="shared" si="1"/>
        <v>2061</v>
      </c>
      <c r="BF1" s="22">
        <f t="shared" si="1"/>
        <v>2062</v>
      </c>
      <c r="BG1" s="22">
        <f t="shared" si="1"/>
        <v>2063</v>
      </c>
      <c r="BH1" s="22">
        <f t="shared" si="1"/>
        <v>2064</v>
      </c>
      <c r="BI1" s="22">
        <f t="shared" si="1"/>
        <v>2065</v>
      </c>
      <c r="BJ1" s="22">
        <f t="shared" si="1"/>
        <v>2066</v>
      </c>
      <c r="BK1" s="22">
        <f t="shared" si="1"/>
        <v>2067</v>
      </c>
      <c r="BL1" s="22">
        <f t="shared" si="1"/>
        <v>2068</v>
      </c>
      <c r="BM1" s="22">
        <f t="shared" si="1"/>
        <v>2069</v>
      </c>
      <c r="BN1" s="22">
        <f t="shared" si="1"/>
        <v>2070</v>
      </c>
      <c r="BO1" s="22">
        <f t="shared" ref="BO1:CD1" si="2">BO4</f>
        <v>2071</v>
      </c>
      <c r="BP1" s="22">
        <f t="shared" si="2"/>
        <v>2072</v>
      </c>
      <c r="BQ1" s="22">
        <f t="shared" si="2"/>
        <v>2073</v>
      </c>
      <c r="BR1" s="22">
        <f t="shared" si="2"/>
        <v>2074</v>
      </c>
      <c r="BS1" s="22">
        <f t="shared" si="2"/>
        <v>2075</v>
      </c>
      <c r="BT1" s="22">
        <f t="shared" si="2"/>
        <v>2076</v>
      </c>
      <c r="BU1" s="22">
        <f t="shared" si="2"/>
        <v>2077</v>
      </c>
      <c r="BV1" s="22">
        <f t="shared" si="2"/>
        <v>2078</v>
      </c>
      <c r="BW1" s="22">
        <f t="shared" si="2"/>
        <v>2079</v>
      </c>
      <c r="BX1" s="22">
        <f t="shared" si="2"/>
        <v>2080</v>
      </c>
      <c r="BY1" s="22">
        <f t="shared" si="2"/>
        <v>2081</v>
      </c>
      <c r="BZ1" s="22">
        <f t="shared" si="2"/>
        <v>2082</v>
      </c>
      <c r="CA1" s="22">
        <f t="shared" si="2"/>
        <v>2083</v>
      </c>
      <c r="CB1" s="22">
        <f t="shared" si="2"/>
        <v>2084</v>
      </c>
      <c r="CC1" s="22">
        <f t="shared" si="2"/>
        <v>2085</v>
      </c>
      <c r="CD1" s="22">
        <f t="shared" si="2"/>
        <v>2086</v>
      </c>
      <c r="CE1" s="30"/>
    </row>
    <row r="2" spans="1:83" s="10" customFormat="1" x14ac:dyDescent="0.25">
      <c r="A2" s="20" t="s">
        <v>123</v>
      </c>
      <c r="C2" s="23">
        <f t="array" ref="C2:CD2">IF(Company="ODP",$C$6:$CD$6,$C$5:$CD$5)</f>
        <v>0</v>
      </c>
      <c r="D2" s="23">
        <v>0</v>
      </c>
      <c r="E2" s="23" t="str">
        <v>yes</v>
      </c>
      <c r="F2" s="23">
        <v>0</v>
      </c>
      <c r="G2" s="23">
        <v>0</v>
      </c>
      <c r="H2" s="23" t="str">
        <v>yes</v>
      </c>
      <c r="I2" s="23">
        <v>0</v>
      </c>
      <c r="J2" s="23" t="str">
        <v>yes</v>
      </c>
      <c r="K2" s="23">
        <v>0</v>
      </c>
      <c r="L2" s="23" t="str">
        <v>yes</v>
      </c>
      <c r="M2" s="23">
        <v>0</v>
      </c>
      <c r="N2" s="23" t="str">
        <v>yes</v>
      </c>
      <c r="O2" s="23">
        <v>0</v>
      </c>
      <c r="P2" s="23" t="str">
        <v>yes</v>
      </c>
      <c r="Q2" s="23">
        <v>0</v>
      </c>
      <c r="R2" s="23" t="str">
        <v>yes</v>
      </c>
      <c r="S2" s="23">
        <v>0</v>
      </c>
      <c r="T2" s="23" t="str">
        <v>yes</v>
      </c>
      <c r="U2" s="23">
        <v>0</v>
      </c>
      <c r="V2" s="23" t="str">
        <v>yes</v>
      </c>
      <c r="W2" s="23">
        <v>0</v>
      </c>
      <c r="X2" s="23" t="str">
        <v>yes</v>
      </c>
      <c r="Y2" s="23">
        <v>0</v>
      </c>
      <c r="Z2" s="23" t="str">
        <v>yes</v>
      </c>
      <c r="AA2" s="23">
        <v>0</v>
      </c>
      <c r="AB2" s="23" t="str">
        <v>yes</v>
      </c>
      <c r="AC2" s="23">
        <v>0</v>
      </c>
      <c r="AD2" s="23" t="str">
        <v>yes</v>
      </c>
      <c r="AE2" s="23">
        <v>0</v>
      </c>
      <c r="AF2" s="23" t="str">
        <v>yes</v>
      </c>
      <c r="AG2" s="23">
        <v>0</v>
      </c>
      <c r="AH2" s="23" t="str">
        <v>yes</v>
      </c>
      <c r="AI2" s="23">
        <v>0</v>
      </c>
      <c r="AJ2" s="23" t="str">
        <v>yes</v>
      </c>
      <c r="AK2" s="23">
        <v>0</v>
      </c>
      <c r="AL2" s="23" t="str">
        <v>yes</v>
      </c>
      <c r="AM2" s="23">
        <v>0</v>
      </c>
      <c r="AN2" s="23" t="str">
        <v>yes</v>
      </c>
      <c r="AO2" s="23">
        <v>0</v>
      </c>
      <c r="AP2" s="23" t="str">
        <v>yes</v>
      </c>
      <c r="AQ2" s="23">
        <v>0</v>
      </c>
      <c r="AR2" s="23" t="str">
        <v>yes</v>
      </c>
      <c r="AS2" s="23">
        <v>0</v>
      </c>
      <c r="AT2" s="23" t="str">
        <v>yes</v>
      </c>
      <c r="AU2" s="23">
        <v>0</v>
      </c>
      <c r="AV2" s="23" t="str">
        <v>yes</v>
      </c>
      <c r="AW2" s="23">
        <v>0</v>
      </c>
      <c r="AX2" s="23" t="str">
        <v>yes</v>
      </c>
      <c r="AY2" s="23">
        <v>0</v>
      </c>
      <c r="AZ2" s="23" t="str">
        <v>yes</v>
      </c>
      <c r="BA2" s="23">
        <v>0</v>
      </c>
      <c r="BB2" s="23" t="str">
        <v>yes</v>
      </c>
      <c r="BC2" s="23">
        <v>0</v>
      </c>
      <c r="BD2" s="23" t="str">
        <v>yes</v>
      </c>
      <c r="BE2" s="23">
        <v>0</v>
      </c>
      <c r="BF2" s="23" t="str">
        <v>yes</v>
      </c>
      <c r="BG2" s="23">
        <v>0</v>
      </c>
      <c r="BH2" s="23" t="str">
        <v>yes</v>
      </c>
      <c r="BI2" s="23">
        <v>0</v>
      </c>
      <c r="BJ2" s="23" t="str">
        <v>yes</v>
      </c>
      <c r="BK2" s="23">
        <v>0</v>
      </c>
      <c r="BL2" s="23" t="str">
        <v>yes</v>
      </c>
      <c r="BM2" s="23">
        <v>0</v>
      </c>
      <c r="BN2" s="23" t="str">
        <v>yes</v>
      </c>
      <c r="BO2" s="23">
        <v>0</v>
      </c>
      <c r="BP2" s="23" t="str">
        <v>yes</v>
      </c>
      <c r="BQ2" s="23">
        <v>0</v>
      </c>
      <c r="BR2" s="23" t="str">
        <v>yes</v>
      </c>
      <c r="BS2" s="23">
        <v>0</v>
      </c>
      <c r="BT2" s="23" t="str">
        <v>yes</v>
      </c>
      <c r="BU2" s="23">
        <v>0</v>
      </c>
      <c r="BV2" s="23" t="str">
        <v>yes</v>
      </c>
      <c r="BW2" s="23">
        <v>0</v>
      </c>
      <c r="BX2" s="23" t="str">
        <v>yes</v>
      </c>
      <c r="BY2" s="23">
        <v>0</v>
      </c>
      <c r="BZ2" s="23" t="str">
        <v>yes</v>
      </c>
      <c r="CA2" s="23">
        <v>0</v>
      </c>
      <c r="CB2" s="23" t="str">
        <v>yes</v>
      </c>
      <c r="CC2" s="23">
        <v>0</v>
      </c>
      <c r="CD2" s="23">
        <v>0</v>
      </c>
      <c r="CE2" s="30"/>
    </row>
    <row r="3" spans="1:83" s="10" customFormat="1" x14ac:dyDescent="0.25">
      <c r="CE3" s="30"/>
    </row>
    <row r="4" spans="1:83" s="10" customFormat="1" x14ac:dyDescent="0.25">
      <c r="A4" s="21" t="s">
        <v>294</v>
      </c>
      <c r="C4" s="22">
        <v>2007</v>
      </c>
      <c r="D4" s="22">
        <f t="shared" ref="D4:AI4" si="3">C4+1</f>
        <v>2008</v>
      </c>
      <c r="E4" s="22">
        <f t="shared" si="3"/>
        <v>2009</v>
      </c>
      <c r="F4" s="22">
        <f t="shared" si="3"/>
        <v>2010</v>
      </c>
      <c r="G4" s="22">
        <f t="shared" si="3"/>
        <v>2011</v>
      </c>
      <c r="H4" s="22">
        <f t="shared" si="3"/>
        <v>2012</v>
      </c>
      <c r="I4" s="22">
        <f t="shared" si="3"/>
        <v>2013</v>
      </c>
      <c r="J4" s="22">
        <f t="shared" si="3"/>
        <v>2014</v>
      </c>
      <c r="K4" s="22">
        <f t="shared" si="3"/>
        <v>2015</v>
      </c>
      <c r="L4" s="22">
        <f t="shared" si="3"/>
        <v>2016</v>
      </c>
      <c r="M4" s="22">
        <f t="shared" si="3"/>
        <v>2017</v>
      </c>
      <c r="N4" s="22">
        <f t="shared" si="3"/>
        <v>2018</v>
      </c>
      <c r="O4" s="22">
        <f t="shared" si="3"/>
        <v>2019</v>
      </c>
      <c r="P4" s="22">
        <f t="shared" si="3"/>
        <v>2020</v>
      </c>
      <c r="Q4" s="22">
        <f t="shared" si="3"/>
        <v>2021</v>
      </c>
      <c r="R4" s="22">
        <f t="shared" si="3"/>
        <v>2022</v>
      </c>
      <c r="S4" s="22">
        <f t="shared" si="3"/>
        <v>2023</v>
      </c>
      <c r="T4" s="22">
        <f t="shared" si="3"/>
        <v>2024</v>
      </c>
      <c r="U4" s="22">
        <f t="shared" si="3"/>
        <v>2025</v>
      </c>
      <c r="V4" s="22">
        <f t="shared" si="3"/>
        <v>2026</v>
      </c>
      <c r="W4" s="22">
        <f t="shared" si="3"/>
        <v>2027</v>
      </c>
      <c r="X4" s="22">
        <f t="shared" si="3"/>
        <v>2028</v>
      </c>
      <c r="Y4" s="22">
        <f t="shared" si="3"/>
        <v>2029</v>
      </c>
      <c r="Z4" s="22">
        <f t="shared" si="3"/>
        <v>2030</v>
      </c>
      <c r="AA4" s="22">
        <f t="shared" si="3"/>
        <v>2031</v>
      </c>
      <c r="AB4" s="22">
        <f t="shared" si="3"/>
        <v>2032</v>
      </c>
      <c r="AC4" s="22">
        <f t="shared" si="3"/>
        <v>2033</v>
      </c>
      <c r="AD4" s="22">
        <f t="shared" si="3"/>
        <v>2034</v>
      </c>
      <c r="AE4" s="22">
        <f t="shared" si="3"/>
        <v>2035</v>
      </c>
      <c r="AF4" s="22">
        <f t="shared" si="3"/>
        <v>2036</v>
      </c>
      <c r="AG4" s="22">
        <f t="shared" si="3"/>
        <v>2037</v>
      </c>
      <c r="AH4" s="22">
        <f t="shared" si="3"/>
        <v>2038</v>
      </c>
      <c r="AI4" s="22">
        <f t="shared" si="3"/>
        <v>2039</v>
      </c>
      <c r="AJ4" s="22">
        <f t="shared" ref="AJ4:BO4" si="4">AI4+1</f>
        <v>2040</v>
      </c>
      <c r="AK4" s="22">
        <f t="shared" si="4"/>
        <v>2041</v>
      </c>
      <c r="AL4" s="22">
        <f t="shared" si="4"/>
        <v>2042</v>
      </c>
      <c r="AM4" s="22">
        <f t="shared" si="4"/>
        <v>2043</v>
      </c>
      <c r="AN4" s="22">
        <f t="shared" si="4"/>
        <v>2044</v>
      </c>
      <c r="AO4" s="22">
        <f t="shared" si="4"/>
        <v>2045</v>
      </c>
      <c r="AP4" s="22">
        <f t="shared" si="4"/>
        <v>2046</v>
      </c>
      <c r="AQ4" s="22">
        <f t="shared" si="4"/>
        <v>2047</v>
      </c>
      <c r="AR4" s="22">
        <f t="shared" si="4"/>
        <v>2048</v>
      </c>
      <c r="AS4" s="22">
        <f t="shared" si="4"/>
        <v>2049</v>
      </c>
      <c r="AT4" s="22">
        <f t="shared" si="4"/>
        <v>2050</v>
      </c>
      <c r="AU4" s="22">
        <f t="shared" si="4"/>
        <v>2051</v>
      </c>
      <c r="AV4" s="22">
        <f t="shared" si="4"/>
        <v>2052</v>
      </c>
      <c r="AW4" s="22">
        <f t="shared" si="4"/>
        <v>2053</v>
      </c>
      <c r="AX4" s="22">
        <f t="shared" si="4"/>
        <v>2054</v>
      </c>
      <c r="AY4" s="22">
        <f t="shared" si="4"/>
        <v>2055</v>
      </c>
      <c r="AZ4" s="22">
        <f t="shared" si="4"/>
        <v>2056</v>
      </c>
      <c r="BA4" s="22">
        <f t="shared" si="4"/>
        <v>2057</v>
      </c>
      <c r="BB4" s="22">
        <f t="shared" si="4"/>
        <v>2058</v>
      </c>
      <c r="BC4" s="22">
        <f t="shared" si="4"/>
        <v>2059</v>
      </c>
      <c r="BD4" s="22">
        <f t="shared" si="4"/>
        <v>2060</v>
      </c>
      <c r="BE4" s="22">
        <f t="shared" si="4"/>
        <v>2061</v>
      </c>
      <c r="BF4" s="22">
        <f t="shared" si="4"/>
        <v>2062</v>
      </c>
      <c r="BG4" s="22">
        <f t="shared" si="4"/>
        <v>2063</v>
      </c>
      <c r="BH4" s="22">
        <f t="shared" si="4"/>
        <v>2064</v>
      </c>
      <c r="BI4" s="22">
        <f t="shared" si="4"/>
        <v>2065</v>
      </c>
      <c r="BJ4" s="22">
        <f t="shared" si="4"/>
        <v>2066</v>
      </c>
      <c r="BK4" s="22">
        <f t="shared" si="4"/>
        <v>2067</v>
      </c>
      <c r="BL4" s="22">
        <f t="shared" si="4"/>
        <v>2068</v>
      </c>
      <c r="BM4" s="22">
        <f t="shared" si="4"/>
        <v>2069</v>
      </c>
      <c r="BN4" s="22">
        <f t="shared" si="4"/>
        <v>2070</v>
      </c>
      <c r="BO4" s="22">
        <f t="shared" si="4"/>
        <v>2071</v>
      </c>
      <c r="BP4" s="22">
        <f t="shared" ref="BP4:CD4" si="5">BO4+1</f>
        <v>2072</v>
      </c>
      <c r="BQ4" s="22">
        <f t="shared" si="5"/>
        <v>2073</v>
      </c>
      <c r="BR4" s="22">
        <f t="shared" si="5"/>
        <v>2074</v>
      </c>
      <c r="BS4" s="22">
        <f t="shared" si="5"/>
        <v>2075</v>
      </c>
      <c r="BT4" s="22">
        <f t="shared" si="5"/>
        <v>2076</v>
      </c>
      <c r="BU4" s="22">
        <f t="shared" si="5"/>
        <v>2077</v>
      </c>
      <c r="BV4" s="22">
        <f t="shared" si="5"/>
        <v>2078</v>
      </c>
      <c r="BW4" s="22">
        <f t="shared" si="5"/>
        <v>2079</v>
      </c>
      <c r="BX4" s="22">
        <f t="shared" si="5"/>
        <v>2080</v>
      </c>
      <c r="BY4" s="22">
        <f t="shared" si="5"/>
        <v>2081</v>
      </c>
      <c r="BZ4" s="22">
        <f t="shared" si="5"/>
        <v>2082</v>
      </c>
      <c r="CA4" s="22">
        <f t="shared" si="5"/>
        <v>2083</v>
      </c>
      <c r="CB4" s="22">
        <f t="shared" si="5"/>
        <v>2084</v>
      </c>
      <c r="CC4" s="22">
        <f t="shared" si="5"/>
        <v>2085</v>
      </c>
      <c r="CD4" s="22">
        <f t="shared" si="5"/>
        <v>2086</v>
      </c>
      <c r="CE4" s="30"/>
    </row>
    <row r="5" spans="1:83" s="10" customFormat="1" x14ac:dyDescent="0.25">
      <c r="B5" s="10" t="s">
        <v>120</v>
      </c>
      <c r="C5" s="26"/>
      <c r="D5" s="26"/>
      <c r="E5" s="26" t="s">
        <v>121</v>
      </c>
      <c r="F5" s="26"/>
      <c r="G5" s="26"/>
      <c r="H5" s="26" t="s">
        <v>121</v>
      </c>
      <c r="I5" s="26"/>
      <c r="J5" s="26" t="s">
        <v>121</v>
      </c>
      <c r="K5" s="26"/>
      <c r="L5" s="26" t="s">
        <v>121</v>
      </c>
      <c r="M5" s="26"/>
      <c r="N5" s="26" t="s">
        <v>121</v>
      </c>
      <c r="O5" s="26"/>
      <c r="P5" s="26" t="s">
        <v>121</v>
      </c>
      <c r="Q5" s="26"/>
      <c r="R5" s="26" t="s">
        <v>121</v>
      </c>
      <c r="S5" s="26"/>
      <c r="T5" s="26" t="s">
        <v>121</v>
      </c>
      <c r="U5" s="26"/>
      <c r="V5" s="26" t="s">
        <v>121</v>
      </c>
      <c r="W5" s="26"/>
      <c r="X5" s="26" t="s">
        <v>121</v>
      </c>
      <c r="Y5" s="26"/>
      <c r="Z5" s="26" t="s">
        <v>121</v>
      </c>
      <c r="AA5" s="26"/>
      <c r="AB5" s="26" t="s">
        <v>121</v>
      </c>
      <c r="AC5" s="26"/>
      <c r="AD5" s="26" t="s">
        <v>121</v>
      </c>
      <c r="AE5" s="26"/>
      <c r="AF5" s="26" t="s">
        <v>121</v>
      </c>
      <c r="AG5" s="26"/>
      <c r="AH5" s="26" t="s">
        <v>121</v>
      </c>
      <c r="AI5" s="26"/>
      <c r="AJ5" s="26" t="s">
        <v>121</v>
      </c>
      <c r="AK5" s="26"/>
      <c r="AL5" s="26" t="s">
        <v>121</v>
      </c>
      <c r="AM5" s="26"/>
      <c r="AN5" s="26" t="s">
        <v>121</v>
      </c>
      <c r="AO5" s="26"/>
      <c r="AP5" s="26" t="s">
        <v>121</v>
      </c>
      <c r="AQ5" s="26"/>
      <c r="AR5" s="26" t="s">
        <v>121</v>
      </c>
      <c r="AS5" s="26"/>
      <c r="AT5" s="26" t="s">
        <v>121</v>
      </c>
      <c r="AU5" s="26"/>
      <c r="AV5" s="26" t="s">
        <v>121</v>
      </c>
      <c r="AW5" s="26"/>
      <c r="AX5" s="26" t="s">
        <v>121</v>
      </c>
      <c r="AY5" s="26"/>
      <c r="AZ5" s="26" t="s">
        <v>121</v>
      </c>
      <c r="BA5" s="26"/>
      <c r="BB5" s="26" t="s">
        <v>121</v>
      </c>
      <c r="BC5" s="26"/>
      <c r="BD5" s="26" t="s">
        <v>121</v>
      </c>
      <c r="BE5" s="26"/>
      <c r="BF5" s="26" t="s">
        <v>121</v>
      </c>
      <c r="BG5" s="26"/>
      <c r="BH5" s="26" t="s">
        <v>121</v>
      </c>
      <c r="BI5" s="26"/>
      <c r="BJ5" s="26" t="s">
        <v>121</v>
      </c>
      <c r="BK5" s="26"/>
      <c r="BL5" s="26" t="s">
        <v>121</v>
      </c>
      <c r="BM5" s="26"/>
      <c r="BN5" s="26" t="s">
        <v>121</v>
      </c>
      <c r="BO5" s="26"/>
      <c r="BP5" s="26" t="s">
        <v>121</v>
      </c>
      <c r="BQ5" s="26"/>
      <c r="BR5" s="26" t="s">
        <v>121</v>
      </c>
      <c r="BS5" s="26"/>
      <c r="BT5" s="26" t="s">
        <v>121</v>
      </c>
      <c r="BU5" s="26"/>
      <c r="BV5" s="26" t="s">
        <v>121</v>
      </c>
      <c r="BW5" s="26"/>
      <c r="BX5" s="26" t="s">
        <v>121</v>
      </c>
      <c r="BY5" s="26"/>
      <c r="BZ5" s="26" t="s">
        <v>121</v>
      </c>
      <c r="CA5" s="26"/>
      <c r="CB5" s="26" t="s">
        <v>121</v>
      </c>
      <c r="CC5" s="26"/>
      <c r="CD5" s="26"/>
      <c r="CE5" s="30"/>
    </row>
    <row r="6" spans="1:83" s="10" customFormat="1" x14ac:dyDescent="0.25">
      <c r="B6" s="10" t="s">
        <v>122</v>
      </c>
      <c r="C6" s="26"/>
      <c r="D6" s="26"/>
      <c r="E6" s="26"/>
      <c r="F6" s="26" t="s">
        <v>121</v>
      </c>
      <c r="G6" s="26"/>
      <c r="H6" s="26"/>
      <c r="I6" s="26" t="s">
        <v>121</v>
      </c>
      <c r="J6" s="26"/>
      <c r="K6" s="26" t="s">
        <v>121</v>
      </c>
      <c r="L6" s="26"/>
      <c r="M6" s="26" t="s">
        <v>121</v>
      </c>
      <c r="N6" s="26"/>
      <c r="O6" s="26" t="s">
        <v>121</v>
      </c>
      <c r="P6" s="26"/>
      <c r="Q6" s="26" t="s">
        <v>121</v>
      </c>
      <c r="R6" s="26"/>
      <c r="S6" s="26" t="s">
        <v>121</v>
      </c>
      <c r="T6" s="26"/>
      <c r="U6" s="26" t="s">
        <v>121</v>
      </c>
      <c r="V6" s="26"/>
      <c r="W6" s="26" t="s">
        <v>121</v>
      </c>
      <c r="X6" s="26"/>
      <c r="Y6" s="26" t="s">
        <v>121</v>
      </c>
      <c r="Z6" s="26"/>
      <c r="AA6" s="26" t="s">
        <v>121</v>
      </c>
      <c r="AB6" s="26"/>
      <c r="AC6" s="26" t="s">
        <v>121</v>
      </c>
      <c r="AD6" s="26"/>
      <c r="AE6" s="26" t="s">
        <v>121</v>
      </c>
      <c r="AF6" s="26"/>
      <c r="AG6" s="26" t="s">
        <v>121</v>
      </c>
      <c r="AH6" s="26"/>
      <c r="AI6" s="26" t="s">
        <v>121</v>
      </c>
      <c r="AJ6" s="26"/>
      <c r="AK6" s="26" t="s">
        <v>121</v>
      </c>
      <c r="AL6" s="26"/>
      <c r="AM6" s="26" t="s">
        <v>121</v>
      </c>
      <c r="AN6" s="26"/>
      <c r="AO6" s="26" t="s">
        <v>121</v>
      </c>
      <c r="AP6" s="26"/>
      <c r="AQ6" s="26" t="s">
        <v>121</v>
      </c>
      <c r="AR6" s="26"/>
      <c r="AS6" s="26" t="s">
        <v>121</v>
      </c>
      <c r="AT6" s="26"/>
      <c r="AU6" s="26" t="s">
        <v>121</v>
      </c>
      <c r="AV6" s="26"/>
      <c r="AW6" s="26" t="s">
        <v>121</v>
      </c>
      <c r="AX6" s="26"/>
      <c r="AY6" s="26" t="s">
        <v>121</v>
      </c>
      <c r="AZ6" s="26"/>
      <c r="BA6" s="26" t="s">
        <v>121</v>
      </c>
      <c r="BB6" s="26"/>
      <c r="BC6" s="26" t="s">
        <v>121</v>
      </c>
      <c r="BD6" s="26"/>
      <c r="BE6" s="26" t="s">
        <v>121</v>
      </c>
      <c r="BF6" s="26"/>
      <c r="BG6" s="26" t="s">
        <v>121</v>
      </c>
      <c r="BH6" s="26"/>
      <c r="BI6" s="26" t="s">
        <v>121</v>
      </c>
      <c r="BJ6" s="26"/>
      <c r="BK6" s="26" t="s">
        <v>121</v>
      </c>
      <c r="BL6" s="26"/>
      <c r="BM6" s="26" t="s">
        <v>121</v>
      </c>
      <c r="BN6" s="26"/>
      <c r="BO6" s="26" t="s">
        <v>121</v>
      </c>
      <c r="BP6" s="26"/>
      <c r="BQ6" s="26" t="s">
        <v>121</v>
      </c>
      <c r="BR6" s="26"/>
      <c r="BS6" s="26" t="s">
        <v>121</v>
      </c>
      <c r="BT6" s="26"/>
      <c r="BU6" s="26" t="s">
        <v>121</v>
      </c>
      <c r="BV6" s="26"/>
      <c r="BW6" s="26" t="s">
        <v>121</v>
      </c>
      <c r="BX6" s="26"/>
      <c r="BY6" s="26" t="s">
        <v>121</v>
      </c>
      <c r="BZ6" s="26"/>
      <c r="CA6" s="26" t="s">
        <v>121</v>
      </c>
      <c r="CB6" s="26"/>
      <c r="CC6" s="26" t="s">
        <v>121</v>
      </c>
      <c r="CD6" s="26"/>
      <c r="CE6" s="30"/>
    </row>
    <row r="7" spans="1:83" s="10" customFormat="1" x14ac:dyDescent="0.25">
      <c r="CE7" s="30"/>
    </row>
    <row r="8" spans="1:83" s="10" customFormat="1" x14ac:dyDescent="0.25">
      <c r="A8" s="433"/>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E8" s="30"/>
    </row>
    <row r="9" spans="1:83" s="10" customFormat="1" x14ac:dyDescent="0.25">
      <c r="A9" s="1"/>
      <c r="B9" s="498"/>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row>
    <row r="10" spans="1:83"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row>
    <row r="11" spans="1:83" s="6" customFormat="1" x14ac:dyDescent="0.25">
      <c r="A11" s="1"/>
      <c r="B11" s="1"/>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499"/>
      <c r="BW11" s="499"/>
      <c r="BX11" s="499"/>
      <c r="BY11" s="499"/>
      <c r="BZ11" s="499"/>
      <c r="CA11" s="499"/>
      <c r="CB11" s="499"/>
      <c r="CC11" s="499"/>
      <c r="CD11" s="78" t="str">
        <f ca="1">'Outputs - Recommendation'!CD4</f>
        <v/>
      </c>
    </row>
    <row r="12" spans="1:83" x14ac:dyDescent="0.25">
      <c r="A12" s="76"/>
      <c r="B12" s="2"/>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77">
        <f ca="1">'Outputs - Recommendation'!CD33</f>
        <v>-2.9261048903208572E-14</v>
      </c>
    </row>
    <row r="13" spans="1:83" x14ac:dyDescent="0.25">
      <c r="A13" s="76"/>
      <c r="B13" s="2"/>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77" t="e">
        <f ca="1">IF(ISBLANK(FirstYear),0,IF(ECR="yes",CD12,IF(CD11=2012,0,IF(CD11=FirstYear,0,IF(AND(HLOOKUP(CD11,Rate_Case_Assumptions,2)="yes",CD11-1=FirstYear),0,IF(AND(HLOOKUP(CD11,Rate_Case_Assumptions,2)="yes",HLOOKUP(CD11-2,Rate_Case_Assumptions,2)="yes"),CB12,IF(HLOOKUP(CD11,Rate_Case_Assumptions,2)="yes",CC13,IF(HLOOKUP(CD11-1,Rate_Case_Assumptions,2)="yes",(12-'Rate Case Revenues'!$B$9+1)/12*(CC12-CC13)+CC13,IF(AND(HLOOKUP(CD11,Rate_Case_Assumptions,2)=0,CD11-1=FirstYear),0,IF(HLOOKUP(CD11-2,Rate_Case_Assumptions,2)="yes",CB12,CC13))))))))))</f>
        <v>#N/A</v>
      </c>
    </row>
    <row r="14" spans="1:83" s="77" customFormat="1" x14ac:dyDescent="0.2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77" t="e">
        <v>#N/A</v>
      </c>
    </row>
    <row r="15" spans="1:83"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row>
    <row r="16" spans="1:83" x14ac:dyDescent="0.25">
      <c r="A16" s="279"/>
      <c r="B16" s="2"/>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77">
        <f t="shared" ref="CD16" ca="1" si="6">CD12</f>
        <v>-2.9261048903208572E-14</v>
      </c>
    </row>
    <row r="17" spans="1:83" x14ac:dyDescent="0.25">
      <c r="A17" s="28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row>
    <row r="18" spans="1:83" x14ac:dyDescent="0.25">
      <c r="A18" s="2"/>
      <c r="B18" s="2"/>
      <c r="C18" s="2"/>
      <c r="D18" s="2"/>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0"/>
      <c r="AV18" s="500"/>
      <c r="AW18" s="500"/>
      <c r="AX18" s="500"/>
      <c r="AY18" s="500"/>
      <c r="AZ18" s="500"/>
      <c r="BA18" s="500"/>
      <c r="BB18" s="500"/>
      <c r="BC18" s="500"/>
      <c r="BD18" s="500"/>
      <c r="BE18" s="500"/>
      <c r="BF18" s="500"/>
      <c r="BG18" s="500"/>
      <c r="BH18" s="500"/>
      <c r="BI18" s="500"/>
      <c r="BJ18" s="500"/>
      <c r="BK18" s="500"/>
      <c r="BL18" s="500"/>
      <c r="BM18" s="500"/>
      <c r="BN18" s="500"/>
      <c r="BO18" s="500"/>
      <c r="BP18" s="500"/>
      <c r="BQ18" s="500"/>
      <c r="BR18" s="500"/>
      <c r="BS18" s="500"/>
      <c r="BT18" s="500"/>
      <c r="BU18" s="500"/>
      <c r="BV18" s="500"/>
      <c r="BW18" s="500"/>
      <c r="BX18" s="500"/>
      <c r="BY18" s="500"/>
      <c r="BZ18" s="500"/>
      <c r="CA18" s="500"/>
      <c r="CB18" s="500"/>
      <c r="CC18" s="500"/>
      <c r="CD18" s="79">
        <f t="shared" ref="CD18" si="7">CB12</f>
        <v>0</v>
      </c>
      <c r="CE18" s="79"/>
    </row>
    <row r="19" spans="1:83" x14ac:dyDescent="0.25">
      <c r="A19" s="279"/>
      <c r="B19" s="2"/>
      <c r="C19" s="2"/>
      <c r="D19" s="2"/>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77">
        <f t="shared" ref="CD19" si="8">CD18*$B$9/12</f>
        <v>0</v>
      </c>
    </row>
    <row r="20" spans="1:83"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row>
    <row r="21" spans="1:83"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row>
    <row r="22" spans="1:83"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row>
    <row r="23" spans="1:83"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row>
    <row r="24" spans="1:83"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row>
    <row r="25" spans="1:83"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row>
    <row r="26" spans="1:83"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row>
    <row r="27" spans="1:83" x14ac:dyDescent="0.25">
      <c r="A27" s="2"/>
      <c r="B27" s="279"/>
      <c r="C27" s="2"/>
      <c r="D27" s="2"/>
      <c r="E27" s="501"/>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row>
    <row r="28" spans="1:83"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row>
    <row r="29" spans="1:83" x14ac:dyDescent="0.25">
      <c r="A29" s="2"/>
      <c r="B29" s="497"/>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row>
    <row r="30" spans="1:83"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row>
    <row r="31" spans="1:83"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row>
    <row r="32" spans="1:83"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row>
    <row r="33" spans="1:8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row>
    <row r="34" spans="1:8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row>
    <row r="35" spans="1:81" x14ac:dyDescent="0.25">
      <c r="A35" s="2"/>
      <c r="B35" s="279"/>
      <c r="C35" s="2"/>
      <c r="D35" s="2"/>
      <c r="E35" s="279"/>
      <c r="F35" s="2"/>
      <c r="G35" s="501"/>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row>
    <row r="36" spans="1:8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row>
    <row r="37" spans="1:81" x14ac:dyDescent="0.25">
      <c r="A37" s="2"/>
      <c r="B37" s="497"/>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row>
    <row r="38" spans="1:81" x14ac:dyDescent="0.25">
      <c r="A38" s="279"/>
      <c r="B38" s="2"/>
      <c r="C38" s="2"/>
      <c r="D38" s="2"/>
      <c r="E38" s="49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row>
    <row r="39" spans="1:8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row>
    <row r="40" spans="1:81" x14ac:dyDescent="0.25">
      <c r="A40" s="279"/>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row>
    <row r="41" spans="1:81" x14ac:dyDescent="0.25">
      <c r="A41" s="279"/>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row>
    <row r="42" spans="1:81" x14ac:dyDescent="0.25">
      <c r="A42" s="279"/>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row>
    <row r="43" spans="1:8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row>
    <row r="44" spans="1:81" x14ac:dyDescent="0.25">
      <c r="A44" s="28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row>
    <row r="45" spans="1:8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row>
    <row r="46" spans="1:8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row>
    <row r="47" spans="1:8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row>
    <row r="48" spans="1:8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row>
    <row r="49" spans="1:8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row>
    <row r="50" spans="1:8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row>
    <row r="51" spans="1:8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row>
    <row r="52" spans="1:8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row>
    <row r="53" spans="1:8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row>
    <row r="54" spans="1:8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row>
    <row r="55" spans="1:8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row>
    <row r="56" spans="1:8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row>
    <row r="57" spans="1:8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row>
    <row r="58" spans="1:8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row>
    <row r="59" spans="1:8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row>
    <row r="60" spans="1:8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row>
    <row r="61" spans="1:8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row>
    <row r="62" spans="1:8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row>
    <row r="63" spans="1:8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row>
    <row r="64" spans="1:8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row>
    <row r="65" spans="1:8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row>
    <row r="66" spans="1:8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row>
    <row r="67" spans="1:8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row>
    <row r="68" spans="1:8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row>
    <row r="69" spans="1:8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row>
    <row r="70" spans="1:8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row>
    <row r="71" spans="1:8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row>
    <row r="72" spans="1:8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row>
    <row r="73" spans="1:8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row>
    <row r="74" spans="1:8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row>
    <row r="75" spans="1:8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row>
    <row r="76" spans="1:8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row>
    <row r="77" spans="1:8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row>
    <row r="78" spans="1:8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row>
    <row r="79" spans="1:8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row>
    <row r="80" spans="1:8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row>
    <row r="81" spans="1:8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row>
    <row r="82" spans="1:8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row>
    <row r="83" spans="1:8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row>
    <row r="84" spans="1:8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row>
    <row r="85" spans="1:8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row>
    <row r="86" spans="1:8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row>
    <row r="87" spans="1:8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row>
    <row r="88" spans="1:8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row>
    <row r="89" spans="1:8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row>
    <row r="90" spans="1:8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row>
    <row r="91" spans="1:8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row>
    <row r="92" spans="1:8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row>
  </sheetData>
  <conditionalFormatting sqref="D1:CD6">
    <cfRule type="expression" dxfId="2611" priority="81">
      <formula>$D$4=""</formula>
    </cfRule>
  </conditionalFormatting>
  <conditionalFormatting sqref="E1:CD6">
    <cfRule type="expression" dxfId="2610" priority="80">
      <formula>$E$4=""</formula>
    </cfRule>
  </conditionalFormatting>
  <conditionalFormatting sqref="F1:CD6">
    <cfRule type="expression" dxfId="2609" priority="79">
      <formula>$F$4=""</formula>
    </cfRule>
  </conditionalFormatting>
  <conditionalFormatting sqref="G1:CD6">
    <cfRule type="expression" dxfId="2608" priority="78">
      <formula>$G$4=""</formula>
    </cfRule>
  </conditionalFormatting>
  <conditionalFormatting sqref="H1:CD6">
    <cfRule type="expression" dxfId="2607" priority="77">
      <formula>$H$4=""</formula>
    </cfRule>
  </conditionalFormatting>
  <conditionalFormatting sqref="I1:CD6">
    <cfRule type="expression" dxfId="2606" priority="76">
      <formula>$I$4=""</formula>
    </cfRule>
  </conditionalFormatting>
  <conditionalFormatting sqref="J1:CD6 I6:CC6">
    <cfRule type="expression" dxfId="2605" priority="75">
      <formula>$J$4=""</formula>
    </cfRule>
  </conditionalFormatting>
  <conditionalFormatting sqref="K1:CD6 J6:CC6">
    <cfRule type="expression" dxfId="2604" priority="74">
      <formula>$K$4=""</formula>
    </cfRule>
  </conditionalFormatting>
  <conditionalFormatting sqref="L1:CD6 K6:CC6">
    <cfRule type="expression" dxfId="2603" priority="73">
      <formula>$L$4=""</formula>
    </cfRule>
  </conditionalFormatting>
  <conditionalFormatting sqref="M1:CD6 L6:CC6">
    <cfRule type="expression" dxfId="2602" priority="72">
      <formula>$M$4=""</formula>
    </cfRule>
  </conditionalFormatting>
  <conditionalFormatting sqref="N1:CD6 M6:CC6">
    <cfRule type="expression" dxfId="2601" priority="71">
      <formula>$N$4=""</formula>
    </cfRule>
  </conditionalFormatting>
  <conditionalFormatting sqref="O1:CD6 N6:CC6">
    <cfRule type="expression" dxfId="2600" priority="70">
      <formula>$O$4=""</formula>
    </cfRule>
  </conditionalFormatting>
  <conditionalFormatting sqref="P1:CD6 O6:CC6">
    <cfRule type="expression" dxfId="2599" priority="69">
      <formula>$P$4=""</formula>
    </cfRule>
  </conditionalFormatting>
  <conditionalFormatting sqref="Q1:CD6 P5:CC6">
    <cfRule type="expression" dxfId="2598" priority="68">
      <formula>$Q$4=""</formula>
    </cfRule>
  </conditionalFormatting>
  <conditionalFormatting sqref="R1:CD6 Q5:CC6">
    <cfRule type="expression" dxfId="2597" priority="67">
      <formula>$R$4=""</formula>
    </cfRule>
  </conditionalFormatting>
  <conditionalFormatting sqref="S1:CD6 R5:CC6">
    <cfRule type="expression" dxfId="2596" priority="66">
      <formula>$S$4=""</formula>
    </cfRule>
  </conditionalFormatting>
  <conditionalFormatting sqref="T1:CD6 S5:CC6">
    <cfRule type="expression" dxfId="2595" priority="65">
      <formula>$T$4=""</formula>
    </cfRule>
  </conditionalFormatting>
  <conditionalFormatting sqref="U1:CD6 T5:CC6">
    <cfRule type="expression" dxfId="2594" priority="64">
      <formula>$U$4=""</formula>
    </cfRule>
  </conditionalFormatting>
  <conditionalFormatting sqref="V1:CD6 U5:CC6">
    <cfRule type="expression" dxfId="2593" priority="63">
      <formula>$V$4=""</formula>
    </cfRule>
  </conditionalFormatting>
  <conditionalFormatting sqref="W1:CD6 V5:CC6">
    <cfRule type="expression" dxfId="2592" priority="62">
      <formula>$W$4=""</formula>
    </cfRule>
  </conditionalFormatting>
  <conditionalFormatting sqref="X1:CD6 W5:CC6">
    <cfRule type="expression" dxfId="2591" priority="61">
      <formula>$X$4=""</formula>
    </cfRule>
  </conditionalFormatting>
  <conditionalFormatting sqref="Y1:CD6 X5:CC6">
    <cfRule type="expression" dxfId="2590" priority="60">
      <formula>$Y$4=""</formula>
    </cfRule>
  </conditionalFormatting>
  <conditionalFormatting sqref="Z1:CD6 Y5:CC6">
    <cfRule type="expression" dxfId="2589" priority="59">
      <formula>$Z$4=""</formula>
    </cfRule>
  </conditionalFormatting>
  <conditionalFormatting sqref="AA1:CD6 Z5:CC6">
    <cfRule type="expression" dxfId="2588" priority="58">
      <formula>$AA$4=""</formula>
    </cfRule>
  </conditionalFormatting>
  <conditionalFormatting sqref="AY1:CD6 AX5:CC6">
    <cfRule type="expression" dxfId="2587" priority="34">
      <formula>$AY$4=""</formula>
    </cfRule>
  </conditionalFormatting>
  <conditionalFormatting sqref="AX1:CD6 AW5:CC6">
    <cfRule type="expression" dxfId="2586" priority="35">
      <formula>$AX$4=""</formula>
    </cfRule>
  </conditionalFormatting>
  <conditionalFormatting sqref="AW1:CD6 AV5:CC6">
    <cfRule type="expression" dxfId="2585" priority="36">
      <formula>$AW$4=""</formula>
    </cfRule>
  </conditionalFormatting>
  <conditionalFormatting sqref="AV1:CD6 AU5:CC6">
    <cfRule type="expression" dxfId="2584" priority="37">
      <formula>$AV$4=""</formula>
    </cfRule>
  </conditionalFormatting>
  <conditionalFormatting sqref="AU1:CD6 AT5:CC6">
    <cfRule type="expression" dxfId="2583" priority="38">
      <formula>$AU$4=""</formula>
    </cfRule>
  </conditionalFormatting>
  <conditionalFormatting sqref="AT1:CD6 AS5:CC6">
    <cfRule type="expression" dxfId="2582" priority="39">
      <formula>$AT$4=""</formula>
    </cfRule>
  </conditionalFormatting>
  <conditionalFormatting sqref="AS1:CD6 AR5:CC6">
    <cfRule type="expression" dxfId="2581" priority="40">
      <formula>$AS$4=""</formula>
    </cfRule>
  </conditionalFormatting>
  <conditionalFormatting sqref="AR1:CD6 AQ5:CC6">
    <cfRule type="expression" dxfId="2580" priority="41">
      <formula>$AR$4=""</formula>
    </cfRule>
  </conditionalFormatting>
  <conditionalFormatting sqref="AQ1:CD6 AP5:CC6">
    <cfRule type="expression" dxfId="2579" priority="42">
      <formula>$AQ$4=""</formula>
    </cfRule>
  </conditionalFormatting>
  <conditionalFormatting sqref="AP1:CD6 AO5:CC6">
    <cfRule type="expression" dxfId="2578" priority="43">
      <formula>$AP$4=""</formula>
    </cfRule>
  </conditionalFormatting>
  <conditionalFormatting sqref="AO1:CD6 AN5:CC6">
    <cfRule type="expression" dxfId="2577" priority="44">
      <formula>$AO$4=""</formula>
    </cfRule>
  </conditionalFormatting>
  <conditionalFormatting sqref="AN1:CD6 AM5:CC6">
    <cfRule type="expression" dxfId="2576" priority="45">
      <formula>$AN$4=""</formula>
    </cfRule>
  </conditionalFormatting>
  <conditionalFormatting sqref="AM1:CD6 AL5:CC6">
    <cfRule type="expression" dxfId="2575" priority="46">
      <formula>$AM$4=""</formula>
    </cfRule>
  </conditionalFormatting>
  <conditionalFormatting sqref="AL1:CD6 AK5:CC6">
    <cfRule type="expression" dxfId="2574" priority="47">
      <formula>$AL$4=""</formula>
    </cfRule>
  </conditionalFormatting>
  <conditionalFormatting sqref="AK1:CD6 AJ5:CC6">
    <cfRule type="expression" dxfId="2573" priority="48">
      <formula>$AK$4=""</formula>
    </cfRule>
  </conditionalFormatting>
  <conditionalFormatting sqref="AJ1:CD6 AI5:CC6">
    <cfRule type="expression" dxfId="2572" priority="49">
      <formula>$AJ$4=""</formula>
    </cfRule>
  </conditionalFormatting>
  <conditionalFormatting sqref="AI1:CD6 AH5:CC6">
    <cfRule type="expression" dxfId="2571" priority="50">
      <formula>$AI$4=""</formula>
    </cfRule>
  </conditionalFormatting>
  <conditionalFormatting sqref="AH1:CD6 AG5:CC6">
    <cfRule type="expression" dxfId="2570" priority="51">
      <formula>$AH$4=""</formula>
    </cfRule>
  </conditionalFormatting>
  <conditionalFormatting sqref="AG1:CD6 AF5:CC6">
    <cfRule type="expression" dxfId="2569" priority="52">
      <formula>$AG$4=""</formula>
    </cfRule>
  </conditionalFormatting>
  <conditionalFormatting sqref="AF1:CD6 AE5:CC6">
    <cfRule type="expression" dxfId="2568" priority="53">
      <formula>$AF$4=""</formula>
    </cfRule>
  </conditionalFormatting>
  <conditionalFormatting sqref="AE1:CD6 AD5:CC6">
    <cfRule type="expression" dxfId="2567" priority="54">
      <formula>$AE$4=""</formula>
    </cfRule>
  </conditionalFormatting>
  <conditionalFormatting sqref="AD1:CD6 AC5:CC6">
    <cfRule type="expression" dxfId="2566" priority="55">
      <formula>$AD$4=""</formula>
    </cfRule>
  </conditionalFormatting>
  <conditionalFormatting sqref="AC1:CD6 AB5:CC6">
    <cfRule type="expression" dxfId="2565" priority="56">
      <formula>$AC$4=""</formula>
    </cfRule>
  </conditionalFormatting>
  <conditionalFormatting sqref="AB1:CD6 AA5:CC6">
    <cfRule type="expression" dxfId="2564" priority="57">
      <formula>$AB$4=""</formula>
    </cfRule>
  </conditionalFormatting>
  <conditionalFormatting sqref="BA1:CD6 AZ5:CC6">
    <cfRule type="expression" dxfId="2563" priority="32">
      <formula>$BA$4=""</formula>
    </cfRule>
  </conditionalFormatting>
  <conditionalFormatting sqref="BO1:CD6 BN5:CC6">
    <cfRule type="expression" dxfId="2562" priority="18">
      <formula>$BO$4=""</formula>
    </cfRule>
  </conditionalFormatting>
  <conditionalFormatting sqref="BN1:CD6 BM5:CC6">
    <cfRule type="expression" dxfId="2561" priority="19">
      <formula>$BN$4=""</formula>
    </cfRule>
  </conditionalFormatting>
  <conditionalFormatting sqref="BM1:CD6 BL5:CC6">
    <cfRule type="expression" dxfId="2560" priority="20">
      <formula>$BM$4=""</formula>
    </cfRule>
  </conditionalFormatting>
  <conditionalFormatting sqref="BL1:CD6 BK5:CC6">
    <cfRule type="expression" dxfId="2559" priority="21">
      <formula>$BL$4=""</formula>
    </cfRule>
  </conditionalFormatting>
  <conditionalFormatting sqref="BK1:CD6 BJ5:CC6">
    <cfRule type="expression" dxfId="2558" priority="22">
      <formula>$BK$4=""</formula>
    </cfRule>
  </conditionalFormatting>
  <conditionalFormatting sqref="BJ1:CD6 BI5:CC6">
    <cfRule type="expression" dxfId="2557" priority="23">
      <formula>$BJ$4=""</formula>
    </cfRule>
  </conditionalFormatting>
  <conditionalFormatting sqref="BI1:CD6 BH5:CC6">
    <cfRule type="expression" dxfId="2556" priority="24">
      <formula>$BI$4=""</formula>
    </cfRule>
  </conditionalFormatting>
  <conditionalFormatting sqref="BH1:CD6 BG5:CC6">
    <cfRule type="expression" dxfId="2555" priority="25">
      <formula>$BH$4=""</formula>
    </cfRule>
  </conditionalFormatting>
  <conditionalFormatting sqref="BG1:CD6 BF5:CC6">
    <cfRule type="expression" dxfId="2554" priority="26">
      <formula>$BG$4=""</formula>
    </cfRule>
  </conditionalFormatting>
  <conditionalFormatting sqref="BF1:CD6 BE5:CC6">
    <cfRule type="expression" dxfId="2553" priority="27">
      <formula>$BF$4=""</formula>
    </cfRule>
  </conditionalFormatting>
  <conditionalFormatting sqref="BE1:CD6 BD5:CC6">
    <cfRule type="expression" dxfId="2552" priority="28">
      <formula>$BE$4=""</formula>
    </cfRule>
  </conditionalFormatting>
  <conditionalFormatting sqref="BD1:CD6 BC5:CC6">
    <cfRule type="expression" dxfId="2551" priority="29">
      <formula>$BD$4=""</formula>
    </cfRule>
  </conditionalFormatting>
  <conditionalFormatting sqref="BB1:CD6 BA5:CC6">
    <cfRule type="expression" dxfId="2550" priority="31">
      <formula>$BB$4=""</formula>
    </cfRule>
  </conditionalFormatting>
  <conditionalFormatting sqref="AZ1:CD6 AY5:CC6">
    <cfRule type="expression" dxfId="2549" priority="33">
      <formula>$AZ$4=""</formula>
    </cfRule>
  </conditionalFormatting>
  <conditionalFormatting sqref="CD1:CD6">
    <cfRule type="expression" dxfId="2548" priority="3">
      <formula>$CD$4=""</formula>
    </cfRule>
  </conditionalFormatting>
  <conditionalFormatting sqref="BP1:CD6 BO5:CC6">
    <cfRule type="expression" dxfId="2547" priority="17">
      <formula>$BP$4=""</formula>
    </cfRule>
  </conditionalFormatting>
  <conditionalFormatting sqref="BQ1:CD6 BP5:CC6">
    <cfRule type="expression" dxfId="2546" priority="16">
      <formula>$BQ$4=""</formula>
    </cfRule>
  </conditionalFormatting>
  <conditionalFormatting sqref="BR1:CD6 BQ5:CC6">
    <cfRule type="expression" dxfId="2545" priority="15">
      <formula>$BR$4=""</formula>
    </cfRule>
  </conditionalFormatting>
  <conditionalFormatting sqref="BS1:CD6 BR5:CC6">
    <cfRule type="expression" dxfId="2544" priority="14">
      <formula>$BS$4=""</formula>
    </cfRule>
  </conditionalFormatting>
  <conditionalFormatting sqref="BT1:CD6 BS5:CC6">
    <cfRule type="expression" dxfId="2543" priority="13">
      <formula>$BT$4=""</formula>
    </cfRule>
  </conditionalFormatting>
  <conditionalFormatting sqref="BU1:CD6 BT5:CC6">
    <cfRule type="expression" dxfId="2542" priority="12">
      <formula>$BU$4=""</formula>
    </cfRule>
  </conditionalFormatting>
  <conditionalFormatting sqref="BV1:CD6 BU5:CC6">
    <cfRule type="expression" dxfId="2541" priority="11">
      <formula>$BV$4=""</formula>
    </cfRule>
  </conditionalFormatting>
  <conditionalFormatting sqref="BW1:CD6 BV5:CC6">
    <cfRule type="expression" dxfId="2540" priority="10">
      <formula>$BW$4=""</formula>
    </cfRule>
  </conditionalFormatting>
  <conditionalFormatting sqref="BX1:CD6 BW5:CC6">
    <cfRule type="expression" dxfId="2539" priority="9">
      <formula>$BX$4=""</formula>
    </cfRule>
  </conditionalFormatting>
  <conditionalFormatting sqref="BY1:CD6 BX5:CC6">
    <cfRule type="expression" dxfId="2538" priority="8">
      <formula>$BY$4=""</formula>
    </cfRule>
  </conditionalFormatting>
  <conditionalFormatting sqref="BZ1:CD6 BY5:CC6">
    <cfRule type="expression" dxfId="2537" priority="7">
      <formula>$BZ$4=""</formula>
    </cfRule>
  </conditionalFormatting>
  <conditionalFormatting sqref="CA1:CD6 BZ5:CC6">
    <cfRule type="expression" dxfId="2536" priority="6">
      <formula>$CA$4=""</formula>
    </cfRule>
  </conditionalFormatting>
  <conditionalFormatting sqref="CB1:CD6 CA5:CC6">
    <cfRule type="expression" dxfId="2535" priority="5">
      <formula>$CB$4=""</formula>
    </cfRule>
  </conditionalFormatting>
  <conditionalFormatting sqref="CC1:CD6 CB5:CC6">
    <cfRule type="expression" dxfId="2534" priority="4">
      <formula>$CC$4=""</formula>
    </cfRule>
  </conditionalFormatting>
  <conditionalFormatting sqref="BC1:CD6 BB5:CC6">
    <cfRule type="expression" dxfId="2533" priority="30">
      <formula>$BC$4=""</formula>
    </cfRule>
  </conditionalFormatting>
  <conditionalFormatting sqref="CC5">
    <cfRule type="expression" dxfId="2532" priority="2">
      <formula>$CD$4=""</formula>
    </cfRule>
  </conditionalFormatting>
  <conditionalFormatting sqref="CC6">
    <cfRule type="expression" dxfId="2531" priority="1">
      <formula>$CD$4=""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pageSetUpPr fitToPage="1"/>
  </sheetPr>
  <dimension ref="A1:CY64"/>
  <sheetViews>
    <sheetView zoomScaleNormal="100" workbookViewId="0"/>
  </sheetViews>
  <sheetFormatPr defaultColWidth="9" defaultRowHeight="11.25" x14ac:dyDescent="0.2"/>
  <cols>
    <col min="1" max="1" width="20.125" style="234" bestFit="1" customWidth="1"/>
    <col min="2" max="2" width="7.125" style="234" bestFit="1" customWidth="1"/>
    <col min="3" max="3" width="8.125" style="234" customWidth="1"/>
    <col min="4" max="5" width="6.375" style="234" bestFit="1" customWidth="1"/>
    <col min="6" max="6" width="6.75" style="234" customWidth="1"/>
    <col min="7" max="8" width="6.75" style="234" bestFit="1" customWidth="1"/>
    <col min="9" max="20" width="5.25" style="234" bestFit="1" customWidth="1"/>
    <col min="21" max="21" width="6.5" style="234" bestFit="1" customWidth="1"/>
    <col min="22" max="23" width="5.25" style="234" bestFit="1" customWidth="1"/>
    <col min="24" max="102" width="5.25" style="234" customWidth="1"/>
    <col min="103" max="103" width="7.5" style="234" customWidth="1"/>
    <col min="104" max="16384" width="9" style="234"/>
  </cols>
  <sheetData>
    <row r="1" spans="1:103" x14ac:dyDescent="0.2">
      <c r="A1" s="232" t="s">
        <v>67</v>
      </c>
      <c r="B1" s="232"/>
      <c r="C1" s="232">
        <f ca="1">IF(OR(Company='LookUp Ranges'!A5,Company='LookUp Ranges'!A7),'LookUp Ranges'!C46,'LookUp Ranges'!B46)</f>
        <v>5</v>
      </c>
      <c r="D1" s="232" t="s">
        <v>73</v>
      </c>
      <c r="E1" s="233" t="s">
        <v>33</v>
      </c>
      <c r="F1" s="233"/>
      <c r="G1" s="234">
        <f>FirstYear</f>
        <v>2016</v>
      </c>
    </row>
    <row r="2" spans="1:103" x14ac:dyDescent="0.2">
      <c r="A2" s="232" t="s">
        <v>72</v>
      </c>
      <c r="B2" s="232"/>
      <c r="C2" s="232">
        <f ca="1">'LookUp Ranges'!D46</f>
        <v>5</v>
      </c>
      <c r="D2" s="232" t="s">
        <v>73</v>
      </c>
      <c r="E2" s="233" t="s">
        <v>87</v>
      </c>
      <c r="F2" s="233"/>
      <c r="G2" s="234">
        <f>Inservice</f>
        <v>2030</v>
      </c>
    </row>
    <row r="3" spans="1:103" x14ac:dyDescent="0.2">
      <c r="G3" s="235">
        <f>G2-G1</f>
        <v>14</v>
      </c>
    </row>
    <row r="4" spans="1:103" x14ac:dyDescent="0.2">
      <c r="F4" s="236"/>
    </row>
    <row r="5" spans="1:103" x14ac:dyDescent="0.2">
      <c r="C5" s="237">
        <f>FirstYear</f>
        <v>2016</v>
      </c>
      <c r="D5" s="237">
        <f>C5+1</f>
        <v>2017</v>
      </c>
      <c r="E5" s="237">
        <f t="shared" ref="E5:V5" si="0">D5+1</f>
        <v>2018</v>
      </c>
      <c r="F5" s="237">
        <f t="shared" si="0"/>
        <v>2019</v>
      </c>
      <c r="G5" s="237">
        <f t="shared" si="0"/>
        <v>2020</v>
      </c>
      <c r="H5" s="237">
        <f t="shared" si="0"/>
        <v>2021</v>
      </c>
      <c r="I5" s="237">
        <f t="shared" si="0"/>
        <v>2022</v>
      </c>
      <c r="J5" s="237">
        <f t="shared" si="0"/>
        <v>2023</v>
      </c>
      <c r="K5" s="237">
        <f t="shared" si="0"/>
        <v>2024</v>
      </c>
      <c r="L5" s="237">
        <f t="shared" si="0"/>
        <v>2025</v>
      </c>
      <c r="M5" s="237">
        <f t="shared" si="0"/>
        <v>2026</v>
      </c>
      <c r="N5" s="237">
        <f t="shared" si="0"/>
        <v>2027</v>
      </c>
      <c r="O5" s="237">
        <f t="shared" si="0"/>
        <v>2028</v>
      </c>
      <c r="P5" s="237">
        <f t="shared" si="0"/>
        <v>2029</v>
      </c>
      <c r="Q5" s="237">
        <f t="shared" si="0"/>
        <v>2030</v>
      </c>
      <c r="R5" s="237">
        <f t="shared" si="0"/>
        <v>2031</v>
      </c>
      <c r="S5" s="237">
        <f t="shared" si="0"/>
        <v>2032</v>
      </c>
      <c r="T5" s="237">
        <f t="shared" si="0"/>
        <v>2033</v>
      </c>
      <c r="U5" s="237">
        <f t="shared" si="0"/>
        <v>2034</v>
      </c>
      <c r="V5" s="237">
        <f t="shared" si="0"/>
        <v>2035</v>
      </c>
      <c r="W5" s="237">
        <f>V5+1</f>
        <v>2036</v>
      </c>
      <c r="X5" s="237">
        <f t="shared" ref="X5:AT5" si="1">W5+1</f>
        <v>2037</v>
      </c>
      <c r="Y5" s="237">
        <f t="shared" si="1"/>
        <v>2038</v>
      </c>
      <c r="Z5" s="237">
        <f t="shared" si="1"/>
        <v>2039</v>
      </c>
      <c r="AA5" s="237">
        <f t="shared" si="1"/>
        <v>2040</v>
      </c>
      <c r="AB5" s="237">
        <f t="shared" si="1"/>
        <v>2041</v>
      </c>
      <c r="AC5" s="237">
        <f t="shared" si="1"/>
        <v>2042</v>
      </c>
      <c r="AD5" s="237">
        <f t="shared" si="1"/>
        <v>2043</v>
      </c>
      <c r="AE5" s="237">
        <f t="shared" si="1"/>
        <v>2044</v>
      </c>
      <c r="AF5" s="237">
        <f t="shared" si="1"/>
        <v>2045</v>
      </c>
      <c r="AG5" s="237">
        <f t="shared" si="1"/>
        <v>2046</v>
      </c>
      <c r="AH5" s="237">
        <f t="shared" si="1"/>
        <v>2047</v>
      </c>
      <c r="AI5" s="237">
        <f t="shared" si="1"/>
        <v>2048</v>
      </c>
      <c r="AJ5" s="237">
        <f t="shared" si="1"/>
        <v>2049</v>
      </c>
      <c r="AK5" s="237">
        <f t="shared" si="1"/>
        <v>2050</v>
      </c>
      <c r="AL5" s="237">
        <f t="shared" si="1"/>
        <v>2051</v>
      </c>
      <c r="AM5" s="237">
        <f t="shared" si="1"/>
        <v>2052</v>
      </c>
      <c r="AN5" s="237">
        <f t="shared" si="1"/>
        <v>2053</v>
      </c>
      <c r="AO5" s="237">
        <f t="shared" si="1"/>
        <v>2054</v>
      </c>
      <c r="AP5" s="237">
        <f t="shared" si="1"/>
        <v>2055</v>
      </c>
      <c r="AQ5" s="237">
        <f t="shared" si="1"/>
        <v>2056</v>
      </c>
      <c r="AR5" s="237">
        <f t="shared" si="1"/>
        <v>2057</v>
      </c>
      <c r="AS5" s="237">
        <f t="shared" si="1"/>
        <v>2058</v>
      </c>
      <c r="AT5" s="237">
        <f t="shared" si="1"/>
        <v>2059</v>
      </c>
      <c r="AU5" s="237">
        <f t="shared" ref="AU5:AY5" si="2">AT5+1</f>
        <v>2060</v>
      </c>
      <c r="AV5" s="237">
        <f t="shared" si="2"/>
        <v>2061</v>
      </c>
      <c r="AW5" s="237">
        <f t="shared" si="2"/>
        <v>2062</v>
      </c>
      <c r="AX5" s="237">
        <f t="shared" si="2"/>
        <v>2063</v>
      </c>
      <c r="AY5" s="237">
        <f t="shared" si="2"/>
        <v>2064</v>
      </c>
      <c r="AZ5" s="237">
        <f t="shared" ref="AZ5" si="3">AY5+1</f>
        <v>2065</v>
      </c>
      <c r="BA5" s="237">
        <f t="shared" ref="BA5" si="4">AZ5+1</f>
        <v>2066</v>
      </c>
      <c r="BB5" s="237">
        <f t="shared" ref="BB5" si="5">BA5+1</f>
        <v>2067</v>
      </c>
      <c r="BC5" s="237">
        <f t="shared" ref="BC5" si="6">BB5+1</f>
        <v>2068</v>
      </c>
      <c r="BD5" s="237">
        <f t="shared" ref="BD5" si="7">BC5+1</f>
        <v>2069</v>
      </c>
      <c r="BE5" s="237">
        <f t="shared" ref="BE5" si="8">BD5+1</f>
        <v>2070</v>
      </c>
      <c r="BF5" s="237">
        <f t="shared" ref="BF5" si="9">BE5+1</f>
        <v>2071</v>
      </c>
      <c r="BG5" s="237">
        <f t="shared" ref="BG5" si="10">BF5+1</f>
        <v>2072</v>
      </c>
      <c r="BH5" s="237">
        <f t="shared" ref="BH5" si="11">BG5+1</f>
        <v>2073</v>
      </c>
      <c r="BI5" s="237">
        <f t="shared" ref="BI5" si="12">BH5+1</f>
        <v>2074</v>
      </c>
      <c r="BJ5" s="237">
        <f t="shared" ref="BJ5" si="13">BI5+1</f>
        <v>2075</v>
      </c>
      <c r="BK5" s="237">
        <f t="shared" ref="BK5" si="14">BJ5+1</f>
        <v>2076</v>
      </c>
      <c r="BL5" s="237">
        <f t="shared" ref="BL5" si="15">BK5+1</f>
        <v>2077</v>
      </c>
      <c r="BM5" s="237">
        <f t="shared" ref="BM5" si="16">BL5+1</f>
        <v>2078</v>
      </c>
      <c r="BN5" s="237">
        <f t="shared" ref="BN5" si="17">BM5+1</f>
        <v>2079</v>
      </c>
      <c r="BO5" s="237">
        <f t="shared" ref="BO5" si="18">BN5+1</f>
        <v>2080</v>
      </c>
      <c r="BP5" s="237">
        <f t="shared" ref="BP5" si="19">BO5+1</f>
        <v>2081</v>
      </c>
      <c r="BQ5" s="237">
        <f t="shared" ref="BQ5" si="20">BP5+1</f>
        <v>2082</v>
      </c>
      <c r="BR5" s="237">
        <f t="shared" ref="BR5" si="21">BQ5+1</f>
        <v>2083</v>
      </c>
      <c r="BS5" s="237">
        <f t="shared" ref="BS5" si="22">BR5+1</f>
        <v>2084</v>
      </c>
      <c r="BT5" s="237">
        <f t="shared" ref="BT5" si="23">BS5+1</f>
        <v>2085</v>
      </c>
      <c r="BU5" s="237">
        <f t="shared" ref="BU5" si="24">BT5+1</f>
        <v>2086</v>
      </c>
      <c r="BV5" s="237">
        <f t="shared" ref="BV5" si="25">BU5+1</f>
        <v>2087</v>
      </c>
      <c r="BW5" s="237">
        <f t="shared" ref="BW5" si="26">BV5+1</f>
        <v>2088</v>
      </c>
      <c r="BX5" s="237">
        <f t="shared" ref="BX5" si="27">BW5+1</f>
        <v>2089</v>
      </c>
      <c r="BY5" s="237">
        <f t="shared" ref="BY5" si="28">BX5+1</f>
        <v>2090</v>
      </c>
      <c r="BZ5" s="237">
        <f t="shared" ref="BZ5" si="29">BY5+1</f>
        <v>2091</v>
      </c>
      <c r="CA5" s="237">
        <f t="shared" ref="CA5" si="30">BZ5+1</f>
        <v>2092</v>
      </c>
      <c r="CB5" s="237">
        <f t="shared" ref="CB5" si="31">CA5+1</f>
        <v>2093</v>
      </c>
      <c r="CC5" s="237">
        <f t="shared" ref="CC5" si="32">CB5+1</f>
        <v>2094</v>
      </c>
      <c r="CD5" s="237">
        <f t="shared" ref="CD5" si="33">CC5+1</f>
        <v>2095</v>
      </c>
      <c r="CE5" s="237">
        <f t="shared" ref="CE5" si="34">CD5+1</f>
        <v>2096</v>
      </c>
      <c r="CF5" s="237">
        <f t="shared" ref="CF5" si="35">CE5+1</f>
        <v>2097</v>
      </c>
      <c r="CG5" s="237">
        <f t="shared" ref="CG5" si="36">CF5+1</f>
        <v>2098</v>
      </c>
      <c r="CH5" s="237">
        <f t="shared" ref="CH5" si="37">CG5+1</f>
        <v>2099</v>
      </c>
      <c r="CI5" s="237">
        <f t="shared" ref="CI5" si="38">CH5+1</f>
        <v>2100</v>
      </c>
      <c r="CJ5" s="237">
        <f t="shared" ref="CJ5" si="39">CI5+1</f>
        <v>2101</v>
      </c>
      <c r="CK5" s="237">
        <f t="shared" ref="CK5" si="40">CJ5+1</f>
        <v>2102</v>
      </c>
      <c r="CL5" s="237">
        <f t="shared" ref="CL5" si="41">CK5+1</f>
        <v>2103</v>
      </c>
      <c r="CM5" s="237">
        <f t="shared" ref="CM5" si="42">CL5+1</f>
        <v>2104</v>
      </c>
      <c r="CN5" s="237">
        <f t="shared" ref="CN5" si="43">CM5+1</f>
        <v>2105</v>
      </c>
      <c r="CO5" s="237">
        <f t="shared" ref="CO5" si="44">CN5+1</f>
        <v>2106</v>
      </c>
      <c r="CP5" s="237">
        <f t="shared" ref="CP5" si="45">CO5+1</f>
        <v>2107</v>
      </c>
      <c r="CQ5" s="237">
        <f t="shared" ref="CQ5" si="46">CP5+1</f>
        <v>2108</v>
      </c>
      <c r="CR5" s="237">
        <f t="shared" ref="CR5" si="47">CQ5+1</f>
        <v>2109</v>
      </c>
      <c r="CS5" s="237">
        <f t="shared" ref="CS5" si="48">CR5+1</f>
        <v>2110</v>
      </c>
      <c r="CT5" s="237">
        <f t="shared" ref="CT5" si="49">CS5+1</f>
        <v>2111</v>
      </c>
      <c r="CU5" s="237">
        <f t="shared" ref="CU5" si="50">CT5+1</f>
        <v>2112</v>
      </c>
      <c r="CV5" s="237">
        <f t="shared" ref="CV5" si="51">CU5+1</f>
        <v>2113</v>
      </c>
      <c r="CW5" s="237">
        <f t="shared" ref="CW5" si="52">CV5+1</f>
        <v>2114</v>
      </c>
      <c r="CX5" s="237">
        <f t="shared" ref="CX5" si="53">CW5+1</f>
        <v>2115</v>
      </c>
    </row>
    <row r="6" spans="1:103" x14ac:dyDescent="0.2">
      <c r="A6" s="234" t="s">
        <v>88</v>
      </c>
      <c r="C6" s="238">
        <f ca="1">-Inputs!E27</f>
        <v>0</v>
      </c>
      <c r="D6" s="238">
        <f ca="1">-Inputs!F27</f>
        <v>0</v>
      </c>
      <c r="E6" s="238">
        <f ca="1">-Inputs!G27</f>
        <v>0</v>
      </c>
      <c r="F6" s="238">
        <f ca="1">-Inputs!H27</f>
        <v>0</v>
      </c>
      <c r="G6" s="238">
        <f ca="1">-Inputs!I27</f>
        <v>0</v>
      </c>
      <c r="H6" s="238">
        <f ca="1">-Inputs!J27</f>
        <v>0</v>
      </c>
      <c r="I6" s="238">
        <f ca="1">-Inputs!K27</f>
        <v>0</v>
      </c>
      <c r="J6" s="238">
        <f ca="1">-Inputs!L27</f>
        <v>0</v>
      </c>
      <c r="K6" s="238">
        <f ca="1">-Inputs!M27</f>
        <v>0</v>
      </c>
      <c r="L6" s="238">
        <f ca="1">-Inputs!N27</f>
        <v>0</v>
      </c>
      <c r="M6" s="238">
        <f ca="1">-Inputs!O27</f>
        <v>0</v>
      </c>
      <c r="N6" s="238">
        <f ca="1">-Inputs!P27</f>
        <v>0</v>
      </c>
      <c r="O6" s="238">
        <f ca="1">-Inputs!Q27</f>
        <v>0</v>
      </c>
      <c r="P6" s="238">
        <f ca="1">-Inputs!R27</f>
        <v>0</v>
      </c>
      <c r="Q6" s="238">
        <f ca="1">-Inputs!S27</f>
        <v>-8607.3554648942845</v>
      </c>
      <c r="R6" s="238">
        <f ca="1">-Inputs!T27</f>
        <v>0</v>
      </c>
      <c r="S6" s="238">
        <f ca="1">-Inputs!U27</f>
        <v>0</v>
      </c>
      <c r="T6" s="238">
        <f ca="1">-Inputs!V27</f>
        <v>0</v>
      </c>
      <c r="U6" s="238">
        <f ca="1">-Inputs!W27</f>
        <v>0</v>
      </c>
      <c r="V6" s="238">
        <f ca="1">-Inputs!X27</f>
        <v>0</v>
      </c>
      <c r="W6" s="238">
        <f ca="1">-Inputs!Y27</f>
        <v>0</v>
      </c>
      <c r="X6" s="238">
        <f ca="1">-Inputs!Z27</f>
        <v>0</v>
      </c>
      <c r="Y6" s="238">
        <f ca="1">-Inputs!AA27</f>
        <v>0</v>
      </c>
      <c r="Z6" s="238">
        <f ca="1">-Inputs!AB27</f>
        <v>0</v>
      </c>
      <c r="AA6" s="238">
        <f ca="1">-Inputs!AC27</f>
        <v>0</v>
      </c>
      <c r="AB6" s="238">
        <f>-Inputs!AD27</f>
        <v>0</v>
      </c>
      <c r="AC6" s="238">
        <f>-Inputs!AE27</f>
        <v>0</v>
      </c>
      <c r="AD6" s="238">
        <f>-Inputs!AF27</f>
        <v>0</v>
      </c>
      <c r="AE6" s="238">
        <f>-Inputs!AG27</f>
        <v>0</v>
      </c>
      <c r="AF6" s="238">
        <f>-Inputs!AH27</f>
        <v>0</v>
      </c>
      <c r="AG6" s="238">
        <f>-Inputs!AI27</f>
        <v>0</v>
      </c>
      <c r="AH6" s="238">
        <f>-Inputs!AJ27</f>
        <v>0</v>
      </c>
      <c r="AI6" s="238">
        <f>-Inputs!AK27</f>
        <v>0</v>
      </c>
      <c r="AJ6" s="238">
        <f>-Inputs!AL27</f>
        <v>0</v>
      </c>
      <c r="AK6" s="238">
        <f>-Inputs!AM27</f>
        <v>0</v>
      </c>
      <c r="AL6" s="238">
        <f>-Inputs!AN27</f>
        <v>0</v>
      </c>
      <c r="AM6" s="238">
        <f>-Inputs!AO27</f>
        <v>0</v>
      </c>
      <c r="AN6" s="238">
        <f>-Inputs!AP27</f>
        <v>0</v>
      </c>
      <c r="AO6" s="238">
        <f>-Inputs!AQ27</f>
        <v>0</v>
      </c>
      <c r="AP6" s="238">
        <f>-Inputs!AR27</f>
        <v>0</v>
      </c>
      <c r="AQ6" s="238">
        <f>-Inputs!AS27</f>
        <v>0</v>
      </c>
      <c r="AR6" s="238">
        <f>-Inputs!AT27</f>
        <v>0</v>
      </c>
      <c r="AS6" s="238">
        <f>-Inputs!AU27</f>
        <v>0</v>
      </c>
      <c r="AT6" s="238">
        <f>-Inputs!AV27</f>
        <v>0</v>
      </c>
      <c r="AU6" s="238">
        <f>-Inputs!AW27</f>
        <v>0</v>
      </c>
      <c r="AV6" s="238">
        <f>-Inputs!AX27</f>
        <v>0</v>
      </c>
      <c r="AW6" s="238">
        <f>-Inputs!AY27</f>
        <v>0</v>
      </c>
      <c r="AX6" s="238">
        <f>-Inputs!AZ27</f>
        <v>0</v>
      </c>
      <c r="AY6" s="238">
        <f>-Inputs!BA27</f>
        <v>0</v>
      </c>
      <c r="AZ6" s="238">
        <f>-Inputs!BN27</f>
        <v>0</v>
      </c>
      <c r="BA6" s="238">
        <f>-Inputs!BO27</f>
        <v>0</v>
      </c>
      <c r="BB6" s="238">
        <f>-Inputs!BP27</f>
        <v>0</v>
      </c>
      <c r="BC6" s="238">
        <f>-Inputs!BQ27</f>
        <v>0</v>
      </c>
      <c r="BD6" s="238">
        <f>-Inputs!BR27</f>
        <v>0</v>
      </c>
      <c r="BE6" s="238">
        <f>-Inputs!BS27</f>
        <v>0</v>
      </c>
      <c r="BF6" s="238">
        <f>-Inputs!BT27</f>
        <v>0</v>
      </c>
      <c r="BG6" s="238">
        <f>-Inputs!BU27</f>
        <v>0</v>
      </c>
      <c r="BH6" s="238">
        <f>-Inputs!BV27</f>
        <v>0</v>
      </c>
      <c r="BI6" s="238">
        <f>-Inputs!BW27</f>
        <v>0</v>
      </c>
      <c r="BJ6" s="238">
        <f>-Inputs!BX27</f>
        <v>0</v>
      </c>
      <c r="BK6" s="238">
        <f>-Inputs!BY27</f>
        <v>0</v>
      </c>
      <c r="BL6" s="238">
        <f>-Inputs!BZ27</f>
        <v>0</v>
      </c>
      <c r="BM6" s="238">
        <f>-Inputs!CA27</f>
        <v>0</v>
      </c>
      <c r="BN6" s="238">
        <f>-Inputs!CB27</f>
        <v>0</v>
      </c>
      <c r="BO6" s="238">
        <f>-Inputs!CC27</f>
        <v>0</v>
      </c>
      <c r="BP6" s="238">
        <f>-Inputs!CD27</f>
        <v>0</v>
      </c>
      <c r="BQ6" s="238">
        <f>-Inputs!CE27</f>
        <v>0</v>
      </c>
      <c r="BR6" s="238">
        <f>-Inputs!CF27</f>
        <v>0</v>
      </c>
      <c r="BS6" s="238">
        <f>-Inputs!CG27</f>
        <v>0</v>
      </c>
      <c r="BT6" s="238">
        <f>-Inputs!CH27</f>
        <v>0</v>
      </c>
      <c r="BU6" s="238">
        <f>-Inputs!CI27</f>
        <v>0</v>
      </c>
      <c r="BV6" s="238">
        <f>-Inputs!CJ27</f>
        <v>0</v>
      </c>
      <c r="BW6" s="238">
        <f>-Inputs!CK27</f>
        <v>0</v>
      </c>
      <c r="BX6" s="238">
        <f>-Inputs!CL27</f>
        <v>0</v>
      </c>
      <c r="BY6" s="238">
        <f>-Inputs!CM27</f>
        <v>0</v>
      </c>
      <c r="BZ6" s="238">
        <f>-Inputs!CN27</f>
        <v>0</v>
      </c>
      <c r="CA6" s="238">
        <f>-Inputs!CO27</f>
        <v>0</v>
      </c>
      <c r="CB6" s="238">
        <f>-Inputs!CP27</f>
        <v>0</v>
      </c>
      <c r="CC6" s="238">
        <f>-Inputs!CQ27</f>
        <v>0</v>
      </c>
      <c r="CD6" s="238">
        <f>-Inputs!CR27</f>
        <v>0</v>
      </c>
      <c r="CE6" s="238">
        <f>-Inputs!CS27</f>
        <v>0</v>
      </c>
      <c r="CF6" s="238">
        <f>-Inputs!CT27</f>
        <v>0</v>
      </c>
      <c r="CG6" s="238">
        <f>-Inputs!CU27</f>
        <v>0</v>
      </c>
      <c r="CH6" s="238">
        <f>-Inputs!CV27</f>
        <v>0</v>
      </c>
      <c r="CI6" s="238">
        <f>-Inputs!CW27</f>
        <v>0</v>
      </c>
      <c r="CJ6" s="238">
        <f>-Inputs!CX27</f>
        <v>0</v>
      </c>
      <c r="CK6" s="238">
        <f>-Inputs!CY27</f>
        <v>0</v>
      </c>
      <c r="CL6" s="238">
        <f>-Inputs!CZ27</f>
        <v>0</v>
      </c>
      <c r="CM6" s="238">
        <f>-Inputs!DA27</f>
        <v>0</v>
      </c>
      <c r="CN6" s="238">
        <f>-Inputs!DB27</f>
        <v>0</v>
      </c>
      <c r="CO6" s="238">
        <f>-Inputs!DC27</f>
        <v>0</v>
      </c>
      <c r="CP6" s="238">
        <f>-Inputs!DD27</f>
        <v>0</v>
      </c>
      <c r="CQ6" s="238">
        <f>-Inputs!DE27</f>
        <v>0</v>
      </c>
      <c r="CR6" s="238">
        <f>-Inputs!DF27</f>
        <v>0</v>
      </c>
      <c r="CS6" s="238">
        <f>-Inputs!DG27</f>
        <v>0</v>
      </c>
      <c r="CT6" s="238">
        <f>-Inputs!DH27</f>
        <v>0</v>
      </c>
      <c r="CU6" s="238">
        <f>-Inputs!DI27</f>
        <v>0</v>
      </c>
      <c r="CV6" s="238">
        <f>-Inputs!DJ27</f>
        <v>0</v>
      </c>
      <c r="CW6" s="238">
        <f>-Inputs!DK27</f>
        <v>0</v>
      </c>
      <c r="CX6" s="238">
        <f>-Inputs!DL27</f>
        <v>0</v>
      </c>
    </row>
    <row r="7" spans="1:103" x14ac:dyDescent="0.2">
      <c r="A7" s="234" t="s">
        <v>89</v>
      </c>
    </row>
    <row r="9" spans="1:103" x14ac:dyDescent="0.2">
      <c r="F9" s="236"/>
    </row>
    <row r="10" spans="1:103" x14ac:dyDescent="0.2">
      <c r="A10" s="239" t="s">
        <v>67</v>
      </c>
      <c r="B10" s="239"/>
      <c r="C10" s="240" t="s">
        <v>68</v>
      </c>
      <c r="D10" s="105"/>
      <c r="R10" s="106"/>
    </row>
    <row r="11" spans="1:103" s="245" customFormat="1" x14ac:dyDescent="0.2">
      <c r="A11" s="241" t="s">
        <v>71</v>
      </c>
      <c r="B11" s="242" t="s">
        <v>90</v>
      </c>
      <c r="C11" s="243">
        <v>1</v>
      </c>
      <c r="D11" s="243">
        <f t="shared" ref="D11:W11" si="54">C11+1</f>
        <v>2</v>
      </c>
      <c r="E11" s="243">
        <f t="shared" si="54"/>
        <v>3</v>
      </c>
      <c r="F11" s="243">
        <f t="shared" si="54"/>
        <v>4</v>
      </c>
      <c r="G11" s="243">
        <f t="shared" si="54"/>
        <v>5</v>
      </c>
      <c r="H11" s="243">
        <f t="shared" si="54"/>
        <v>6</v>
      </c>
      <c r="I11" s="243">
        <f t="shared" si="54"/>
        <v>7</v>
      </c>
      <c r="J11" s="243">
        <f t="shared" si="54"/>
        <v>8</v>
      </c>
      <c r="K11" s="243">
        <f t="shared" si="54"/>
        <v>9</v>
      </c>
      <c r="L11" s="243">
        <f t="shared" si="54"/>
        <v>10</v>
      </c>
      <c r="M11" s="243">
        <f t="shared" si="54"/>
        <v>11</v>
      </c>
      <c r="N11" s="243">
        <f t="shared" si="54"/>
        <v>12</v>
      </c>
      <c r="O11" s="243">
        <f t="shared" si="54"/>
        <v>13</v>
      </c>
      <c r="P11" s="243">
        <f t="shared" si="54"/>
        <v>14</v>
      </c>
      <c r="Q11" s="243">
        <f t="shared" si="54"/>
        <v>15</v>
      </c>
      <c r="R11" s="243">
        <f t="shared" si="54"/>
        <v>16</v>
      </c>
      <c r="S11" s="243">
        <f t="shared" si="54"/>
        <v>17</v>
      </c>
      <c r="T11" s="243">
        <f t="shared" si="54"/>
        <v>18</v>
      </c>
      <c r="U11" s="243">
        <f t="shared" si="54"/>
        <v>19</v>
      </c>
      <c r="V11" s="243">
        <f t="shared" si="54"/>
        <v>20</v>
      </c>
      <c r="W11" s="243">
        <f t="shared" si="54"/>
        <v>21</v>
      </c>
      <c r="X11" s="243">
        <f t="shared" ref="X11" si="55">W11+1</f>
        <v>22</v>
      </c>
      <c r="Y11" s="243">
        <f t="shared" ref="Y11" si="56">X11+1</f>
        <v>23</v>
      </c>
      <c r="Z11" s="243">
        <f t="shared" ref="Z11" si="57">Y11+1</f>
        <v>24</v>
      </c>
      <c r="AA11" s="243">
        <f t="shared" ref="AA11" si="58">Z11+1</f>
        <v>25</v>
      </c>
      <c r="AB11" s="243">
        <f t="shared" ref="AB11" si="59">AA11+1</f>
        <v>26</v>
      </c>
      <c r="AC11" s="243">
        <f t="shared" ref="AC11" si="60">AB11+1</f>
        <v>27</v>
      </c>
      <c r="AD11" s="243">
        <f t="shared" ref="AD11" si="61">AC11+1</f>
        <v>28</v>
      </c>
      <c r="AE11" s="243">
        <f t="shared" ref="AE11" si="62">AD11+1</f>
        <v>29</v>
      </c>
      <c r="AF11" s="243">
        <f t="shared" ref="AF11" si="63">AE11+1</f>
        <v>30</v>
      </c>
      <c r="AG11" s="243">
        <f t="shared" ref="AG11" si="64">AF11+1</f>
        <v>31</v>
      </c>
      <c r="AH11" s="243">
        <f t="shared" ref="AH11" si="65">AG11+1</f>
        <v>32</v>
      </c>
      <c r="AI11" s="243">
        <f t="shared" ref="AI11" si="66">AH11+1</f>
        <v>33</v>
      </c>
      <c r="AJ11" s="243">
        <f t="shared" ref="AJ11" si="67">AI11+1</f>
        <v>34</v>
      </c>
      <c r="AK11" s="243">
        <f t="shared" ref="AK11" si="68">AJ11+1</f>
        <v>35</v>
      </c>
      <c r="AL11" s="243">
        <f t="shared" ref="AL11" si="69">AK11+1</f>
        <v>36</v>
      </c>
      <c r="AM11" s="243">
        <f t="shared" ref="AM11" si="70">AL11+1</f>
        <v>37</v>
      </c>
      <c r="AN11" s="243">
        <f t="shared" ref="AN11" si="71">AM11+1</f>
        <v>38</v>
      </c>
      <c r="AO11" s="243">
        <f t="shared" ref="AO11" si="72">AN11+1</f>
        <v>39</v>
      </c>
      <c r="AP11" s="243">
        <f t="shared" ref="AP11" si="73">AO11+1</f>
        <v>40</v>
      </c>
      <c r="AQ11" s="243">
        <f t="shared" ref="AQ11" si="74">AP11+1</f>
        <v>41</v>
      </c>
      <c r="AR11" s="243">
        <f t="shared" ref="AR11" si="75">AQ11+1</f>
        <v>42</v>
      </c>
      <c r="AS11" s="243">
        <f t="shared" ref="AS11" si="76">AR11+1</f>
        <v>43</v>
      </c>
      <c r="AT11" s="243">
        <f t="shared" ref="AT11" si="77">AS11+1</f>
        <v>44</v>
      </c>
      <c r="AU11" s="243">
        <f t="shared" ref="AU11" si="78">AT11+1</f>
        <v>45</v>
      </c>
      <c r="AV11" s="243">
        <f t="shared" ref="AV11" si="79">AU11+1</f>
        <v>46</v>
      </c>
      <c r="AW11" s="243">
        <f t="shared" ref="AW11" si="80">AV11+1</f>
        <v>47</v>
      </c>
      <c r="AX11" s="243">
        <f t="shared" ref="AX11" si="81">AW11+1</f>
        <v>48</v>
      </c>
      <c r="AY11" s="243">
        <f t="shared" ref="AY11" si="82">AX11+1</f>
        <v>49</v>
      </c>
      <c r="AZ11" s="243">
        <f t="shared" ref="AZ11" si="83">AY11+1</f>
        <v>50</v>
      </c>
      <c r="BA11" s="243">
        <f t="shared" ref="BA11" si="84">AZ11+1</f>
        <v>51</v>
      </c>
      <c r="BB11" s="243">
        <f t="shared" ref="BB11" si="85">BA11+1</f>
        <v>52</v>
      </c>
      <c r="BC11" s="243">
        <f t="shared" ref="BC11" si="86">BB11+1</f>
        <v>53</v>
      </c>
      <c r="BD11" s="243">
        <f t="shared" ref="BD11" si="87">BC11+1</f>
        <v>54</v>
      </c>
      <c r="BE11" s="243">
        <f t="shared" ref="BE11" si="88">BD11+1</f>
        <v>55</v>
      </c>
      <c r="BF11" s="243">
        <f t="shared" ref="BF11" si="89">BE11+1</f>
        <v>56</v>
      </c>
      <c r="BG11" s="243">
        <f t="shared" ref="BG11" si="90">BF11+1</f>
        <v>57</v>
      </c>
      <c r="BH11" s="243">
        <f t="shared" ref="BH11" si="91">BG11+1</f>
        <v>58</v>
      </c>
      <c r="BI11" s="243">
        <f t="shared" ref="BI11" si="92">BH11+1</f>
        <v>59</v>
      </c>
      <c r="BJ11" s="243">
        <f t="shared" ref="BJ11" si="93">BI11+1</f>
        <v>60</v>
      </c>
      <c r="BK11" s="243">
        <f t="shared" ref="BK11" si="94">BJ11+1</f>
        <v>61</v>
      </c>
      <c r="BL11" s="243">
        <f t="shared" ref="BL11" si="95">BK11+1</f>
        <v>62</v>
      </c>
      <c r="BM11" s="243">
        <f t="shared" ref="BM11" si="96">BL11+1</f>
        <v>63</v>
      </c>
      <c r="BN11" s="243">
        <f t="shared" ref="BN11" si="97">BM11+1</f>
        <v>64</v>
      </c>
      <c r="BO11" s="243">
        <f t="shared" ref="BO11" si="98">BN11+1</f>
        <v>65</v>
      </c>
      <c r="BP11" s="243">
        <f t="shared" ref="BP11" si="99">BO11+1</f>
        <v>66</v>
      </c>
      <c r="BQ11" s="243">
        <f t="shared" ref="BQ11" si="100">BP11+1</f>
        <v>67</v>
      </c>
      <c r="BR11" s="243">
        <f t="shared" ref="BR11" si="101">BQ11+1</f>
        <v>68</v>
      </c>
      <c r="BS11" s="243">
        <f t="shared" ref="BS11" si="102">BR11+1</f>
        <v>69</v>
      </c>
      <c r="BT11" s="243">
        <f t="shared" ref="BT11" si="103">BS11+1</f>
        <v>70</v>
      </c>
      <c r="BU11" s="243">
        <f t="shared" ref="BU11" si="104">BT11+1</f>
        <v>71</v>
      </c>
      <c r="BV11" s="243">
        <f t="shared" ref="BV11" si="105">BU11+1</f>
        <v>72</v>
      </c>
      <c r="BW11" s="243">
        <f t="shared" ref="BW11" si="106">BV11+1</f>
        <v>73</v>
      </c>
      <c r="BX11" s="243">
        <f t="shared" ref="BX11" si="107">BW11+1</f>
        <v>74</v>
      </c>
      <c r="BY11" s="243">
        <f t="shared" ref="BY11" si="108">BX11+1</f>
        <v>75</v>
      </c>
      <c r="BZ11" s="243">
        <f t="shared" ref="BZ11" si="109">BY11+1</f>
        <v>76</v>
      </c>
      <c r="CA11" s="243">
        <f t="shared" ref="CA11" si="110">BZ11+1</f>
        <v>77</v>
      </c>
      <c r="CB11" s="243">
        <f t="shared" ref="CB11" si="111">CA11+1</f>
        <v>78</v>
      </c>
      <c r="CC11" s="243">
        <f t="shared" ref="CC11" si="112">CB11+1</f>
        <v>79</v>
      </c>
      <c r="CD11" s="243">
        <f t="shared" ref="CD11" si="113">CC11+1</f>
        <v>80</v>
      </c>
      <c r="CE11" s="243">
        <f t="shared" ref="CE11" si="114">CD11+1</f>
        <v>81</v>
      </c>
      <c r="CF11" s="243">
        <f t="shared" ref="CF11" si="115">CE11+1</f>
        <v>82</v>
      </c>
      <c r="CG11" s="243">
        <f t="shared" ref="CG11" si="116">CF11+1</f>
        <v>83</v>
      </c>
      <c r="CH11" s="243">
        <f t="shared" ref="CH11" si="117">CG11+1</f>
        <v>84</v>
      </c>
      <c r="CI11" s="243">
        <f t="shared" ref="CI11" si="118">CH11+1</f>
        <v>85</v>
      </c>
      <c r="CJ11" s="243">
        <f t="shared" ref="CJ11" si="119">CI11+1</f>
        <v>86</v>
      </c>
      <c r="CK11" s="243">
        <f t="shared" ref="CK11" si="120">CJ11+1</f>
        <v>87</v>
      </c>
      <c r="CL11" s="243">
        <f t="shared" ref="CL11" si="121">CK11+1</f>
        <v>88</v>
      </c>
      <c r="CM11" s="243">
        <f t="shared" ref="CM11" si="122">CL11+1</f>
        <v>89</v>
      </c>
      <c r="CN11" s="243">
        <f t="shared" ref="CN11" si="123">CM11+1</f>
        <v>90</v>
      </c>
      <c r="CO11" s="243">
        <f t="shared" ref="CO11" si="124">CN11+1</f>
        <v>91</v>
      </c>
      <c r="CP11" s="243">
        <f t="shared" ref="CP11" si="125">CO11+1</f>
        <v>92</v>
      </c>
      <c r="CQ11" s="243">
        <f t="shared" ref="CQ11" si="126">CP11+1</f>
        <v>93</v>
      </c>
      <c r="CR11" s="243">
        <f t="shared" ref="CR11" si="127">CQ11+1</f>
        <v>94</v>
      </c>
      <c r="CS11" s="243">
        <f t="shared" ref="CS11" si="128">CR11+1</f>
        <v>95</v>
      </c>
      <c r="CT11" s="243">
        <f t="shared" ref="CT11" si="129">CS11+1</f>
        <v>96</v>
      </c>
      <c r="CU11" s="243">
        <f t="shared" ref="CU11" si="130">CT11+1</f>
        <v>97</v>
      </c>
      <c r="CV11" s="243">
        <f t="shared" ref="CV11" si="131">CU11+1</f>
        <v>98</v>
      </c>
      <c r="CW11" s="243">
        <f t="shared" ref="CW11" si="132">CV11+1</f>
        <v>99</v>
      </c>
      <c r="CX11" s="243">
        <f t="shared" ref="CX11" si="133">CW11+1</f>
        <v>100</v>
      </c>
      <c r="CY11" s="244" t="s">
        <v>34</v>
      </c>
    </row>
    <row r="12" spans="1:103" x14ac:dyDescent="0.2">
      <c r="A12" s="246">
        <v>1</v>
      </c>
      <c r="B12" s="238">
        <f>IF(C5=$G$2,SUM($C6:C6),IF(C5&gt;$G$2,C6,0))+RetireValue</f>
        <v>0</v>
      </c>
      <c r="C12" s="247">
        <f ca="1">($B12/$C$1)/2</f>
        <v>0</v>
      </c>
      <c r="D12" s="247">
        <f ca="1">IF(D$11&lt;$C$1+$A12,$B12/$C$1,IF(D$11=$C$1+$A12,($B12/$C$1)/2,0))</f>
        <v>0</v>
      </c>
      <c r="E12" s="247">
        <f t="shared" ref="E12:X27" ca="1" si="134">IF(E$11&lt;$C$1+$A12,$B12/$C$1,IF(E$11=$C$1+$A12,($B12/$C$1)/2,0))</f>
        <v>0</v>
      </c>
      <c r="F12" s="247">
        <f t="shared" ca="1" si="134"/>
        <v>0</v>
      </c>
      <c r="G12" s="247">
        <f t="shared" ca="1" si="134"/>
        <v>0</v>
      </c>
      <c r="H12" s="247">
        <f t="shared" ca="1" si="134"/>
        <v>0</v>
      </c>
      <c r="I12" s="247">
        <f t="shared" ca="1" si="134"/>
        <v>0</v>
      </c>
      <c r="J12" s="247">
        <f t="shared" ca="1" si="134"/>
        <v>0</v>
      </c>
      <c r="K12" s="247">
        <f t="shared" ca="1" si="134"/>
        <v>0</v>
      </c>
      <c r="L12" s="247">
        <f t="shared" ca="1" si="134"/>
        <v>0</v>
      </c>
      <c r="M12" s="247">
        <f t="shared" ca="1" si="134"/>
        <v>0</v>
      </c>
      <c r="N12" s="247">
        <f t="shared" ca="1" si="134"/>
        <v>0</v>
      </c>
      <c r="O12" s="247">
        <f t="shared" ca="1" si="134"/>
        <v>0</v>
      </c>
      <c r="P12" s="247">
        <f t="shared" ca="1" si="134"/>
        <v>0</v>
      </c>
      <c r="Q12" s="247">
        <f t="shared" ca="1" si="134"/>
        <v>0</v>
      </c>
      <c r="R12" s="247">
        <f t="shared" ca="1" si="134"/>
        <v>0</v>
      </c>
      <c r="S12" s="247">
        <f t="shared" ca="1" si="134"/>
        <v>0</v>
      </c>
      <c r="T12" s="247">
        <f t="shared" ca="1" si="134"/>
        <v>0</v>
      </c>
      <c r="U12" s="247">
        <f t="shared" ca="1" si="134"/>
        <v>0</v>
      </c>
      <c r="V12" s="247">
        <f t="shared" ca="1" si="134"/>
        <v>0</v>
      </c>
      <c r="W12" s="247">
        <f t="shared" ca="1" si="134"/>
        <v>0</v>
      </c>
      <c r="X12" s="247">
        <f t="shared" ca="1" si="134"/>
        <v>0</v>
      </c>
      <c r="Y12" s="247">
        <f t="shared" ref="X12:AT23" ca="1" si="135">IF(Y$11&lt;$C$1+$A12,$B12/$C$1,IF(Y$11=$C$1+$A12,($B12/$C$1)/2,0))</f>
        <v>0</v>
      </c>
      <c r="Z12" s="247">
        <f t="shared" ca="1" si="135"/>
        <v>0</v>
      </c>
      <c r="AA12" s="247">
        <f t="shared" ca="1" si="135"/>
        <v>0</v>
      </c>
      <c r="AB12" s="247">
        <f t="shared" ca="1" si="135"/>
        <v>0</v>
      </c>
      <c r="AC12" s="247">
        <f t="shared" ca="1" si="135"/>
        <v>0</v>
      </c>
      <c r="AD12" s="247">
        <f t="shared" ca="1" si="135"/>
        <v>0</v>
      </c>
      <c r="AE12" s="247">
        <f t="shared" ca="1" si="135"/>
        <v>0</v>
      </c>
      <c r="AF12" s="247">
        <f t="shared" ca="1" si="135"/>
        <v>0</v>
      </c>
      <c r="AG12" s="247">
        <f t="shared" ca="1" si="135"/>
        <v>0</v>
      </c>
      <c r="AH12" s="247">
        <f t="shared" ca="1" si="135"/>
        <v>0</v>
      </c>
      <c r="AI12" s="247">
        <f t="shared" ca="1" si="135"/>
        <v>0</v>
      </c>
      <c r="AJ12" s="247">
        <f t="shared" ca="1" si="135"/>
        <v>0</v>
      </c>
      <c r="AK12" s="247">
        <f t="shared" ca="1" si="135"/>
        <v>0</v>
      </c>
      <c r="AL12" s="247">
        <f t="shared" ca="1" si="135"/>
        <v>0</v>
      </c>
      <c r="AM12" s="247">
        <f t="shared" ca="1" si="135"/>
        <v>0</v>
      </c>
      <c r="AN12" s="247">
        <f t="shared" ca="1" si="135"/>
        <v>0</v>
      </c>
      <c r="AO12" s="247">
        <f t="shared" ca="1" si="135"/>
        <v>0</v>
      </c>
      <c r="AP12" s="247">
        <f t="shared" ca="1" si="135"/>
        <v>0</v>
      </c>
      <c r="AQ12" s="247">
        <f t="shared" ca="1" si="135"/>
        <v>0</v>
      </c>
      <c r="AR12" s="247">
        <f t="shared" ca="1" si="135"/>
        <v>0</v>
      </c>
      <c r="AS12" s="247">
        <f t="shared" ca="1" si="135"/>
        <v>0</v>
      </c>
      <c r="AT12" s="247">
        <f t="shared" ca="1" si="135"/>
        <v>0</v>
      </c>
      <c r="AU12" s="247">
        <f t="shared" ref="AU12:BJ27" ca="1" si="136">IF(AU$11&lt;$C$1+$A12,$B12/$C$1,IF(AU$11=$C$1+$A12,($B12/$C$1)/2,0))</f>
        <v>0</v>
      </c>
      <c r="AV12" s="247">
        <f t="shared" ca="1" si="136"/>
        <v>0</v>
      </c>
      <c r="AW12" s="247">
        <f t="shared" ca="1" si="136"/>
        <v>0</v>
      </c>
      <c r="AX12" s="247">
        <f t="shared" ca="1" si="136"/>
        <v>0</v>
      </c>
      <c r="AY12" s="247">
        <f t="shared" ca="1" si="136"/>
        <v>0</v>
      </c>
      <c r="AZ12" s="247">
        <f t="shared" ca="1" si="136"/>
        <v>0</v>
      </c>
      <c r="BA12" s="247">
        <f t="shared" ca="1" si="136"/>
        <v>0</v>
      </c>
      <c r="BB12" s="247">
        <f t="shared" ca="1" si="136"/>
        <v>0</v>
      </c>
      <c r="BC12" s="247">
        <f t="shared" ca="1" si="136"/>
        <v>0</v>
      </c>
      <c r="BD12" s="247">
        <f t="shared" ca="1" si="136"/>
        <v>0</v>
      </c>
      <c r="BE12" s="247">
        <f t="shared" ca="1" si="136"/>
        <v>0</v>
      </c>
      <c r="BF12" s="247">
        <f t="shared" ca="1" si="136"/>
        <v>0</v>
      </c>
      <c r="BG12" s="247">
        <f t="shared" ca="1" si="136"/>
        <v>0</v>
      </c>
      <c r="BH12" s="247">
        <f t="shared" ca="1" si="136"/>
        <v>0</v>
      </c>
      <c r="BI12" s="247">
        <f t="shared" ca="1" si="136"/>
        <v>0</v>
      </c>
      <c r="BJ12" s="247">
        <f t="shared" ca="1" si="136"/>
        <v>0</v>
      </c>
      <c r="BK12" s="247">
        <f t="shared" ref="AZ12:CX17" ca="1" si="137">IF(BK$11&lt;$C$1+$A12,$B12/$C$1,IF(BK$11=$C$1+$A12,($B12/$C$1)/2,0))</f>
        <v>0</v>
      </c>
      <c r="BL12" s="247">
        <f t="shared" ca="1" si="137"/>
        <v>0</v>
      </c>
      <c r="BM12" s="247">
        <f t="shared" ca="1" si="137"/>
        <v>0</v>
      </c>
      <c r="BN12" s="247">
        <f t="shared" ca="1" si="137"/>
        <v>0</v>
      </c>
      <c r="BO12" s="247">
        <f t="shared" ca="1" si="137"/>
        <v>0</v>
      </c>
      <c r="BP12" s="247">
        <f t="shared" ca="1" si="137"/>
        <v>0</v>
      </c>
      <c r="BQ12" s="247">
        <f t="shared" ca="1" si="137"/>
        <v>0</v>
      </c>
      <c r="BR12" s="247">
        <f t="shared" ca="1" si="137"/>
        <v>0</v>
      </c>
      <c r="BS12" s="247">
        <f t="shared" ca="1" si="137"/>
        <v>0</v>
      </c>
      <c r="BT12" s="247">
        <f t="shared" ca="1" si="137"/>
        <v>0</v>
      </c>
      <c r="BU12" s="247">
        <f t="shared" ca="1" si="137"/>
        <v>0</v>
      </c>
      <c r="BV12" s="247">
        <f t="shared" ca="1" si="137"/>
        <v>0</v>
      </c>
      <c r="BW12" s="247">
        <f t="shared" ca="1" si="137"/>
        <v>0</v>
      </c>
      <c r="BX12" s="247">
        <f t="shared" ca="1" si="137"/>
        <v>0</v>
      </c>
      <c r="BY12" s="247">
        <f t="shared" ca="1" si="137"/>
        <v>0</v>
      </c>
      <c r="BZ12" s="247">
        <f t="shared" ca="1" si="137"/>
        <v>0</v>
      </c>
      <c r="CA12" s="247">
        <f t="shared" ca="1" si="137"/>
        <v>0</v>
      </c>
      <c r="CB12" s="247">
        <f t="shared" ca="1" si="137"/>
        <v>0</v>
      </c>
      <c r="CC12" s="247">
        <f t="shared" ca="1" si="137"/>
        <v>0</v>
      </c>
      <c r="CD12" s="247">
        <f t="shared" ca="1" si="137"/>
        <v>0</v>
      </c>
      <c r="CE12" s="247">
        <f t="shared" ca="1" si="137"/>
        <v>0</v>
      </c>
      <c r="CF12" s="247">
        <f t="shared" ca="1" si="137"/>
        <v>0</v>
      </c>
      <c r="CG12" s="247">
        <f t="shared" ca="1" si="137"/>
        <v>0</v>
      </c>
      <c r="CH12" s="247">
        <f t="shared" ca="1" si="137"/>
        <v>0</v>
      </c>
      <c r="CI12" s="247">
        <f t="shared" ca="1" si="137"/>
        <v>0</v>
      </c>
      <c r="CJ12" s="247">
        <f t="shared" ca="1" si="137"/>
        <v>0</v>
      </c>
      <c r="CK12" s="247">
        <f t="shared" ca="1" si="137"/>
        <v>0</v>
      </c>
      <c r="CL12" s="247">
        <f t="shared" ca="1" si="137"/>
        <v>0</v>
      </c>
      <c r="CM12" s="247">
        <f t="shared" ca="1" si="137"/>
        <v>0</v>
      </c>
      <c r="CN12" s="247">
        <f t="shared" ca="1" si="137"/>
        <v>0</v>
      </c>
      <c r="CO12" s="247">
        <f t="shared" ca="1" si="137"/>
        <v>0</v>
      </c>
      <c r="CP12" s="247">
        <f t="shared" ca="1" si="137"/>
        <v>0</v>
      </c>
      <c r="CQ12" s="247">
        <f t="shared" ca="1" si="137"/>
        <v>0</v>
      </c>
      <c r="CR12" s="247">
        <f t="shared" ca="1" si="137"/>
        <v>0</v>
      </c>
      <c r="CS12" s="247">
        <f t="shared" ca="1" si="137"/>
        <v>0</v>
      </c>
      <c r="CT12" s="247">
        <f t="shared" ca="1" si="137"/>
        <v>0</v>
      </c>
      <c r="CU12" s="247">
        <f t="shared" ca="1" si="137"/>
        <v>0</v>
      </c>
      <c r="CV12" s="247">
        <f t="shared" ca="1" si="137"/>
        <v>0</v>
      </c>
      <c r="CW12" s="247">
        <f t="shared" ca="1" si="137"/>
        <v>0</v>
      </c>
      <c r="CX12" s="247">
        <f t="shared" ca="1" si="137"/>
        <v>0</v>
      </c>
      <c r="CY12" s="247">
        <f ca="1">SUM(C12:CX12)</f>
        <v>0</v>
      </c>
    </row>
    <row r="13" spans="1:103" x14ac:dyDescent="0.2">
      <c r="A13" s="246">
        <f t="shared" ref="A13:A32" si="138">A12+1</f>
        <v>2</v>
      </c>
      <c r="B13" s="238">
        <f>IF(D5=$G$2,SUM($C6:D6),IF(D5&gt;$G$2,D6,0))</f>
        <v>0</v>
      </c>
      <c r="C13" s="247"/>
      <c r="D13" s="247">
        <f ca="1">($B13/$C$1)/2</f>
        <v>0</v>
      </c>
      <c r="E13" s="247">
        <f ca="1">IF(E$11&lt;$C$1+$A13,$B13/$C$1,IF(E$11=$C$1+$A13,($B13/$C$1)/2,0))</f>
        <v>0</v>
      </c>
      <c r="F13" s="247">
        <f t="shared" ref="F13:U14" ca="1" si="139">IF(F$11&lt;$C$1+$A13,$B13/$C$1,IF(F$11=$C$1+$A13,($B13/$C$1)/2,0))</f>
        <v>0</v>
      </c>
      <c r="G13" s="247">
        <f t="shared" ca="1" si="139"/>
        <v>0</v>
      </c>
      <c r="H13" s="247">
        <f t="shared" ca="1" si="139"/>
        <v>0</v>
      </c>
      <c r="I13" s="247">
        <f t="shared" ca="1" si="139"/>
        <v>0</v>
      </c>
      <c r="J13" s="247">
        <f t="shared" ca="1" si="139"/>
        <v>0</v>
      </c>
      <c r="K13" s="247">
        <f t="shared" ca="1" si="139"/>
        <v>0</v>
      </c>
      <c r="L13" s="247">
        <f t="shared" ca="1" si="139"/>
        <v>0</v>
      </c>
      <c r="M13" s="247">
        <f t="shared" ca="1" si="139"/>
        <v>0</v>
      </c>
      <c r="N13" s="247">
        <f t="shared" ca="1" si="139"/>
        <v>0</v>
      </c>
      <c r="O13" s="247">
        <f t="shared" ca="1" si="139"/>
        <v>0</v>
      </c>
      <c r="P13" s="247">
        <f t="shared" ca="1" si="139"/>
        <v>0</v>
      </c>
      <c r="Q13" s="247">
        <f t="shared" ca="1" si="139"/>
        <v>0</v>
      </c>
      <c r="R13" s="247">
        <f t="shared" ca="1" si="139"/>
        <v>0</v>
      </c>
      <c r="S13" s="247">
        <f t="shared" ca="1" si="139"/>
        <v>0</v>
      </c>
      <c r="T13" s="247">
        <f t="shared" ca="1" si="139"/>
        <v>0</v>
      </c>
      <c r="U13" s="247">
        <f t="shared" ca="1" si="139"/>
        <v>0</v>
      </c>
      <c r="V13" s="247">
        <f t="shared" ca="1" si="134"/>
        <v>0</v>
      </c>
      <c r="W13" s="247">
        <f t="shared" ca="1" si="134"/>
        <v>0</v>
      </c>
      <c r="X13" s="247">
        <f t="shared" ca="1" si="135"/>
        <v>0</v>
      </c>
      <c r="Y13" s="247">
        <f t="shared" ca="1" si="135"/>
        <v>0</v>
      </c>
      <c r="Z13" s="247">
        <f t="shared" ca="1" si="135"/>
        <v>0</v>
      </c>
      <c r="AA13" s="247">
        <f t="shared" ca="1" si="135"/>
        <v>0</v>
      </c>
      <c r="AB13" s="247">
        <f t="shared" ca="1" si="135"/>
        <v>0</v>
      </c>
      <c r="AC13" s="247">
        <f t="shared" ca="1" si="135"/>
        <v>0</v>
      </c>
      <c r="AD13" s="247">
        <f t="shared" ca="1" si="135"/>
        <v>0</v>
      </c>
      <c r="AE13" s="247">
        <f t="shared" ca="1" si="135"/>
        <v>0</v>
      </c>
      <c r="AF13" s="247">
        <f t="shared" ca="1" si="135"/>
        <v>0</v>
      </c>
      <c r="AG13" s="247">
        <f t="shared" ca="1" si="135"/>
        <v>0</v>
      </c>
      <c r="AH13" s="247">
        <f t="shared" ca="1" si="135"/>
        <v>0</v>
      </c>
      <c r="AI13" s="247">
        <f t="shared" ca="1" si="135"/>
        <v>0</v>
      </c>
      <c r="AJ13" s="247">
        <f t="shared" ca="1" si="135"/>
        <v>0</v>
      </c>
      <c r="AK13" s="247">
        <f t="shared" ca="1" si="135"/>
        <v>0</v>
      </c>
      <c r="AL13" s="247">
        <f t="shared" ca="1" si="135"/>
        <v>0</v>
      </c>
      <c r="AM13" s="247">
        <f t="shared" ca="1" si="135"/>
        <v>0</v>
      </c>
      <c r="AN13" s="247">
        <f t="shared" ca="1" si="135"/>
        <v>0</v>
      </c>
      <c r="AO13" s="247">
        <f t="shared" ca="1" si="135"/>
        <v>0</v>
      </c>
      <c r="AP13" s="247">
        <f t="shared" ca="1" si="135"/>
        <v>0</v>
      </c>
      <c r="AQ13" s="247">
        <f t="shared" ca="1" si="135"/>
        <v>0</v>
      </c>
      <c r="AR13" s="247">
        <f t="shared" ca="1" si="135"/>
        <v>0</v>
      </c>
      <c r="AS13" s="247">
        <f t="shared" ca="1" si="135"/>
        <v>0</v>
      </c>
      <c r="AT13" s="247">
        <f t="shared" ca="1" si="135"/>
        <v>0</v>
      </c>
      <c r="AU13" s="247">
        <f t="shared" ca="1" si="136"/>
        <v>0</v>
      </c>
      <c r="AV13" s="247">
        <f t="shared" ca="1" si="136"/>
        <v>0</v>
      </c>
      <c r="AW13" s="247">
        <f t="shared" ca="1" si="136"/>
        <v>0</v>
      </c>
      <c r="AX13" s="247">
        <f t="shared" ca="1" si="136"/>
        <v>0</v>
      </c>
      <c r="AY13" s="247">
        <f t="shared" ca="1" si="136"/>
        <v>0</v>
      </c>
      <c r="AZ13" s="247">
        <f t="shared" ca="1" si="137"/>
        <v>0</v>
      </c>
      <c r="BA13" s="247">
        <f t="shared" ca="1" si="137"/>
        <v>0</v>
      </c>
      <c r="BB13" s="247">
        <f t="shared" ca="1" si="137"/>
        <v>0</v>
      </c>
      <c r="BC13" s="247">
        <f t="shared" ca="1" si="137"/>
        <v>0</v>
      </c>
      <c r="BD13" s="247">
        <f t="shared" ca="1" si="137"/>
        <v>0</v>
      </c>
      <c r="BE13" s="247">
        <f t="shared" ca="1" si="137"/>
        <v>0</v>
      </c>
      <c r="BF13" s="247">
        <f t="shared" ca="1" si="137"/>
        <v>0</v>
      </c>
      <c r="BG13" s="247">
        <f t="shared" ca="1" si="137"/>
        <v>0</v>
      </c>
      <c r="BH13" s="247">
        <f t="shared" ca="1" si="137"/>
        <v>0</v>
      </c>
      <c r="BI13" s="247">
        <f t="shared" ca="1" si="137"/>
        <v>0</v>
      </c>
      <c r="BJ13" s="247">
        <f t="shared" ca="1" si="137"/>
        <v>0</v>
      </c>
      <c r="BK13" s="247">
        <f t="shared" ca="1" si="137"/>
        <v>0</v>
      </c>
      <c r="BL13" s="247">
        <f t="shared" ca="1" si="137"/>
        <v>0</v>
      </c>
      <c r="BM13" s="247">
        <f t="shared" ca="1" si="137"/>
        <v>0</v>
      </c>
      <c r="BN13" s="247">
        <f t="shared" ca="1" si="137"/>
        <v>0</v>
      </c>
      <c r="BO13" s="247">
        <f t="shared" ca="1" si="137"/>
        <v>0</v>
      </c>
      <c r="BP13" s="247">
        <f t="shared" ca="1" si="137"/>
        <v>0</v>
      </c>
      <c r="BQ13" s="247">
        <f t="shared" ca="1" si="137"/>
        <v>0</v>
      </c>
      <c r="BR13" s="247">
        <f t="shared" ca="1" si="137"/>
        <v>0</v>
      </c>
      <c r="BS13" s="247">
        <f t="shared" ca="1" si="137"/>
        <v>0</v>
      </c>
      <c r="BT13" s="247">
        <f t="shared" ca="1" si="137"/>
        <v>0</v>
      </c>
      <c r="BU13" s="247">
        <f t="shared" ca="1" si="137"/>
        <v>0</v>
      </c>
      <c r="BV13" s="247">
        <f t="shared" ca="1" si="137"/>
        <v>0</v>
      </c>
      <c r="BW13" s="247">
        <f t="shared" ca="1" si="137"/>
        <v>0</v>
      </c>
      <c r="BX13" s="247">
        <f t="shared" ca="1" si="137"/>
        <v>0</v>
      </c>
      <c r="BY13" s="247">
        <f t="shared" ca="1" si="137"/>
        <v>0</v>
      </c>
      <c r="BZ13" s="247">
        <f t="shared" ca="1" si="137"/>
        <v>0</v>
      </c>
      <c r="CA13" s="247">
        <f t="shared" ca="1" si="137"/>
        <v>0</v>
      </c>
      <c r="CB13" s="247">
        <f t="shared" ca="1" si="137"/>
        <v>0</v>
      </c>
      <c r="CC13" s="247">
        <f t="shared" ca="1" si="137"/>
        <v>0</v>
      </c>
      <c r="CD13" s="247">
        <f t="shared" ca="1" si="137"/>
        <v>0</v>
      </c>
      <c r="CE13" s="247">
        <f t="shared" ca="1" si="137"/>
        <v>0</v>
      </c>
      <c r="CF13" s="247">
        <f t="shared" ca="1" si="137"/>
        <v>0</v>
      </c>
      <c r="CG13" s="247">
        <f t="shared" ca="1" si="137"/>
        <v>0</v>
      </c>
      <c r="CH13" s="247">
        <f t="shared" ca="1" si="137"/>
        <v>0</v>
      </c>
      <c r="CI13" s="247">
        <f t="shared" ca="1" si="137"/>
        <v>0</v>
      </c>
      <c r="CJ13" s="247">
        <f t="shared" ca="1" si="137"/>
        <v>0</v>
      </c>
      <c r="CK13" s="247">
        <f t="shared" ca="1" si="137"/>
        <v>0</v>
      </c>
      <c r="CL13" s="247">
        <f t="shared" ca="1" si="137"/>
        <v>0</v>
      </c>
      <c r="CM13" s="247">
        <f t="shared" ca="1" si="137"/>
        <v>0</v>
      </c>
      <c r="CN13" s="247">
        <f t="shared" ca="1" si="137"/>
        <v>0</v>
      </c>
      <c r="CO13" s="247">
        <f t="shared" ca="1" si="137"/>
        <v>0</v>
      </c>
      <c r="CP13" s="247">
        <f t="shared" ca="1" si="137"/>
        <v>0</v>
      </c>
      <c r="CQ13" s="247">
        <f t="shared" ca="1" si="137"/>
        <v>0</v>
      </c>
      <c r="CR13" s="247">
        <f t="shared" ca="1" si="137"/>
        <v>0</v>
      </c>
      <c r="CS13" s="247">
        <f t="shared" ca="1" si="137"/>
        <v>0</v>
      </c>
      <c r="CT13" s="247">
        <f t="shared" ca="1" si="137"/>
        <v>0</v>
      </c>
      <c r="CU13" s="247">
        <f t="shared" ca="1" si="137"/>
        <v>0</v>
      </c>
      <c r="CV13" s="247">
        <f t="shared" ca="1" si="137"/>
        <v>0</v>
      </c>
      <c r="CW13" s="247">
        <f t="shared" ca="1" si="137"/>
        <v>0</v>
      </c>
      <c r="CX13" s="247">
        <f t="shared" ca="1" si="137"/>
        <v>0</v>
      </c>
      <c r="CY13" s="247">
        <f t="shared" ref="CY13:CY32" ca="1" si="140">SUM(C13:CX13)</f>
        <v>0</v>
      </c>
    </row>
    <row r="14" spans="1:103" x14ac:dyDescent="0.2">
      <c r="A14" s="246">
        <f t="shared" si="138"/>
        <v>3</v>
      </c>
      <c r="B14" s="238">
        <f>IF(E5=$G$2,SUM($C6:E6),IF(E5&gt;$G$2,E6,0))</f>
        <v>0</v>
      </c>
      <c r="C14" s="247"/>
      <c r="D14" s="247"/>
      <c r="E14" s="247">
        <f ca="1">($B14/$C$1)/2</f>
        <v>0</v>
      </c>
      <c r="F14" s="247">
        <f ca="1">IF(F$11&lt;$C$1+$A14,$B14/$C$1,IF(F$11=$C$1+$A14,($B14/$C$1)/2,0))</f>
        <v>0</v>
      </c>
      <c r="G14" s="247">
        <f t="shared" ca="1" si="139"/>
        <v>0</v>
      </c>
      <c r="H14" s="247">
        <f t="shared" ca="1" si="134"/>
        <v>0</v>
      </c>
      <c r="I14" s="247">
        <f t="shared" ca="1" si="134"/>
        <v>0</v>
      </c>
      <c r="J14" s="247">
        <f t="shared" ca="1" si="134"/>
        <v>0</v>
      </c>
      <c r="K14" s="247">
        <f t="shared" ca="1" si="134"/>
        <v>0</v>
      </c>
      <c r="L14" s="247">
        <f t="shared" ca="1" si="134"/>
        <v>0</v>
      </c>
      <c r="M14" s="247">
        <f t="shared" ca="1" si="134"/>
        <v>0</v>
      </c>
      <c r="N14" s="247">
        <f t="shared" ca="1" si="134"/>
        <v>0</v>
      </c>
      <c r="O14" s="247">
        <f t="shared" ca="1" si="134"/>
        <v>0</v>
      </c>
      <c r="P14" s="247">
        <f t="shared" ca="1" si="134"/>
        <v>0</v>
      </c>
      <c r="Q14" s="247">
        <f t="shared" ca="1" si="134"/>
        <v>0</v>
      </c>
      <c r="R14" s="247">
        <f t="shared" ca="1" si="134"/>
        <v>0</v>
      </c>
      <c r="S14" s="247">
        <f t="shared" ca="1" si="134"/>
        <v>0</v>
      </c>
      <c r="T14" s="247">
        <f t="shared" ca="1" si="134"/>
        <v>0</v>
      </c>
      <c r="U14" s="247">
        <f t="shared" ca="1" si="134"/>
        <v>0</v>
      </c>
      <c r="V14" s="247">
        <f t="shared" ca="1" si="134"/>
        <v>0</v>
      </c>
      <c r="W14" s="247">
        <f t="shared" ca="1" si="134"/>
        <v>0</v>
      </c>
      <c r="X14" s="247">
        <f t="shared" ca="1" si="135"/>
        <v>0</v>
      </c>
      <c r="Y14" s="247">
        <f t="shared" ca="1" si="135"/>
        <v>0</v>
      </c>
      <c r="Z14" s="247">
        <f t="shared" ca="1" si="135"/>
        <v>0</v>
      </c>
      <c r="AA14" s="247">
        <f t="shared" ca="1" si="135"/>
        <v>0</v>
      </c>
      <c r="AB14" s="247">
        <f t="shared" ca="1" si="135"/>
        <v>0</v>
      </c>
      <c r="AC14" s="247">
        <f t="shared" ca="1" si="135"/>
        <v>0</v>
      </c>
      <c r="AD14" s="247">
        <f t="shared" ca="1" si="135"/>
        <v>0</v>
      </c>
      <c r="AE14" s="247">
        <f t="shared" ca="1" si="135"/>
        <v>0</v>
      </c>
      <c r="AF14" s="247">
        <f t="shared" ca="1" si="135"/>
        <v>0</v>
      </c>
      <c r="AG14" s="247">
        <f t="shared" ca="1" si="135"/>
        <v>0</v>
      </c>
      <c r="AH14" s="247">
        <f t="shared" ca="1" si="135"/>
        <v>0</v>
      </c>
      <c r="AI14" s="247">
        <f t="shared" ca="1" si="135"/>
        <v>0</v>
      </c>
      <c r="AJ14" s="247">
        <f t="shared" ca="1" si="135"/>
        <v>0</v>
      </c>
      <c r="AK14" s="247">
        <f t="shared" ca="1" si="135"/>
        <v>0</v>
      </c>
      <c r="AL14" s="247">
        <f t="shared" ca="1" si="135"/>
        <v>0</v>
      </c>
      <c r="AM14" s="247">
        <f t="shared" ca="1" si="135"/>
        <v>0</v>
      </c>
      <c r="AN14" s="247">
        <f t="shared" ca="1" si="135"/>
        <v>0</v>
      </c>
      <c r="AO14" s="247">
        <f t="shared" ca="1" si="135"/>
        <v>0</v>
      </c>
      <c r="AP14" s="247">
        <f t="shared" ca="1" si="135"/>
        <v>0</v>
      </c>
      <c r="AQ14" s="247">
        <f t="shared" ca="1" si="135"/>
        <v>0</v>
      </c>
      <c r="AR14" s="247">
        <f t="shared" ca="1" si="135"/>
        <v>0</v>
      </c>
      <c r="AS14" s="247">
        <f t="shared" ca="1" si="135"/>
        <v>0</v>
      </c>
      <c r="AT14" s="247">
        <f t="shared" ca="1" si="135"/>
        <v>0</v>
      </c>
      <c r="AU14" s="247">
        <f t="shared" ca="1" si="136"/>
        <v>0</v>
      </c>
      <c r="AV14" s="247">
        <f t="shared" ca="1" si="136"/>
        <v>0</v>
      </c>
      <c r="AW14" s="247">
        <f t="shared" ca="1" si="136"/>
        <v>0</v>
      </c>
      <c r="AX14" s="247">
        <f t="shared" ca="1" si="136"/>
        <v>0</v>
      </c>
      <c r="AY14" s="247">
        <f t="shared" ca="1" si="136"/>
        <v>0</v>
      </c>
      <c r="AZ14" s="247">
        <f t="shared" ca="1" si="137"/>
        <v>0</v>
      </c>
      <c r="BA14" s="247">
        <f t="shared" ca="1" si="137"/>
        <v>0</v>
      </c>
      <c r="BB14" s="247">
        <f t="shared" ca="1" si="137"/>
        <v>0</v>
      </c>
      <c r="BC14" s="247">
        <f t="shared" ca="1" si="137"/>
        <v>0</v>
      </c>
      <c r="BD14" s="247">
        <f t="shared" ca="1" si="137"/>
        <v>0</v>
      </c>
      <c r="BE14" s="247">
        <f t="shared" ca="1" si="137"/>
        <v>0</v>
      </c>
      <c r="BF14" s="247">
        <f t="shared" ca="1" si="137"/>
        <v>0</v>
      </c>
      <c r="BG14" s="247">
        <f t="shared" ca="1" si="137"/>
        <v>0</v>
      </c>
      <c r="BH14" s="247">
        <f t="shared" ca="1" si="137"/>
        <v>0</v>
      </c>
      <c r="BI14" s="247">
        <f t="shared" ca="1" si="137"/>
        <v>0</v>
      </c>
      <c r="BJ14" s="247">
        <f t="shared" ca="1" si="137"/>
        <v>0</v>
      </c>
      <c r="BK14" s="247">
        <f t="shared" ca="1" si="137"/>
        <v>0</v>
      </c>
      <c r="BL14" s="247">
        <f t="shared" ca="1" si="137"/>
        <v>0</v>
      </c>
      <c r="BM14" s="247">
        <f t="shared" ca="1" si="137"/>
        <v>0</v>
      </c>
      <c r="BN14" s="247">
        <f t="shared" ca="1" si="137"/>
        <v>0</v>
      </c>
      <c r="BO14" s="247">
        <f t="shared" ca="1" si="137"/>
        <v>0</v>
      </c>
      <c r="BP14" s="247">
        <f t="shared" ca="1" si="137"/>
        <v>0</v>
      </c>
      <c r="BQ14" s="247">
        <f t="shared" ca="1" si="137"/>
        <v>0</v>
      </c>
      <c r="BR14" s="247">
        <f t="shared" ca="1" si="137"/>
        <v>0</v>
      </c>
      <c r="BS14" s="247">
        <f t="shared" ca="1" si="137"/>
        <v>0</v>
      </c>
      <c r="BT14" s="247">
        <f t="shared" ca="1" si="137"/>
        <v>0</v>
      </c>
      <c r="BU14" s="247">
        <f t="shared" ca="1" si="137"/>
        <v>0</v>
      </c>
      <c r="BV14" s="247">
        <f t="shared" ca="1" si="137"/>
        <v>0</v>
      </c>
      <c r="BW14" s="247">
        <f t="shared" ca="1" si="137"/>
        <v>0</v>
      </c>
      <c r="BX14" s="247">
        <f t="shared" ca="1" si="137"/>
        <v>0</v>
      </c>
      <c r="BY14" s="247">
        <f t="shared" ca="1" si="137"/>
        <v>0</v>
      </c>
      <c r="BZ14" s="247">
        <f t="shared" ca="1" si="137"/>
        <v>0</v>
      </c>
      <c r="CA14" s="247">
        <f t="shared" ca="1" si="137"/>
        <v>0</v>
      </c>
      <c r="CB14" s="247">
        <f t="shared" ca="1" si="137"/>
        <v>0</v>
      </c>
      <c r="CC14" s="247">
        <f t="shared" ca="1" si="137"/>
        <v>0</v>
      </c>
      <c r="CD14" s="247">
        <f t="shared" ca="1" si="137"/>
        <v>0</v>
      </c>
      <c r="CE14" s="247">
        <f t="shared" ca="1" si="137"/>
        <v>0</v>
      </c>
      <c r="CF14" s="247">
        <f t="shared" ca="1" si="137"/>
        <v>0</v>
      </c>
      <c r="CG14" s="247">
        <f t="shared" ca="1" si="137"/>
        <v>0</v>
      </c>
      <c r="CH14" s="247">
        <f t="shared" ca="1" si="137"/>
        <v>0</v>
      </c>
      <c r="CI14" s="247">
        <f t="shared" ca="1" si="137"/>
        <v>0</v>
      </c>
      <c r="CJ14" s="247">
        <f t="shared" ca="1" si="137"/>
        <v>0</v>
      </c>
      <c r="CK14" s="247">
        <f t="shared" ca="1" si="137"/>
        <v>0</v>
      </c>
      <c r="CL14" s="247">
        <f t="shared" ca="1" si="137"/>
        <v>0</v>
      </c>
      <c r="CM14" s="247">
        <f t="shared" ca="1" si="137"/>
        <v>0</v>
      </c>
      <c r="CN14" s="247">
        <f t="shared" ca="1" si="137"/>
        <v>0</v>
      </c>
      <c r="CO14" s="247">
        <f t="shared" ca="1" si="137"/>
        <v>0</v>
      </c>
      <c r="CP14" s="247">
        <f t="shared" ca="1" si="137"/>
        <v>0</v>
      </c>
      <c r="CQ14" s="247">
        <f t="shared" ca="1" si="137"/>
        <v>0</v>
      </c>
      <c r="CR14" s="247">
        <f t="shared" ca="1" si="137"/>
        <v>0</v>
      </c>
      <c r="CS14" s="247">
        <f t="shared" ca="1" si="137"/>
        <v>0</v>
      </c>
      <c r="CT14" s="247">
        <f t="shared" ca="1" si="137"/>
        <v>0</v>
      </c>
      <c r="CU14" s="247">
        <f t="shared" ca="1" si="137"/>
        <v>0</v>
      </c>
      <c r="CV14" s="247">
        <f t="shared" ca="1" si="137"/>
        <v>0</v>
      </c>
      <c r="CW14" s="247">
        <f t="shared" ca="1" si="137"/>
        <v>0</v>
      </c>
      <c r="CX14" s="247">
        <f t="shared" ca="1" si="137"/>
        <v>0</v>
      </c>
      <c r="CY14" s="247">
        <f t="shared" ca="1" si="140"/>
        <v>0</v>
      </c>
    </row>
    <row r="15" spans="1:103" x14ac:dyDescent="0.2">
      <c r="A15" s="246">
        <f t="shared" si="138"/>
        <v>4</v>
      </c>
      <c r="B15" s="238">
        <f>IF(F5=$G$2,SUM($C6:F6),IF(F5&gt;$G$2,F6,0))</f>
        <v>0</v>
      </c>
      <c r="C15" s="247"/>
      <c r="D15" s="247"/>
      <c r="E15" s="247"/>
      <c r="F15" s="247">
        <f ca="1">($B15/$C$1)/2</f>
        <v>0</v>
      </c>
      <c r="G15" s="247">
        <f ca="1">IF(G$11&lt;$C$1+$A15,$B15/$C$1,IF(G$11=$C$1+$A15,($B15/$C$1)/2,0))</f>
        <v>0</v>
      </c>
      <c r="H15" s="247">
        <f t="shared" ca="1" si="134"/>
        <v>0</v>
      </c>
      <c r="I15" s="247">
        <f t="shared" ca="1" si="134"/>
        <v>0</v>
      </c>
      <c r="J15" s="247">
        <f t="shared" ca="1" si="134"/>
        <v>0</v>
      </c>
      <c r="K15" s="247">
        <f t="shared" ca="1" si="134"/>
        <v>0</v>
      </c>
      <c r="L15" s="247">
        <f t="shared" ca="1" si="134"/>
        <v>0</v>
      </c>
      <c r="M15" s="247">
        <f t="shared" ca="1" si="134"/>
        <v>0</v>
      </c>
      <c r="N15" s="247">
        <f t="shared" ca="1" si="134"/>
        <v>0</v>
      </c>
      <c r="O15" s="247">
        <f t="shared" ca="1" si="134"/>
        <v>0</v>
      </c>
      <c r="P15" s="247">
        <f t="shared" ca="1" si="134"/>
        <v>0</v>
      </c>
      <c r="Q15" s="247">
        <f t="shared" ca="1" si="134"/>
        <v>0</v>
      </c>
      <c r="R15" s="247">
        <f t="shared" ca="1" si="134"/>
        <v>0</v>
      </c>
      <c r="S15" s="247">
        <f t="shared" ca="1" si="134"/>
        <v>0</v>
      </c>
      <c r="T15" s="247">
        <f t="shared" ca="1" si="134"/>
        <v>0</v>
      </c>
      <c r="U15" s="247">
        <f t="shared" ca="1" si="134"/>
        <v>0</v>
      </c>
      <c r="V15" s="247">
        <f t="shared" ca="1" si="134"/>
        <v>0</v>
      </c>
      <c r="W15" s="247">
        <f t="shared" ca="1" si="134"/>
        <v>0</v>
      </c>
      <c r="X15" s="247">
        <f t="shared" ca="1" si="135"/>
        <v>0</v>
      </c>
      <c r="Y15" s="247">
        <f t="shared" ca="1" si="135"/>
        <v>0</v>
      </c>
      <c r="Z15" s="247">
        <f t="shared" ca="1" si="135"/>
        <v>0</v>
      </c>
      <c r="AA15" s="247">
        <f t="shared" ca="1" si="135"/>
        <v>0</v>
      </c>
      <c r="AB15" s="247">
        <f t="shared" ca="1" si="135"/>
        <v>0</v>
      </c>
      <c r="AC15" s="247">
        <f t="shared" ca="1" si="135"/>
        <v>0</v>
      </c>
      <c r="AD15" s="247">
        <f t="shared" ca="1" si="135"/>
        <v>0</v>
      </c>
      <c r="AE15" s="247">
        <f t="shared" ca="1" si="135"/>
        <v>0</v>
      </c>
      <c r="AF15" s="247">
        <f t="shared" ca="1" si="135"/>
        <v>0</v>
      </c>
      <c r="AG15" s="247">
        <f t="shared" ca="1" si="135"/>
        <v>0</v>
      </c>
      <c r="AH15" s="247">
        <f t="shared" ca="1" si="135"/>
        <v>0</v>
      </c>
      <c r="AI15" s="247">
        <f t="shared" ca="1" si="135"/>
        <v>0</v>
      </c>
      <c r="AJ15" s="247">
        <f t="shared" ca="1" si="135"/>
        <v>0</v>
      </c>
      <c r="AK15" s="247">
        <f t="shared" ca="1" si="135"/>
        <v>0</v>
      </c>
      <c r="AL15" s="247">
        <f t="shared" ca="1" si="135"/>
        <v>0</v>
      </c>
      <c r="AM15" s="247">
        <f t="shared" ca="1" si="135"/>
        <v>0</v>
      </c>
      <c r="AN15" s="247">
        <f t="shared" ca="1" si="135"/>
        <v>0</v>
      </c>
      <c r="AO15" s="247">
        <f t="shared" ca="1" si="135"/>
        <v>0</v>
      </c>
      <c r="AP15" s="247">
        <f t="shared" ca="1" si="135"/>
        <v>0</v>
      </c>
      <c r="AQ15" s="247">
        <f t="shared" ca="1" si="135"/>
        <v>0</v>
      </c>
      <c r="AR15" s="247">
        <f t="shared" ca="1" si="135"/>
        <v>0</v>
      </c>
      <c r="AS15" s="247">
        <f t="shared" ca="1" si="135"/>
        <v>0</v>
      </c>
      <c r="AT15" s="247">
        <f t="shared" ca="1" si="135"/>
        <v>0</v>
      </c>
      <c r="AU15" s="247">
        <f t="shared" ca="1" si="136"/>
        <v>0</v>
      </c>
      <c r="AV15" s="247">
        <f t="shared" ca="1" si="136"/>
        <v>0</v>
      </c>
      <c r="AW15" s="247">
        <f t="shared" ca="1" si="136"/>
        <v>0</v>
      </c>
      <c r="AX15" s="247">
        <f t="shared" ca="1" si="136"/>
        <v>0</v>
      </c>
      <c r="AY15" s="247">
        <f t="shared" ca="1" si="136"/>
        <v>0</v>
      </c>
      <c r="AZ15" s="247">
        <f t="shared" ca="1" si="137"/>
        <v>0</v>
      </c>
      <c r="BA15" s="247">
        <f t="shared" ca="1" si="137"/>
        <v>0</v>
      </c>
      <c r="BB15" s="247">
        <f t="shared" ca="1" si="137"/>
        <v>0</v>
      </c>
      <c r="BC15" s="247">
        <f t="shared" ca="1" si="137"/>
        <v>0</v>
      </c>
      <c r="BD15" s="247">
        <f t="shared" ca="1" si="137"/>
        <v>0</v>
      </c>
      <c r="BE15" s="247">
        <f t="shared" ca="1" si="137"/>
        <v>0</v>
      </c>
      <c r="BF15" s="247">
        <f t="shared" ca="1" si="137"/>
        <v>0</v>
      </c>
      <c r="BG15" s="247">
        <f t="shared" ca="1" si="137"/>
        <v>0</v>
      </c>
      <c r="BH15" s="247">
        <f t="shared" ca="1" si="137"/>
        <v>0</v>
      </c>
      <c r="BI15" s="247">
        <f t="shared" ca="1" si="137"/>
        <v>0</v>
      </c>
      <c r="BJ15" s="247">
        <f t="shared" ca="1" si="137"/>
        <v>0</v>
      </c>
      <c r="BK15" s="247">
        <f t="shared" ca="1" si="137"/>
        <v>0</v>
      </c>
      <c r="BL15" s="247">
        <f t="shared" ca="1" si="137"/>
        <v>0</v>
      </c>
      <c r="BM15" s="247">
        <f t="shared" ca="1" si="137"/>
        <v>0</v>
      </c>
      <c r="BN15" s="247">
        <f t="shared" ca="1" si="137"/>
        <v>0</v>
      </c>
      <c r="BO15" s="247">
        <f t="shared" ca="1" si="137"/>
        <v>0</v>
      </c>
      <c r="BP15" s="247">
        <f t="shared" ca="1" si="137"/>
        <v>0</v>
      </c>
      <c r="BQ15" s="247">
        <f t="shared" ca="1" si="137"/>
        <v>0</v>
      </c>
      <c r="BR15" s="247">
        <f t="shared" ca="1" si="137"/>
        <v>0</v>
      </c>
      <c r="BS15" s="247">
        <f t="shared" ca="1" si="137"/>
        <v>0</v>
      </c>
      <c r="BT15" s="247">
        <f t="shared" ca="1" si="137"/>
        <v>0</v>
      </c>
      <c r="BU15" s="247">
        <f t="shared" ca="1" si="137"/>
        <v>0</v>
      </c>
      <c r="BV15" s="247">
        <f t="shared" ca="1" si="137"/>
        <v>0</v>
      </c>
      <c r="BW15" s="247">
        <f t="shared" ca="1" si="137"/>
        <v>0</v>
      </c>
      <c r="BX15" s="247">
        <f t="shared" ca="1" si="137"/>
        <v>0</v>
      </c>
      <c r="BY15" s="247">
        <f t="shared" ca="1" si="137"/>
        <v>0</v>
      </c>
      <c r="BZ15" s="247">
        <f t="shared" ca="1" si="137"/>
        <v>0</v>
      </c>
      <c r="CA15" s="247">
        <f t="shared" ca="1" si="137"/>
        <v>0</v>
      </c>
      <c r="CB15" s="247">
        <f t="shared" ca="1" si="137"/>
        <v>0</v>
      </c>
      <c r="CC15" s="247">
        <f t="shared" ca="1" si="137"/>
        <v>0</v>
      </c>
      <c r="CD15" s="247">
        <f t="shared" ca="1" si="137"/>
        <v>0</v>
      </c>
      <c r="CE15" s="247">
        <f t="shared" ca="1" si="137"/>
        <v>0</v>
      </c>
      <c r="CF15" s="247">
        <f t="shared" ca="1" si="137"/>
        <v>0</v>
      </c>
      <c r="CG15" s="247">
        <f t="shared" ca="1" si="137"/>
        <v>0</v>
      </c>
      <c r="CH15" s="247">
        <f t="shared" ca="1" si="137"/>
        <v>0</v>
      </c>
      <c r="CI15" s="247">
        <f t="shared" ca="1" si="137"/>
        <v>0</v>
      </c>
      <c r="CJ15" s="247">
        <f t="shared" ca="1" si="137"/>
        <v>0</v>
      </c>
      <c r="CK15" s="247">
        <f t="shared" ca="1" si="137"/>
        <v>0</v>
      </c>
      <c r="CL15" s="247">
        <f t="shared" ca="1" si="137"/>
        <v>0</v>
      </c>
      <c r="CM15" s="247">
        <f t="shared" ca="1" si="137"/>
        <v>0</v>
      </c>
      <c r="CN15" s="247">
        <f t="shared" ca="1" si="137"/>
        <v>0</v>
      </c>
      <c r="CO15" s="247">
        <f t="shared" ca="1" si="137"/>
        <v>0</v>
      </c>
      <c r="CP15" s="247">
        <f t="shared" ca="1" si="137"/>
        <v>0</v>
      </c>
      <c r="CQ15" s="247">
        <f t="shared" ca="1" si="137"/>
        <v>0</v>
      </c>
      <c r="CR15" s="247">
        <f t="shared" ca="1" si="137"/>
        <v>0</v>
      </c>
      <c r="CS15" s="247">
        <f t="shared" ca="1" si="137"/>
        <v>0</v>
      </c>
      <c r="CT15" s="247">
        <f t="shared" ca="1" si="137"/>
        <v>0</v>
      </c>
      <c r="CU15" s="247">
        <f t="shared" ca="1" si="137"/>
        <v>0</v>
      </c>
      <c r="CV15" s="247">
        <f t="shared" ca="1" si="137"/>
        <v>0</v>
      </c>
      <c r="CW15" s="247">
        <f t="shared" ca="1" si="137"/>
        <v>0</v>
      </c>
      <c r="CX15" s="247">
        <f t="shared" ca="1" si="137"/>
        <v>0</v>
      </c>
      <c r="CY15" s="247">
        <f t="shared" ca="1" si="140"/>
        <v>0</v>
      </c>
    </row>
    <row r="16" spans="1:103" x14ac:dyDescent="0.2">
      <c r="A16" s="246">
        <f t="shared" si="138"/>
        <v>5</v>
      </c>
      <c r="B16" s="238">
        <f>IF(G5=$G$2,SUM($C6:G6),IF(G5&gt;$G$2,G6,0))</f>
        <v>0</v>
      </c>
      <c r="C16" s="247"/>
      <c r="D16" s="247"/>
      <c r="E16" s="247"/>
      <c r="F16" s="247"/>
      <c r="G16" s="247">
        <f ca="1">($B16/$C$1)/2</f>
        <v>0</v>
      </c>
      <c r="H16" s="247">
        <f ca="1">IF(H$11&lt;$C$1+$A16,$B16/$C$1,IF(H$11=$C$1+$A16,($B16/$C$1)/2,0))</f>
        <v>0</v>
      </c>
      <c r="I16" s="247">
        <f t="shared" ca="1" si="134"/>
        <v>0</v>
      </c>
      <c r="J16" s="247">
        <f t="shared" ca="1" si="134"/>
        <v>0</v>
      </c>
      <c r="K16" s="247">
        <f t="shared" ca="1" si="134"/>
        <v>0</v>
      </c>
      <c r="L16" s="247">
        <f t="shared" ca="1" si="134"/>
        <v>0</v>
      </c>
      <c r="M16" s="247">
        <f t="shared" ca="1" si="134"/>
        <v>0</v>
      </c>
      <c r="N16" s="247">
        <f t="shared" ca="1" si="134"/>
        <v>0</v>
      </c>
      <c r="O16" s="247">
        <f t="shared" ca="1" si="134"/>
        <v>0</v>
      </c>
      <c r="P16" s="247">
        <f t="shared" ca="1" si="134"/>
        <v>0</v>
      </c>
      <c r="Q16" s="247">
        <f t="shared" ca="1" si="134"/>
        <v>0</v>
      </c>
      <c r="R16" s="247">
        <f t="shared" ca="1" si="134"/>
        <v>0</v>
      </c>
      <c r="S16" s="247">
        <f t="shared" ca="1" si="134"/>
        <v>0</v>
      </c>
      <c r="T16" s="247">
        <f t="shared" ca="1" si="134"/>
        <v>0</v>
      </c>
      <c r="U16" s="247">
        <f t="shared" ca="1" si="134"/>
        <v>0</v>
      </c>
      <c r="V16" s="247">
        <f t="shared" ca="1" si="134"/>
        <v>0</v>
      </c>
      <c r="W16" s="247">
        <f t="shared" ca="1" si="134"/>
        <v>0</v>
      </c>
      <c r="X16" s="247">
        <f t="shared" ca="1" si="135"/>
        <v>0</v>
      </c>
      <c r="Y16" s="247">
        <f t="shared" ca="1" si="135"/>
        <v>0</v>
      </c>
      <c r="Z16" s="247">
        <f t="shared" ca="1" si="135"/>
        <v>0</v>
      </c>
      <c r="AA16" s="247">
        <f t="shared" ca="1" si="135"/>
        <v>0</v>
      </c>
      <c r="AB16" s="247">
        <f t="shared" ca="1" si="135"/>
        <v>0</v>
      </c>
      <c r="AC16" s="247">
        <f t="shared" ca="1" si="135"/>
        <v>0</v>
      </c>
      <c r="AD16" s="247">
        <f t="shared" ca="1" si="135"/>
        <v>0</v>
      </c>
      <c r="AE16" s="247">
        <f t="shared" ca="1" si="135"/>
        <v>0</v>
      </c>
      <c r="AF16" s="247">
        <f t="shared" ca="1" si="135"/>
        <v>0</v>
      </c>
      <c r="AG16" s="247">
        <f t="shared" ca="1" si="135"/>
        <v>0</v>
      </c>
      <c r="AH16" s="247">
        <f t="shared" ca="1" si="135"/>
        <v>0</v>
      </c>
      <c r="AI16" s="247">
        <f t="shared" ca="1" si="135"/>
        <v>0</v>
      </c>
      <c r="AJ16" s="247">
        <f t="shared" ca="1" si="135"/>
        <v>0</v>
      </c>
      <c r="AK16" s="247">
        <f t="shared" ca="1" si="135"/>
        <v>0</v>
      </c>
      <c r="AL16" s="247">
        <f t="shared" ca="1" si="135"/>
        <v>0</v>
      </c>
      <c r="AM16" s="247">
        <f t="shared" ca="1" si="135"/>
        <v>0</v>
      </c>
      <c r="AN16" s="247">
        <f t="shared" ca="1" si="135"/>
        <v>0</v>
      </c>
      <c r="AO16" s="247">
        <f t="shared" ca="1" si="135"/>
        <v>0</v>
      </c>
      <c r="AP16" s="247">
        <f t="shared" ca="1" si="135"/>
        <v>0</v>
      </c>
      <c r="AQ16" s="247">
        <f t="shared" ca="1" si="135"/>
        <v>0</v>
      </c>
      <c r="AR16" s="247">
        <f t="shared" ca="1" si="135"/>
        <v>0</v>
      </c>
      <c r="AS16" s="247">
        <f t="shared" ca="1" si="135"/>
        <v>0</v>
      </c>
      <c r="AT16" s="247">
        <f t="shared" ca="1" si="135"/>
        <v>0</v>
      </c>
      <c r="AU16" s="247">
        <f t="shared" ca="1" si="136"/>
        <v>0</v>
      </c>
      <c r="AV16" s="247">
        <f t="shared" ca="1" si="136"/>
        <v>0</v>
      </c>
      <c r="AW16" s="247">
        <f t="shared" ca="1" si="136"/>
        <v>0</v>
      </c>
      <c r="AX16" s="247">
        <f t="shared" ca="1" si="136"/>
        <v>0</v>
      </c>
      <c r="AY16" s="247">
        <f t="shared" ca="1" si="136"/>
        <v>0</v>
      </c>
      <c r="AZ16" s="247">
        <f t="shared" ca="1" si="137"/>
        <v>0</v>
      </c>
      <c r="BA16" s="247">
        <f t="shared" ca="1" si="137"/>
        <v>0</v>
      </c>
      <c r="BB16" s="247">
        <f t="shared" ca="1" si="137"/>
        <v>0</v>
      </c>
      <c r="BC16" s="247">
        <f t="shared" ca="1" si="137"/>
        <v>0</v>
      </c>
      <c r="BD16" s="247">
        <f t="shared" ca="1" si="137"/>
        <v>0</v>
      </c>
      <c r="BE16" s="247">
        <f t="shared" ca="1" si="137"/>
        <v>0</v>
      </c>
      <c r="BF16" s="247">
        <f t="shared" ca="1" si="137"/>
        <v>0</v>
      </c>
      <c r="BG16" s="247">
        <f t="shared" ca="1" si="137"/>
        <v>0</v>
      </c>
      <c r="BH16" s="247">
        <f t="shared" ca="1" si="137"/>
        <v>0</v>
      </c>
      <c r="BI16" s="247">
        <f t="shared" ca="1" si="137"/>
        <v>0</v>
      </c>
      <c r="BJ16" s="247">
        <f t="shared" ca="1" si="137"/>
        <v>0</v>
      </c>
      <c r="BK16" s="247">
        <f t="shared" ca="1" si="137"/>
        <v>0</v>
      </c>
      <c r="BL16" s="247">
        <f t="shared" ca="1" si="137"/>
        <v>0</v>
      </c>
      <c r="BM16" s="247">
        <f t="shared" ca="1" si="137"/>
        <v>0</v>
      </c>
      <c r="BN16" s="247">
        <f t="shared" ca="1" si="137"/>
        <v>0</v>
      </c>
      <c r="BO16" s="247">
        <f t="shared" ca="1" si="137"/>
        <v>0</v>
      </c>
      <c r="BP16" s="247">
        <f t="shared" ca="1" si="137"/>
        <v>0</v>
      </c>
      <c r="BQ16" s="247">
        <f t="shared" ca="1" si="137"/>
        <v>0</v>
      </c>
      <c r="BR16" s="247">
        <f t="shared" ca="1" si="137"/>
        <v>0</v>
      </c>
      <c r="BS16" s="247">
        <f t="shared" ca="1" si="137"/>
        <v>0</v>
      </c>
      <c r="BT16" s="247">
        <f t="shared" ca="1" si="137"/>
        <v>0</v>
      </c>
      <c r="BU16" s="247">
        <f t="shared" ca="1" si="137"/>
        <v>0</v>
      </c>
      <c r="BV16" s="247">
        <f t="shared" ca="1" si="137"/>
        <v>0</v>
      </c>
      <c r="BW16" s="247">
        <f t="shared" ca="1" si="137"/>
        <v>0</v>
      </c>
      <c r="BX16" s="247">
        <f t="shared" ca="1" si="137"/>
        <v>0</v>
      </c>
      <c r="BY16" s="247">
        <f t="shared" ca="1" si="137"/>
        <v>0</v>
      </c>
      <c r="BZ16" s="247">
        <f t="shared" ca="1" si="137"/>
        <v>0</v>
      </c>
      <c r="CA16" s="247">
        <f t="shared" ca="1" si="137"/>
        <v>0</v>
      </c>
      <c r="CB16" s="247">
        <f t="shared" ca="1" si="137"/>
        <v>0</v>
      </c>
      <c r="CC16" s="247">
        <f t="shared" ca="1" si="137"/>
        <v>0</v>
      </c>
      <c r="CD16" s="247">
        <f t="shared" ca="1" si="137"/>
        <v>0</v>
      </c>
      <c r="CE16" s="247">
        <f t="shared" ca="1" si="137"/>
        <v>0</v>
      </c>
      <c r="CF16" s="247">
        <f t="shared" ca="1" si="137"/>
        <v>0</v>
      </c>
      <c r="CG16" s="247">
        <f t="shared" ca="1" si="137"/>
        <v>0</v>
      </c>
      <c r="CH16" s="247">
        <f t="shared" ca="1" si="137"/>
        <v>0</v>
      </c>
      <c r="CI16" s="247">
        <f t="shared" ca="1" si="137"/>
        <v>0</v>
      </c>
      <c r="CJ16" s="247">
        <f t="shared" ca="1" si="137"/>
        <v>0</v>
      </c>
      <c r="CK16" s="247">
        <f t="shared" ca="1" si="137"/>
        <v>0</v>
      </c>
      <c r="CL16" s="247">
        <f t="shared" ca="1" si="137"/>
        <v>0</v>
      </c>
      <c r="CM16" s="247">
        <f t="shared" ca="1" si="137"/>
        <v>0</v>
      </c>
      <c r="CN16" s="247">
        <f t="shared" ca="1" si="137"/>
        <v>0</v>
      </c>
      <c r="CO16" s="247">
        <f t="shared" ca="1" si="137"/>
        <v>0</v>
      </c>
      <c r="CP16" s="247">
        <f t="shared" ca="1" si="137"/>
        <v>0</v>
      </c>
      <c r="CQ16" s="247">
        <f t="shared" ca="1" si="137"/>
        <v>0</v>
      </c>
      <c r="CR16" s="247">
        <f t="shared" ca="1" si="137"/>
        <v>0</v>
      </c>
      <c r="CS16" s="247">
        <f t="shared" ca="1" si="137"/>
        <v>0</v>
      </c>
      <c r="CT16" s="247">
        <f t="shared" ca="1" si="137"/>
        <v>0</v>
      </c>
      <c r="CU16" s="247">
        <f t="shared" ca="1" si="137"/>
        <v>0</v>
      </c>
      <c r="CV16" s="247">
        <f t="shared" ca="1" si="137"/>
        <v>0</v>
      </c>
      <c r="CW16" s="247">
        <f t="shared" ca="1" si="137"/>
        <v>0</v>
      </c>
      <c r="CX16" s="247">
        <f t="shared" ca="1" si="137"/>
        <v>0</v>
      </c>
      <c r="CY16" s="247">
        <f t="shared" ca="1" si="140"/>
        <v>0</v>
      </c>
    </row>
    <row r="17" spans="1:103" x14ac:dyDescent="0.2">
      <c r="A17" s="246">
        <f t="shared" si="138"/>
        <v>6</v>
      </c>
      <c r="B17" s="238">
        <f>IF(H5=$G$2,SUM($C6:H6),IF(H5&gt;$G$2,H6,0))</f>
        <v>0</v>
      </c>
      <c r="C17" s="247"/>
      <c r="D17" s="247"/>
      <c r="E17" s="247"/>
      <c r="F17" s="247"/>
      <c r="G17" s="247"/>
      <c r="H17" s="247">
        <f ca="1">($B17/$C$1)/2</f>
        <v>0</v>
      </c>
      <c r="I17" s="247">
        <f ca="1">IF(I$11&lt;$C$1+$A17,$B17/$C$1,IF(I$11=$C$1+$A17,($B17/$C$1)/2,0))</f>
        <v>0</v>
      </c>
      <c r="J17" s="247">
        <f t="shared" ca="1" si="134"/>
        <v>0</v>
      </c>
      <c r="K17" s="247">
        <f t="shared" ca="1" si="134"/>
        <v>0</v>
      </c>
      <c r="L17" s="247">
        <f t="shared" ca="1" si="134"/>
        <v>0</v>
      </c>
      <c r="M17" s="247">
        <f t="shared" ca="1" si="134"/>
        <v>0</v>
      </c>
      <c r="N17" s="247">
        <f t="shared" ca="1" si="134"/>
        <v>0</v>
      </c>
      <c r="O17" s="247">
        <f t="shared" ca="1" si="134"/>
        <v>0</v>
      </c>
      <c r="P17" s="247">
        <f t="shared" ca="1" si="134"/>
        <v>0</v>
      </c>
      <c r="Q17" s="247">
        <f t="shared" ca="1" si="134"/>
        <v>0</v>
      </c>
      <c r="R17" s="247">
        <f t="shared" ca="1" si="134"/>
        <v>0</v>
      </c>
      <c r="S17" s="247">
        <f t="shared" ca="1" si="134"/>
        <v>0</v>
      </c>
      <c r="T17" s="247">
        <f t="shared" ca="1" si="134"/>
        <v>0</v>
      </c>
      <c r="U17" s="247">
        <f t="shared" ca="1" si="134"/>
        <v>0</v>
      </c>
      <c r="V17" s="247">
        <f t="shared" ca="1" si="134"/>
        <v>0</v>
      </c>
      <c r="W17" s="247">
        <f t="shared" ca="1" si="134"/>
        <v>0</v>
      </c>
      <c r="X17" s="247">
        <f t="shared" ca="1" si="135"/>
        <v>0</v>
      </c>
      <c r="Y17" s="247">
        <f t="shared" ca="1" si="135"/>
        <v>0</v>
      </c>
      <c r="Z17" s="247">
        <f t="shared" ca="1" si="135"/>
        <v>0</v>
      </c>
      <c r="AA17" s="247">
        <f t="shared" ca="1" si="135"/>
        <v>0</v>
      </c>
      <c r="AB17" s="247">
        <f t="shared" ca="1" si="135"/>
        <v>0</v>
      </c>
      <c r="AC17" s="247">
        <f t="shared" ca="1" si="135"/>
        <v>0</v>
      </c>
      <c r="AD17" s="247">
        <f t="shared" ca="1" si="135"/>
        <v>0</v>
      </c>
      <c r="AE17" s="247">
        <f t="shared" ca="1" si="135"/>
        <v>0</v>
      </c>
      <c r="AF17" s="247">
        <f t="shared" ca="1" si="135"/>
        <v>0</v>
      </c>
      <c r="AG17" s="247">
        <f t="shared" ca="1" si="135"/>
        <v>0</v>
      </c>
      <c r="AH17" s="247">
        <f t="shared" ca="1" si="135"/>
        <v>0</v>
      </c>
      <c r="AI17" s="247">
        <f t="shared" ca="1" si="135"/>
        <v>0</v>
      </c>
      <c r="AJ17" s="247">
        <f t="shared" ca="1" si="135"/>
        <v>0</v>
      </c>
      <c r="AK17" s="247">
        <f t="shared" ca="1" si="135"/>
        <v>0</v>
      </c>
      <c r="AL17" s="247">
        <f t="shared" ca="1" si="135"/>
        <v>0</v>
      </c>
      <c r="AM17" s="247">
        <f t="shared" ca="1" si="135"/>
        <v>0</v>
      </c>
      <c r="AN17" s="247">
        <f t="shared" ca="1" si="135"/>
        <v>0</v>
      </c>
      <c r="AO17" s="247">
        <f t="shared" ca="1" si="135"/>
        <v>0</v>
      </c>
      <c r="AP17" s="247">
        <f t="shared" ca="1" si="135"/>
        <v>0</v>
      </c>
      <c r="AQ17" s="247">
        <f t="shared" ca="1" si="135"/>
        <v>0</v>
      </c>
      <c r="AR17" s="247">
        <f t="shared" ca="1" si="135"/>
        <v>0</v>
      </c>
      <c r="AS17" s="247">
        <f t="shared" ca="1" si="135"/>
        <v>0</v>
      </c>
      <c r="AT17" s="247">
        <f t="shared" ca="1" si="135"/>
        <v>0</v>
      </c>
      <c r="AU17" s="247">
        <f t="shared" ca="1" si="136"/>
        <v>0</v>
      </c>
      <c r="AV17" s="247">
        <f t="shared" ca="1" si="136"/>
        <v>0</v>
      </c>
      <c r="AW17" s="247">
        <f t="shared" ca="1" si="136"/>
        <v>0</v>
      </c>
      <c r="AX17" s="247">
        <f t="shared" ca="1" si="136"/>
        <v>0</v>
      </c>
      <c r="AY17" s="247">
        <f t="shared" ca="1" si="136"/>
        <v>0</v>
      </c>
      <c r="AZ17" s="247">
        <f t="shared" ca="1" si="137"/>
        <v>0</v>
      </c>
      <c r="BA17" s="247">
        <f t="shared" ca="1" si="137"/>
        <v>0</v>
      </c>
      <c r="BB17" s="247">
        <f t="shared" ca="1" si="137"/>
        <v>0</v>
      </c>
      <c r="BC17" s="247">
        <f t="shared" ca="1" si="137"/>
        <v>0</v>
      </c>
      <c r="BD17" s="247">
        <f t="shared" ca="1" si="137"/>
        <v>0</v>
      </c>
      <c r="BE17" s="247">
        <f t="shared" ca="1" si="137"/>
        <v>0</v>
      </c>
      <c r="BF17" s="247">
        <f t="shared" ca="1" si="137"/>
        <v>0</v>
      </c>
      <c r="BG17" s="247">
        <f t="shared" ca="1" si="137"/>
        <v>0</v>
      </c>
      <c r="BH17" s="247">
        <f t="shared" ca="1" si="137"/>
        <v>0</v>
      </c>
      <c r="BI17" s="247">
        <f t="shared" ca="1" si="137"/>
        <v>0</v>
      </c>
      <c r="BJ17" s="247">
        <f t="shared" ca="1" si="137"/>
        <v>0</v>
      </c>
      <c r="BK17" s="247">
        <f t="shared" ref="AZ17:CX22" ca="1" si="141">IF(BK$11&lt;$C$1+$A17,$B17/$C$1,IF(BK$11=$C$1+$A17,($B17/$C$1)/2,0))</f>
        <v>0</v>
      </c>
      <c r="BL17" s="247">
        <f t="shared" ca="1" si="141"/>
        <v>0</v>
      </c>
      <c r="BM17" s="247">
        <f t="shared" ca="1" si="141"/>
        <v>0</v>
      </c>
      <c r="BN17" s="247">
        <f t="shared" ca="1" si="141"/>
        <v>0</v>
      </c>
      <c r="BO17" s="247">
        <f t="shared" ca="1" si="141"/>
        <v>0</v>
      </c>
      <c r="BP17" s="247">
        <f t="shared" ca="1" si="141"/>
        <v>0</v>
      </c>
      <c r="BQ17" s="247">
        <f t="shared" ca="1" si="141"/>
        <v>0</v>
      </c>
      <c r="BR17" s="247">
        <f t="shared" ca="1" si="141"/>
        <v>0</v>
      </c>
      <c r="BS17" s="247">
        <f t="shared" ca="1" si="141"/>
        <v>0</v>
      </c>
      <c r="BT17" s="247">
        <f t="shared" ca="1" si="141"/>
        <v>0</v>
      </c>
      <c r="BU17" s="247">
        <f t="shared" ca="1" si="141"/>
        <v>0</v>
      </c>
      <c r="BV17" s="247">
        <f t="shared" ca="1" si="141"/>
        <v>0</v>
      </c>
      <c r="BW17" s="247">
        <f t="shared" ca="1" si="141"/>
        <v>0</v>
      </c>
      <c r="BX17" s="247">
        <f t="shared" ca="1" si="141"/>
        <v>0</v>
      </c>
      <c r="BY17" s="247">
        <f t="shared" ca="1" si="141"/>
        <v>0</v>
      </c>
      <c r="BZ17" s="247">
        <f t="shared" ca="1" si="141"/>
        <v>0</v>
      </c>
      <c r="CA17" s="247">
        <f t="shared" ca="1" si="141"/>
        <v>0</v>
      </c>
      <c r="CB17" s="247">
        <f t="shared" ca="1" si="141"/>
        <v>0</v>
      </c>
      <c r="CC17" s="247">
        <f t="shared" ca="1" si="141"/>
        <v>0</v>
      </c>
      <c r="CD17" s="247">
        <f t="shared" ca="1" si="141"/>
        <v>0</v>
      </c>
      <c r="CE17" s="247">
        <f t="shared" ca="1" si="141"/>
        <v>0</v>
      </c>
      <c r="CF17" s="247">
        <f t="shared" ca="1" si="141"/>
        <v>0</v>
      </c>
      <c r="CG17" s="247">
        <f t="shared" ca="1" si="141"/>
        <v>0</v>
      </c>
      <c r="CH17" s="247">
        <f t="shared" ca="1" si="141"/>
        <v>0</v>
      </c>
      <c r="CI17" s="247">
        <f t="shared" ca="1" si="141"/>
        <v>0</v>
      </c>
      <c r="CJ17" s="247">
        <f t="shared" ca="1" si="141"/>
        <v>0</v>
      </c>
      <c r="CK17" s="247">
        <f t="shared" ca="1" si="141"/>
        <v>0</v>
      </c>
      <c r="CL17" s="247">
        <f t="shared" ca="1" si="141"/>
        <v>0</v>
      </c>
      <c r="CM17" s="247">
        <f t="shared" ca="1" si="141"/>
        <v>0</v>
      </c>
      <c r="CN17" s="247">
        <f t="shared" ca="1" si="141"/>
        <v>0</v>
      </c>
      <c r="CO17" s="247">
        <f t="shared" ca="1" si="141"/>
        <v>0</v>
      </c>
      <c r="CP17" s="247">
        <f t="shared" ca="1" si="141"/>
        <v>0</v>
      </c>
      <c r="CQ17" s="247">
        <f t="shared" ca="1" si="141"/>
        <v>0</v>
      </c>
      <c r="CR17" s="247">
        <f t="shared" ca="1" si="141"/>
        <v>0</v>
      </c>
      <c r="CS17" s="247">
        <f t="shared" ca="1" si="141"/>
        <v>0</v>
      </c>
      <c r="CT17" s="247">
        <f t="shared" ca="1" si="141"/>
        <v>0</v>
      </c>
      <c r="CU17" s="247">
        <f t="shared" ca="1" si="141"/>
        <v>0</v>
      </c>
      <c r="CV17" s="247">
        <f t="shared" ca="1" si="141"/>
        <v>0</v>
      </c>
      <c r="CW17" s="247">
        <f t="shared" ca="1" si="141"/>
        <v>0</v>
      </c>
      <c r="CX17" s="247">
        <f t="shared" ca="1" si="141"/>
        <v>0</v>
      </c>
      <c r="CY17" s="247">
        <f t="shared" ca="1" si="140"/>
        <v>0</v>
      </c>
    </row>
    <row r="18" spans="1:103" x14ac:dyDescent="0.2">
      <c r="A18" s="246">
        <f t="shared" si="138"/>
        <v>7</v>
      </c>
      <c r="B18" s="238">
        <f>IF(I5=$G$2,SUM($C6:I6),IF(I5&gt;$G$2,I6,0))</f>
        <v>0</v>
      </c>
      <c r="C18" s="247"/>
      <c r="D18" s="247"/>
      <c r="E18" s="247"/>
      <c r="F18" s="247"/>
      <c r="G18" s="247"/>
      <c r="H18" s="247"/>
      <c r="I18" s="247">
        <f ca="1">($B18/$C$1)/2</f>
        <v>0</v>
      </c>
      <c r="J18" s="247">
        <f ca="1">IF(J$11&lt;$C$1+$A18,$B18/$C$1,IF(J$11=$C$1+$A18,($B18/$C$1)/2,0))</f>
        <v>0</v>
      </c>
      <c r="K18" s="247">
        <f t="shared" ca="1" si="134"/>
        <v>0</v>
      </c>
      <c r="L18" s="247">
        <f t="shared" ca="1" si="134"/>
        <v>0</v>
      </c>
      <c r="M18" s="247">
        <f t="shared" ca="1" si="134"/>
        <v>0</v>
      </c>
      <c r="N18" s="247">
        <f t="shared" ca="1" si="134"/>
        <v>0</v>
      </c>
      <c r="O18" s="247">
        <f t="shared" ca="1" si="134"/>
        <v>0</v>
      </c>
      <c r="P18" s="247">
        <f t="shared" ca="1" si="134"/>
        <v>0</v>
      </c>
      <c r="Q18" s="247">
        <f t="shared" ca="1" si="134"/>
        <v>0</v>
      </c>
      <c r="R18" s="247">
        <f t="shared" ca="1" si="134"/>
        <v>0</v>
      </c>
      <c r="S18" s="247">
        <f t="shared" ca="1" si="134"/>
        <v>0</v>
      </c>
      <c r="T18" s="247">
        <f t="shared" ca="1" si="134"/>
        <v>0</v>
      </c>
      <c r="U18" s="247">
        <f t="shared" ca="1" si="134"/>
        <v>0</v>
      </c>
      <c r="V18" s="247">
        <f t="shared" ca="1" si="134"/>
        <v>0</v>
      </c>
      <c r="W18" s="247">
        <f t="shared" ca="1" si="134"/>
        <v>0</v>
      </c>
      <c r="X18" s="247">
        <f t="shared" ca="1" si="135"/>
        <v>0</v>
      </c>
      <c r="Y18" s="247">
        <f t="shared" ca="1" si="135"/>
        <v>0</v>
      </c>
      <c r="Z18" s="247">
        <f t="shared" ca="1" si="135"/>
        <v>0</v>
      </c>
      <c r="AA18" s="247">
        <f t="shared" ca="1" si="135"/>
        <v>0</v>
      </c>
      <c r="AB18" s="247">
        <f t="shared" ca="1" si="135"/>
        <v>0</v>
      </c>
      <c r="AC18" s="247">
        <f t="shared" ca="1" si="135"/>
        <v>0</v>
      </c>
      <c r="AD18" s="247">
        <f t="shared" ca="1" si="135"/>
        <v>0</v>
      </c>
      <c r="AE18" s="247">
        <f t="shared" ca="1" si="135"/>
        <v>0</v>
      </c>
      <c r="AF18" s="247">
        <f t="shared" ca="1" si="135"/>
        <v>0</v>
      </c>
      <c r="AG18" s="247">
        <f t="shared" ca="1" si="135"/>
        <v>0</v>
      </c>
      <c r="AH18" s="247">
        <f t="shared" ca="1" si="135"/>
        <v>0</v>
      </c>
      <c r="AI18" s="247">
        <f t="shared" ca="1" si="135"/>
        <v>0</v>
      </c>
      <c r="AJ18" s="247">
        <f t="shared" ca="1" si="135"/>
        <v>0</v>
      </c>
      <c r="AK18" s="247">
        <f t="shared" ca="1" si="135"/>
        <v>0</v>
      </c>
      <c r="AL18" s="247">
        <f t="shared" ca="1" si="135"/>
        <v>0</v>
      </c>
      <c r="AM18" s="247">
        <f t="shared" ca="1" si="135"/>
        <v>0</v>
      </c>
      <c r="AN18" s="247">
        <f t="shared" ca="1" si="135"/>
        <v>0</v>
      </c>
      <c r="AO18" s="247">
        <f t="shared" ca="1" si="135"/>
        <v>0</v>
      </c>
      <c r="AP18" s="247">
        <f t="shared" ca="1" si="135"/>
        <v>0</v>
      </c>
      <c r="AQ18" s="247">
        <f t="shared" ca="1" si="135"/>
        <v>0</v>
      </c>
      <c r="AR18" s="247">
        <f t="shared" ca="1" si="135"/>
        <v>0</v>
      </c>
      <c r="AS18" s="247">
        <f t="shared" ca="1" si="135"/>
        <v>0</v>
      </c>
      <c r="AT18" s="247">
        <f t="shared" ca="1" si="135"/>
        <v>0</v>
      </c>
      <c r="AU18" s="247">
        <f t="shared" ca="1" si="136"/>
        <v>0</v>
      </c>
      <c r="AV18" s="247">
        <f t="shared" ca="1" si="136"/>
        <v>0</v>
      </c>
      <c r="AW18" s="247">
        <f t="shared" ca="1" si="136"/>
        <v>0</v>
      </c>
      <c r="AX18" s="247">
        <f t="shared" ca="1" si="136"/>
        <v>0</v>
      </c>
      <c r="AY18" s="247">
        <f t="shared" ca="1" si="136"/>
        <v>0</v>
      </c>
      <c r="AZ18" s="247">
        <f t="shared" ca="1" si="141"/>
        <v>0</v>
      </c>
      <c r="BA18" s="247">
        <f t="shared" ca="1" si="141"/>
        <v>0</v>
      </c>
      <c r="BB18" s="247">
        <f t="shared" ca="1" si="141"/>
        <v>0</v>
      </c>
      <c r="BC18" s="247">
        <f t="shared" ca="1" si="141"/>
        <v>0</v>
      </c>
      <c r="BD18" s="247">
        <f t="shared" ca="1" si="141"/>
        <v>0</v>
      </c>
      <c r="BE18" s="247">
        <f t="shared" ca="1" si="141"/>
        <v>0</v>
      </c>
      <c r="BF18" s="247">
        <f t="shared" ca="1" si="141"/>
        <v>0</v>
      </c>
      <c r="BG18" s="247">
        <f t="shared" ca="1" si="141"/>
        <v>0</v>
      </c>
      <c r="BH18" s="247">
        <f t="shared" ca="1" si="141"/>
        <v>0</v>
      </c>
      <c r="BI18" s="247">
        <f t="shared" ca="1" si="141"/>
        <v>0</v>
      </c>
      <c r="BJ18" s="247">
        <f t="shared" ca="1" si="141"/>
        <v>0</v>
      </c>
      <c r="BK18" s="247">
        <f t="shared" ca="1" si="141"/>
        <v>0</v>
      </c>
      <c r="BL18" s="247">
        <f t="shared" ca="1" si="141"/>
        <v>0</v>
      </c>
      <c r="BM18" s="247">
        <f t="shared" ca="1" si="141"/>
        <v>0</v>
      </c>
      <c r="BN18" s="247">
        <f t="shared" ca="1" si="141"/>
        <v>0</v>
      </c>
      <c r="BO18" s="247">
        <f t="shared" ca="1" si="141"/>
        <v>0</v>
      </c>
      <c r="BP18" s="247">
        <f t="shared" ca="1" si="141"/>
        <v>0</v>
      </c>
      <c r="BQ18" s="247">
        <f t="shared" ca="1" si="141"/>
        <v>0</v>
      </c>
      <c r="BR18" s="247">
        <f t="shared" ca="1" si="141"/>
        <v>0</v>
      </c>
      <c r="BS18" s="247">
        <f t="shared" ca="1" si="141"/>
        <v>0</v>
      </c>
      <c r="BT18" s="247">
        <f t="shared" ca="1" si="141"/>
        <v>0</v>
      </c>
      <c r="BU18" s="247">
        <f t="shared" ca="1" si="141"/>
        <v>0</v>
      </c>
      <c r="BV18" s="247">
        <f t="shared" ca="1" si="141"/>
        <v>0</v>
      </c>
      <c r="BW18" s="247">
        <f t="shared" ca="1" si="141"/>
        <v>0</v>
      </c>
      <c r="BX18" s="247">
        <f t="shared" ca="1" si="141"/>
        <v>0</v>
      </c>
      <c r="BY18" s="247">
        <f t="shared" ca="1" si="141"/>
        <v>0</v>
      </c>
      <c r="BZ18" s="247">
        <f t="shared" ca="1" si="141"/>
        <v>0</v>
      </c>
      <c r="CA18" s="247">
        <f t="shared" ca="1" si="141"/>
        <v>0</v>
      </c>
      <c r="CB18" s="247">
        <f t="shared" ca="1" si="141"/>
        <v>0</v>
      </c>
      <c r="CC18" s="247">
        <f t="shared" ca="1" si="141"/>
        <v>0</v>
      </c>
      <c r="CD18" s="247">
        <f t="shared" ca="1" si="141"/>
        <v>0</v>
      </c>
      <c r="CE18" s="247">
        <f t="shared" ca="1" si="141"/>
        <v>0</v>
      </c>
      <c r="CF18" s="247">
        <f t="shared" ca="1" si="141"/>
        <v>0</v>
      </c>
      <c r="CG18" s="247">
        <f t="shared" ca="1" si="141"/>
        <v>0</v>
      </c>
      <c r="CH18" s="247">
        <f t="shared" ca="1" si="141"/>
        <v>0</v>
      </c>
      <c r="CI18" s="247">
        <f t="shared" ca="1" si="141"/>
        <v>0</v>
      </c>
      <c r="CJ18" s="247">
        <f t="shared" ca="1" si="141"/>
        <v>0</v>
      </c>
      <c r="CK18" s="247">
        <f t="shared" ca="1" si="141"/>
        <v>0</v>
      </c>
      <c r="CL18" s="247">
        <f t="shared" ca="1" si="141"/>
        <v>0</v>
      </c>
      <c r="CM18" s="247">
        <f t="shared" ca="1" si="141"/>
        <v>0</v>
      </c>
      <c r="CN18" s="247">
        <f t="shared" ca="1" si="141"/>
        <v>0</v>
      </c>
      <c r="CO18" s="247">
        <f t="shared" ca="1" si="141"/>
        <v>0</v>
      </c>
      <c r="CP18" s="247">
        <f t="shared" ca="1" si="141"/>
        <v>0</v>
      </c>
      <c r="CQ18" s="247">
        <f t="shared" ca="1" si="141"/>
        <v>0</v>
      </c>
      <c r="CR18" s="247">
        <f t="shared" ca="1" si="141"/>
        <v>0</v>
      </c>
      <c r="CS18" s="247">
        <f t="shared" ca="1" si="141"/>
        <v>0</v>
      </c>
      <c r="CT18" s="247">
        <f t="shared" ca="1" si="141"/>
        <v>0</v>
      </c>
      <c r="CU18" s="247">
        <f t="shared" ca="1" si="141"/>
        <v>0</v>
      </c>
      <c r="CV18" s="247">
        <f t="shared" ca="1" si="141"/>
        <v>0</v>
      </c>
      <c r="CW18" s="247">
        <f t="shared" ca="1" si="141"/>
        <v>0</v>
      </c>
      <c r="CX18" s="247">
        <f t="shared" ca="1" si="141"/>
        <v>0</v>
      </c>
      <c r="CY18" s="247">
        <f t="shared" ca="1" si="140"/>
        <v>0</v>
      </c>
    </row>
    <row r="19" spans="1:103" x14ac:dyDescent="0.2">
      <c r="A19" s="246">
        <f t="shared" si="138"/>
        <v>8</v>
      </c>
      <c r="B19" s="238">
        <f>IF(J5=$G$2,SUM($C6:J6),IF(J5&gt;$G$2,J6,0))</f>
        <v>0</v>
      </c>
      <c r="C19" s="247"/>
      <c r="D19" s="247"/>
      <c r="E19" s="247"/>
      <c r="F19" s="247"/>
      <c r="G19" s="247"/>
      <c r="H19" s="247"/>
      <c r="I19" s="247"/>
      <c r="J19" s="247">
        <f ca="1">($B19/$C$1)/2</f>
        <v>0</v>
      </c>
      <c r="K19" s="247">
        <f ca="1">IF(K$11&lt;$C$1+$A19,$B19/$C$1,IF(K$11=$C$1+$A19,($B19/$C$1)/2,0))</f>
        <v>0</v>
      </c>
      <c r="L19" s="247">
        <f t="shared" ca="1" si="134"/>
        <v>0</v>
      </c>
      <c r="M19" s="247">
        <f t="shared" ca="1" si="134"/>
        <v>0</v>
      </c>
      <c r="N19" s="247">
        <f t="shared" ca="1" si="134"/>
        <v>0</v>
      </c>
      <c r="O19" s="247">
        <f t="shared" ca="1" si="134"/>
        <v>0</v>
      </c>
      <c r="P19" s="247">
        <f t="shared" ca="1" si="134"/>
        <v>0</v>
      </c>
      <c r="Q19" s="247">
        <f t="shared" ca="1" si="134"/>
        <v>0</v>
      </c>
      <c r="R19" s="247">
        <f t="shared" ca="1" si="134"/>
        <v>0</v>
      </c>
      <c r="S19" s="247">
        <f t="shared" ca="1" si="134"/>
        <v>0</v>
      </c>
      <c r="T19" s="247">
        <f t="shared" ca="1" si="134"/>
        <v>0</v>
      </c>
      <c r="U19" s="247">
        <f t="shared" ca="1" si="134"/>
        <v>0</v>
      </c>
      <c r="V19" s="247">
        <f t="shared" ca="1" si="134"/>
        <v>0</v>
      </c>
      <c r="W19" s="247">
        <f t="shared" ca="1" si="134"/>
        <v>0</v>
      </c>
      <c r="X19" s="247">
        <f t="shared" ca="1" si="135"/>
        <v>0</v>
      </c>
      <c r="Y19" s="247">
        <f t="shared" ca="1" si="135"/>
        <v>0</v>
      </c>
      <c r="Z19" s="247">
        <f t="shared" ca="1" si="135"/>
        <v>0</v>
      </c>
      <c r="AA19" s="247">
        <f t="shared" ca="1" si="135"/>
        <v>0</v>
      </c>
      <c r="AB19" s="247">
        <f t="shared" ca="1" si="135"/>
        <v>0</v>
      </c>
      <c r="AC19" s="247">
        <f t="shared" ca="1" si="135"/>
        <v>0</v>
      </c>
      <c r="AD19" s="247">
        <f t="shared" ca="1" si="135"/>
        <v>0</v>
      </c>
      <c r="AE19" s="247">
        <f t="shared" ca="1" si="135"/>
        <v>0</v>
      </c>
      <c r="AF19" s="247">
        <f t="shared" ca="1" si="135"/>
        <v>0</v>
      </c>
      <c r="AG19" s="247">
        <f t="shared" ca="1" si="135"/>
        <v>0</v>
      </c>
      <c r="AH19" s="247">
        <f t="shared" ca="1" si="135"/>
        <v>0</v>
      </c>
      <c r="AI19" s="247">
        <f t="shared" ca="1" si="135"/>
        <v>0</v>
      </c>
      <c r="AJ19" s="247">
        <f t="shared" ca="1" si="135"/>
        <v>0</v>
      </c>
      <c r="AK19" s="247">
        <f t="shared" ca="1" si="135"/>
        <v>0</v>
      </c>
      <c r="AL19" s="247">
        <f t="shared" ca="1" si="135"/>
        <v>0</v>
      </c>
      <c r="AM19" s="247">
        <f t="shared" ca="1" si="135"/>
        <v>0</v>
      </c>
      <c r="AN19" s="247">
        <f t="shared" ca="1" si="135"/>
        <v>0</v>
      </c>
      <c r="AO19" s="247">
        <f t="shared" ca="1" si="135"/>
        <v>0</v>
      </c>
      <c r="AP19" s="247">
        <f t="shared" ca="1" si="135"/>
        <v>0</v>
      </c>
      <c r="AQ19" s="247">
        <f t="shared" ca="1" si="135"/>
        <v>0</v>
      </c>
      <c r="AR19" s="247">
        <f t="shared" ca="1" si="135"/>
        <v>0</v>
      </c>
      <c r="AS19" s="247">
        <f t="shared" ca="1" si="135"/>
        <v>0</v>
      </c>
      <c r="AT19" s="247">
        <f t="shared" ca="1" si="135"/>
        <v>0</v>
      </c>
      <c r="AU19" s="247">
        <f t="shared" ca="1" si="136"/>
        <v>0</v>
      </c>
      <c r="AV19" s="247">
        <f t="shared" ca="1" si="136"/>
        <v>0</v>
      </c>
      <c r="AW19" s="247">
        <f t="shared" ca="1" si="136"/>
        <v>0</v>
      </c>
      <c r="AX19" s="247">
        <f t="shared" ca="1" si="136"/>
        <v>0</v>
      </c>
      <c r="AY19" s="247">
        <f t="shared" ca="1" si="136"/>
        <v>0</v>
      </c>
      <c r="AZ19" s="247">
        <f t="shared" ca="1" si="141"/>
        <v>0</v>
      </c>
      <c r="BA19" s="247">
        <f t="shared" ca="1" si="141"/>
        <v>0</v>
      </c>
      <c r="BB19" s="247">
        <f t="shared" ca="1" si="141"/>
        <v>0</v>
      </c>
      <c r="BC19" s="247">
        <f t="shared" ca="1" si="141"/>
        <v>0</v>
      </c>
      <c r="BD19" s="247">
        <f t="shared" ca="1" si="141"/>
        <v>0</v>
      </c>
      <c r="BE19" s="247">
        <f t="shared" ca="1" si="141"/>
        <v>0</v>
      </c>
      <c r="BF19" s="247">
        <f t="shared" ca="1" si="141"/>
        <v>0</v>
      </c>
      <c r="BG19" s="247">
        <f t="shared" ca="1" si="141"/>
        <v>0</v>
      </c>
      <c r="BH19" s="247">
        <f t="shared" ca="1" si="141"/>
        <v>0</v>
      </c>
      <c r="BI19" s="247">
        <f t="shared" ca="1" si="141"/>
        <v>0</v>
      </c>
      <c r="BJ19" s="247">
        <f t="shared" ca="1" si="141"/>
        <v>0</v>
      </c>
      <c r="BK19" s="247">
        <f t="shared" ca="1" si="141"/>
        <v>0</v>
      </c>
      <c r="BL19" s="247">
        <f t="shared" ca="1" si="141"/>
        <v>0</v>
      </c>
      <c r="BM19" s="247">
        <f t="shared" ca="1" si="141"/>
        <v>0</v>
      </c>
      <c r="BN19" s="247">
        <f t="shared" ca="1" si="141"/>
        <v>0</v>
      </c>
      <c r="BO19" s="247">
        <f t="shared" ca="1" si="141"/>
        <v>0</v>
      </c>
      <c r="BP19" s="247">
        <f t="shared" ca="1" si="141"/>
        <v>0</v>
      </c>
      <c r="BQ19" s="247">
        <f t="shared" ca="1" si="141"/>
        <v>0</v>
      </c>
      <c r="BR19" s="247">
        <f t="shared" ca="1" si="141"/>
        <v>0</v>
      </c>
      <c r="BS19" s="247">
        <f t="shared" ca="1" si="141"/>
        <v>0</v>
      </c>
      <c r="BT19" s="247">
        <f t="shared" ca="1" si="141"/>
        <v>0</v>
      </c>
      <c r="BU19" s="247">
        <f t="shared" ca="1" si="141"/>
        <v>0</v>
      </c>
      <c r="BV19" s="247">
        <f t="shared" ca="1" si="141"/>
        <v>0</v>
      </c>
      <c r="BW19" s="247">
        <f t="shared" ca="1" si="141"/>
        <v>0</v>
      </c>
      <c r="BX19" s="247">
        <f t="shared" ca="1" si="141"/>
        <v>0</v>
      </c>
      <c r="BY19" s="247">
        <f t="shared" ca="1" si="141"/>
        <v>0</v>
      </c>
      <c r="BZ19" s="247">
        <f t="shared" ca="1" si="141"/>
        <v>0</v>
      </c>
      <c r="CA19" s="247">
        <f t="shared" ca="1" si="141"/>
        <v>0</v>
      </c>
      <c r="CB19" s="247">
        <f t="shared" ca="1" si="141"/>
        <v>0</v>
      </c>
      <c r="CC19" s="247">
        <f t="shared" ca="1" si="141"/>
        <v>0</v>
      </c>
      <c r="CD19" s="247">
        <f t="shared" ca="1" si="141"/>
        <v>0</v>
      </c>
      <c r="CE19" s="247">
        <f t="shared" ca="1" si="141"/>
        <v>0</v>
      </c>
      <c r="CF19" s="247">
        <f t="shared" ca="1" si="141"/>
        <v>0</v>
      </c>
      <c r="CG19" s="247">
        <f t="shared" ca="1" si="141"/>
        <v>0</v>
      </c>
      <c r="CH19" s="247">
        <f t="shared" ca="1" si="141"/>
        <v>0</v>
      </c>
      <c r="CI19" s="247">
        <f t="shared" ca="1" si="141"/>
        <v>0</v>
      </c>
      <c r="CJ19" s="247">
        <f t="shared" ca="1" si="141"/>
        <v>0</v>
      </c>
      <c r="CK19" s="247">
        <f t="shared" ca="1" si="141"/>
        <v>0</v>
      </c>
      <c r="CL19" s="247">
        <f t="shared" ca="1" si="141"/>
        <v>0</v>
      </c>
      <c r="CM19" s="247">
        <f t="shared" ca="1" si="141"/>
        <v>0</v>
      </c>
      <c r="CN19" s="247">
        <f t="shared" ca="1" si="141"/>
        <v>0</v>
      </c>
      <c r="CO19" s="247">
        <f t="shared" ca="1" si="141"/>
        <v>0</v>
      </c>
      <c r="CP19" s="247">
        <f t="shared" ca="1" si="141"/>
        <v>0</v>
      </c>
      <c r="CQ19" s="247">
        <f t="shared" ca="1" si="141"/>
        <v>0</v>
      </c>
      <c r="CR19" s="247">
        <f t="shared" ca="1" si="141"/>
        <v>0</v>
      </c>
      <c r="CS19" s="247">
        <f t="shared" ca="1" si="141"/>
        <v>0</v>
      </c>
      <c r="CT19" s="247">
        <f t="shared" ca="1" si="141"/>
        <v>0</v>
      </c>
      <c r="CU19" s="247">
        <f t="shared" ca="1" si="141"/>
        <v>0</v>
      </c>
      <c r="CV19" s="247">
        <f t="shared" ca="1" si="141"/>
        <v>0</v>
      </c>
      <c r="CW19" s="247">
        <f t="shared" ca="1" si="141"/>
        <v>0</v>
      </c>
      <c r="CX19" s="247">
        <f t="shared" ca="1" si="141"/>
        <v>0</v>
      </c>
      <c r="CY19" s="247">
        <f t="shared" ca="1" si="140"/>
        <v>0</v>
      </c>
    </row>
    <row r="20" spans="1:103" x14ac:dyDescent="0.2">
      <c r="A20" s="246">
        <f t="shared" si="138"/>
        <v>9</v>
      </c>
      <c r="B20" s="238">
        <f>IF(K5=$G$2,SUM($C6:K6),IF(K5&gt;$G$2,K6,0))</f>
        <v>0</v>
      </c>
      <c r="C20" s="247"/>
      <c r="D20" s="247"/>
      <c r="E20" s="247"/>
      <c r="F20" s="247"/>
      <c r="G20" s="247"/>
      <c r="H20" s="247"/>
      <c r="I20" s="247"/>
      <c r="J20" s="247"/>
      <c r="K20" s="247">
        <f ca="1">($B20/$C$1)/2</f>
        <v>0</v>
      </c>
      <c r="L20" s="247">
        <f ca="1">IF(L$11&lt;$C$1+$A20,$B20/$C$1,IF(L$11=$C$1+$A20,($B20/$C$1)/2,0))</f>
        <v>0</v>
      </c>
      <c r="M20" s="247">
        <f t="shared" ca="1" si="134"/>
        <v>0</v>
      </c>
      <c r="N20" s="247">
        <f t="shared" ca="1" si="134"/>
        <v>0</v>
      </c>
      <c r="O20" s="247">
        <f t="shared" ca="1" si="134"/>
        <v>0</v>
      </c>
      <c r="P20" s="247">
        <f t="shared" ca="1" si="134"/>
        <v>0</v>
      </c>
      <c r="Q20" s="247">
        <f t="shared" ca="1" si="134"/>
        <v>0</v>
      </c>
      <c r="R20" s="247">
        <f t="shared" ca="1" si="134"/>
        <v>0</v>
      </c>
      <c r="S20" s="247">
        <f t="shared" ca="1" si="134"/>
        <v>0</v>
      </c>
      <c r="T20" s="247">
        <f t="shared" ca="1" si="134"/>
        <v>0</v>
      </c>
      <c r="U20" s="247">
        <f t="shared" ca="1" si="134"/>
        <v>0</v>
      </c>
      <c r="V20" s="247">
        <f t="shared" ca="1" si="134"/>
        <v>0</v>
      </c>
      <c r="W20" s="247">
        <f t="shared" ca="1" si="134"/>
        <v>0</v>
      </c>
      <c r="X20" s="247">
        <f t="shared" ca="1" si="135"/>
        <v>0</v>
      </c>
      <c r="Y20" s="247">
        <f t="shared" ca="1" si="135"/>
        <v>0</v>
      </c>
      <c r="Z20" s="247">
        <f t="shared" ca="1" si="135"/>
        <v>0</v>
      </c>
      <c r="AA20" s="247">
        <f t="shared" ca="1" si="135"/>
        <v>0</v>
      </c>
      <c r="AB20" s="247">
        <f t="shared" ca="1" si="135"/>
        <v>0</v>
      </c>
      <c r="AC20" s="247">
        <f t="shared" ca="1" si="135"/>
        <v>0</v>
      </c>
      <c r="AD20" s="247">
        <f t="shared" ca="1" si="135"/>
        <v>0</v>
      </c>
      <c r="AE20" s="247">
        <f t="shared" ca="1" si="135"/>
        <v>0</v>
      </c>
      <c r="AF20" s="247">
        <f t="shared" ca="1" si="135"/>
        <v>0</v>
      </c>
      <c r="AG20" s="247">
        <f t="shared" ca="1" si="135"/>
        <v>0</v>
      </c>
      <c r="AH20" s="247">
        <f t="shared" ca="1" si="135"/>
        <v>0</v>
      </c>
      <c r="AI20" s="247">
        <f t="shared" ca="1" si="135"/>
        <v>0</v>
      </c>
      <c r="AJ20" s="247">
        <f t="shared" ca="1" si="135"/>
        <v>0</v>
      </c>
      <c r="AK20" s="247">
        <f t="shared" ca="1" si="135"/>
        <v>0</v>
      </c>
      <c r="AL20" s="247">
        <f t="shared" ca="1" si="135"/>
        <v>0</v>
      </c>
      <c r="AM20" s="247">
        <f t="shared" ca="1" si="135"/>
        <v>0</v>
      </c>
      <c r="AN20" s="247">
        <f t="shared" ca="1" si="135"/>
        <v>0</v>
      </c>
      <c r="AO20" s="247">
        <f t="shared" ca="1" si="135"/>
        <v>0</v>
      </c>
      <c r="AP20" s="247">
        <f t="shared" ca="1" si="135"/>
        <v>0</v>
      </c>
      <c r="AQ20" s="247">
        <f t="shared" ca="1" si="135"/>
        <v>0</v>
      </c>
      <c r="AR20" s="247">
        <f t="shared" ca="1" si="135"/>
        <v>0</v>
      </c>
      <c r="AS20" s="247">
        <f t="shared" ca="1" si="135"/>
        <v>0</v>
      </c>
      <c r="AT20" s="247">
        <f t="shared" ca="1" si="135"/>
        <v>0</v>
      </c>
      <c r="AU20" s="247">
        <f t="shared" ca="1" si="136"/>
        <v>0</v>
      </c>
      <c r="AV20" s="247">
        <f t="shared" ca="1" si="136"/>
        <v>0</v>
      </c>
      <c r="AW20" s="247">
        <f t="shared" ca="1" si="136"/>
        <v>0</v>
      </c>
      <c r="AX20" s="247">
        <f t="shared" ca="1" si="136"/>
        <v>0</v>
      </c>
      <c r="AY20" s="247">
        <f t="shared" ca="1" si="136"/>
        <v>0</v>
      </c>
      <c r="AZ20" s="247">
        <f t="shared" ca="1" si="141"/>
        <v>0</v>
      </c>
      <c r="BA20" s="247">
        <f t="shared" ca="1" si="141"/>
        <v>0</v>
      </c>
      <c r="BB20" s="247">
        <f t="shared" ca="1" si="141"/>
        <v>0</v>
      </c>
      <c r="BC20" s="247">
        <f t="shared" ca="1" si="141"/>
        <v>0</v>
      </c>
      <c r="BD20" s="247">
        <f t="shared" ca="1" si="141"/>
        <v>0</v>
      </c>
      <c r="BE20" s="247">
        <f t="shared" ca="1" si="141"/>
        <v>0</v>
      </c>
      <c r="BF20" s="247">
        <f t="shared" ca="1" si="141"/>
        <v>0</v>
      </c>
      <c r="BG20" s="247">
        <f t="shared" ca="1" si="141"/>
        <v>0</v>
      </c>
      <c r="BH20" s="247">
        <f t="shared" ca="1" si="141"/>
        <v>0</v>
      </c>
      <c r="BI20" s="247">
        <f t="shared" ca="1" si="141"/>
        <v>0</v>
      </c>
      <c r="BJ20" s="247">
        <f t="shared" ca="1" si="141"/>
        <v>0</v>
      </c>
      <c r="BK20" s="247">
        <f t="shared" ca="1" si="141"/>
        <v>0</v>
      </c>
      <c r="BL20" s="247">
        <f t="shared" ca="1" si="141"/>
        <v>0</v>
      </c>
      <c r="BM20" s="247">
        <f t="shared" ca="1" si="141"/>
        <v>0</v>
      </c>
      <c r="BN20" s="247">
        <f t="shared" ca="1" si="141"/>
        <v>0</v>
      </c>
      <c r="BO20" s="247">
        <f t="shared" ca="1" si="141"/>
        <v>0</v>
      </c>
      <c r="BP20" s="247">
        <f t="shared" ca="1" si="141"/>
        <v>0</v>
      </c>
      <c r="BQ20" s="247">
        <f t="shared" ca="1" si="141"/>
        <v>0</v>
      </c>
      <c r="BR20" s="247">
        <f t="shared" ca="1" si="141"/>
        <v>0</v>
      </c>
      <c r="BS20" s="247">
        <f t="shared" ca="1" si="141"/>
        <v>0</v>
      </c>
      <c r="BT20" s="247">
        <f t="shared" ca="1" si="141"/>
        <v>0</v>
      </c>
      <c r="BU20" s="247">
        <f t="shared" ca="1" si="141"/>
        <v>0</v>
      </c>
      <c r="BV20" s="247">
        <f t="shared" ca="1" si="141"/>
        <v>0</v>
      </c>
      <c r="BW20" s="247">
        <f t="shared" ca="1" si="141"/>
        <v>0</v>
      </c>
      <c r="BX20" s="247">
        <f t="shared" ca="1" si="141"/>
        <v>0</v>
      </c>
      <c r="BY20" s="247">
        <f t="shared" ca="1" si="141"/>
        <v>0</v>
      </c>
      <c r="BZ20" s="247">
        <f t="shared" ca="1" si="141"/>
        <v>0</v>
      </c>
      <c r="CA20" s="247">
        <f t="shared" ca="1" si="141"/>
        <v>0</v>
      </c>
      <c r="CB20" s="247">
        <f t="shared" ca="1" si="141"/>
        <v>0</v>
      </c>
      <c r="CC20" s="247">
        <f t="shared" ca="1" si="141"/>
        <v>0</v>
      </c>
      <c r="CD20" s="247">
        <f t="shared" ca="1" si="141"/>
        <v>0</v>
      </c>
      <c r="CE20" s="247">
        <f t="shared" ca="1" si="141"/>
        <v>0</v>
      </c>
      <c r="CF20" s="247">
        <f t="shared" ca="1" si="141"/>
        <v>0</v>
      </c>
      <c r="CG20" s="247">
        <f t="shared" ca="1" si="141"/>
        <v>0</v>
      </c>
      <c r="CH20" s="247">
        <f t="shared" ca="1" si="141"/>
        <v>0</v>
      </c>
      <c r="CI20" s="247">
        <f t="shared" ca="1" si="141"/>
        <v>0</v>
      </c>
      <c r="CJ20" s="247">
        <f t="shared" ca="1" si="141"/>
        <v>0</v>
      </c>
      <c r="CK20" s="247">
        <f t="shared" ca="1" si="141"/>
        <v>0</v>
      </c>
      <c r="CL20" s="247">
        <f t="shared" ca="1" si="141"/>
        <v>0</v>
      </c>
      <c r="CM20" s="247">
        <f t="shared" ca="1" si="141"/>
        <v>0</v>
      </c>
      <c r="CN20" s="247">
        <f t="shared" ca="1" si="141"/>
        <v>0</v>
      </c>
      <c r="CO20" s="247">
        <f t="shared" ca="1" si="141"/>
        <v>0</v>
      </c>
      <c r="CP20" s="247">
        <f t="shared" ca="1" si="141"/>
        <v>0</v>
      </c>
      <c r="CQ20" s="247">
        <f t="shared" ca="1" si="141"/>
        <v>0</v>
      </c>
      <c r="CR20" s="247">
        <f t="shared" ca="1" si="141"/>
        <v>0</v>
      </c>
      <c r="CS20" s="247">
        <f t="shared" ca="1" si="141"/>
        <v>0</v>
      </c>
      <c r="CT20" s="247">
        <f t="shared" ca="1" si="141"/>
        <v>0</v>
      </c>
      <c r="CU20" s="247">
        <f t="shared" ca="1" si="141"/>
        <v>0</v>
      </c>
      <c r="CV20" s="247">
        <f t="shared" ca="1" si="141"/>
        <v>0</v>
      </c>
      <c r="CW20" s="247">
        <f t="shared" ca="1" si="141"/>
        <v>0</v>
      </c>
      <c r="CX20" s="247">
        <f t="shared" ca="1" si="141"/>
        <v>0</v>
      </c>
      <c r="CY20" s="247">
        <f t="shared" ca="1" si="140"/>
        <v>0</v>
      </c>
    </row>
    <row r="21" spans="1:103" x14ac:dyDescent="0.2">
      <c r="A21" s="246">
        <f t="shared" si="138"/>
        <v>10</v>
      </c>
      <c r="B21" s="238">
        <f>IF(L5=$G$2,SUM($C6:L6),IF(L5&gt;$G$2,L6,0))</f>
        <v>0</v>
      </c>
      <c r="C21" s="247"/>
      <c r="D21" s="247"/>
      <c r="E21" s="247"/>
      <c r="F21" s="247"/>
      <c r="G21" s="247"/>
      <c r="H21" s="247"/>
      <c r="I21" s="247"/>
      <c r="J21" s="247"/>
      <c r="K21" s="247"/>
      <c r="L21" s="247">
        <f ca="1">($B21/$C$1)/2</f>
        <v>0</v>
      </c>
      <c r="M21" s="247">
        <f ca="1">IF(M$11&lt;$C$1+$A21,$B21/$C$1,IF(M$11=$C$1+$A21,($B21/$C$1)/2,0))</f>
        <v>0</v>
      </c>
      <c r="N21" s="247">
        <f t="shared" ca="1" si="134"/>
        <v>0</v>
      </c>
      <c r="O21" s="247">
        <f t="shared" ca="1" si="134"/>
        <v>0</v>
      </c>
      <c r="P21" s="247">
        <f t="shared" ca="1" si="134"/>
        <v>0</v>
      </c>
      <c r="Q21" s="247">
        <f t="shared" ca="1" si="134"/>
        <v>0</v>
      </c>
      <c r="R21" s="247">
        <f t="shared" ca="1" si="134"/>
        <v>0</v>
      </c>
      <c r="S21" s="247">
        <f t="shared" ca="1" si="134"/>
        <v>0</v>
      </c>
      <c r="T21" s="247">
        <f t="shared" ca="1" si="134"/>
        <v>0</v>
      </c>
      <c r="U21" s="247">
        <f t="shared" ca="1" si="134"/>
        <v>0</v>
      </c>
      <c r="V21" s="247">
        <f t="shared" ca="1" si="134"/>
        <v>0</v>
      </c>
      <c r="W21" s="247">
        <f t="shared" ca="1" si="134"/>
        <v>0</v>
      </c>
      <c r="X21" s="247">
        <f t="shared" ca="1" si="135"/>
        <v>0</v>
      </c>
      <c r="Y21" s="247">
        <f t="shared" ca="1" si="135"/>
        <v>0</v>
      </c>
      <c r="Z21" s="247">
        <f t="shared" ca="1" si="135"/>
        <v>0</v>
      </c>
      <c r="AA21" s="247">
        <f t="shared" ca="1" si="135"/>
        <v>0</v>
      </c>
      <c r="AB21" s="247">
        <f t="shared" ca="1" si="135"/>
        <v>0</v>
      </c>
      <c r="AC21" s="247">
        <f t="shared" ca="1" si="135"/>
        <v>0</v>
      </c>
      <c r="AD21" s="247">
        <f t="shared" ca="1" si="135"/>
        <v>0</v>
      </c>
      <c r="AE21" s="247">
        <f t="shared" ca="1" si="135"/>
        <v>0</v>
      </c>
      <c r="AF21" s="247">
        <f t="shared" ca="1" si="135"/>
        <v>0</v>
      </c>
      <c r="AG21" s="247">
        <f t="shared" ca="1" si="135"/>
        <v>0</v>
      </c>
      <c r="AH21" s="247">
        <f t="shared" ca="1" si="135"/>
        <v>0</v>
      </c>
      <c r="AI21" s="247">
        <f t="shared" ca="1" si="135"/>
        <v>0</v>
      </c>
      <c r="AJ21" s="247">
        <f t="shared" ca="1" si="135"/>
        <v>0</v>
      </c>
      <c r="AK21" s="247">
        <f t="shared" ca="1" si="135"/>
        <v>0</v>
      </c>
      <c r="AL21" s="247">
        <f t="shared" ca="1" si="135"/>
        <v>0</v>
      </c>
      <c r="AM21" s="247">
        <f t="shared" ca="1" si="135"/>
        <v>0</v>
      </c>
      <c r="AN21" s="247">
        <f t="shared" ca="1" si="135"/>
        <v>0</v>
      </c>
      <c r="AO21" s="247">
        <f t="shared" ca="1" si="135"/>
        <v>0</v>
      </c>
      <c r="AP21" s="247">
        <f t="shared" ca="1" si="135"/>
        <v>0</v>
      </c>
      <c r="AQ21" s="247">
        <f t="shared" ca="1" si="135"/>
        <v>0</v>
      </c>
      <c r="AR21" s="247">
        <f t="shared" ca="1" si="135"/>
        <v>0</v>
      </c>
      <c r="AS21" s="247">
        <f t="shared" ca="1" si="135"/>
        <v>0</v>
      </c>
      <c r="AT21" s="247">
        <f t="shared" ca="1" si="135"/>
        <v>0</v>
      </c>
      <c r="AU21" s="247">
        <f t="shared" ca="1" si="136"/>
        <v>0</v>
      </c>
      <c r="AV21" s="247">
        <f t="shared" ca="1" si="136"/>
        <v>0</v>
      </c>
      <c r="AW21" s="247">
        <f t="shared" ca="1" si="136"/>
        <v>0</v>
      </c>
      <c r="AX21" s="247">
        <f t="shared" ca="1" si="136"/>
        <v>0</v>
      </c>
      <c r="AY21" s="247">
        <f t="shared" ca="1" si="136"/>
        <v>0</v>
      </c>
      <c r="AZ21" s="247">
        <f t="shared" ca="1" si="141"/>
        <v>0</v>
      </c>
      <c r="BA21" s="247">
        <f t="shared" ca="1" si="141"/>
        <v>0</v>
      </c>
      <c r="BB21" s="247">
        <f t="shared" ca="1" si="141"/>
        <v>0</v>
      </c>
      <c r="BC21" s="247">
        <f t="shared" ca="1" si="141"/>
        <v>0</v>
      </c>
      <c r="BD21" s="247">
        <f t="shared" ca="1" si="141"/>
        <v>0</v>
      </c>
      <c r="BE21" s="247">
        <f t="shared" ca="1" si="141"/>
        <v>0</v>
      </c>
      <c r="BF21" s="247">
        <f t="shared" ca="1" si="141"/>
        <v>0</v>
      </c>
      <c r="BG21" s="247">
        <f t="shared" ca="1" si="141"/>
        <v>0</v>
      </c>
      <c r="BH21" s="247">
        <f t="shared" ca="1" si="141"/>
        <v>0</v>
      </c>
      <c r="BI21" s="247">
        <f t="shared" ca="1" si="141"/>
        <v>0</v>
      </c>
      <c r="BJ21" s="247">
        <f t="shared" ca="1" si="141"/>
        <v>0</v>
      </c>
      <c r="BK21" s="247">
        <f t="shared" ca="1" si="141"/>
        <v>0</v>
      </c>
      <c r="BL21" s="247">
        <f t="shared" ca="1" si="141"/>
        <v>0</v>
      </c>
      <c r="BM21" s="247">
        <f t="shared" ca="1" si="141"/>
        <v>0</v>
      </c>
      <c r="BN21" s="247">
        <f t="shared" ca="1" si="141"/>
        <v>0</v>
      </c>
      <c r="BO21" s="247">
        <f t="shared" ca="1" si="141"/>
        <v>0</v>
      </c>
      <c r="BP21" s="247">
        <f t="shared" ca="1" si="141"/>
        <v>0</v>
      </c>
      <c r="BQ21" s="247">
        <f t="shared" ca="1" si="141"/>
        <v>0</v>
      </c>
      <c r="BR21" s="247">
        <f t="shared" ca="1" si="141"/>
        <v>0</v>
      </c>
      <c r="BS21" s="247">
        <f t="shared" ca="1" si="141"/>
        <v>0</v>
      </c>
      <c r="BT21" s="247">
        <f t="shared" ca="1" si="141"/>
        <v>0</v>
      </c>
      <c r="BU21" s="247">
        <f t="shared" ca="1" si="141"/>
        <v>0</v>
      </c>
      <c r="BV21" s="247">
        <f t="shared" ca="1" si="141"/>
        <v>0</v>
      </c>
      <c r="BW21" s="247">
        <f t="shared" ca="1" si="141"/>
        <v>0</v>
      </c>
      <c r="BX21" s="247">
        <f t="shared" ca="1" si="141"/>
        <v>0</v>
      </c>
      <c r="BY21" s="247">
        <f t="shared" ca="1" si="141"/>
        <v>0</v>
      </c>
      <c r="BZ21" s="247">
        <f t="shared" ca="1" si="141"/>
        <v>0</v>
      </c>
      <c r="CA21" s="247">
        <f t="shared" ca="1" si="141"/>
        <v>0</v>
      </c>
      <c r="CB21" s="247">
        <f t="shared" ca="1" si="141"/>
        <v>0</v>
      </c>
      <c r="CC21" s="247">
        <f t="shared" ca="1" si="141"/>
        <v>0</v>
      </c>
      <c r="CD21" s="247">
        <f t="shared" ca="1" si="141"/>
        <v>0</v>
      </c>
      <c r="CE21" s="247">
        <f t="shared" ca="1" si="141"/>
        <v>0</v>
      </c>
      <c r="CF21" s="247">
        <f t="shared" ca="1" si="141"/>
        <v>0</v>
      </c>
      <c r="CG21" s="247">
        <f t="shared" ca="1" si="141"/>
        <v>0</v>
      </c>
      <c r="CH21" s="247">
        <f t="shared" ca="1" si="141"/>
        <v>0</v>
      </c>
      <c r="CI21" s="247">
        <f t="shared" ca="1" si="141"/>
        <v>0</v>
      </c>
      <c r="CJ21" s="247">
        <f t="shared" ca="1" si="141"/>
        <v>0</v>
      </c>
      <c r="CK21" s="247">
        <f t="shared" ca="1" si="141"/>
        <v>0</v>
      </c>
      <c r="CL21" s="247">
        <f t="shared" ca="1" si="141"/>
        <v>0</v>
      </c>
      <c r="CM21" s="247">
        <f t="shared" ca="1" si="141"/>
        <v>0</v>
      </c>
      <c r="CN21" s="247">
        <f t="shared" ca="1" si="141"/>
        <v>0</v>
      </c>
      <c r="CO21" s="247">
        <f t="shared" ca="1" si="141"/>
        <v>0</v>
      </c>
      <c r="CP21" s="247">
        <f t="shared" ca="1" si="141"/>
        <v>0</v>
      </c>
      <c r="CQ21" s="247">
        <f t="shared" ca="1" si="141"/>
        <v>0</v>
      </c>
      <c r="CR21" s="247">
        <f t="shared" ca="1" si="141"/>
        <v>0</v>
      </c>
      <c r="CS21" s="247">
        <f t="shared" ca="1" si="141"/>
        <v>0</v>
      </c>
      <c r="CT21" s="247">
        <f t="shared" ca="1" si="141"/>
        <v>0</v>
      </c>
      <c r="CU21" s="247">
        <f t="shared" ca="1" si="141"/>
        <v>0</v>
      </c>
      <c r="CV21" s="247">
        <f t="shared" ca="1" si="141"/>
        <v>0</v>
      </c>
      <c r="CW21" s="247">
        <f t="shared" ca="1" si="141"/>
        <v>0</v>
      </c>
      <c r="CX21" s="247">
        <f t="shared" ca="1" si="141"/>
        <v>0</v>
      </c>
      <c r="CY21" s="247">
        <f t="shared" ca="1" si="140"/>
        <v>0</v>
      </c>
    </row>
    <row r="22" spans="1:103" x14ac:dyDescent="0.2">
      <c r="A22" s="246">
        <f t="shared" si="138"/>
        <v>11</v>
      </c>
      <c r="B22" s="238">
        <f>IF(M5=$G$2,SUM($C6:M6),IF(M5&gt;$G$2,M6,0))</f>
        <v>0</v>
      </c>
      <c r="C22" s="247"/>
      <c r="D22" s="247"/>
      <c r="E22" s="247"/>
      <c r="F22" s="247"/>
      <c r="G22" s="247"/>
      <c r="H22" s="247"/>
      <c r="I22" s="247"/>
      <c r="J22" s="247"/>
      <c r="K22" s="247"/>
      <c r="L22" s="247"/>
      <c r="M22" s="247">
        <f ca="1">($B22/$C$1)/2</f>
        <v>0</v>
      </c>
      <c r="N22" s="247">
        <f ca="1">IF(N$11&lt;$C$1+$A22,$B22/$C$1,IF(N$11=$C$1+$A22,($B22/$C$1)/2,0))</f>
        <v>0</v>
      </c>
      <c r="O22" s="247">
        <f t="shared" ca="1" si="134"/>
        <v>0</v>
      </c>
      <c r="P22" s="247">
        <f t="shared" ca="1" si="134"/>
        <v>0</v>
      </c>
      <c r="Q22" s="247">
        <f t="shared" ca="1" si="134"/>
        <v>0</v>
      </c>
      <c r="R22" s="247">
        <f t="shared" ca="1" si="134"/>
        <v>0</v>
      </c>
      <c r="S22" s="247">
        <f t="shared" ca="1" si="134"/>
        <v>0</v>
      </c>
      <c r="T22" s="247">
        <f t="shared" ca="1" si="134"/>
        <v>0</v>
      </c>
      <c r="U22" s="247">
        <f t="shared" ca="1" si="134"/>
        <v>0</v>
      </c>
      <c r="V22" s="247">
        <f t="shared" ca="1" si="134"/>
        <v>0</v>
      </c>
      <c r="W22" s="247">
        <f t="shared" ca="1" si="134"/>
        <v>0</v>
      </c>
      <c r="X22" s="247">
        <f t="shared" ca="1" si="135"/>
        <v>0</v>
      </c>
      <c r="Y22" s="247">
        <f t="shared" ca="1" si="135"/>
        <v>0</v>
      </c>
      <c r="Z22" s="247">
        <f t="shared" ca="1" si="135"/>
        <v>0</v>
      </c>
      <c r="AA22" s="247">
        <f t="shared" ca="1" si="135"/>
        <v>0</v>
      </c>
      <c r="AB22" s="247">
        <f t="shared" ca="1" si="135"/>
        <v>0</v>
      </c>
      <c r="AC22" s="247">
        <f t="shared" ca="1" si="135"/>
        <v>0</v>
      </c>
      <c r="AD22" s="247">
        <f t="shared" ca="1" si="135"/>
        <v>0</v>
      </c>
      <c r="AE22" s="247">
        <f t="shared" ca="1" si="135"/>
        <v>0</v>
      </c>
      <c r="AF22" s="247">
        <f t="shared" ca="1" si="135"/>
        <v>0</v>
      </c>
      <c r="AG22" s="247">
        <f t="shared" ca="1" si="135"/>
        <v>0</v>
      </c>
      <c r="AH22" s="247">
        <f t="shared" ca="1" si="135"/>
        <v>0</v>
      </c>
      <c r="AI22" s="247">
        <f t="shared" ca="1" si="135"/>
        <v>0</v>
      </c>
      <c r="AJ22" s="247">
        <f t="shared" ca="1" si="135"/>
        <v>0</v>
      </c>
      <c r="AK22" s="247">
        <f t="shared" ca="1" si="135"/>
        <v>0</v>
      </c>
      <c r="AL22" s="247">
        <f t="shared" ca="1" si="135"/>
        <v>0</v>
      </c>
      <c r="AM22" s="247">
        <f t="shared" ca="1" si="135"/>
        <v>0</v>
      </c>
      <c r="AN22" s="247">
        <f t="shared" ca="1" si="135"/>
        <v>0</v>
      </c>
      <c r="AO22" s="247">
        <f t="shared" ca="1" si="135"/>
        <v>0</v>
      </c>
      <c r="AP22" s="247">
        <f t="shared" ca="1" si="135"/>
        <v>0</v>
      </c>
      <c r="AQ22" s="247">
        <f t="shared" ca="1" si="135"/>
        <v>0</v>
      </c>
      <c r="AR22" s="247">
        <f t="shared" ca="1" si="135"/>
        <v>0</v>
      </c>
      <c r="AS22" s="247">
        <f t="shared" ca="1" si="135"/>
        <v>0</v>
      </c>
      <c r="AT22" s="247">
        <f t="shared" ca="1" si="135"/>
        <v>0</v>
      </c>
      <c r="AU22" s="247">
        <f t="shared" ca="1" si="136"/>
        <v>0</v>
      </c>
      <c r="AV22" s="247">
        <f t="shared" ca="1" si="136"/>
        <v>0</v>
      </c>
      <c r="AW22" s="247">
        <f t="shared" ca="1" si="136"/>
        <v>0</v>
      </c>
      <c r="AX22" s="247">
        <f t="shared" ca="1" si="136"/>
        <v>0</v>
      </c>
      <c r="AY22" s="247">
        <f t="shared" ca="1" si="136"/>
        <v>0</v>
      </c>
      <c r="AZ22" s="247">
        <f t="shared" ca="1" si="141"/>
        <v>0</v>
      </c>
      <c r="BA22" s="247">
        <f t="shared" ca="1" si="141"/>
        <v>0</v>
      </c>
      <c r="BB22" s="247">
        <f t="shared" ca="1" si="141"/>
        <v>0</v>
      </c>
      <c r="BC22" s="247">
        <f t="shared" ca="1" si="141"/>
        <v>0</v>
      </c>
      <c r="BD22" s="247">
        <f t="shared" ca="1" si="141"/>
        <v>0</v>
      </c>
      <c r="BE22" s="247">
        <f t="shared" ca="1" si="141"/>
        <v>0</v>
      </c>
      <c r="BF22" s="247">
        <f t="shared" ca="1" si="141"/>
        <v>0</v>
      </c>
      <c r="BG22" s="247">
        <f t="shared" ca="1" si="141"/>
        <v>0</v>
      </c>
      <c r="BH22" s="247">
        <f t="shared" ca="1" si="141"/>
        <v>0</v>
      </c>
      <c r="BI22" s="247">
        <f t="shared" ca="1" si="141"/>
        <v>0</v>
      </c>
      <c r="BJ22" s="247">
        <f t="shared" ca="1" si="141"/>
        <v>0</v>
      </c>
      <c r="BK22" s="247">
        <f t="shared" ref="AZ22:CX27" ca="1" si="142">IF(BK$11&lt;$C$1+$A22,$B22/$C$1,IF(BK$11=$C$1+$A22,($B22/$C$1)/2,0))</f>
        <v>0</v>
      </c>
      <c r="BL22" s="247">
        <f t="shared" ca="1" si="142"/>
        <v>0</v>
      </c>
      <c r="BM22" s="247">
        <f t="shared" ca="1" si="142"/>
        <v>0</v>
      </c>
      <c r="BN22" s="247">
        <f t="shared" ca="1" si="142"/>
        <v>0</v>
      </c>
      <c r="BO22" s="247">
        <f t="shared" ca="1" si="142"/>
        <v>0</v>
      </c>
      <c r="BP22" s="247">
        <f t="shared" ca="1" si="142"/>
        <v>0</v>
      </c>
      <c r="BQ22" s="247">
        <f t="shared" ca="1" si="142"/>
        <v>0</v>
      </c>
      <c r="BR22" s="247">
        <f t="shared" ca="1" si="142"/>
        <v>0</v>
      </c>
      <c r="BS22" s="247">
        <f t="shared" ca="1" si="142"/>
        <v>0</v>
      </c>
      <c r="BT22" s="247">
        <f t="shared" ca="1" si="142"/>
        <v>0</v>
      </c>
      <c r="BU22" s="247">
        <f t="shared" ca="1" si="142"/>
        <v>0</v>
      </c>
      <c r="BV22" s="247">
        <f t="shared" ca="1" si="142"/>
        <v>0</v>
      </c>
      <c r="BW22" s="247">
        <f t="shared" ca="1" si="142"/>
        <v>0</v>
      </c>
      <c r="BX22" s="247">
        <f t="shared" ca="1" si="142"/>
        <v>0</v>
      </c>
      <c r="BY22" s="247">
        <f t="shared" ca="1" si="142"/>
        <v>0</v>
      </c>
      <c r="BZ22" s="247">
        <f t="shared" ca="1" si="142"/>
        <v>0</v>
      </c>
      <c r="CA22" s="247">
        <f t="shared" ca="1" si="142"/>
        <v>0</v>
      </c>
      <c r="CB22" s="247">
        <f t="shared" ca="1" si="142"/>
        <v>0</v>
      </c>
      <c r="CC22" s="247">
        <f t="shared" ca="1" si="142"/>
        <v>0</v>
      </c>
      <c r="CD22" s="247">
        <f t="shared" ca="1" si="142"/>
        <v>0</v>
      </c>
      <c r="CE22" s="247">
        <f t="shared" ca="1" si="142"/>
        <v>0</v>
      </c>
      <c r="CF22" s="247">
        <f t="shared" ca="1" si="142"/>
        <v>0</v>
      </c>
      <c r="CG22" s="247">
        <f t="shared" ca="1" si="142"/>
        <v>0</v>
      </c>
      <c r="CH22" s="247">
        <f t="shared" ca="1" si="142"/>
        <v>0</v>
      </c>
      <c r="CI22" s="247">
        <f t="shared" ca="1" si="142"/>
        <v>0</v>
      </c>
      <c r="CJ22" s="247">
        <f t="shared" ca="1" si="142"/>
        <v>0</v>
      </c>
      <c r="CK22" s="247">
        <f t="shared" ca="1" si="142"/>
        <v>0</v>
      </c>
      <c r="CL22" s="247">
        <f t="shared" ca="1" si="142"/>
        <v>0</v>
      </c>
      <c r="CM22" s="247">
        <f t="shared" ca="1" si="142"/>
        <v>0</v>
      </c>
      <c r="CN22" s="247">
        <f t="shared" ca="1" si="142"/>
        <v>0</v>
      </c>
      <c r="CO22" s="247">
        <f t="shared" ca="1" si="142"/>
        <v>0</v>
      </c>
      <c r="CP22" s="247">
        <f t="shared" ca="1" si="142"/>
        <v>0</v>
      </c>
      <c r="CQ22" s="247">
        <f t="shared" ca="1" si="142"/>
        <v>0</v>
      </c>
      <c r="CR22" s="247">
        <f t="shared" ca="1" si="142"/>
        <v>0</v>
      </c>
      <c r="CS22" s="247">
        <f t="shared" ca="1" si="142"/>
        <v>0</v>
      </c>
      <c r="CT22" s="247">
        <f t="shared" ca="1" si="142"/>
        <v>0</v>
      </c>
      <c r="CU22" s="247">
        <f t="shared" ca="1" si="142"/>
        <v>0</v>
      </c>
      <c r="CV22" s="247">
        <f t="shared" ca="1" si="142"/>
        <v>0</v>
      </c>
      <c r="CW22" s="247">
        <f t="shared" ca="1" si="142"/>
        <v>0</v>
      </c>
      <c r="CX22" s="247">
        <f t="shared" ca="1" si="142"/>
        <v>0</v>
      </c>
      <c r="CY22" s="247">
        <f t="shared" ca="1" si="140"/>
        <v>0</v>
      </c>
    </row>
    <row r="23" spans="1:103" x14ac:dyDescent="0.2">
      <c r="A23" s="246">
        <f t="shared" si="138"/>
        <v>12</v>
      </c>
      <c r="B23" s="238">
        <f>IF(N5=$G$2,SUM($C6:N6),IF(N5&gt;$G$2,N6,0))</f>
        <v>0</v>
      </c>
      <c r="C23" s="247"/>
      <c r="D23" s="247"/>
      <c r="E23" s="247"/>
      <c r="F23" s="247"/>
      <c r="G23" s="247"/>
      <c r="H23" s="247"/>
      <c r="I23" s="247"/>
      <c r="J23" s="247"/>
      <c r="K23" s="247"/>
      <c r="L23" s="247"/>
      <c r="M23" s="247"/>
      <c r="N23" s="247">
        <f ca="1">($B23/$C$1)/2</f>
        <v>0</v>
      </c>
      <c r="O23" s="247">
        <f ca="1">IF(O$11&lt;$C$1+$A23,$B23/$C$1,IF(O$11=$C$1+$A23,($B23/$C$1)/2,0))</f>
        <v>0</v>
      </c>
      <c r="P23" s="247">
        <f t="shared" ca="1" si="134"/>
        <v>0</v>
      </c>
      <c r="Q23" s="247">
        <f t="shared" ca="1" si="134"/>
        <v>0</v>
      </c>
      <c r="R23" s="247">
        <f t="shared" ca="1" si="134"/>
        <v>0</v>
      </c>
      <c r="S23" s="247">
        <f t="shared" ca="1" si="134"/>
        <v>0</v>
      </c>
      <c r="T23" s="247">
        <f t="shared" ca="1" si="134"/>
        <v>0</v>
      </c>
      <c r="U23" s="247">
        <f t="shared" ca="1" si="134"/>
        <v>0</v>
      </c>
      <c r="V23" s="247">
        <f t="shared" ca="1" si="134"/>
        <v>0</v>
      </c>
      <c r="W23" s="247">
        <f t="shared" ca="1" si="134"/>
        <v>0</v>
      </c>
      <c r="X23" s="247">
        <f t="shared" ca="1" si="135"/>
        <v>0</v>
      </c>
      <c r="Y23" s="247">
        <f t="shared" ca="1" si="135"/>
        <v>0</v>
      </c>
      <c r="Z23" s="247">
        <f t="shared" ca="1" si="135"/>
        <v>0</v>
      </c>
      <c r="AA23" s="247">
        <f t="shared" ref="X23:AU31" ca="1" si="143">IF(AA$11&lt;$C$1+$A23,$B23/$C$1,IF(AA$11=$C$1+$A23,($B23/$C$1)/2,0))</f>
        <v>0</v>
      </c>
      <c r="AB23" s="247">
        <f t="shared" ca="1" si="143"/>
        <v>0</v>
      </c>
      <c r="AC23" s="247">
        <f t="shared" ca="1" si="143"/>
        <v>0</v>
      </c>
      <c r="AD23" s="247">
        <f t="shared" ca="1" si="143"/>
        <v>0</v>
      </c>
      <c r="AE23" s="247">
        <f t="shared" ca="1" si="143"/>
        <v>0</v>
      </c>
      <c r="AF23" s="247">
        <f t="shared" ca="1" si="143"/>
        <v>0</v>
      </c>
      <c r="AG23" s="247">
        <f t="shared" ca="1" si="143"/>
        <v>0</v>
      </c>
      <c r="AH23" s="247">
        <f t="shared" ca="1" si="143"/>
        <v>0</v>
      </c>
      <c r="AI23" s="247">
        <f t="shared" ca="1" si="143"/>
        <v>0</v>
      </c>
      <c r="AJ23" s="247">
        <f t="shared" ca="1" si="143"/>
        <v>0</v>
      </c>
      <c r="AK23" s="247">
        <f t="shared" ca="1" si="143"/>
        <v>0</v>
      </c>
      <c r="AL23" s="247">
        <f t="shared" ca="1" si="143"/>
        <v>0</v>
      </c>
      <c r="AM23" s="247">
        <f t="shared" ca="1" si="143"/>
        <v>0</v>
      </c>
      <c r="AN23" s="247">
        <f t="shared" ca="1" si="143"/>
        <v>0</v>
      </c>
      <c r="AO23" s="247">
        <f t="shared" ca="1" si="143"/>
        <v>0</v>
      </c>
      <c r="AP23" s="247">
        <f t="shared" ca="1" si="143"/>
        <v>0</v>
      </c>
      <c r="AQ23" s="247">
        <f t="shared" ca="1" si="143"/>
        <v>0</v>
      </c>
      <c r="AR23" s="247">
        <f t="shared" ca="1" si="143"/>
        <v>0</v>
      </c>
      <c r="AS23" s="247">
        <f t="shared" ca="1" si="143"/>
        <v>0</v>
      </c>
      <c r="AT23" s="247">
        <f t="shared" ca="1" si="143"/>
        <v>0</v>
      </c>
      <c r="AU23" s="247">
        <f t="shared" ca="1" si="143"/>
        <v>0</v>
      </c>
      <c r="AV23" s="247">
        <f t="shared" ca="1" si="136"/>
        <v>0</v>
      </c>
      <c r="AW23" s="247">
        <f t="shared" ca="1" si="136"/>
        <v>0</v>
      </c>
      <c r="AX23" s="247">
        <f t="shared" ca="1" si="136"/>
        <v>0</v>
      </c>
      <c r="AY23" s="247">
        <f t="shared" ca="1" si="136"/>
        <v>0</v>
      </c>
      <c r="AZ23" s="247">
        <f t="shared" ca="1" si="142"/>
        <v>0</v>
      </c>
      <c r="BA23" s="247">
        <f t="shared" ca="1" si="142"/>
        <v>0</v>
      </c>
      <c r="BB23" s="247">
        <f t="shared" ca="1" si="142"/>
        <v>0</v>
      </c>
      <c r="BC23" s="247">
        <f t="shared" ca="1" si="142"/>
        <v>0</v>
      </c>
      <c r="BD23" s="247">
        <f t="shared" ca="1" si="142"/>
        <v>0</v>
      </c>
      <c r="BE23" s="247">
        <f t="shared" ca="1" si="142"/>
        <v>0</v>
      </c>
      <c r="BF23" s="247">
        <f t="shared" ca="1" si="142"/>
        <v>0</v>
      </c>
      <c r="BG23" s="247">
        <f t="shared" ca="1" si="142"/>
        <v>0</v>
      </c>
      <c r="BH23" s="247">
        <f t="shared" ca="1" si="142"/>
        <v>0</v>
      </c>
      <c r="BI23" s="247">
        <f t="shared" ca="1" si="142"/>
        <v>0</v>
      </c>
      <c r="BJ23" s="247">
        <f t="shared" ca="1" si="142"/>
        <v>0</v>
      </c>
      <c r="BK23" s="247">
        <f t="shared" ca="1" si="142"/>
        <v>0</v>
      </c>
      <c r="BL23" s="247">
        <f t="shared" ca="1" si="142"/>
        <v>0</v>
      </c>
      <c r="BM23" s="247">
        <f t="shared" ca="1" si="142"/>
        <v>0</v>
      </c>
      <c r="BN23" s="247">
        <f t="shared" ca="1" si="142"/>
        <v>0</v>
      </c>
      <c r="BO23" s="247">
        <f t="shared" ca="1" si="142"/>
        <v>0</v>
      </c>
      <c r="BP23" s="247">
        <f t="shared" ca="1" si="142"/>
        <v>0</v>
      </c>
      <c r="BQ23" s="247">
        <f t="shared" ca="1" si="142"/>
        <v>0</v>
      </c>
      <c r="BR23" s="247">
        <f t="shared" ca="1" si="142"/>
        <v>0</v>
      </c>
      <c r="BS23" s="247">
        <f t="shared" ca="1" si="142"/>
        <v>0</v>
      </c>
      <c r="BT23" s="247">
        <f t="shared" ca="1" si="142"/>
        <v>0</v>
      </c>
      <c r="BU23" s="247">
        <f t="shared" ca="1" si="142"/>
        <v>0</v>
      </c>
      <c r="BV23" s="247">
        <f t="shared" ca="1" si="142"/>
        <v>0</v>
      </c>
      <c r="BW23" s="247">
        <f t="shared" ca="1" si="142"/>
        <v>0</v>
      </c>
      <c r="BX23" s="247">
        <f t="shared" ca="1" si="142"/>
        <v>0</v>
      </c>
      <c r="BY23" s="247">
        <f t="shared" ca="1" si="142"/>
        <v>0</v>
      </c>
      <c r="BZ23" s="247">
        <f t="shared" ca="1" si="142"/>
        <v>0</v>
      </c>
      <c r="CA23" s="247">
        <f t="shared" ca="1" si="142"/>
        <v>0</v>
      </c>
      <c r="CB23" s="247">
        <f t="shared" ca="1" si="142"/>
        <v>0</v>
      </c>
      <c r="CC23" s="247">
        <f t="shared" ca="1" si="142"/>
        <v>0</v>
      </c>
      <c r="CD23" s="247">
        <f t="shared" ca="1" si="142"/>
        <v>0</v>
      </c>
      <c r="CE23" s="247">
        <f t="shared" ca="1" si="142"/>
        <v>0</v>
      </c>
      <c r="CF23" s="247">
        <f t="shared" ca="1" si="142"/>
        <v>0</v>
      </c>
      <c r="CG23" s="247">
        <f t="shared" ca="1" si="142"/>
        <v>0</v>
      </c>
      <c r="CH23" s="247">
        <f t="shared" ca="1" si="142"/>
        <v>0</v>
      </c>
      <c r="CI23" s="247">
        <f t="shared" ca="1" si="142"/>
        <v>0</v>
      </c>
      <c r="CJ23" s="247">
        <f t="shared" ca="1" si="142"/>
        <v>0</v>
      </c>
      <c r="CK23" s="247">
        <f t="shared" ca="1" si="142"/>
        <v>0</v>
      </c>
      <c r="CL23" s="247">
        <f t="shared" ca="1" si="142"/>
        <v>0</v>
      </c>
      <c r="CM23" s="247">
        <f t="shared" ca="1" si="142"/>
        <v>0</v>
      </c>
      <c r="CN23" s="247">
        <f t="shared" ca="1" si="142"/>
        <v>0</v>
      </c>
      <c r="CO23" s="247">
        <f t="shared" ca="1" si="142"/>
        <v>0</v>
      </c>
      <c r="CP23" s="247">
        <f t="shared" ca="1" si="142"/>
        <v>0</v>
      </c>
      <c r="CQ23" s="247">
        <f t="shared" ca="1" si="142"/>
        <v>0</v>
      </c>
      <c r="CR23" s="247">
        <f t="shared" ca="1" si="142"/>
        <v>0</v>
      </c>
      <c r="CS23" s="247">
        <f t="shared" ca="1" si="142"/>
        <v>0</v>
      </c>
      <c r="CT23" s="247">
        <f t="shared" ca="1" si="142"/>
        <v>0</v>
      </c>
      <c r="CU23" s="247">
        <f t="shared" ca="1" si="142"/>
        <v>0</v>
      </c>
      <c r="CV23" s="247">
        <f t="shared" ca="1" si="142"/>
        <v>0</v>
      </c>
      <c r="CW23" s="247">
        <f t="shared" ca="1" si="142"/>
        <v>0</v>
      </c>
      <c r="CX23" s="247">
        <f t="shared" ca="1" si="142"/>
        <v>0</v>
      </c>
      <c r="CY23" s="247">
        <f t="shared" ca="1" si="140"/>
        <v>0</v>
      </c>
    </row>
    <row r="24" spans="1:103" x14ac:dyDescent="0.2">
      <c r="A24" s="246">
        <f t="shared" si="138"/>
        <v>13</v>
      </c>
      <c r="B24" s="238">
        <f>IF(O5=$G$2,SUM($C6:O6),IF(O5&gt;$G$2,O6,0))</f>
        <v>0</v>
      </c>
      <c r="C24" s="247"/>
      <c r="D24" s="247"/>
      <c r="E24" s="247"/>
      <c r="F24" s="247"/>
      <c r="G24" s="247"/>
      <c r="H24" s="247"/>
      <c r="I24" s="247"/>
      <c r="J24" s="247"/>
      <c r="K24" s="247"/>
      <c r="L24" s="247"/>
      <c r="M24" s="247"/>
      <c r="N24" s="247"/>
      <c r="O24" s="247">
        <f ca="1">($B24/$C$1)/2</f>
        <v>0</v>
      </c>
      <c r="P24" s="247">
        <f ca="1">IF(P$11&lt;$C$1+$A24,$B24/$C$1,IF(P$11=$C$1+$A24,($B24/$C$1)/2,0))</f>
        <v>0</v>
      </c>
      <c r="Q24" s="247">
        <f ca="1">IF(Q$11&lt;$C$1+$A24,$B24/$C$1,IF(Q$11=$C$1+$A24,($B24/$C$1)/2,0))</f>
        <v>0</v>
      </c>
      <c r="R24" s="247">
        <f t="shared" ca="1" si="134"/>
        <v>0</v>
      </c>
      <c r="S24" s="247">
        <f t="shared" ca="1" si="134"/>
        <v>0</v>
      </c>
      <c r="T24" s="247">
        <f t="shared" ca="1" si="134"/>
        <v>0</v>
      </c>
      <c r="U24" s="247">
        <f t="shared" ca="1" si="134"/>
        <v>0</v>
      </c>
      <c r="V24" s="247">
        <f t="shared" ca="1" si="134"/>
        <v>0</v>
      </c>
      <c r="W24" s="247">
        <f t="shared" ca="1" si="134"/>
        <v>0</v>
      </c>
      <c r="X24" s="247">
        <f t="shared" ca="1" si="143"/>
        <v>0</v>
      </c>
      <c r="Y24" s="247">
        <f t="shared" ca="1" si="143"/>
        <v>0</v>
      </c>
      <c r="Z24" s="247">
        <f t="shared" ca="1" si="143"/>
        <v>0</v>
      </c>
      <c r="AA24" s="247">
        <f t="shared" ca="1" si="143"/>
        <v>0</v>
      </c>
      <c r="AB24" s="247">
        <f t="shared" ca="1" si="143"/>
        <v>0</v>
      </c>
      <c r="AC24" s="247">
        <f t="shared" ca="1" si="143"/>
        <v>0</v>
      </c>
      <c r="AD24" s="247">
        <f t="shared" ca="1" si="143"/>
        <v>0</v>
      </c>
      <c r="AE24" s="247">
        <f t="shared" ca="1" si="143"/>
        <v>0</v>
      </c>
      <c r="AF24" s="247">
        <f t="shared" ca="1" si="143"/>
        <v>0</v>
      </c>
      <c r="AG24" s="247">
        <f t="shared" ca="1" si="143"/>
        <v>0</v>
      </c>
      <c r="AH24" s="247">
        <f t="shared" ca="1" si="143"/>
        <v>0</v>
      </c>
      <c r="AI24" s="247">
        <f t="shared" ca="1" si="143"/>
        <v>0</v>
      </c>
      <c r="AJ24" s="247">
        <f t="shared" ca="1" si="143"/>
        <v>0</v>
      </c>
      <c r="AK24" s="247">
        <f t="shared" ca="1" si="143"/>
        <v>0</v>
      </c>
      <c r="AL24" s="247">
        <f t="shared" ca="1" si="143"/>
        <v>0</v>
      </c>
      <c r="AM24" s="247">
        <f t="shared" ca="1" si="143"/>
        <v>0</v>
      </c>
      <c r="AN24" s="247">
        <f t="shared" ca="1" si="143"/>
        <v>0</v>
      </c>
      <c r="AO24" s="247">
        <f t="shared" ca="1" si="143"/>
        <v>0</v>
      </c>
      <c r="AP24" s="247">
        <f t="shared" ca="1" si="143"/>
        <v>0</v>
      </c>
      <c r="AQ24" s="247">
        <f t="shared" ca="1" si="143"/>
        <v>0</v>
      </c>
      <c r="AR24" s="247">
        <f t="shared" ca="1" si="143"/>
        <v>0</v>
      </c>
      <c r="AS24" s="247">
        <f t="shared" ca="1" si="143"/>
        <v>0</v>
      </c>
      <c r="AT24" s="247">
        <f t="shared" ca="1" si="143"/>
        <v>0</v>
      </c>
      <c r="AU24" s="247">
        <f t="shared" ca="1" si="136"/>
        <v>0</v>
      </c>
      <c r="AV24" s="247">
        <f t="shared" ca="1" si="136"/>
        <v>0</v>
      </c>
      <c r="AW24" s="247">
        <f t="shared" ca="1" si="136"/>
        <v>0</v>
      </c>
      <c r="AX24" s="247">
        <f t="shared" ca="1" si="136"/>
        <v>0</v>
      </c>
      <c r="AY24" s="247">
        <f t="shared" ca="1" si="136"/>
        <v>0</v>
      </c>
      <c r="AZ24" s="247">
        <f t="shared" ca="1" si="142"/>
        <v>0</v>
      </c>
      <c r="BA24" s="247">
        <f t="shared" ca="1" si="142"/>
        <v>0</v>
      </c>
      <c r="BB24" s="247">
        <f t="shared" ca="1" si="142"/>
        <v>0</v>
      </c>
      <c r="BC24" s="247">
        <f t="shared" ca="1" si="142"/>
        <v>0</v>
      </c>
      <c r="BD24" s="247">
        <f t="shared" ca="1" si="142"/>
        <v>0</v>
      </c>
      <c r="BE24" s="247">
        <f t="shared" ca="1" si="142"/>
        <v>0</v>
      </c>
      <c r="BF24" s="247">
        <f t="shared" ca="1" si="142"/>
        <v>0</v>
      </c>
      <c r="BG24" s="247">
        <f t="shared" ca="1" si="142"/>
        <v>0</v>
      </c>
      <c r="BH24" s="247">
        <f t="shared" ca="1" si="142"/>
        <v>0</v>
      </c>
      <c r="BI24" s="247">
        <f t="shared" ca="1" si="142"/>
        <v>0</v>
      </c>
      <c r="BJ24" s="247">
        <f t="shared" ca="1" si="142"/>
        <v>0</v>
      </c>
      <c r="BK24" s="247">
        <f t="shared" ca="1" si="142"/>
        <v>0</v>
      </c>
      <c r="BL24" s="247">
        <f t="shared" ca="1" si="142"/>
        <v>0</v>
      </c>
      <c r="BM24" s="247">
        <f t="shared" ca="1" si="142"/>
        <v>0</v>
      </c>
      <c r="BN24" s="247">
        <f t="shared" ca="1" si="142"/>
        <v>0</v>
      </c>
      <c r="BO24" s="247">
        <f t="shared" ca="1" si="142"/>
        <v>0</v>
      </c>
      <c r="BP24" s="247">
        <f t="shared" ca="1" si="142"/>
        <v>0</v>
      </c>
      <c r="BQ24" s="247">
        <f t="shared" ca="1" si="142"/>
        <v>0</v>
      </c>
      <c r="BR24" s="247">
        <f t="shared" ca="1" si="142"/>
        <v>0</v>
      </c>
      <c r="BS24" s="247">
        <f t="shared" ca="1" si="142"/>
        <v>0</v>
      </c>
      <c r="BT24" s="247">
        <f t="shared" ca="1" si="142"/>
        <v>0</v>
      </c>
      <c r="BU24" s="247">
        <f t="shared" ca="1" si="142"/>
        <v>0</v>
      </c>
      <c r="BV24" s="247">
        <f t="shared" ca="1" si="142"/>
        <v>0</v>
      </c>
      <c r="BW24" s="247">
        <f t="shared" ca="1" si="142"/>
        <v>0</v>
      </c>
      <c r="BX24" s="247">
        <f t="shared" ca="1" si="142"/>
        <v>0</v>
      </c>
      <c r="BY24" s="247">
        <f t="shared" ca="1" si="142"/>
        <v>0</v>
      </c>
      <c r="BZ24" s="247">
        <f t="shared" ca="1" si="142"/>
        <v>0</v>
      </c>
      <c r="CA24" s="247">
        <f t="shared" ca="1" si="142"/>
        <v>0</v>
      </c>
      <c r="CB24" s="247">
        <f t="shared" ca="1" si="142"/>
        <v>0</v>
      </c>
      <c r="CC24" s="247">
        <f t="shared" ca="1" si="142"/>
        <v>0</v>
      </c>
      <c r="CD24" s="247">
        <f t="shared" ca="1" si="142"/>
        <v>0</v>
      </c>
      <c r="CE24" s="247">
        <f t="shared" ca="1" si="142"/>
        <v>0</v>
      </c>
      <c r="CF24" s="247">
        <f t="shared" ca="1" si="142"/>
        <v>0</v>
      </c>
      <c r="CG24" s="247">
        <f t="shared" ca="1" si="142"/>
        <v>0</v>
      </c>
      <c r="CH24" s="247">
        <f t="shared" ca="1" si="142"/>
        <v>0</v>
      </c>
      <c r="CI24" s="247">
        <f t="shared" ca="1" si="142"/>
        <v>0</v>
      </c>
      <c r="CJ24" s="247">
        <f t="shared" ca="1" si="142"/>
        <v>0</v>
      </c>
      <c r="CK24" s="247">
        <f t="shared" ca="1" si="142"/>
        <v>0</v>
      </c>
      <c r="CL24" s="247">
        <f t="shared" ca="1" si="142"/>
        <v>0</v>
      </c>
      <c r="CM24" s="247">
        <f t="shared" ca="1" si="142"/>
        <v>0</v>
      </c>
      <c r="CN24" s="247">
        <f t="shared" ca="1" si="142"/>
        <v>0</v>
      </c>
      <c r="CO24" s="247">
        <f t="shared" ca="1" si="142"/>
        <v>0</v>
      </c>
      <c r="CP24" s="247">
        <f t="shared" ca="1" si="142"/>
        <v>0</v>
      </c>
      <c r="CQ24" s="247">
        <f t="shared" ca="1" si="142"/>
        <v>0</v>
      </c>
      <c r="CR24" s="247">
        <f t="shared" ca="1" si="142"/>
        <v>0</v>
      </c>
      <c r="CS24" s="247">
        <f t="shared" ca="1" si="142"/>
        <v>0</v>
      </c>
      <c r="CT24" s="247">
        <f t="shared" ca="1" si="142"/>
        <v>0</v>
      </c>
      <c r="CU24" s="247">
        <f t="shared" ca="1" si="142"/>
        <v>0</v>
      </c>
      <c r="CV24" s="247">
        <f t="shared" ca="1" si="142"/>
        <v>0</v>
      </c>
      <c r="CW24" s="247">
        <f t="shared" ca="1" si="142"/>
        <v>0</v>
      </c>
      <c r="CX24" s="247">
        <f t="shared" ca="1" si="142"/>
        <v>0</v>
      </c>
      <c r="CY24" s="247">
        <f t="shared" ca="1" si="140"/>
        <v>0</v>
      </c>
    </row>
    <row r="25" spans="1:103" x14ac:dyDescent="0.2">
      <c r="A25" s="246">
        <f t="shared" si="138"/>
        <v>14</v>
      </c>
      <c r="B25" s="238">
        <f>IF(P5=$G$2,SUM($C6:P6),IF(P5&gt;$G$2,P6,0))</f>
        <v>0</v>
      </c>
      <c r="C25" s="247"/>
      <c r="D25" s="247"/>
      <c r="E25" s="247"/>
      <c r="F25" s="247"/>
      <c r="G25" s="247"/>
      <c r="H25" s="247"/>
      <c r="I25" s="247"/>
      <c r="J25" s="247"/>
      <c r="K25" s="247"/>
      <c r="L25" s="247"/>
      <c r="M25" s="247"/>
      <c r="N25" s="247"/>
      <c r="O25" s="247"/>
      <c r="P25" s="247">
        <f ca="1">($B25/$C$1)/2</f>
        <v>0</v>
      </c>
      <c r="Q25" s="247">
        <f ca="1">IF(Q$11&lt;$C$1+$A25,$B25/$C$1,IF(Q$11=$C$1+$A25,($B25/$C$1)/2,0))</f>
        <v>0</v>
      </c>
      <c r="R25" s="247">
        <f t="shared" ca="1" si="134"/>
        <v>0</v>
      </c>
      <c r="S25" s="247">
        <f t="shared" ca="1" si="134"/>
        <v>0</v>
      </c>
      <c r="T25" s="247">
        <f t="shared" ca="1" si="134"/>
        <v>0</v>
      </c>
      <c r="U25" s="247">
        <f t="shared" ca="1" si="134"/>
        <v>0</v>
      </c>
      <c r="V25" s="247">
        <f t="shared" ca="1" si="134"/>
        <v>0</v>
      </c>
      <c r="W25" s="247">
        <f t="shared" ca="1" si="134"/>
        <v>0</v>
      </c>
      <c r="X25" s="247">
        <f t="shared" ca="1" si="143"/>
        <v>0</v>
      </c>
      <c r="Y25" s="247">
        <f t="shared" ca="1" si="143"/>
        <v>0</v>
      </c>
      <c r="Z25" s="247">
        <f t="shared" ca="1" si="143"/>
        <v>0</v>
      </c>
      <c r="AA25" s="247">
        <f t="shared" ca="1" si="143"/>
        <v>0</v>
      </c>
      <c r="AB25" s="247">
        <f t="shared" ca="1" si="143"/>
        <v>0</v>
      </c>
      <c r="AC25" s="247">
        <f t="shared" ca="1" si="143"/>
        <v>0</v>
      </c>
      <c r="AD25" s="247">
        <f t="shared" ca="1" si="143"/>
        <v>0</v>
      </c>
      <c r="AE25" s="247">
        <f t="shared" ca="1" si="143"/>
        <v>0</v>
      </c>
      <c r="AF25" s="247">
        <f t="shared" ca="1" si="143"/>
        <v>0</v>
      </c>
      <c r="AG25" s="247">
        <f t="shared" ca="1" si="143"/>
        <v>0</v>
      </c>
      <c r="AH25" s="247">
        <f t="shared" ca="1" si="143"/>
        <v>0</v>
      </c>
      <c r="AI25" s="247">
        <f t="shared" ca="1" si="143"/>
        <v>0</v>
      </c>
      <c r="AJ25" s="247">
        <f t="shared" ca="1" si="143"/>
        <v>0</v>
      </c>
      <c r="AK25" s="247">
        <f t="shared" ca="1" si="143"/>
        <v>0</v>
      </c>
      <c r="AL25" s="247">
        <f t="shared" ca="1" si="143"/>
        <v>0</v>
      </c>
      <c r="AM25" s="247">
        <f t="shared" ca="1" si="143"/>
        <v>0</v>
      </c>
      <c r="AN25" s="247">
        <f t="shared" ca="1" si="143"/>
        <v>0</v>
      </c>
      <c r="AO25" s="247">
        <f t="shared" ca="1" si="143"/>
        <v>0</v>
      </c>
      <c r="AP25" s="247">
        <f t="shared" ca="1" si="143"/>
        <v>0</v>
      </c>
      <c r="AQ25" s="247">
        <f t="shared" ca="1" si="143"/>
        <v>0</v>
      </c>
      <c r="AR25" s="247">
        <f t="shared" ca="1" si="143"/>
        <v>0</v>
      </c>
      <c r="AS25" s="247">
        <f t="shared" ca="1" si="143"/>
        <v>0</v>
      </c>
      <c r="AT25" s="247">
        <f t="shared" ca="1" si="143"/>
        <v>0</v>
      </c>
      <c r="AU25" s="247">
        <f t="shared" ca="1" si="136"/>
        <v>0</v>
      </c>
      <c r="AV25" s="247">
        <f t="shared" ca="1" si="136"/>
        <v>0</v>
      </c>
      <c r="AW25" s="247">
        <f t="shared" ca="1" si="136"/>
        <v>0</v>
      </c>
      <c r="AX25" s="247">
        <f t="shared" ca="1" si="136"/>
        <v>0</v>
      </c>
      <c r="AY25" s="247">
        <f t="shared" ca="1" si="136"/>
        <v>0</v>
      </c>
      <c r="AZ25" s="247">
        <f t="shared" ca="1" si="142"/>
        <v>0</v>
      </c>
      <c r="BA25" s="247">
        <f t="shared" ca="1" si="142"/>
        <v>0</v>
      </c>
      <c r="BB25" s="247">
        <f t="shared" ca="1" si="142"/>
        <v>0</v>
      </c>
      <c r="BC25" s="247">
        <f t="shared" ca="1" si="142"/>
        <v>0</v>
      </c>
      <c r="BD25" s="247">
        <f t="shared" ca="1" si="142"/>
        <v>0</v>
      </c>
      <c r="BE25" s="247">
        <f t="shared" ca="1" si="142"/>
        <v>0</v>
      </c>
      <c r="BF25" s="247">
        <f t="shared" ca="1" si="142"/>
        <v>0</v>
      </c>
      <c r="BG25" s="247">
        <f t="shared" ca="1" si="142"/>
        <v>0</v>
      </c>
      <c r="BH25" s="247">
        <f t="shared" ca="1" si="142"/>
        <v>0</v>
      </c>
      <c r="BI25" s="247">
        <f t="shared" ca="1" si="142"/>
        <v>0</v>
      </c>
      <c r="BJ25" s="247">
        <f t="shared" ca="1" si="142"/>
        <v>0</v>
      </c>
      <c r="BK25" s="247">
        <f t="shared" ca="1" si="142"/>
        <v>0</v>
      </c>
      <c r="BL25" s="247">
        <f t="shared" ca="1" si="142"/>
        <v>0</v>
      </c>
      <c r="BM25" s="247">
        <f t="shared" ca="1" si="142"/>
        <v>0</v>
      </c>
      <c r="BN25" s="247">
        <f t="shared" ca="1" si="142"/>
        <v>0</v>
      </c>
      <c r="BO25" s="247">
        <f t="shared" ca="1" si="142"/>
        <v>0</v>
      </c>
      <c r="BP25" s="247">
        <f t="shared" ca="1" si="142"/>
        <v>0</v>
      </c>
      <c r="BQ25" s="247">
        <f t="shared" ca="1" si="142"/>
        <v>0</v>
      </c>
      <c r="BR25" s="247">
        <f t="shared" ca="1" si="142"/>
        <v>0</v>
      </c>
      <c r="BS25" s="247">
        <f t="shared" ca="1" si="142"/>
        <v>0</v>
      </c>
      <c r="BT25" s="247">
        <f t="shared" ca="1" si="142"/>
        <v>0</v>
      </c>
      <c r="BU25" s="247">
        <f t="shared" ca="1" si="142"/>
        <v>0</v>
      </c>
      <c r="BV25" s="247">
        <f t="shared" ca="1" si="142"/>
        <v>0</v>
      </c>
      <c r="BW25" s="247">
        <f t="shared" ca="1" si="142"/>
        <v>0</v>
      </c>
      <c r="BX25" s="247">
        <f t="shared" ca="1" si="142"/>
        <v>0</v>
      </c>
      <c r="BY25" s="247">
        <f t="shared" ca="1" si="142"/>
        <v>0</v>
      </c>
      <c r="BZ25" s="247">
        <f t="shared" ca="1" si="142"/>
        <v>0</v>
      </c>
      <c r="CA25" s="247">
        <f t="shared" ca="1" si="142"/>
        <v>0</v>
      </c>
      <c r="CB25" s="247">
        <f t="shared" ca="1" si="142"/>
        <v>0</v>
      </c>
      <c r="CC25" s="247">
        <f t="shared" ca="1" si="142"/>
        <v>0</v>
      </c>
      <c r="CD25" s="247">
        <f t="shared" ca="1" si="142"/>
        <v>0</v>
      </c>
      <c r="CE25" s="247">
        <f t="shared" ca="1" si="142"/>
        <v>0</v>
      </c>
      <c r="CF25" s="247">
        <f t="shared" ca="1" si="142"/>
        <v>0</v>
      </c>
      <c r="CG25" s="247">
        <f t="shared" ca="1" si="142"/>
        <v>0</v>
      </c>
      <c r="CH25" s="247">
        <f t="shared" ca="1" si="142"/>
        <v>0</v>
      </c>
      <c r="CI25" s="247">
        <f t="shared" ca="1" si="142"/>
        <v>0</v>
      </c>
      <c r="CJ25" s="247">
        <f t="shared" ca="1" si="142"/>
        <v>0</v>
      </c>
      <c r="CK25" s="247">
        <f t="shared" ca="1" si="142"/>
        <v>0</v>
      </c>
      <c r="CL25" s="247">
        <f t="shared" ca="1" si="142"/>
        <v>0</v>
      </c>
      <c r="CM25" s="247">
        <f t="shared" ca="1" si="142"/>
        <v>0</v>
      </c>
      <c r="CN25" s="247">
        <f t="shared" ca="1" si="142"/>
        <v>0</v>
      </c>
      <c r="CO25" s="247">
        <f t="shared" ca="1" si="142"/>
        <v>0</v>
      </c>
      <c r="CP25" s="247">
        <f t="shared" ca="1" si="142"/>
        <v>0</v>
      </c>
      <c r="CQ25" s="247">
        <f t="shared" ca="1" si="142"/>
        <v>0</v>
      </c>
      <c r="CR25" s="247">
        <f t="shared" ca="1" si="142"/>
        <v>0</v>
      </c>
      <c r="CS25" s="247">
        <f t="shared" ca="1" si="142"/>
        <v>0</v>
      </c>
      <c r="CT25" s="247">
        <f t="shared" ca="1" si="142"/>
        <v>0</v>
      </c>
      <c r="CU25" s="247">
        <f t="shared" ca="1" si="142"/>
        <v>0</v>
      </c>
      <c r="CV25" s="247">
        <f t="shared" ca="1" si="142"/>
        <v>0</v>
      </c>
      <c r="CW25" s="247">
        <f t="shared" ca="1" si="142"/>
        <v>0</v>
      </c>
      <c r="CX25" s="247">
        <f t="shared" ca="1" si="142"/>
        <v>0</v>
      </c>
      <c r="CY25" s="247">
        <f t="shared" ca="1" si="140"/>
        <v>0</v>
      </c>
    </row>
    <row r="26" spans="1:103" x14ac:dyDescent="0.2">
      <c r="A26" s="246">
        <f t="shared" si="138"/>
        <v>15</v>
      </c>
      <c r="B26" s="238">
        <f ca="1">IF(Q5=$G$2,SUM($C6:Q6),IF(Q5&gt;$G$2,Q6,0))</f>
        <v>-8607.3554648942845</v>
      </c>
      <c r="C26" s="247"/>
      <c r="D26" s="247"/>
      <c r="E26" s="247"/>
      <c r="F26" s="247"/>
      <c r="G26" s="247"/>
      <c r="H26" s="247"/>
      <c r="I26" s="247"/>
      <c r="J26" s="247"/>
      <c r="K26" s="247"/>
      <c r="L26" s="247"/>
      <c r="M26" s="247"/>
      <c r="N26" s="247"/>
      <c r="O26" s="247"/>
      <c r="P26" s="247"/>
      <c r="Q26" s="247">
        <f ca="1">($B26/$C$1)/2</f>
        <v>-860.73554648942843</v>
      </c>
      <c r="R26" s="247">
        <f ca="1">IF(R$11&lt;$C$1+$A26,$B26/$C$1,IF(R$11=$C$1+$A26,($B26/$C$1)/2,0))</f>
        <v>-1721.4710929788569</v>
      </c>
      <c r="S26" s="247">
        <f t="shared" ca="1" si="134"/>
        <v>-1721.4710929788569</v>
      </c>
      <c r="T26" s="247">
        <f t="shared" ca="1" si="134"/>
        <v>-1721.4710929788569</v>
      </c>
      <c r="U26" s="247">
        <f t="shared" ca="1" si="134"/>
        <v>-1721.4710929788569</v>
      </c>
      <c r="V26" s="247">
        <f t="shared" ca="1" si="134"/>
        <v>-860.73554648942843</v>
      </c>
      <c r="W26" s="247">
        <f t="shared" ca="1" si="134"/>
        <v>0</v>
      </c>
      <c r="X26" s="247">
        <f t="shared" ca="1" si="143"/>
        <v>0</v>
      </c>
      <c r="Y26" s="247">
        <f t="shared" ca="1" si="143"/>
        <v>0</v>
      </c>
      <c r="Z26" s="247">
        <f t="shared" ca="1" si="143"/>
        <v>0</v>
      </c>
      <c r="AA26" s="247">
        <f t="shared" ca="1" si="143"/>
        <v>0</v>
      </c>
      <c r="AB26" s="247">
        <f t="shared" ca="1" si="143"/>
        <v>0</v>
      </c>
      <c r="AC26" s="247">
        <f t="shared" ca="1" si="143"/>
        <v>0</v>
      </c>
      <c r="AD26" s="247">
        <f t="shared" ca="1" si="143"/>
        <v>0</v>
      </c>
      <c r="AE26" s="247">
        <f t="shared" ca="1" si="143"/>
        <v>0</v>
      </c>
      <c r="AF26" s="247">
        <f t="shared" ca="1" si="143"/>
        <v>0</v>
      </c>
      <c r="AG26" s="247">
        <f t="shared" ca="1" si="143"/>
        <v>0</v>
      </c>
      <c r="AH26" s="247">
        <f t="shared" ca="1" si="143"/>
        <v>0</v>
      </c>
      <c r="AI26" s="247">
        <f t="shared" ca="1" si="143"/>
        <v>0</v>
      </c>
      <c r="AJ26" s="247">
        <f t="shared" ca="1" si="143"/>
        <v>0</v>
      </c>
      <c r="AK26" s="247">
        <f t="shared" ca="1" si="143"/>
        <v>0</v>
      </c>
      <c r="AL26" s="247">
        <f t="shared" ca="1" si="143"/>
        <v>0</v>
      </c>
      <c r="AM26" s="247">
        <f t="shared" ca="1" si="143"/>
        <v>0</v>
      </c>
      <c r="AN26" s="247">
        <f t="shared" ca="1" si="143"/>
        <v>0</v>
      </c>
      <c r="AO26" s="247">
        <f t="shared" ca="1" si="143"/>
        <v>0</v>
      </c>
      <c r="AP26" s="247">
        <f t="shared" ca="1" si="143"/>
        <v>0</v>
      </c>
      <c r="AQ26" s="247">
        <f t="shared" ca="1" si="143"/>
        <v>0</v>
      </c>
      <c r="AR26" s="247">
        <f t="shared" ca="1" si="143"/>
        <v>0</v>
      </c>
      <c r="AS26" s="247">
        <f t="shared" ca="1" si="143"/>
        <v>0</v>
      </c>
      <c r="AT26" s="247">
        <f t="shared" ca="1" si="143"/>
        <v>0</v>
      </c>
      <c r="AU26" s="247">
        <f t="shared" ca="1" si="136"/>
        <v>0</v>
      </c>
      <c r="AV26" s="247">
        <f t="shared" ca="1" si="136"/>
        <v>0</v>
      </c>
      <c r="AW26" s="247">
        <f t="shared" ca="1" si="136"/>
        <v>0</v>
      </c>
      <c r="AX26" s="247">
        <f t="shared" ca="1" si="136"/>
        <v>0</v>
      </c>
      <c r="AY26" s="247">
        <f t="shared" ca="1" si="136"/>
        <v>0</v>
      </c>
      <c r="AZ26" s="247">
        <f t="shared" ca="1" si="142"/>
        <v>0</v>
      </c>
      <c r="BA26" s="247">
        <f t="shared" ca="1" si="142"/>
        <v>0</v>
      </c>
      <c r="BB26" s="247">
        <f t="shared" ca="1" si="142"/>
        <v>0</v>
      </c>
      <c r="BC26" s="247">
        <f t="shared" ca="1" si="142"/>
        <v>0</v>
      </c>
      <c r="BD26" s="247">
        <f t="shared" ca="1" si="142"/>
        <v>0</v>
      </c>
      <c r="BE26" s="247">
        <f t="shared" ca="1" si="142"/>
        <v>0</v>
      </c>
      <c r="BF26" s="247">
        <f t="shared" ca="1" si="142"/>
        <v>0</v>
      </c>
      <c r="BG26" s="247">
        <f t="shared" ca="1" si="142"/>
        <v>0</v>
      </c>
      <c r="BH26" s="247">
        <f t="shared" ca="1" si="142"/>
        <v>0</v>
      </c>
      <c r="BI26" s="247">
        <f t="shared" ca="1" si="142"/>
        <v>0</v>
      </c>
      <c r="BJ26" s="247">
        <f t="shared" ca="1" si="142"/>
        <v>0</v>
      </c>
      <c r="BK26" s="247">
        <f t="shared" ca="1" si="142"/>
        <v>0</v>
      </c>
      <c r="BL26" s="247">
        <f t="shared" ca="1" si="142"/>
        <v>0</v>
      </c>
      <c r="BM26" s="247">
        <f t="shared" ca="1" si="142"/>
        <v>0</v>
      </c>
      <c r="BN26" s="247">
        <f t="shared" ca="1" si="142"/>
        <v>0</v>
      </c>
      <c r="BO26" s="247">
        <f t="shared" ca="1" si="142"/>
        <v>0</v>
      </c>
      <c r="BP26" s="247">
        <f t="shared" ca="1" si="142"/>
        <v>0</v>
      </c>
      <c r="BQ26" s="247">
        <f t="shared" ca="1" si="142"/>
        <v>0</v>
      </c>
      <c r="BR26" s="247">
        <f t="shared" ca="1" si="142"/>
        <v>0</v>
      </c>
      <c r="BS26" s="247">
        <f t="shared" ca="1" si="142"/>
        <v>0</v>
      </c>
      <c r="BT26" s="247">
        <f t="shared" ca="1" si="142"/>
        <v>0</v>
      </c>
      <c r="BU26" s="247">
        <f t="shared" ca="1" si="142"/>
        <v>0</v>
      </c>
      <c r="BV26" s="247">
        <f t="shared" ca="1" si="142"/>
        <v>0</v>
      </c>
      <c r="BW26" s="247">
        <f t="shared" ca="1" si="142"/>
        <v>0</v>
      </c>
      <c r="BX26" s="247">
        <f t="shared" ca="1" si="142"/>
        <v>0</v>
      </c>
      <c r="BY26" s="247">
        <f t="shared" ca="1" si="142"/>
        <v>0</v>
      </c>
      <c r="BZ26" s="247">
        <f t="shared" ca="1" si="142"/>
        <v>0</v>
      </c>
      <c r="CA26" s="247">
        <f t="shared" ca="1" si="142"/>
        <v>0</v>
      </c>
      <c r="CB26" s="247">
        <f t="shared" ca="1" si="142"/>
        <v>0</v>
      </c>
      <c r="CC26" s="247">
        <f t="shared" ca="1" si="142"/>
        <v>0</v>
      </c>
      <c r="CD26" s="247">
        <f t="shared" ca="1" si="142"/>
        <v>0</v>
      </c>
      <c r="CE26" s="247">
        <f t="shared" ca="1" si="142"/>
        <v>0</v>
      </c>
      <c r="CF26" s="247">
        <f t="shared" ca="1" si="142"/>
        <v>0</v>
      </c>
      <c r="CG26" s="247">
        <f t="shared" ca="1" si="142"/>
        <v>0</v>
      </c>
      <c r="CH26" s="247">
        <f t="shared" ca="1" si="142"/>
        <v>0</v>
      </c>
      <c r="CI26" s="247">
        <f t="shared" ca="1" si="142"/>
        <v>0</v>
      </c>
      <c r="CJ26" s="247">
        <f t="shared" ca="1" si="142"/>
        <v>0</v>
      </c>
      <c r="CK26" s="247">
        <f t="shared" ca="1" si="142"/>
        <v>0</v>
      </c>
      <c r="CL26" s="247">
        <f t="shared" ca="1" si="142"/>
        <v>0</v>
      </c>
      <c r="CM26" s="247">
        <f t="shared" ca="1" si="142"/>
        <v>0</v>
      </c>
      <c r="CN26" s="247">
        <f t="shared" ca="1" si="142"/>
        <v>0</v>
      </c>
      <c r="CO26" s="247">
        <f t="shared" ca="1" si="142"/>
        <v>0</v>
      </c>
      <c r="CP26" s="247">
        <f t="shared" ca="1" si="142"/>
        <v>0</v>
      </c>
      <c r="CQ26" s="247">
        <f t="shared" ca="1" si="142"/>
        <v>0</v>
      </c>
      <c r="CR26" s="247">
        <f t="shared" ca="1" si="142"/>
        <v>0</v>
      </c>
      <c r="CS26" s="247">
        <f t="shared" ca="1" si="142"/>
        <v>0</v>
      </c>
      <c r="CT26" s="247">
        <f t="shared" ca="1" si="142"/>
        <v>0</v>
      </c>
      <c r="CU26" s="247">
        <f t="shared" ca="1" si="142"/>
        <v>0</v>
      </c>
      <c r="CV26" s="247">
        <f t="shared" ca="1" si="142"/>
        <v>0</v>
      </c>
      <c r="CW26" s="247">
        <f t="shared" ca="1" si="142"/>
        <v>0</v>
      </c>
      <c r="CX26" s="247">
        <f t="shared" ca="1" si="142"/>
        <v>0</v>
      </c>
      <c r="CY26" s="247">
        <f t="shared" ca="1" si="140"/>
        <v>-8607.3554648942845</v>
      </c>
    </row>
    <row r="27" spans="1:103" x14ac:dyDescent="0.2">
      <c r="A27" s="246">
        <f t="shared" si="138"/>
        <v>16</v>
      </c>
      <c r="B27" s="238">
        <f ca="1">IF(R5=$G$2,SUM($C6:R6),IF(R5&gt;$G$2,R6,0))</f>
        <v>0</v>
      </c>
      <c r="C27" s="247"/>
      <c r="D27" s="247"/>
      <c r="E27" s="247"/>
      <c r="F27" s="247"/>
      <c r="G27" s="247"/>
      <c r="H27" s="247"/>
      <c r="I27" s="247"/>
      <c r="J27" s="247"/>
      <c r="K27" s="247"/>
      <c r="L27" s="247"/>
      <c r="M27" s="247"/>
      <c r="N27" s="247"/>
      <c r="O27" s="247"/>
      <c r="P27" s="247"/>
      <c r="Q27" s="247"/>
      <c r="R27" s="247">
        <f ca="1">($B27/$C$1)/2</f>
        <v>0</v>
      </c>
      <c r="S27" s="247">
        <f ca="1">IF(S$11&lt;$C$1+$A27,$B27/$C$1,IF(S$11=$C$1+$A27,($B27/$C$1)/2,0))</f>
        <v>0</v>
      </c>
      <c r="T27" s="247">
        <f t="shared" ca="1" si="134"/>
        <v>0</v>
      </c>
      <c r="U27" s="247">
        <f t="shared" ca="1" si="134"/>
        <v>0</v>
      </c>
      <c r="V27" s="247">
        <f t="shared" ca="1" si="134"/>
        <v>0</v>
      </c>
      <c r="W27" s="247">
        <f t="shared" ca="1" si="134"/>
        <v>0</v>
      </c>
      <c r="X27" s="247">
        <f t="shared" ca="1" si="143"/>
        <v>0</v>
      </c>
      <c r="Y27" s="247">
        <f t="shared" ca="1" si="143"/>
        <v>0</v>
      </c>
      <c r="Z27" s="247">
        <f t="shared" ca="1" si="143"/>
        <v>0</v>
      </c>
      <c r="AA27" s="247">
        <f t="shared" ca="1" si="143"/>
        <v>0</v>
      </c>
      <c r="AB27" s="247">
        <f t="shared" ca="1" si="143"/>
        <v>0</v>
      </c>
      <c r="AC27" s="247">
        <f t="shared" ca="1" si="143"/>
        <v>0</v>
      </c>
      <c r="AD27" s="247">
        <f t="shared" ca="1" si="143"/>
        <v>0</v>
      </c>
      <c r="AE27" s="247">
        <f t="shared" ca="1" si="143"/>
        <v>0</v>
      </c>
      <c r="AF27" s="247">
        <f t="shared" ca="1" si="143"/>
        <v>0</v>
      </c>
      <c r="AG27" s="247">
        <f t="shared" ca="1" si="143"/>
        <v>0</v>
      </c>
      <c r="AH27" s="247">
        <f t="shared" ca="1" si="143"/>
        <v>0</v>
      </c>
      <c r="AI27" s="247">
        <f t="shared" ca="1" si="143"/>
        <v>0</v>
      </c>
      <c r="AJ27" s="247">
        <f t="shared" ca="1" si="143"/>
        <v>0</v>
      </c>
      <c r="AK27" s="247">
        <f t="shared" ca="1" si="143"/>
        <v>0</v>
      </c>
      <c r="AL27" s="247">
        <f t="shared" ca="1" si="143"/>
        <v>0</v>
      </c>
      <c r="AM27" s="247">
        <f t="shared" ca="1" si="143"/>
        <v>0</v>
      </c>
      <c r="AN27" s="247">
        <f t="shared" ca="1" si="143"/>
        <v>0</v>
      </c>
      <c r="AO27" s="247">
        <f t="shared" ca="1" si="143"/>
        <v>0</v>
      </c>
      <c r="AP27" s="247">
        <f t="shared" ca="1" si="143"/>
        <v>0</v>
      </c>
      <c r="AQ27" s="247">
        <f t="shared" ca="1" si="143"/>
        <v>0</v>
      </c>
      <c r="AR27" s="247">
        <f t="shared" ca="1" si="143"/>
        <v>0</v>
      </c>
      <c r="AS27" s="247">
        <f t="shared" ca="1" si="143"/>
        <v>0</v>
      </c>
      <c r="AT27" s="247">
        <f t="shared" ca="1" si="143"/>
        <v>0</v>
      </c>
      <c r="AU27" s="247">
        <f t="shared" ca="1" si="136"/>
        <v>0</v>
      </c>
      <c r="AV27" s="247">
        <f t="shared" ca="1" si="136"/>
        <v>0</v>
      </c>
      <c r="AW27" s="247">
        <f t="shared" ca="1" si="136"/>
        <v>0</v>
      </c>
      <c r="AX27" s="247">
        <f t="shared" ca="1" si="136"/>
        <v>0</v>
      </c>
      <c r="AY27" s="247">
        <f t="shared" ca="1" si="136"/>
        <v>0</v>
      </c>
      <c r="AZ27" s="247">
        <f t="shared" ca="1" si="142"/>
        <v>0</v>
      </c>
      <c r="BA27" s="247">
        <f t="shared" ca="1" si="142"/>
        <v>0</v>
      </c>
      <c r="BB27" s="247">
        <f t="shared" ca="1" si="142"/>
        <v>0</v>
      </c>
      <c r="BC27" s="247">
        <f t="shared" ca="1" si="142"/>
        <v>0</v>
      </c>
      <c r="BD27" s="247">
        <f t="shared" ca="1" si="142"/>
        <v>0</v>
      </c>
      <c r="BE27" s="247">
        <f t="shared" ca="1" si="142"/>
        <v>0</v>
      </c>
      <c r="BF27" s="247">
        <f t="shared" ca="1" si="142"/>
        <v>0</v>
      </c>
      <c r="BG27" s="247">
        <f t="shared" ca="1" si="142"/>
        <v>0</v>
      </c>
      <c r="BH27" s="247">
        <f t="shared" ca="1" si="142"/>
        <v>0</v>
      </c>
      <c r="BI27" s="247">
        <f t="shared" ca="1" si="142"/>
        <v>0</v>
      </c>
      <c r="BJ27" s="247">
        <f t="shared" ca="1" si="142"/>
        <v>0</v>
      </c>
      <c r="BK27" s="247">
        <f t="shared" ref="BK27:CX28" ca="1" si="144">IF(BK$11&lt;$C$1+$A27,$B27/$C$1,IF(BK$11=$C$1+$A27,($B27/$C$1)/2,0))</f>
        <v>0</v>
      </c>
      <c r="BL27" s="247">
        <f t="shared" ca="1" si="144"/>
        <v>0</v>
      </c>
      <c r="BM27" s="247">
        <f t="shared" ca="1" si="144"/>
        <v>0</v>
      </c>
      <c r="BN27" s="247">
        <f t="shared" ca="1" si="144"/>
        <v>0</v>
      </c>
      <c r="BO27" s="247">
        <f t="shared" ca="1" si="144"/>
        <v>0</v>
      </c>
      <c r="BP27" s="247">
        <f t="shared" ca="1" si="144"/>
        <v>0</v>
      </c>
      <c r="BQ27" s="247">
        <f t="shared" ca="1" si="144"/>
        <v>0</v>
      </c>
      <c r="BR27" s="247">
        <f t="shared" ca="1" si="144"/>
        <v>0</v>
      </c>
      <c r="BS27" s="247">
        <f t="shared" ca="1" si="144"/>
        <v>0</v>
      </c>
      <c r="BT27" s="247">
        <f t="shared" ca="1" si="144"/>
        <v>0</v>
      </c>
      <c r="BU27" s="247">
        <f t="shared" ca="1" si="144"/>
        <v>0</v>
      </c>
      <c r="BV27" s="247">
        <f t="shared" ca="1" si="144"/>
        <v>0</v>
      </c>
      <c r="BW27" s="247">
        <f t="shared" ca="1" si="144"/>
        <v>0</v>
      </c>
      <c r="BX27" s="247">
        <f t="shared" ca="1" si="144"/>
        <v>0</v>
      </c>
      <c r="BY27" s="247">
        <f t="shared" ca="1" si="144"/>
        <v>0</v>
      </c>
      <c r="BZ27" s="247">
        <f t="shared" ca="1" si="144"/>
        <v>0</v>
      </c>
      <c r="CA27" s="247">
        <f t="shared" ca="1" si="144"/>
        <v>0</v>
      </c>
      <c r="CB27" s="247">
        <f t="shared" ca="1" si="144"/>
        <v>0</v>
      </c>
      <c r="CC27" s="247">
        <f t="shared" ca="1" si="144"/>
        <v>0</v>
      </c>
      <c r="CD27" s="247">
        <f t="shared" ca="1" si="144"/>
        <v>0</v>
      </c>
      <c r="CE27" s="247">
        <f t="shared" ca="1" si="144"/>
        <v>0</v>
      </c>
      <c r="CF27" s="247">
        <f t="shared" ca="1" si="144"/>
        <v>0</v>
      </c>
      <c r="CG27" s="247">
        <f t="shared" ca="1" si="144"/>
        <v>0</v>
      </c>
      <c r="CH27" s="247">
        <f t="shared" ca="1" si="144"/>
        <v>0</v>
      </c>
      <c r="CI27" s="247">
        <f t="shared" ca="1" si="144"/>
        <v>0</v>
      </c>
      <c r="CJ27" s="247">
        <f t="shared" ca="1" si="144"/>
        <v>0</v>
      </c>
      <c r="CK27" s="247">
        <f t="shared" ca="1" si="144"/>
        <v>0</v>
      </c>
      <c r="CL27" s="247">
        <f t="shared" ca="1" si="144"/>
        <v>0</v>
      </c>
      <c r="CM27" s="247">
        <f t="shared" ca="1" si="144"/>
        <v>0</v>
      </c>
      <c r="CN27" s="247">
        <f t="shared" ca="1" si="144"/>
        <v>0</v>
      </c>
      <c r="CO27" s="247">
        <f t="shared" ca="1" si="144"/>
        <v>0</v>
      </c>
      <c r="CP27" s="247">
        <f t="shared" ca="1" si="144"/>
        <v>0</v>
      </c>
      <c r="CQ27" s="247">
        <f t="shared" ca="1" si="144"/>
        <v>0</v>
      </c>
      <c r="CR27" s="247">
        <f t="shared" ca="1" si="144"/>
        <v>0</v>
      </c>
      <c r="CS27" s="247">
        <f t="shared" ca="1" si="144"/>
        <v>0</v>
      </c>
      <c r="CT27" s="247">
        <f t="shared" ca="1" si="144"/>
        <v>0</v>
      </c>
      <c r="CU27" s="247">
        <f t="shared" ca="1" si="144"/>
        <v>0</v>
      </c>
      <c r="CV27" s="247">
        <f t="shared" ca="1" si="144"/>
        <v>0</v>
      </c>
      <c r="CW27" s="247">
        <f t="shared" ca="1" si="144"/>
        <v>0</v>
      </c>
      <c r="CX27" s="247">
        <f t="shared" ca="1" si="144"/>
        <v>0</v>
      </c>
      <c r="CY27" s="247">
        <f t="shared" ca="1" si="140"/>
        <v>0</v>
      </c>
    </row>
    <row r="28" spans="1:103" x14ac:dyDescent="0.2">
      <c r="A28" s="246">
        <f t="shared" si="138"/>
        <v>17</v>
      </c>
      <c r="B28" s="238">
        <f ca="1">IF(S5=$G$2,SUM($C6:S6),IF(S5&gt;$G$2,S6,0))</f>
        <v>0</v>
      </c>
      <c r="C28" s="247"/>
      <c r="D28" s="247"/>
      <c r="E28" s="247"/>
      <c r="F28" s="247"/>
      <c r="G28" s="247"/>
      <c r="H28" s="247"/>
      <c r="I28" s="247"/>
      <c r="J28" s="247"/>
      <c r="K28" s="247"/>
      <c r="L28" s="247"/>
      <c r="M28" s="247"/>
      <c r="N28" s="247"/>
      <c r="O28" s="247"/>
      <c r="P28" s="247"/>
      <c r="Q28" s="247"/>
      <c r="R28" s="247"/>
      <c r="S28" s="247">
        <f ca="1">($B28/$C$1)/2</f>
        <v>0</v>
      </c>
      <c r="T28" s="247">
        <f ca="1">IF(T$11&lt;$C$1+$A28,$B28/$C$1,IF(T$11=$C$1+$A28,($B28/$C$1)/2,0))</f>
        <v>0</v>
      </c>
      <c r="U28" s="247">
        <f t="shared" ref="U28:AJ29" ca="1" si="145">IF(U$11&lt;$C$1+$A28,$B28/$C$1,IF(U$11=$C$1+$A28,($B28/$C$1)/2,0))</f>
        <v>0</v>
      </c>
      <c r="V28" s="247">
        <f t="shared" ca="1" si="145"/>
        <v>0</v>
      </c>
      <c r="W28" s="247">
        <f t="shared" ca="1" si="145"/>
        <v>0</v>
      </c>
      <c r="X28" s="247">
        <f t="shared" ca="1" si="145"/>
        <v>0</v>
      </c>
      <c r="Y28" s="247">
        <f t="shared" ca="1" si="145"/>
        <v>0</v>
      </c>
      <c r="Z28" s="247">
        <f t="shared" ca="1" si="145"/>
        <v>0</v>
      </c>
      <c r="AA28" s="247">
        <f t="shared" ca="1" si="145"/>
        <v>0</v>
      </c>
      <c r="AB28" s="247">
        <f t="shared" ca="1" si="145"/>
        <v>0</v>
      </c>
      <c r="AC28" s="247">
        <f t="shared" ca="1" si="145"/>
        <v>0</v>
      </c>
      <c r="AD28" s="247">
        <f t="shared" ca="1" si="145"/>
        <v>0</v>
      </c>
      <c r="AE28" s="247">
        <f t="shared" ca="1" si="145"/>
        <v>0</v>
      </c>
      <c r="AF28" s="247">
        <f t="shared" ca="1" si="145"/>
        <v>0</v>
      </c>
      <c r="AG28" s="247">
        <f t="shared" ca="1" si="145"/>
        <v>0</v>
      </c>
      <c r="AH28" s="247">
        <f t="shared" ca="1" si="145"/>
        <v>0</v>
      </c>
      <c r="AI28" s="247">
        <f t="shared" ca="1" si="145"/>
        <v>0</v>
      </c>
      <c r="AJ28" s="247">
        <f t="shared" ca="1" si="145"/>
        <v>0</v>
      </c>
      <c r="AK28" s="247">
        <f t="shared" ca="1" si="143"/>
        <v>0</v>
      </c>
      <c r="AL28" s="247">
        <f t="shared" ca="1" si="143"/>
        <v>0</v>
      </c>
      <c r="AM28" s="247">
        <f t="shared" ca="1" si="143"/>
        <v>0</v>
      </c>
      <c r="AN28" s="247">
        <f t="shared" ca="1" si="143"/>
        <v>0</v>
      </c>
      <c r="AO28" s="247">
        <f t="shared" ca="1" si="143"/>
        <v>0</v>
      </c>
      <c r="AP28" s="247">
        <f t="shared" ca="1" si="143"/>
        <v>0</v>
      </c>
      <c r="AQ28" s="247">
        <f t="shared" ca="1" si="143"/>
        <v>0</v>
      </c>
      <c r="AR28" s="247">
        <f t="shared" ca="1" si="143"/>
        <v>0</v>
      </c>
      <c r="AS28" s="247">
        <f t="shared" ca="1" si="143"/>
        <v>0</v>
      </c>
      <c r="AT28" s="247">
        <f t="shared" ca="1" si="143"/>
        <v>0</v>
      </c>
      <c r="AU28" s="247">
        <f t="shared" ref="AU28:BJ31" ca="1" si="146">IF(AU$11&lt;$C$1+$A28,$B28/$C$1,IF(AU$11=$C$1+$A28,($B28/$C$1)/2,0))</f>
        <v>0</v>
      </c>
      <c r="AV28" s="247">
        <f t="shared" ca="1" si="146"/>
        <v>0</v>
      </c>
      <c r="AW28" s="247">
        <f t="shared" ca="1" si="146"/>
        <v>0</v>
      </c>
      <c r="AX28" s="247">
        <f t="shared" ca="1" si="146"/>
        <v>0</v>
      </c>
      <c r="AY28" s="247">
        <f t="shared" ca="1" si="146"/>
        <v>0</v>
      </c>
      <c r="AZ28" s="247">
        <f t="shared" ca="1" si="146"/>
        <v>0</v>
      </c>
      <c r="BA28" s="247">
        <f t="shared" ca="1" si="146"/>
        <v>0</v>
      </c>
      <c r="BB28" s="247">
        <f t="shared" ca="1" si="146"/>
        <v>0</v>
      </c>
      <c r="BC28" s="247">
        <f t="shared" ca="1" si="146"/>
        <v>0</v>
      </c>
      <c r="BD28" s="247">
        <f t="shared" ca="1" si="146"/>
        <v>0</v>
      </c>
      <c r="BE28" s="247">
        <f t="shared" ca="1" si="146"/>
        <v>0</v>
      </c>
      <c r="BF28" s="247">
        <f t="shared" ca="1" si="146"/>
        <v>0</v>
      </c>
      <c r="BG28" s="247">
        <f t="shared" ca="1" si="146"/>
        <v>0</v>
      </c>
      <c r="BH28" s="247">
        <f t="shared" ca="1" si="146"/>
        <v>0</v>
      </c>
      <c r="BI28" s="247">
        <f t="shared" ca="1" si="146"/>
        <v>0</v>
      </c>
      <c r="BJ28" s="247">
        <f t="shared" ca="1" si="146"/>
        <v>0</v>
      </c>
      <c r="BK28" s="247">
        <f t="shared" ca="1" si="144"/>
        <v>0</v>
      </c>
      <c r="BL28" s="247">
        <f t="shared" ca="1" si="144"/>
        <v>0</v>
      </c>
      <c r="BM28" s="247">
        <f t="shared" ca="1" si="144"/>
        <v>0</v>
      </c>
      <c r="BN28" s="247">
        <f t="shared" ca="1" si="144"/>
        <v>0</v>
      </c>
      <c r="BO28" s="247">
        <f t="shared" ca="1" si="144"/>
        <v>0</v>
      </c>
      <c r="BP28" s="247">
        <f t="shared" ca="1" si="144"/>
        <v>0</v>
      </c>
      <c r="BQ28" s="247">
        <f t="shared" ca="1" si="144"/>
        <v>0</v>
      </c>
      <c r="BR28" s="247">
        <f t="shared" ca="1" si="144"/>
        <v>0</v>
      </c>
      <c r="BS28" s="247">
        <f t="shared" ca="1" si="144"/>
        <v>0</v>
      </c>
      <c r="BT28" s="247">
        <f t="shared" ca="1" si="144"/>
        <v>0</v>
      </c>
      <c r="BU28" s="247">
        <f t="shared" ca="1" si="144"/>
        <v>0</v>
      </c>
      <c r="BV28" s="247">
        <f t="shared" ca="1" si="144"/>
        <v>0</v>
      </c>
      <c r="BW28" s="247">
        <f t="shared" ca="1" si="144"/>
        <v>0</v>
      </c>
      <c r="BX28" s="247">
        <f t="shared" ca="1" si="144"/>
        <v>0</v>
      </c>
      <c r="BY28" s="247">
        <f t="shared" ca="1" si="144"/>
        <v>0</v>
      </c>
      <c r="BZ28" s="247">
        <f t="shared" ca="1" si="144"/>
        <v>0</v>
      </c>
      <c r="CA28" s="247">
        <f t="shared" ca="1" si="144"/>
        <v>0</v>
      </c>
      <c r="CB28" s="247">
        <f t="shared" ca="1" si="144"/>
        <v>0</v>
      </c>
      <c r="CC28" s="247">
        <f t="shared" ca="1" si="144"/>
        <v>0</v>
      </c>
      <c r="CD28" s="247">
        <f t="shared" ca="1" si="144"/>
        <v>0</v>
      </c>
      <c r="CE28" s="247">
        <f t="shared" ca="1" si="144"/>
        <v>0</v>
      </c>
      <c r="CF28" s="247">
        <f t="shared" ca="1" si="144"/>
        <v>0</v>
      </c>
      <c r="CG28" s="247">
        <f t="shared" ca="1" si="144"/>
        <v>0</v>
      </c>
      <c r="CH28" s="247">
        <f t="shared" ca="1" si="144"/>
        <v>0</v>
      </c>
      <c r="CI28" s="247">
        <f t="shared" ca="1" si="144"/>
        <v>0</v>
      </c>
      <c r="CJ28" s="247">
        <f t="shared" ca="1" si="144"/>
        <v>0</v>
      </c>
      <c r="CK28" s="247">
        <f t="shared" ca="1" si="144"/>
        <v>0</v>
      </c>
      <c r="CL28" s="247">
        <f t="shared" ca="1" si="144"/>
        <v>0</v>
      </c>
      <c r="CM28" s="247">
        <f t="shared" ca="1" si="144"/>
        <v>0</v>
      </c>
      <c r="CN28" s="247">
        <f t="shared" ca="1" si="144"/>
        <v>0</v>
      </c>
      <c r="CO28" s="247">
        <f t="shared" ca="1" si="144"/>
        <v>0</v>
      </c>
      <c r="CP28" s="247">
        <f t="shared" ca="1" si="144"/>
        <v>0</v>
      </c>
      <c r="CQ28" s="247">
        <f t="shared" ca="1" si="144"/>
        <v>0</v>
      </c>
      <c r="CR28" s="247">
        <f t="shared" ca="1" si="144"/>
        <v>0</v>
      </c>
      <c r="CS28" s="247">
        <f t="shared" ca="1" si="144"/>
        <v>0</v>
      </c>
      <c r="CT28" s="247">
        <f t="shared" ca="1" si="144"/>
        <v>0</v>
      </c>
      <c r="CU28" s="247">
        <f t="shared" ca="1" si="144"/>
        <v>0</v>
      </c>
      <c r="CV28" s="247">
        <f t="shared" ca="1" si="144"/>
        <v>0</v>
      </c>
      <c r="CW28" s="247">
        <f t="shared" ca="1" si="144"/>
        <v>0</v>
      </c>
      <c r="CX28" s="247">
        <f t="shared" ca="1" si="144"/>
        <v>0</v>
      </c>
      <c r="CY28" s="247">
        <f t="shared" ca="1" si="140"/>
        <v>0</v>
      </c>
    </row>
    <row r="29" spans="1:103" x14ac:dyDescent="0.2">
      <c r="A29" s="246">
        <f t="shared" si="138"/>
        <v>18</v>
      </c>
      <c r="B29" s="238">
        <f ca="1">IF(T5=$G$2,SUM($C6:T6),IF(T5&gt;$G$2,T6,0))</f>
        <v>0</v>
      </c>
      <c r="C29" s="247"/>
      <c r="D29" s="247"/>
      <c r="E29" s="247"/>
      <c r="F29" s="247"/>
      <c r="G29" s="247"/>
      <c r="H29" s="247"/>
      <c r="I29" s="247"/>
      <c r="J29" s="247"/>
      <c r="K29" s="247"/>
      <c r="L29" s="247"/>
      <c r="M29" s="247"/>
      <c r="N29" s="247"/>
      <c r="O29" s="247"/>
      <c r="P29" s="247"/>
      <c r="Q29" s="247"/>
      <c r="R29" s="247"/>
      <c r="S29" s="247"/>
      <c r="T29" s="247">
        <f ca="1">($B29/$C$1)/2</f>
        <v>0</v>
      </c>
      <c r="U29" s="247">
        <f ca="1">IF(U$11&lt;$C$1+$A29,$B29/$C$1,IF(U$11=$C$1+$A29,($B29/$C$1)/2,0))</f>
        <v>0</v>
      </c>
      <c r="V29" s="247">
        <f t="shared" ca="1" si="145"/>
        <v>0</v>
      </c>
      <c r="W29" s="247">
        <f t="shared" ca="1" si="145"/>
        <v>0</v>
      </c>
      <c r="X29" s="247">
        <f t="shared" ca="1" si="143"/>
        <v>0</v>
      </c>
      <c r="Y29" s="247">
        <f t="shared" ca="1" si="143"/>
        <v>0</v>
      </c>
      <c r="Z29" s="247">
        <f t="shared" ca="1" si="143"/>
        <v>0</v>
      </c>
      <c r="AA29" s="247">
        <f t="shared" ca="1" si="143"/>
        <v>0</v>
      </c>
      <c r="AB29" s="247">
        <f t="shared" ca="1" si="143"/>
        <v>0</v>
      </c>
      <c r="AC29" s="247">
        <f t="shared" ca="1" si="143"/>
        <v>0</v>
      </c>
      <c r="AD29" s="247">
        <f t="shared" ca="1" si="143"/>
        <v>0</v>
      </c>
      <c r="AE29" s="247">
        <f t="shared" ca="1" si="143"/>
        <v>0</v>
      </c>
      <c r="AF29" s="247">
        <f t="shared" ca="1" si="143"/>
        <v>0</v>
      </c>
      <c r="AG29" s="247">
        <f t="shared" ca="1" si="143"/>
        <v>0</v>
      </c>
      <c r="AH29" s="247">
        <f t="shared" ca="1" si="143"/>
        <v>0</v>
      </c>
      <c r="AI29" s="247">
        <f t="shared" ca="1" si="143"/>
        <v>0</v>
      </c>
      <c r="AJ29" s="247">
        <f t="shared" ca="1" si="143"/>
        <v>0</v>
      </c>
      <c r="AK29" s="247">
        <f t="shared" ca="1" si="143"/>
        <v>0</v>
      </c>
      <c r="AL29" s="247">
        <f t="shared" ca="1" si="143"/>
        <v>0</v>
      </c>
      <c r="AM29" s="247">
        <f t="shared" ca="1" si="143"/>
        <v>0</v>
      </c>
      <c r="AN29" s="247">
        <f t="shared" ca="1" si="143"/>
        <v>0</v>
      </c>
      <c r="AO29" s="247">
        <f t="shared" ca="1" si="143"/>
        <v>0</v>
      </c>
      <c r="AP29" s="247">
        <f t="shared" ca="1" si="143"/>
        <v>0</v>
      </c>
      <c r="AQ29" s="247">
        <f t="shared" ca="1" si="143"/>
        <v>0</v>
      </c>
      <c r="AR29" s="247">
        <f t="shared" ca="1" si="143"/>
        <v>0</v>
      </c>
      <c r="AS29" s="247">
        <f t="shared" ca="1" si="143"/>
        <v>0</v>
      </c>
      <c r="AT29" s="247">
        <f t="shared" ca="1" si="143"/>
        <v>0</v>
      </c>
      <c r="AU29" s="247">
        <f t="shared" ca="1" si="146"/>
        <v>0</v>
      </c>
      <c r="AV29" s="247">
        <f t="shared" ca="1" si="146"/>
        <v>0</v>
      </c>
      <c r="AW29" s="247">
        <f t="shared" ca="1" si="146"/>
        <v>0</v>
      </c>
      <c r="AX29" s="247">
        <f t="shared" ca="1" si="146"/>
        <v>0</v>
      </c>
      <c r="AY29" s="247">
        <f t="shared" ca="1" si="146"/>
        <v>0</v>
      </c>
      <c r="AZ29" s="247">
        <f t="shared" ref="AZ29:CX31" ca="1" si="147">IF(AZ$11&lt;$C$1+$A29,$B29/$C$1,IF(AZ$11=$C$1+$A29,($B29/$C$1)/2,0))</f>
        <v>0</v>
      </c>
      <c r="BA29" s="247">
        <f t="shared" ca="1" si="147"/>
        <v>0</v>
      </c>
      <c r="BB29" s="247">
        <f t="shared" ca="1" si="147"/>
        <v>0</v>
      </c>
      <c r="BC29" s="247">
        <f t="shared" ca="1" si="147"/>
        <v>0</v>
      </c>
      <c r="BD29" s="247">
        <f t="shared" ca="1" si="147"/>
        <v>0</v>
      </c>
      <c r="BE29" s="247">
        <f t="shared" ca="1" si="147"/>
        <v>0</v>
      </c>
      <c r="BF29" s="247">
        <f t="shared" ca="1" si="147"/>
        <v>0</v>
      </c>
      <c r="BG29" s="247">
        <f t="shared" ca="1" si="147"/>
        <v>0</v>
      </c>
      <c r="BH29" s="247">
        <f t="shared" ca="1" si="147"/>
        <v>0</v>
      </c>
      <c r="BI29" s="247">
        <f t="shared" ca="1" si="147"/>
        <v>0</v>
      </c>
      <c r="BJ29" s="247">
        <f t="shared" ca="1" si="147"/>
        <v>0</v>
      </c>
      <c r="BK29" s="247">
        <f t="shared" ca="1" si="147"/>
        <v>0</v>
      </c>
      <c r="BL29" s="247">
        <f t="shared" ca="1" si="147"/>
        <v>0</v>
      </c>
      <c r="BM29" s="247">
        <f t="shared" ca="1" si="147"/>
        <v>0</v>
      </c>
      <c r="BN29" s="247">
        <f t="shared" ca="1" si="147"/>
        <v>0</v>
      </c>
      <c r="BO29" s="247">
        <f t="shared" ca="1" si="147"/>
        <v>0</v>
      </c>
      <c r="BP29" s="247">
        <f t="shared" ca="1" si="147"/>
        <v>0</v>
      </c>
      <c r="BQ29" s="247">
        <f t="shared" ca="1" si="147"/>
        <v>0</v>
      </c>
      <c r="BR29" s="247">
        <f t="shared" ca="1" si="147"/>
        <v>0</v>
      </c>
      <c r="BS29" s="247">
        <f t="shared" ca="1" si="147"/>
        <v>0</v>
      </c>
      <c r="BT29" s="247">
        <f t="shared" ca="1" si="147"/>
        <v>0</v>
      </c>
      <c r="BU29" s="247">
        <f t="shared" ca="1" si="147"/>
        <v>0</v>
      </c>
      <c r="BV29" s="247">
        <f t="shared" ca="1" si="147"/>
        <v>0</v>
      </c>
      <c r="BW29" s="247">
        <f t="shared" ca="1" si="147"/>
        <v>0</v>
      </c>
      <c r="BX29" s="247">
        <f t="shared" ca="1" si="147"/>
        <v>0</v>
      </c>
      <c r="BY29" s="247">
        <f t="shared" ca="1" si="147"/>
        <v>0</v>
      </c>
      <c r="BZ29" s="247">
        <f t="shared" ca="1" si="147"/>
        <v>0</v>
      </c>
      <c r="CA29" s="247">
        <f t="shared" ca="1" si="147"/>
        <v>0</v>
      </c>
      <c r="CB29" s="247">
        <f t="shared" ca="1" si="147"/>
        <v>0</v>
      </c>
      <c r="CC29" s="247">
        <f t="shared" ca="1" si="147"/>
        <v>0</v>
      </c>
      <c r="CD29" s="247">
        <f t="shared" ca="1" si="147"/>
        <v>0</v>
      </c>
      <c r="CE29" s="247">
        <f t="shared" ca="1" si="147"/>
        <v>0</v>
      </c>
      <c r="CF29" s="247">
        <f t="shared" ca="1" si="147"/>
        <v>0</v>
      </c>
      <c r="CG29" s="247">
        <f t="shared" ca="1" si="147"/>
        <v>0</v>
      </c>
      <c r="CH29" s="247">
        <f t="shared" ca="1" si="147"/>
        <v>0</v>
      </c>
      <c r="CI29" s="247">
        <f t="shared" ca="1" si="147"/>
        <v>0</v>
      </c>
      <c r="CJ29" s="247">
        <f t="shared" ca="1" si="147"/>
        <v>0</v>
      </c>
      <c r="CK29" s="247">
        <f t="shared" ca="1" si="147"/>
        <v>0</v>
      </c>
      <c r="CL29" s="247">
        <f t="shared" ca="1" si="147"/>
        <v>0</v>
      </c>
      <c r="CM29" s="247">
        <f t="shared" ca="1" si="147"/>
        <v>0</v>
      </c>
      <c r="CN29" s="247">
        <f t="shared" ca="1" si="147"/>
        <v>0</v>
      </c>
      <c r="CO29" s="247">
        <f t="shared" ca="1" si="147"/>
        <v>0</v>
      </c>
      <c r="CP29" s="247">
        <f t="shared" ca="1" si="147"/>
        <v>0</v>
      </c>
      <c r="CQ29" s="247">
        <f t="shared" ca="1" si="147"/>
        <v>0</v>
      </c>
      <c r="CR29" s="247">
        <f t="shared" ca="1" si="147"/>
        <v>0</v>
      </c>
      <c r="CS29" s="247">
        <f t="shared" ca="1" si="147"/>
        <v>0</v>
      </c>
      <c r="CT29" s="247">
        <f t="shared" ca="1" si="147"/>
        <v>0</v>
      </c>
      <c r="CU29" s="247">
        <f t="shared" ca="1" si="147"/>
        <v>0</v>
      </c>
      <c r="CV29" s="247">
        <f t="shared" ca="1" si="147"/>
        <v>0</v>
      </c>
      <c r="CW29" s="247">
        <f t="shared" ca="1" si="147"/>
        <v>0</v>
      </c>
      <c r="CX29" s="247">
        <f t="shared" ca="1" si="147"/>
        <v>0</v>
      </c>
      <c r="CY29" s="247">
        <f t="shared" ca="1" si="140"/>
        <v>0</v>
      </c>
    </row>
    <row r="30" spans="1:103" x14ac:dyDescent="0.2">
      <c r="A30" s="246">
        <f t="shared" si="138"/>
        <v>19</v>
      </c>
      <c r="B30" s="238">
        <f ca="1">IF(U5=$G$2,SUM($C6:U6),IF(U5&gt;$G$2,U6,0))</f>
        <v>0</v>
      </c>
      <c r="C30" s="247"/>
      <c r="D30" s="247"/>
      <c r="E30" s="247"/>
      <c r="F30" s="247"/>
      <c r="G30" s="247"/>
      <c r="H30" s="247"/>
      <c r="I30" s="247"/>
      <c r="J30" s="247"/>
      <c r="K30" s="247"/>
      <c r="L30" s="247"/>
      <c r="M30" s="247"/>
      <c r="N30" s="247"/>
      <c r="O30" s="247"/>
      <c r="P30" s="247"/>
      <c r="Q30" s="247"/>
      <c r="R30" s="247"/>
      <c r="S30" s="248"/>
      <c r="T30" s="247"/>
      <c r="U30" s="247">
        <f ca="1">($B30/$C$1)/2</f>
        <v>0</v>
      </c>
      <c r="V30" s="247">
        <f ca="1">IF(V$11&lt;$C$1+$A30,$B30/$C$1,IF(V$11=$C$1+$A30,($B30/$C$1)/2,0))</f>
        <v>0</v>
      </c>
      <c r="W30" s="247">
        <f ca="1">IF(W$11&lt;$C$1+$A30,$B30/$C$1,IF(W$11=$C$1+$A30,($B30/$C$1)/2,0))</f>
        <v>0</v>
      </c>
      <c r="X30" s="247">
        <f t="shared" ca="1" si="143"/>
        <v>0</v>
      </c>
      <c r="Y30" s="247">
        <f t="shared" ca="1" si="143"/>
        <v>0</v>
      </c>
      <c r="Z30" s="247">
        <f t="shared" ca="1" si="143"/>
        <v>0</v>
      </c>
      <c r="AA30" s="247">
        <f t="shared" ca="1" si="143"/>
        <v>0</v>
      </c>
      <c r="AB30" s="247">
        <f t="shared" ca="1" si="143"/>
        <v>0</v>
      </c>
      <c r="AC30" s="247">
        <f t="shared" ca="1" si="143"/>
        <v>0</v>
      </c>
      <c r="AD30" s="247">
        <f t="shared" ca="1" si="143"/>
        <v>0</v>
      </c>
      <c r="AE30" s="247">
        <f t="shared" ca="1" si="143"/>
        <v>0</v>
      </c>
      <c r="AF30" s="247">
        <f t="shared" ca="1" si="143"/>
        <v>0</v>
      </c>
      <c r="AG30" s="247">
        <f t="shared" ca="1" si="143"/>
        <v>0</v>
      </c>
      <c r="AH30" s="247">
        <f t="shared" ca="1" si="143"/>
        <v>0</v>
      </c>
      <c r="AI30" s="247">
        <f t="shared" ca="1" si="143"/>
        <v>0</v>
      </c>
      <c r="AJ30" s="247">
        <f t="shared" ca="1" si="143"/>
        <v>0</v>
      </c>
      <c r="AK30" s="247">
        <f t="shared" ca="1" si="143"/>
        <v>0</v>
      </c>
      <c r="AL30" s="247">
        <f t="shared" ca="1" si="143"/>
        <v>0</v>
      </c>
      <c r="AM30" s="247">
        <f t="shared" ca="1" si="143"/>
        <v>0</v>
      </c>
      <c r="AN30" s="247">
        <f t="shared" ca="1" si="143"/>
        <v>0</v>
      </c>
      <c r="AO30" s="247">
        <f t="shared" ca="1" si="143"/>
        <v>0</v>
      </c>
      <c r="AP30" s="247">
        <f t="shared" ca="1" si="143"/>
        <v>0</v>
      </c>
      <c r="AQ30" s="247">
        <f t="shared" ca="1" si="143"/>
        <v>0</v>
      </c>
      <c r="AR30" s="247">
        <f t="shared" ca="1" si="143"/>
        <v>0</v>
      </c>
      <c r="AS30" s="247">
        <f t="shared" ca="1" si="143"/>
        <v>0</v>
      </c>
      <c r="AT30" s="247">
        <f t="shared" ca="1" si="143"/>
        <v>0</v>
      </c>
      <c r="AU30" s="247">
        <f t="shared" ca="1" si="146"/>
        <v>0</v>
      </c>
      <c r="AV30" s="247">
        <f t="shared" ca="1" si="146"/>
        <v>0</v>
      </c>
      <c r="AW30" s="247">
        <f t="shared" ca="1" si="146"/>
        <v>0</v>
      </c>
      <c r="AX30" s="247">
        <f t="shared" ca="1" si="146"/>
        <v>0</v>
      </c>
      <c r="AY30" s="247">
        <f t="shared" ca="1" si="146"/>
        <v>0</v>
      </c>
      <c r="AZ30" s="247">
        <f t="shared" ca="1" si="147"/>
        <v>0</v>
      </c>
      <c r="BA30" s="247">
        <f t="shared" ca="1" si="147"/>
        <v>0</v>
      </c>
      <c r="BB30" s="247">
        <f t="shared" ca="1" si="147"/>
        <v>0</v>
      </c>
      <c r="BC30" s="247">
        <f t="shared" ca="1" si="147"/>
        <v>0</v>
      </c>
      <c r="BD30" s="247">
        <f t="shared" ca="1" si="147"/>
        <v>0</v>
      </c>
      <c r="BE30" s="247">
        <f t="shared" ca="1" si="147"/>
        <v>0</v>
      </c>
      <c r="BF30" s="247">
        <f t="shared" ca="1" si="147"/>
        <v>0</v>
      </c>
      <c r="BG30" s="247">
        <f t="shared" ca="1" si="147"/>
        <v>0</v>
      </c>
      <c r="BH30" s="247">
        <f t="shared" ca="1" si="147"/>
        <v>0</v>
      </c>
      <c r="BI30" s="247">
        <f t="shared" ca="1" si="147"/>
        <v>0</v>
      </c>
      <c r="BJ30" s="247">
        <f t="shared" ca="1" si="147"/>
        <v>0</v>
      </c>
      <c r="BK30" s="247">
        <f t="shared" ca="1" si="147"/>
        <v>0</v>
      </c>
      <c r="BL30" s="247">
        <f t="shared" ca="1" si="147"/>
        <v>0</v>
      </c>
      <c r="BM30" s="247">
        <f t="shared" ca="1" si="147"/>
        <v>0</v>
      </c>
      <c r="BN30" s="247">
        <f t="shared" ca="1" si="147"/>
        <v>0</v>
      </c>
      <c r="BO30" s="247">
        <f t="shared" ca="1" si="147"/>
        <v>0</v>
      </c>
      <c r="BP30" s="247">
        <f t="shared" ca="1" si="147"/>
        <v>0</v>
      </c>
      <c r="BQ30" s="247">
        <f t="shared" ca="1" si="147"/>
        <v>0</v>
      </c>
      <c r="BR30" s="247">
        <f t="shared" ca="1" si="147"/>
        <v>0</v>
      </c>
      <c r="BS30" s="247">
        <f t="shared" ca="1" si="147"/>
        <v>0</v>
      </c>
      <c r="BT30" s="247">
        <f t="shared" ca="1" si="147"/>
        <v>0</v>
      </c>
      <c r="BU30" s="247">
        <f t="shared" ca="1" si="147"/>
        <v>0</v>
      </c>
      <c r="BV30" s="247">
        <f t="shared" ca="1" si="147"/>
        <v>0</v>
      </c>
      <c r="BW30" s="247">
        <f t="shared" ca="1" si="147"/>
        <v>0</v>
      </c>
      <c r="BX30" s="247">
        <f t="shared" ca="1" si="147"/>
        <v>0</v>
      </c>
      <c r="BY30" s="247">
        <f t="shared" ca="1" si="147"/>
        <v>0</v>
      </c>
      <c r="BZ30" s="247">
        <f t="shared" ca="1" si="147"/>
        <v>0</v>
      </c>
      <c r="CA30" s="247">
        <f t="shared" ca="1" si="147"/>
        <v>0</v>
      </c>
      <c r="CB30" s="247">
        <f t="shared" ca="1" si="147"/>
        <v>0</v>
      </c>
      <c r="CC30" s="247">
        <f t="shared" ca="1" si="147"/>
        <v>0</v>
      </c>
      <c r="CD30" s="247">
        <f t="shared" ca="1" si="147"/>
        <v>0</v>
      </c>
      <c r="CE30" s="247">
        <f t="shared" ca="1" si="147"/>
        <v>0</v>
      </c>
      <c r="CF30" s="247">
        <f t="shared" ca="1" si="147"/>
        <v>0</v>
      </c>
      <c r="CG30" s="247">
        <f t="shared" ca="1" si="147"/>
        <v>0</v>
      </c>
      <c r="CH30" s="247">
        <f t="shared" ca="1" si="147"/>
        <v>0</v>
      </c>
      <c r="CI30" s="247">
        <f t="shared" ca="1" si="147"/>
        <v>0</v>
      </c>
      <c r="CJ30" s="247">
        <f t="shared" ca="1" si="147"/>
        <v>0</v>
      </c>
      <c r="CK30" s="247">
        <f t="shared" ca="1" si="147"/>
        <v>0</v>
      </c>
      <c r="CL30" s="247">
        <f t="shared" ca="1" si="147"/>
        <v>0</v>
      </c>
      <c r="CM30" s="247">
        <f t="shared" ca="1" si="147"/>
        <v>0</v>
      </c>
      <c r="CN30" s="247">
        <f t="shared" ca="1" si="147"/>
        <v>0</v>
      </c>
      <c r="CO30" s="247">
        <f t="shared" ca="1" si="147"/>
        <v>0</v>
      </c>
      <c r="CP30" s="247">
        <f t="shared" ca="1" si="147"/>
        <v>0</v>
      </c>
      <c r="CQ30" s="247">
        <f t="shared" ca="1" si="147"/>
        <v>0</v>
      </c>
      <c r="CR30" s="247">
        <f t="shared" ca="1" si="147"/>
        <v>0</v>
      </c>
      <c r="CS30" s="247">
        <f t="shared" ca="1" si="147"/>
        <v>0</v>
      </c>
      <c r="CT30" s="247">
        <f t="shared" ca="1" si="147"/>
        <v>0</v>
      </c>
      <c r="CU30" s="247">
        <f t="shared" ca="1" si="147"/>
        <v>0</v>
      </c>
      <c r="CV30" s="247">
        <f t="shared" ca="1" si="147"/>
        <v>0</v>
      </c>
      <c r="CW30" s="247">
        <f t="shared" ca="1" si="147"/>
        <v>0</v>
      </c>
      <c r="CX30" s="247">
        <f t="shared" ca="1" si="147"/>
        <v>0</v>
      </c>
      <c r="CY30" s="247">
        <f t="shared" ca="1" si="140"/>
        <v>0</v>
      </c>
    </row>
    <row r="31" spans="1:103" x14ac:dyDescent="0.2">
      <c r="A31" s="246">
        <f t="shared" si="138"/>
        <v>20</v>
      </c>
      <c r="B31" s="238">
        <f ca="1">IF(V5=$G$2,SUM($C6:V6),IF(V5&gt;$G$2,V6,0))</f>
        <v>0</v>
      </c>
      <c r="C31" s="247"/>
      <c r="D31" s="247"/>
      <c r="E31" s="247"/>
      <c r="F31" s="247"/>
      <c r="G31" s="247"/>
      <c r="H31" s="247"/>
      <c r="I31" s="247"/>
      <c r="J31" s="247"/>
      <c r="K31" s="247"/>
      <c r="L31" s="247"/>
      <c r="M31" s="247"/>
      <c r="N31" s="247"/>
      <c r="O31" s="247"/>
      <c r="P31" s="247"/>
      <c r="Q31" s="247"/>
      <c r="R31" s="247"/>
      <c r="S31" s="248"/>
      <c r="T31" s="248"/>
      <c r="U31" s="247"/>
      <c r="V31" s="247">
        <f ca="1">($B31/$C$1)/2</f>
        <v>0</v>
      </c>
      <c r="W31" s="247">
        <f ca="1">IF(W$11&lt;$C$1+$A31,$B31/$C$1,IF(W$11=$C$1+$A31,($B31/$C$1)/2,0))</f>
        <v>0</v>
      </c>
      <c r="X31" s="247">
        <f t="shared" ca="1" si="143"/>
        <v>0</v>
      </c>
      <c r="Y31" s="247">
        <f t="shared" ca="1" si="143"/>
        <v>0</v>
      </c>
      <c r="Z31" s="247">
        <f t="shared" ca="1" si="143"/>
        <v>0</v>
      </c>
      <c r="AA31" s="247">
        <f t="shared" ca="1" si="143"/>
        <v>0</v>
      </c>
      <c r="AB31" s="247">
        <f t="shared" ca="1" si="143"/>
        <v>0</v>
      </c>
      <c r="AC31" s="247">
        <f t="shared" ca="1" si="143"/>
        <v>0</v>
      </c>
      <c r="AD31" s="247">
        <f t="shared" ca="1" si="143"/>
        <v>0</v>
      </c>
      <c r="AE31" s="247">
        <f t="shared" ca="1" si="143"/>
        <v>0</v>
      </c>
      <c r="AF31" s="247">
        <f t="shared" ca="1" si="143"/>
        <v>0</v>
      </c>
      <c r="AG31" s="247">
        <f t="shared" ca="1" si="143"/>
        <v>0</v>
      </c>
      <c r="AH31" s="247">
        <f t="shared" ca="1" si="143"/>
        <v>0</v>
      </c>
      <c r="AI31" s="247">
        <f t="shared" ca="1" si="143"/>
        <v>0</v>
      </c>
      <c r="AJ31" s="247">
        <f t="shared" ca="1" si="143"/>
        <v>0</v>
      </c>
      <c r="AK31" s="247">
        <f t="shared" ca="1" si="143"/>
        <v>0</v>
      </c>
      <c r="AL31" s="247">
        <f t="shared" ca="1" si="143"/>
        <v>0</v>
      </c>
      <c r="AM31" s="247">
        <f t="shared" ca="1" si="143"/>
        <v>0</v>
      </c>
      <c r="AN31" s="247">
        <f t="shared" ca="1" si="143"/>
        <v>0</v>
      </c>
      <c r="AO31" s="247">
        <f t="shared" ca="1" si="143"/>
        <v>0</v>
      </c>
      <c r="AP31" s="247">
        <f t="shared" ca="1" si="143"/>
        <v>0</v>
      </c>
      <c r="AQ31" s="247">
        <f t="shared" ca="1" si="143"/>
        <v>0</v>
      </c>
      <c r="AR31" s="247">
        <f t="shared" ca="1" si="143"/>
        <v>0</v>
      </c>
      <c r="AS31" s="247">
        <f t="shared" ca="1" si="143"/>
        <v>0</v>
      </c>
      <c r="AT31" s="247">
        <f t="shared" ca="1" si="143"/>
        <v>0</v>
      </c>
      <c r="AU31" s="247">
        <f t="shared" ca="1" si="146"/>
        <v>0</v>
      </c>
      <c r="AV31" s="247">
        <f t="shared" ca="1" si="146"/>
        <v>0</v>
      </c>
      <c r="AW31" s="247">
        <f t="shared" ca="1" si="146"/>
        <v>0</v>
      </c>
      <c r="AX31" s="247">
        <f t="shared" ca="1" si="146"/>
        <v>0</v>
      </c>
      <c r="AY31" s="247">
        <f t="shared" ca="1" si="146"/>
        <v>0</v>
      </c>
      <c r="AZ31" s="247">
        <f t="shared" ca="1" si="147"/>
        <v>0</v>
      </c>
      <c r="BA31" s="247">
        <f t="shared" ca="1" si="147"/>
        <v>0</v>
      </c>
      <c r="BB31" s="247">
        <f t="shared" ca="1" si="147"/>
        <v>0</v>
      </c>
      <c r="BC31" s="247">
        <f t="shared" ca="1" si="147"/>
        <v>0</v>
      </c>
      <c r="BD31" s="247">
        <f t="shared" ca="1" si="147"/>
        <v>0</v>
      </c>
      <c r="BE31" s="247">
        <f t="shared" ca="1" si="147"/>
        <v>0</v>
      </c>
      <c r="BF31" s="247">
        <f t="shared" ca="1" si="147"/>
        <v>0</v>
      </c>
      <c r="BG31" s="247">
        <f t="shared" ca="1" si="147"/>
        <v>0</v>
      </c>
      <c r="BH31" s="247">
        <f t="shared" ca="1" si="147"/>
        <v>0</v>
      </c>
      <c r="BI31" s="247">
        <f t="shared" ca="1" si="147"/>
        <v>0</v>
      </c>
      <c r="BJ31" s="247">
        <f t="shared" ca="1" si="147"/>
        <v>0</v>
      </c>
      <c r="BK31" s="247">
        <f t="shared" ca="1" si="147"/>
        <v>0</v>
      </c>
      <c r="BL31" s="247">
        <f t="shared" ca="1" si="147"/>
        <v>0</v>
      </c>
      <c r="BM31" s="247">
        <f t="shared" ca="1" si="147"/>
        <v>0</v>
      </c>
      <c r="BN31" s="247">
        <f t="shared" ca="1" si="147"/>
        <v>0</v>
      </c>
      <c r="BO31" s="247">
        <f t="shared" ca="1" si="147"/>
        <v>0</v>
      </c>
      <c r="BP31" s="247">
        <f t="shared" ca="1" si="147"/>
        <v>0</v>
      </c>
      <c r="BQ31" s="247">
        <f t="shared" ca="1" si="147"/>
        <v>0</v>
      </c>
      <c r="BR31" s="247">
        <f t="shared" ca="1" si="147"/>
        <v>0</v>
      </c>
      <c r="BS31" s="247">
        <f t="shared" ca="1" si="147"/>
        <v>0</v>
      </c>
      <c r="BT31" s="247">
        <f t="shared" ca="1" si="147"/>
        <v>0</v>
      </c>
      <c r="BU31" s="247">
        <f t="shared" ca="1" si="147"/>
        <v>0</v>
      </c>
      <c r="BV31" s="247">
        <f t="shared" ca="1" si="147"/>
        <v>0</v>
      </c>
      <c r="BW31" s="247">
        <f t="shared" ca="1" si="147"/>
        <v>0</v>
      </c>
      <c r="BX31" s="247">
        <f t="shared" ca="1" si="147"/>
        <v>0</v>
      </c>
      <c r="BY31" s="247">
        <f t="shared" ca="1" si="147"/>
        <v>0</v>
      </c>
      <c r="BZ31" s="247">
        <f t="shared" ca="1" si="147"/>
        <v>0</v>
      </c>
      <c r="CA31" s="247">
        <f t="shared" ca="1" si="147"/>
        <v>0</v>
      </c>
      <c r="CB31" s="247">
        <f t="shared" ca="1" si="147"/>
        <v>0</v>
      </c>
      <c r="CC31" s="247">
        <f t="shared" ca="1" si="147"/>
        <v>0</v>
      </c>
      <c r="CD31" s="247">
        <f t="shared" ca="1" si="147"/>
        <v>0</v>
      </c>
      <c r="CE31" s="247">
        <f t="shared" ca="1" si="147"/>
        <v>0</v>
      </c>
      <c r="CF31" s="247">
        <f t="shared" ca="1" si="147"/>
        <v>0</v>
      </c>
      <c r="CG31" s="247">
        <f t="shared" ca="1" si="147"/>
        <v>0</v>
      </c>
      <c r="CH31" s="247">
        <f t="shared" ca="1" si="147"/>
        <v>0</v>
      </c>
      <c r="CI31" s="247">
        <f t="shared" ca="1" si="147"/>
        <v>0</v>
      </c>
      <c r="CJ31" s="247">
        <f t="shared" ca="1" si="147"/>
        <v>0</v>
      </c>
      <c r="CK31" s="247">
        <f t="shared" ca="1" si="147"/>
        <v>0</v>
      </c>
      <c r="CL31" s="247">
        <f t="shared" ca="1" si="147"/>
        <v>0</v>
      </c>
      <c r="CM31" s="247">
        <f t="shared" ca="1" si="147"/>
        <v>0</v>
      </c>
      <c r="CN31" s="247">
        <f t="shared" ca="1" si="147"/>
        <v>0</v>
      </c>
      <c r="CO31" s="247">
        <f t="shared" ca="1" si="147"/>
        <v>0</v>
      </c>
      <c r="CP31" s="247">
        <f t="shared" ca="1" si="147"/>
        <v>0</v>
      </c>
      <c r="CQ31" s="247">
        <f t="shared" ca="1" si="147"/>
        <v>0</v>
      </c>
      <c r="CR31" s="247">
        <f t="shared" ca="1" si="147"/>
        <v>0</v>
      </c>
      <c r="CS31" s="247">
        <f t="shared" ca="1" si="147"/>
        <v>0</v>
      </c>
      <c r="CT31" s="247">
        <f t="shared" ca="1" si="147"/>
        <v>0</v>
      </c>
      <c r="CU31" s="247">
        <f t="shared" ca="1" si="147"/>
        <v>0</v>
      </c>
      <c r="CV31" s="247">
        <f t="shared" ca="1" si="147"/>
        <v>0</v>
      </c>
      <c r="CW31" s="247">
        <f t="shared" ca="1" si="147"/>
        <v>0</v>
      </c>
      <c r="CX31" s="247">
        <f t="shared" ca="1" si="147"/>
        <v>0</v>
      </c>
      <c r="CY31" s="247">
        <f t="shared" ca="1" si="140"/>
        <v>0</v>
      </c>
    </row>
    <row r="32" spans="1:103" x14ac:dyDescent="0.2">
      <c r="A32" s="246">
        <f t="shared" si="138"/>
        <v>21</v>
      </c>
      <c r="B32" s="238">
        <f ca="1">IF(W5=$G$2,SUM($C6:W6),IF(W5&gt;$G$2,W6,0))</f>
        <v>0</v>
      </c>
      <c r="C32" s="249"/>
      <c r="D32" s="249"/>
      <c r="E32" s="249"/>
      <c r="F32" s="249"/>
      <c r="G32" s="249"/>
      <c r="H32" s="249"/>
      <c r="I32" s="249"/>
      <c r="J32" s="249"/>
      <c r="K32" s="249"/>
      <c r="L32" s="249"/>
      <c r="M32" s="249"/>
      <c r="N32" s="249"/>
      <c r="O32" s="249"/>
      <c r="P32" s="249"/>
      <c r="Q32" s="249"/>
      <c r="R32" s="249"/>
      <c r="S32" s="250"/>
      <c r="T32" s="250"/>
      <c r="U32" s="250"/>
      <c r="V32" s="247"/>
      <c r="W32" s="247">
        <f ca="1">($B32/$C$1)/2</f>
        <v>0</v>
      </c>
      <c r="X32" s="247">
        <f t="shared" ref="X32:CI32" ca="1" si="148">($B32/$C$1)/2</f>
        <v>0</v>
      </c>
      <c r="Y32" s="247">
        <f t="shared" ca="1" si="148"/>
        <v>0</v>
      </c>
      <c r="Z32" s="247">
        <f t="shared" ca="1" si="148"/>
        <v>0</v>
      </c>
      <c r="AA32" s="247">
        <f t="shared" ca="1" si="148"/>
        <v>0</v>
      </c>
      <c r="AB32" s="247">
        <f t="shared" ca="1" si="148"/>
        <v>0</v>
      </c>
      <c r="AC32" s="247">
        <f t="shared" ca="1" si="148"/>
        <v>0</v>
      </c>
      <c r="AD32" s="247">
        <f t="shared" ca="1" si="148"/>
        <v>0</v>
      </c>
      <c r="AE32" s="247">
        <f t="shared" ca="1" si="148"/>
        <v>0</v>
      </c>
      <c r="AF32" s="247">
        <f t="shared" ca="1" si="148"/>
        <v>0</v>
      </c>
      <c r="AG32" s="247">
        <f t="shared" ca="1" si="148"/>
        <v>0</v>
      </c>
      <c r="AH32" s="247">
        <f t="shared" ca="1" si="148"/>
        <v>0</v>
      </c>
      <c r="AI32" s="247">
        <f t="shared" ca="1" si="148"/>
        <v>0</v>
      </c>
      <c r="AJ32" s="247">
        <f t="shared" ca="1" si="148"/>
        <v>0</v>
      </c>
      <c r="AK32" s="247">
        <f t="shared" ca="1" si="148"/>
        <v>0</v>
      </c>
      <c r="AL32" s="247">
        <f t="shared" ca="1" si="148"/>
        <v>0</v>
      </c>
      <c r="AM32" s="247">
        <f t="shared" ca="1" si="148"/>
        <v>0</v>
      </c>
      <c r="AN32" s="247">
        <f t="shared" ca="1" si="148"/>
        <v>0</v>
      </c>
      <c r="AO32" s="247">
        <f t="shared" ca="1" si="148"/>
        <v>0</v>
      </c>
      <c r="AP32" s="247">
        <f t="shared" ca="1" si="148"/>
        <v>0</v>
      </c>
      <c r="AQ32" s="247">
        <f t="shared" ca="1" si="148"/>
        <v>0</v>
      </c>
      <c r="AR32" s="247">
        <f t="shared" ca="1" si="148"/>
        <v>0</v>
      </c>
      <c r="AS32" s="247">
        <f t="shared" ca="1" si="148"/>
        <v>0</v>
      </c>
      <c r="AT32" s="247">
        <f t="shared" ca="1" si="148"/>
        <v>0</v>
      </c>
      <c r="AU32" s="247">
        <f t="shared" ca="1" si="148"/>
        <v>0</v>
      </c>
      <c r="AV32" s="247">
        <f t="shared" ca="1" si="148"/>
        <v>0</v>
      </c>
      <c r="AW32" s="247">
        <f t="shared" ca="1" si="148"/>
        <v>0</v>
      </c>
      <c r="AX32" s="247">
        <f t="shared" ca="1" si="148"/>
        <v>0</v>
      </c>
      <c r="AY32" s="247">
        <f t="shared" ca="1" si="148"/>
        <v>0</v>
      </c>
      <c r="AZ32" s="247">
        <f t="shared" ca="1" si="148"/>
        <v>0</v>
      </c>
      <c r="BA32" s="247">
        <f t="shared" ca="1" si="148"/>
        <v>0</v>
      </c>
      <c r="BB32" s="247">
        <f t="shared" ca="1" si="148"/>
        <v>0</v>
      </c>
      <c r="BC32" s="247">
        <f t="shared" ca="1" si="148"/>
        <v>0</v>
      </c>
      <c r="BD32" s="247">
        <f t="shared" ca="1" si="148"/>
        <v>0</v>
      </c>
      <c r="BE32" s="247">
        <f t="shared" ca="1" si="148"/>
        <v>0</v>
      </c>
      <c r="BF32" s="247">
        <f t="shared" ca="1" si="148"/>
        <v>0</v>
      </c>
      <c r="BG32" s="247">
        <f t="shared" ca="1" si="148"/>
        <v>0</v>
      </c>
      <c r="BH32" s="247">
        <f t="shared" ca="1" si="148"/>
        <v>0</v>
      </c>
      <c r="BI32" s="247">
        <f t="shared" ca="1" si="148"/>
        <v>0</v>
      </c>
      <c r="BJ32" s="247">
        <f t="shared" ca="1" si="148"/>
        <v>0</v>
      </c>
      <c r="BK32" s="247">
        <f t="shared" ca="1" si="148"/>
        <v>0</v>
      </c>
      <c r="BL32" s="247">
        <f t="shared" ca="1" si="148"/>
        <v>0</v>
      </c>
      <c r="BM32" s="247">
        <f t="shared" ca="1" si="148"/>
        <v>0</v>
      </c>
      <c r="BN32" s="247">
        <f t="shared" ca="1" si="148"/>
        <v>0</v>
      </c>
      <c r="BO32" s="247">
        <f t="shared" ca="1" si="148"/>
        <v>0</v>
      </c>
      <c r="BP32" s="247">
        <f t="shared" ca="1" si="148"/>
        <v>0</v>
      </c>
      <c r="BQ32" s="247">
        <f t="shared" ca="1" si="148"/>
        <v>0</v>
      </c>
      <c r="BR32" s="247">
        <f t="shared" ca="1" si="148"/>
        <v>0</v>
      </c>
      <c r="BS32" s="247">
        <f t="shared" ca="1" si="148"/>
        <v>0</v>
      </c>
      <c r="BT32" s="247">
        <f t="shared" ca="1" si="148"/>
        <v>0</v>
      </c>
      <c r="BU32" s="247">
        <f t="shared" ca="1" si="148"/>
        <v>0</v>
      </c>
      <c r="BV32" s="247">
        <f t="shared" ca="1" si="148"/>
        <v>0</v>
      </c>
      <c r="BW32" s="247">
        <f t="shared" ca="1" si="148"/>
        <v>0</v>
      </c>
      <c r="BX32" s="247">
        <f t="shared" ca="1" si="148"/>
        <v>0</v>
      </c>
      <c r="BY32" s="247">
        <f t="shared" ca="1" si="148"/>
        <v>0</v>
      </c>
      <c r="BZ32" s="247">
        <f t="shared" ca="1" si="148"/>
        <v>0</v>
      </c>
      <c r="CA32" s="247">
        <f t="shared" ca="1" si="148"/>
        <v>0</v>
      </c>
      <c r="CB32" s="247">
        <f t="shared" ca="1" si="148"/>
        <v>0</v>
      </c>
      <c r="CC32" s="247">
        <f t="shared" ca="1" si="148"/>
        <v>0</v>
      </c>
      <c r="CD32" s="247">
        <f t="shared" ca="1" si="148"/>
        <v>0</v>
      </c>
      <c r="CE32" s="247">
        <f t="shared" ca="1" si="148"/>
        <v>0</v>
      </c>
      <c r="CF32" s="247">
        <f t="shared" ca="1" si="148"/>
        <v>0</v>
      </c>
      <c r="CG32" s="247">
        <f t="shared" ca="1" si="148"/>
        <v>0</v>
      </c>
      <c r="CH32" s="247">
        <f t="shared" ca="1" si="148"/>
        <v>0</v>
      </c>
      <c r="CI32" s="247">
        <f t="shared" ca="1" si="148"/>
        <v>0</v>
      </c>
      <c r="CJ32" s="247">
        <f t="shared" ref="CJ32:CX32" ca="1" si="149">($B32/$C$1)/2</f>
        <v>0</v>
      </c>
      <c r="CK32" s="247">
        <f t="shared" ca="1" si="149"/>
        <v>0</v>
      </c>
      <c r="CL32" s="247">
        <f t="shared" ca="1" si="149"/>
        <v>0</v>
      </c>
      <c r="CM32" s="247">
        <f t="shared" ca="1" si="149"/>
        <v>0</v>
      </c>
      <c r="CN32" s="247">
        <f t="shared" ca="1" si="149"/>
        <v>0</v>
      </c>
      <c r="CO32" s="247">
        <f t="shared" ca="1" si="149"/>
        <v>0</v>
      </c>
      <c r="CP32" s="247">
        <f t="shared" ca="1" si="149"/>
        <v>0</v>
      </c>
      <c r="CQ32" s="247">
        <f t="shared" ca="1" si="149"/>
        <v>0</v>
      </c>
      <c r="CR32" s="247">
        <f t="shared" ca="1" si="149"/>
        <v>0</v>
      </c>
      <c r="CS32" s="247">
        <f t="shared" ca="1" si="149"/>
        <v>0</v>
      </c>
      <c r="CT32" s="247">
        <f t="shared" ca="1" si="149"/>
        <v>0</v>
      </c>
      <c r="CU32" s="247">
        <f t="shared" ca="1" si="149"/>
        <v>0</v>
      </c>
      <c r="CV32" s="247">
        <f t="shared" ca="1" si="149"/>
        <v>0</v>
      </c>
      <c r="CW32" s="247">
        <f t="shared" ca="1" si="149"/>
        <v>0</v>
      </c>
      <c r="CX32" s="247">
        <f t="shared" ca="1" si="149"/>
        <v>0</v>
      </c>
      <c r="CY32" s="247">
        <f t="shared" ca="1" si="140"/>
        <v>0</v>
      </c>
    </row>
    <row r="33" spans="1:103"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7"/>
    </row>
    <row r="34" spans="1:103" s="237" customFormat="1" ht="15" customHeight="1" x14ac:dyDescent="0.2">
      <c r="A34" s="251" t="s">
        <v>69</v>
      </c>
      <c r="B34" s="251"/>
      <c r="C34" s="252">
        <f t="shared" ref="C34:CY34" ca="1" si="150">SUM(C12:C33)</f>
        <v>0</v>
      </c>
      <c r="D34" s="252">
        <f t="shared" ca="1" si="150"/>
        <v>0</v>
      </c>
      <c r="E34" s="252">
        <f t="shared" ca="1" si="150"/>
        <v>0</v>
      </c>
      <c r="F34" s="252">
        <f t="shared" ca="1" si="150"/>
        <v>0</v>
      </c>
      <c r="G34" s="252">
        <f t="shared" ca="1" si="150"/>
        <v>0</v>
      </c>
      <c r="H34" s="252">
        <f t="shared" ca="1" si="150"/>
        <v>0</v>
      </c>
      <c r="I34" s="252">
        <f t="shared" ca="1" si="150"/>
        <v>0</v>
      </c>
      <c r="J34" s="252">
        <f t="shared" ca="1" si="150"/>
        <v>0</v>
      </c>
      <c r="K34" s="252">
        <f t="shared" ca="1" si="150"/>
        <v>0</v>
      </c>
      <c r="L34" s="252">
        <f t="shared" ca="1" si="150"/>
        <v>0</v>
      </c>
      <c r="M34" s="252">
        <f t="shared" ca="1" si="150"/>
        <v>0</v>
      </c>
      <c r="N34" s="252">
        <f t="shared" ca="1" si="150"/>
        <v>0</v>
      </c>
      <c r="O34" s="252">
        <f t="shared" ca="1" si="150"/>
        <v>0</v>
      </c>
      <c r="P34" s="252">
        <f t="shared" ca="1" si="150"/>
        <v>0</v>
      </c>
      <c r="Q34" s="252">
        <f t="shared" ca="1" si="150"/>
        <v>-860.73554648942843</v>
      </c>
      <c r="R34" s="252">
        <f t="shared" ca="1" si="150"/>
        <v>-1721.4710929788569</v>
      </c>
      <c r="S34" s="252">
        <f t="shared" ca="1" si="150"/>
        <v>-1721.4710929788569</v>
      </c>
      <c r="T34" s="252">
        <f t="shared" ca="1" si="150"/>
        <v>-1721.4710929788569</v>
      </c>
      <c r="U34" s="252">
        <f t="shared" ca="1" si="150"/>
        <v>-1721.4710929788569</v>
      </c>
      <c r="V34" s="252">
        <f t="shared" ca="1" si="150"/>
        <v>-860.73554648942843</v>
      </c>
      <c r="W34" s="252">
        <f t="shared" ca="1" si="150"/>
        <v>0</v>
      </c>
      <c r="X34" s="252">
        <f t="shared" ref="X34:AT34" ca="1" si="151">SUM(X12:X33)</f>
        <v>0</v>
      </c>
      <c r="Y34" s="252">
        <f t="shared" ca="1" si="151"/>
        <v>0</v>
      </c>
      <c r="Z34" s="252">
        <f t="shared" ca="1" si="151"/>
        <v>0</v>
      </c>
      <c r="AA34" s="252">
        <f t="shared" ca="1" si="151"/>
        <v>0</v>
      </c>
      <c r="AB34" s="252">
        <f t="shared" ca="1" si="151"/>
        <v>0</v>
      </c>
      <c r="AC34" s="252">
        <f t="shared" ca="1" si="151"/>
        <v>0</v>
      </c>
      <c r="AD34" s="252">
        <f t="shared" ca="1" si="151"/>
        <v>0</v>
      </c>
      <c r="AE34" s="252">
        <f t="shared" ca="1" si="151"/>
        <v>0</v>
      </c>
      <c r="AF34" s="252">
        <f t="shared" ca="1" si="151"/>
        <v>0</v>
      </c>
      <c r="AG34" s="252">
        <f t="shared" ca="1" si="151"/>
        <v>0</v>
      </c>
      <c r="AH34" s="252">
        <f t="shared" ca="1" si="151"/>
        <v>0</v>
      </c>
      <c r="AI34" s="252">
        <f t="shared" ca="1" si="151"/>
        <v>0</v>
      </c>
      <c r="AJ34" s="252">
        <f t="shared" ca="1" si="151"/>
        <v>0</v>
      </c>
      <c r="AK34" s="252">
        <f t="shared" ca="1" si="151"/>
        <v>0</v>
      </c>
      <c r="AL34" s="252">
        <f t="shared" ca="1" si="151"/>
        <v>0</v>
      </c>
      <c r="AM34" s="252">
        <f t="shared" ca="1" si="151"/>
        <v>0</v>
      </c>
      <c r="AN34" s="252">
        <f t="shared" ca="1" si="151"/>
        <v>0</v>
      </c>
      <c r="AO34" s="252">
        <f t="shared" ca="1" si="151"/>
        <v>0</v>
      </c>
      <c r="AP34" s="252">
        <f t="shared" ca="1" si="151"/>
        <v>0</v>
      </c>
      <c r="AQ34" s="252">
        <f t="shared" ca="1" si="151"/>
        <v>0</v>
      </c>
      <c r="AR34" s="252">
        <f t="shared" ca="1" si="151"/>
        <v>0</v>
      </c>
      <c r="AS34" s="252">
        <f t="shared" ca="1" si="151"/>
        <v>0</v>
      </c>
      <c r="AT34" s="252">
        <f t="shared" ca="1" si="151"/>
        <v>0</v>
      </c>
      <c r="AU34" s="252">
        <f t="shared" ref="AU34:AY34" ca="1" si="152">SUM(AU12:AU33)</f>
        <v>0</v>
      </c>
      <c r="AV34" s="252">
        <f t="shared" ca="1" si="152"/>
        <v>0</v>
      </c>
      <c r="AW34" s="252">
        <f t="shared" ca="1" si="152"/>
        <v>0</v>
      </c>
      <c r="AX34" s="252">
        <f t="shared" ca="1" si="152"/>
        <v>0</v>
      </c>
      <c r="AY34" s="252">
        <f t="shared" ca="1" si="152"/>
        <v>0</v>
      </c>
      <c r="AZ34" s="252">
        <f t="shared" ref="AZ34:CX34" ca="1" si="153">SUM(AZ12:AZ33)</f>
        <v>0</v>
      </c>
      <c r="BA34" s="252">
        <f t="shared" ca="1" si="153"/>
        <v>0</v>
      </c>
      <c r="BB34" s="252">
        <f t="shared" ca="1" si="153"/>
        <v>0</v>
      </c>
      <c r="BC34" s="252">
        <f t="shared" ca="1" si="153"/>
        <v>0</v>
      </c>
      <c r="BD34" s="252">
        <f t="shared" ca="1" si="153"/>
        <v>0</v>
      </c>
      <c r="BE34" s="252">
        <f t="shared" ca="1" si="153"/>
        <v>0</v>
      </c>
      <c r="BF34" s="252">
        <f t="shared" ca="1" si="153"/>
        <v>0</v>
      </c>
      <c r="BG34" s="252">
        <f t="shared" ca="1" si="153"/>
        <v>0</v>
      </c>
      <c r="BH34" s="252">
        <f t="shared" ca="1" si="153"/>
        <v>0</v>
      </c>
      <c r="BI34" s="252">
        <f t="shared" ca="1" si="153"/>
        <v>0</v>
      </c>
      <c r="BJ34" s="252">
        <f t="shared" ca="1" si="153"/>
        <v>0</v>
      </c>
      <c r="BK34" s="252">
        <f t="shared" ca="1" si="153"/>
        <v>0</v>
      </c>
      <c r="BL34" s="252">
        <f t="shared" ca="1" si="153"/>
        <v>0</v>
      </c>
      <c r="BM34" s="252">
        <f t="shared" ca="1" si="153"/>
        <v>0</v>
      </c>
      <c r="BN34" s="252">
        <f t="shared" ca="1" si="153"/>
        <v>0</v>
      </c>
      <c r="BO34" s="252">
        <f t="shared" ca="1" si="153"/>
        <v>0</v>
      </c>
      <c r="BP34" s="252">
        <f t="shared" ca="1" si="153"/>
        <v>0</v>
      </c>
      <c r="BQ34" s="252">
        <f t="shared" ca="1" si="153"/>
        <v>0</v>
      </c>
      <c r="BR34" s="252">
        <f t="shared" ca="1" si="153"/>
        <v>0</v>
      </c>
      <c r="BS34" s="252">
        <f t="shared" ca="1" si="153"/>
        <v>0</v>
      </c>
      <c r="BT34" s="252">
        <f t="shared" ca="1" si="153"/>
        <v>0</v>
      </c>
      <c r="BU34" s="252">
        <f t="shared" ca="1" si="153"/>
        <v>0</v>
      </c>
      <c r="BV34" s="252">
        <f t="shared" ca="1" si="153"/>
        <v>0</v>
      </c>
      <c r="BW34" s="252">
        <f t="shared" ca="1" si="153"/>
        <v>0</v>
      </c>
      <c r="BX34" s="252">
        <f t="shared" ca="1" si="153"/>
        <v>0</v>
      </c>
      <c r="BY34" s="252">
        <f t="shared" ca="1" si="153"/>
        <v>0</v>
      </c>
      <c r="BZ34" s="252">
        <f t="shared" ca="1" si="153"/>
        <v>0</v>
      </c>
      <c r="CA34" s="252">
        <f t="shared" ca="1" si="153"/>
        <v>0</v>
      </c>
      <c r="CB34" s="252">
        <f t="shared" ca="1" si="153"/>
        <v>0</v>
      </c>
      <c r="CC34" s="252">
        <f t="shared" ca="1" si="153"/>
        <v>0</v>
      </c>
      <c r="CD34" s="252">
        <f t="shared" ca="1" si="153"/>
        <v>0</v>
      </c>
      <c r="CE34" s="252">
        <f t="shared" ca="1" si="153"/>
        <v>0</v>
      </c>
      <c r="CF34" s="252">
        <f t="shared" ca="1" si="153"/>
        <v>0</v>
      </c>
      <c r="CG34" s="252">
        <f t="shared" ca="1" si="153"/>
        <v>0</v>
      </c>
      <c r="CH34" s="252">
        <f t="shared" ca="1" si="153"/>
        <v>0</v>
      </c>
      <c r="CI34" s="252">
        <f t="shared" ca="1" si="153"/>
        <v>0</v>
      </c>
      <c r="CJ34" s="252">
        <f t="shared" ca="1" si="153"/>
        <v>0</v>
      </c>
      <c r="CK34" s="252">
        <f t="shared" ca="1" si="153"/>
        <v>0</v>
      </c>
      <c r="CL34" s="252">
        <f t="shared" ca="1" si="153"/>
        <v>0</v>
      </c>
      <c r="CM34" s="252">
        <f t="shared" ca="1" si="153"/>
        <v>0</v>
      </c>
      <c r="CN34" s="252">
        <f t="shared" ca="1" si="153"/>
        <v>0</v>
      </c>
      <c r="CO34" s="252">
        <f t="shared" ca="1" si="153"/>
        <v>0</v>
      </c>
      <c r="CP34" s="252">
        <f t="shared" ca="1" si="153"/>
        <v>0</v>
      </c>
      <c r="CQ34" s="252">
        <f t="shared" ca="1" si="153"/>
        <v>0</v>
      </c>
      <c r="CR34" s="252">
        <f t="shared" ca="1" si="153"/>
        <v>0</v>
      </c>
      <c r="CS34" s="252">
        <f t="shared" ca="1" si="153"/>
        <v>0</v>
      </c>
      <c r="CT34" s="252">
        <f t="shared" ca="1" si="153"/>
        <v>0</v>
      </c>
      <c r="CU34" s="252">
        <f t="shared" ca="1" si="153"/>
        <v>0</v>
      </c>
      <c r="CV34" s="252">
        <f t="shared" ca="1" si="153"/>
        <v>0</v>
      </c>
      <c r="CW34" s="252">
        <f t="shared" ca="1" si="153"/>
        <v>0</v>
      </c>
      <c r="CX34" s="252">
        <f t="shared" ca="1" si="153"/>
        <v>0</v>
      </c>
      <c r="CY34" s="252">
        <f t="shared" ca="1" si="150"/>
        <v>-8607.3554648942845</v>
      </c>
    </row>
    <row r="37" spans="1:103" x14ac:dyDescent="0.2">
      <c r="A37" s="253" t="s">
        <v>72</v>
      </c>
      <c r="B37" s="253"/>
      <c r="C37" s="253"/>
      <c r="D37" s="253"/>
      <c r="E37" s="253"/>
      <c r="F37" s="253"/>
      <c r="G37" s="253"/>
      <c r="H37" s="253"/>
      <c r="I37" s="253"/>
      <c r="R37" s="106"/>
    </row>
    <row r="38" spans="1:103" s="245" customFormat="1" x14ac:dyDescent="0.2">
      <c r="A38" s="254" t="s">
        <v>71</v>
      </c>
      <c r="B38" s="255"/>
      <c r="C38" s="243">
        <v>1</v>
      </c>
      <c r="D38" s="243">
        <f t="shared" ref="D38:W38" si="154">C38+1</f>
        <v>2</v>
      </c>
      <c r="E38" s="243">
        <f t="shared" si="154"/>
        <v>3</v>
      </c>
      <c r="F38" s="243">
        <f t="shared" si="154"/>
        <v>4</v>
      </c>
      <c r="G38" s="243">
        <f t="shared" si="154"/>
        <v>5</v>
      </c>
      <c r="H38" s="243">
        <f t="shared" si="154"/>
        <v>6</v>
      </c>
      <c r="I38" s="243">
        <f t="shared" si="154"/>
        <v>7</v>
      </c>
      <c r="J38" s="243">
        <f t="shared" si="154"/>
        <v>8</v>
      </c>
      <c r="K38" s="243">
        <f t="shared" si="154"/>
        <v>9</v>
      </c>
      <c r="L38" s="243">
        <f t="shared" si="154"/>
        <v>10</v>
      </c>
      <c r="M38" s="243">
        <f t="shared" si="154"/>
        <v>11</v>
      </c>
      <c r="N38" s="243">
        <f t="shared" si="154"/>
        <v>12</v>
      </c>
      <c r="O38" s="243">
        <f t="shared" si="154"/>
        <v>13</v>
      </c>
      <c r="P38" s="243">
        <f t="shared" si="154"/>
        <v>14</v>
      </c>
      <c r="Q38" s="243">
        <f t="shared" si="154"/>
        <v>15</v>
      </c>
      <c r="R38" s="243">
        <f t="shared" si="154"/>
        <v>16</v>
      </c>
      <c r="S38" s="243">
        <f t="shared" si="154"/>
        <v>17</v>
      </c>
      <c r="T38" s="243">
        <f t="shared" si="154"/>
        <v>18</v>
      </c>
      <c r="U38" s="243">
        <f t="shared" si="154"/>
        <v>19</v>
      </c>
      <c r="V38" s="243">
        <f t="shared" si="154"/>
        <v>20</v>
      </c>
      <c r="W38" s="243">
        <f t="shared" si="154"/>
        <v>21</v>
      </c>
      <c r="X38" s="243">
        <f t="shared" ref="X38" si="155">W38+1</f>
        <v>22</v>
      </c>
      <c r="Y38" s="243">
        <f t="shared" ref="Y38" si="156">X38+1</f>
        <v>23</v>
      </c>
      <c r="Z38" s="243">
        <f t="shared" ref="Z38" si="157">Y38+1</f>
        <v>24</v>
      </c>
      <c r="AA38" s="243">
        <f t="shared" ref="AA38" si="158">Z38+1</f>
        <v>25</v>
      </c>
      <c r="AB38" s="243">
        <f t="shared" ref="AB38" si="159">AA38+1</f>
        <v>26</v>
      </c>
      <c r="AC38" s="243">
        <f t="shared" ref="AC38" si="160">AB38+1</f>
        <v>27</v>
      </c>
      <c r="AD38" s="243">
        <f t="shared" ref="AD38" si="161">AC38+1</f>
        <v>28</v>
      </c>
      <c r="AE38" s="243">
        <f t="shared" ref="AE38" si="162">AD38+1</f>
        <v>29</v>
      </c>
      <c r="AF38" s="243">
        <f t="shared" ref="AF38" si="163">AE38+1</f>
        <v>30</v>
      </c>
      <c r="AG38" s="243">
        <f t="shared" ref="AG38" si="164">AF38+1</f>
        <v>31</v>
      </c>
      <c r="AH38" s="243">
        <f t="shared" ref="AH38" si="165">AG38+1</f>
        <v>32</v>
      </c>
      <c r="AI38" s="243">
        <f t="shared" ref="AI38" si="166">AH38+1</f>
        <v>33</v>
      </c>
      <c r="AJ38" s="243">
        <f t="shared" ref="AJ38" si="167">AI38+1</f>
        <v>34</v>
      </c>
      <c r="AK38" s="243">
        <f t="shared" ref="AK38" si="168">AJ38+1</f>
        <v>35</v>
      </c>
      <c r="AL38" s="243">
        <f t="shared" ref="AL38" si="169">AK38+1</f>
        <v>36</v>
      </c>
      <c r="AM38" s="243">
        <f t="shared" ref="AM38" si="170">AL38+1</f>
        <v>37</v>
      </c>
      <c r="AN38" s="243">
        <f t="shared" ref="AN38" si="171">AM38+1</f>
        <v>38</v>
      </c>
      <c r="AO38" s="243">
        <f t="shared" ref="AO38" si="172">AN38+1</f>
        <v>39</v>
      </c>
      <c r="AP38" s="243">
        <f t="shared" ref="AP38" si="173">AO38+1</f>
        <v>40</v>
      </c>
      <c r="AQ38" s="243">
        <f t="shared" ref="AQ38" si="174">AP38+1</f>
        <v>41</v>
      </c>
      <c r="AR38" s="243">
        <f t="shared" ref="AR38" si="175">AQ38+1</f>
        <v>42</v>
      </c>
      <c r="AS38" s="243">
        <f t="shared" ref="AS38" si="176">AR38+1</f>
        <v>43</v>
      </c>
      <c r="AT38" s="243">
        <f t="shared" ref="AT38" si="177">AS38+1</f>
        <v>44</v>
      </c>
      <c r="AU38" s="243">
        <f t="shared" ref="AU38" si="178">AT38+1</f>
        <v>45</v>
      </c>
      <c r="AV38" s="243">
        <f t="shared" ref="AV38" si="179">AU38+1</f>
        <v>46</v>
      </c>
      <c r="AW38" s="243">
        <f t="shared" ref="AW38" si="180">AV38+1</f>
        <v>47</v>
      </c>
      <c r="AX38" s="243">
        <f t="shared" ref="AX38" si="181">AW38+1</f>
        <v>48</v>
      </c>
      <c r="AY38" s="243">
        <f t="shared" ref="AY38" si="182">AX38+1</f>
        <v>49</v>
      </c>
      <c r="AZ38" s="243">
        <f t="shared" ref="AZ38" si="183">AY38+1</f>
        <v>50</v>
      </c>
      <c r="BA38" s="243">
        <f t="shared" ref="BA38" si="184">AZ38+1</f>
        <v>51</v>
      </c>
      <c r="BB38" s="243">
        <f t="shared" ref="BB38" si="185">BA38+1</f>
        <v>52</v>
      </c>
      <c r="BC38" s="243">
        <f t="shared" ref="BC38" si="186">BB38+1</f>
        <v>53</v>
      </c>
      <c r="BD38" s="243">
        <f t="shared" ref="BD38" si="187">BC38+1</f>
        <v>54</v>
      </c>
      <c r="BE38" s="243">
        <f t="shared" ref="BE38" si="188">BD38+1</f>
        <v>55</v>
      </c>
      <c r="BF38" s="243">
        <f t="shared" ref="BF38" si="189">BE38+1</f>
        <v>56</v>
      </c>
      <c r="BG38" s="243">
        <f t="shared" ref="BG38" si="190">BF38+1</f>
        <v>57</v>
      </c>
      <c r="BH38" s="243">
        <f t="shared" ref="BH38" si="191">BG38+1</f>
        <v>58</v>
      </c>
      <c r="BI38" s="243">
        <f t="shared" ref="BI38" si="192">BH38+1</f>
        <v>59</v>
      </c>
      <c r="BJ38" s="243">
        <f t="shared" ref="BJ38" si="193">BI38+1</f>
        <v>60</v>
      </c>
      <c r="BK38" s="243">
        <f t="shared" ref="BK38" si="194">BJ38+1</f>
        <v>61</v>
      </c>
      <c r="BL38" s="243">
        <f t="shared" ref="BL38" si="195">BK38+1</f>
        <v>62</v>
      </c>
      <c r="BM38" s="243">
        <f t="shared" ref="BM38" si="196">BL38+1</f>
        <v>63</v>
      </c>
      <c r="BN38" s="243">
        <f t="shared" ref="BN38" si="197">BM38+1</f>
        <v>64</v>
      </c>
      <c r="BO38" s="243">
        <f t="shared" ref="BO38" si="198">BN38+1</f>
        <v>65</v>
      </c>
      <c r="BP38" s="243">
        <f t="shared" ref="BP38" si="199">BO38+1</f>
        <v>66</v>
      </c>
      <c r="BQ38" s="243">
        <f t="shared" ref="BQ38" si="200">BP38+1</f>
        <v>67</v>
      </c>
      <c r="BR38" s="243">
        <f t="shared" ref="BR38" si="201">BQ38+1</f>
        <v>68</v>
      </c>
      <c r="BS38" s="243">
        <f t="shared" ref="BS38" si="202">BR38+1</f>
        <v>69</v>
      </c>
      <c r="BT38" s="243">
        <f t="shared" ref="BT38" si="203">BS38+1</f>
        <v>70</v>
      </c>
      <c r="BU38" s="243">
        <f t="shared" ref="BU38" si="204">BT38+1</f>
        <v>71</v>
      </c>
      <c r="BV38" s="243">
        <f t="shared" ref="BV38" si="205">BU38+1</f>
        <v>72</v>
      </c>
      <c r="BW38" s="243">
        <f t="shared" ref="BW38" si="206">BV38+1</f>
        <v>73</v>
      </c>
      <c r="BX38" s="243">
        <f t="shared" ref="BX38" si="207">BW38+1</f>
        <v>74</v>
      </c>
      <c r="BY38" s="243">
        <f t="shared" ref="BY38" si="208">BX38+1</f>
        <v>75</v>
      </c>
      <c r="BZ38" s="243">
        <f t="shared" ref="BZ38" si="209">BY38+1</f>
        <v>76</v>
      </c>
      <c r="CA38" s="243">
        <f t="shared" ref="CA38" si="210">BZ38+1</f>
        <v>77</v>
      </c>
      <c r="CB38" s="243">
        <f t="shared" ref="CB38" si="211">CA38+1</f>
        <v>78</v>
      </c>
      <c r="CC38" s="243">
        <f t="shared" ref="CC38" si="212">CB38+1</f>
        <v>79</v>
      </c>
      <c r="CD38" s="243">
        <f t="shared" ref="CD38" si="213">CC38+1</f>
        <v>80</v>
      </c>
      <c r="CE38" s="243">
        <f t="shared" ref="CE38" si="214">CD38+1</f>
        <v>81</v>
      </c>
      <c r="CF38" s="243">
        <f t="shared" ref="CF38" si="215">CE38+1</f>
        <v>82</v>
      </c>
      <c r="CG38" s="243">
        <f t="shared" ref="CG38" si="216">CF38+1</f>
        <v>83</v>
      </c>
      <c r="CH38" s="243">
        <f t="shared" ref="CH38" si="217">CG38+1</f>
        <v>84</v>
      </c>
      <c r="CI38" s="243">
        <f t="shared" ref="CI38" si="218">CH38+1</f>
        <v>85</v>
      </c>
      <c r="CJ38" s="243">
        <f t="shared" ref="CJ38" si="219">CI38+1</f>
        <v>86</v>
      </c>
      <c r="CK38" s="243">
        <f t="shared" ref="CK38" si="220">CJ38+1</f>
        <v>87</v>
      </c>
      <c r="CL38" s="243">
        <f t="shared" ref="CL38" si="221">CK38+1</f>
        <v>88</v>
      </c>
      <c r="CM38" s="243">
        <f t="shared" ref="CM38" si="222">CL38+1</f>
        <v>89</v>
      </c>
      <c r="CN38" s="243">
        <f t="shared" ref="CN38" si="223">CM38+1</f>
        <v>90</v>
      </c>
      <c r="CO38" s="243">
        <f t="shared" ref="CO38" si="224">CN38+1</f>
        <v>91</v>
      </c>
      <c r="CP38" s="243">
        <f t="shared" ref="CP38" si="225">CO38+1</f>
        <v>92</v>
      </c>
      <c r="CQ38" s="243">
        <f t="shared" ref="CQ38" si="226">CP38+1</f>
        <v>93</v>
      </c>
      <c r="CR38" s="243">
        <f t="shared" ref="CR38" si="227">CQ38+1</f>
        <v>94</v>
      </c>
      <c r="CS38" s="243">
        <f t="shared" ref="CS38" si="228">CR38+1</f>
        <v>95</v>
      </c>
      <c r="CT38" s="243">
        <f t="shared" ref="CT38" si="229">CS38+1</f>
        <v>96</v>
      </c>
      <c r="CU38" s="243">
        <f t="shared" ref="CU38" si="230">CT38+1</f>
        <v>97</v>
      </c>
      <c r="CV38" s="243">
        <f t="shared" ref="CV38" si="231">CU38+1</f>
        <v>98</v>
      </c>
      <c r="CW38" s="243">
        <f t="shared" ref="CW38" si="232">CV38+1</f>
        <v>99</v>
      </c>
      <c r="CX38" s="243">
        <f t="shared" ref="CX38" si="233">CW38+1</f>
        <v>100</v>
      </c>
      <c r="CY38" s="244">
        <v>101</v>
      </c>
    </row>
    <row r="39" spans="1:103" x14ac:dyDescent="0.2">
      <c r="A39" s="246">
        <v>1</v>
      </c>
      <c r="B39" s="238">
        <f>B12</f>
        <v>0</v>
      </c>
      <c r="C39" s="248">
        <f ca="1">IF(AND('Bonus Depreciation Help'!$C$34="100%",C$5=Inservice),$B39,IF(AND('Bonus Depreciation Help'!$C$34="50%",C$5=Inservice),VLOOKUP($C$2,'LookUp Ranges'!$A$64:$CY$69,D$38)*$B39,VLOOKUP($C$2,'LookUp Ranges'!$A$56:$CY$62,D$38)*$B39))</f>
        <v>0</v>
      </c>
      <c r="D39" s="248">
        <f ca="1">IF($C39=$B39,0,IF(AND('Bonus Depreciation Help'!$C$34="50%",$C$5=Inservice),VLOOKUP($C$2,'LookUp Ranges'!$A$64:$CY$69,E$38)*$B39,VLOOKUP($C$2,'LookUp Ranges'!$A$56:$CY$62,E$38)*$B39))</f>
        <v>0</v>
      </c>
      <c r="E39" s="248">
        <f ca="1">IF($C39=$B39,0,IF(AND('Bonus Depreciation Help'!$C$34="50%",$C$5=Inservice),VLOOKUP($C$2,'LookUp Ranges'!$A$64:$CY$69,F$38)*$B39,VLOOKUP($C$2,'LookUp Ranges'!$A$56:$CY$62,F$38)*$B39))</f>
        <v>0</v>
      </c>
      <c r="F39" s="248">
        <f ca="1">IF($C39=$B39,0,IF(AND('Bonus Depreciation Help'!$C$34="50%",$C$5=Inservice),VLOOKUP($C$2,'LookUp Ranges'!$A$64:$CY$69,G$38)*$B39,VLOOKUP($C$2,'LookUp Ranges'!$A$56:$CY$62,G$38)*$B39))</f>
        <v>0</v>
      </c>
      <c r="G39" s="248">
        <f ca="1">IF($C39=$B39,0,IF(AND('Bonus Depreciation Help'!$C$34="50%",$C$5=Inservice),VLOOKUP($C$2,'LookUp Ranges'!$A$64:$CY$69,H$38)*$B39,VLOOKUP($C$2,'LookUp Ranges'!$A$56:$CY$62,H$38)*$B39))</f>
        <v>0</v>
      </c>
      <c r="H39" s="248">
        <f ca="1">IF($C39=$B39,0,IF(AND('Bonus Depreciation Help'!$C$34="50%",$C$5=Inservice),VLOOKUP($C$2,'LookUp Ranges'!$A$64:$CY$69,I$38)*$B39,VLOOKUP($C$2,'LookUp Ranges'!$A$56:$CY$62,I$38)*$B39))</f>
        <v>0</v>
      </c>
      <c r="I39" s="248">
        <f ca="1">IF($C39=$B39,0,IF(AND('Bonus Depreciation Help'!$C$34="50%",$C$5=Inservice),VLOOKUP($C$2,'LookUp Ranges'!$A$64:$CY$69,J$38)*$B39,VLOOKUP($C$2,'LookUp Ranges'!$A$56:$CY$62,J$38)*$B39))</f>
        <v>0</v>
      </c>
      <c r="J39" s="248">
        <f ca="1">IF($C39=$B39,0,IF(AND('Bonus Depreciation Help'!$C$34="50%",$C$5=Inservice),VLOOKUP($C$2,'LookUp Ranges'!$A$64:$CY$69,K$38)*$B39,VLOOKUP($C$2,'LookUp Ranges'!$A$56:$CY$62,K$38)*$B39))</f>
        <v>0</v>
      </c>
      <c r="K39" s="248">
        <f ca="1">IF($C39=$B39,0,IF(AND('Bonus Depreciation Help'!$C$34="50%",$C$5=Inservice),VLOOKUP($C$2,'LookUp Ranges'!$A$64:$CY$69,L$38)*$B39,VLOOKUP($C$2,'LookUp Ranges'!$A$56:$CY$62,L$38)*$B39))</f>
        <v>0</v>
      </c>
      <c r="L39" s="248">
        <f ca="1">IF($C39=$B39,0,IF(AND('Bonus Depreciation Help'!$C$34="50%",$C$5=Inservice),VLOOKUP($C$2,'LookUp Ranges'!$A$64:$CY$69,M$38)*$B39,VLOOKUP($C$2,'LookUp Ranges'!$A$56:$CY$62,M$38)*$B39))</f>
        <v>0</v>
      </c>
      <c r="M39" s="248">
        <f ca="1">IF($C39=$B39,0,IF(AND('Bonus Depreciation Help'!$C$34="50%",$C$5=Inservice),VLOOKUP($C$2,'LookUp Ranges'!$A$64:$CY$69,N$38)*$B39,VLOOKUP($C$2,'LookUp Ranges'!$A$56:$CY$62,N$38)*$B39))</f>
        <v>0</v>
      </c>
      <c r="N39" s="248">
        <f ca="1">IF($C39=$B39,0,IF(AND('Bonus Depreciation Help'!$C$34="50%",$C$5=Inservice),VLOOKUP($C$2,'LookUp Ranges'!$A$64:$CY$69,O$38)*$B39,VLOOKUP($C$2,'LookUp Ranges'!$A$56:$CY$62,O$38)*$B39))</f>
        <v>0</v>
      </c>
      <c r="O39" s="248">
        <f ca="1">IF($C39=$B39,0,IF(AND('Bonus Depreciation Help'!$C$34="50%",$C$5=Inservice),VLOOKUP($C$2,'LookUp Ranges'!$A$64:$CY$69,P$38)*$B39,VLOOKUP($C$2,'LookUp Ranges'!$A$56:$CY$62,P$38)*$B39))</f>
        <v>0</v>
      </c>
      <c r="P39" s="248">
        <f ca="1">IF($C39=$B39,0,IF(AND('Bonus Depreciation Help'!$C$34="50%",$C$5=Inservice),VLOOKUP($C$2,'LookUp Ranges'!$A$64:$CY$69,Q$38)*$B39,VLOOKUP($C$2,'LookUp Ranges'!$A$56:$CY$62,Q$38)*$B39))</f>
        <v>0</v>
      </c>
      <c r="Q39" s="248">
        <f ca="1">IF($C39=$B39,0,IF(AND('Bonus Depreciation Help'!$C$34="50%",$C$5=Inservice),VLOOKUP($C$2,'LookUp Ranges'!$A$64:$CY$69,R$38)*$B39,VLOOKUP($C$2,'LookUp Ranges'!$A$56:$CY$62,R$38)*$B39))</f>
        <v>0</v>
      </c>
      <c r="R39" s="248">
        <f ca="1">IF($C39=$B39,0,IF(AND('Bonus Depreciation Help'!$C$34="50%",$C$5=Inservice),VLOOKUP($C$2,'LookUp Ranges'!$A$64:$CY$69,S$38)*$B39,VLOOKUP($C$2,'LookUp Ranges'!$A$56:$CY$62,S$38)*$B39))</f>
        <v>0</v>
      </c>
      <c r="S39" s="248">
        <f ca="1">IF($C39=$B39,0,IF(AND('Bonus Depreciation Help'!$C$34="50%",$C$5=Inservice),VLOOKUP($C$2,'LookUp Ranges'!$A$64:$CY$69,T$38)*$B39,VLOOKUP($C$2,'LookUp Ranges'!$A$56:$CY$62,T$38)*$B39))</f>
        <v>0</v>
      </c>
      <c r="T39" s="248">
        <f ca="1">IF($C39=$B39,0,IF(AND('Bonus Depreciation Help'!$C$34="50%",$C$5=Inservice),VLOOKUP($C$2,'LookUp Ranges'!$A$64:$CY$69,U$38)*$B39,VLOOKUP($C$2,'LookUp Ranges'!$A$56:$CY$62,U$38)*$B39))</f>
        <v>0</v>
      </c>
      <c r="U39" s="248">
        <f ca="1">IF($C39=$B39,0,IF(AND('Bonus Depreciation Help'!$C$34="50%",$C$5=Inservice),VLOOKUP($C$2,'LookUp Ranges'!$A$64:$CY$69,V$38)*$B39,VLOOKUP($C$2,'LookUp Ranges'!$A$56:$CY$62,V$38)*$B39))</f>
        <v>0</v>
      </c>
      <c r="V39" s="248">
        <f ca="1">IF($C39=$B39,0,IF(AND('Bonus Depreciation Help'!$C$34="50%",$C$5=Inservice),VLOOKUP($C$2,'LookUp Ranges'!$A$64:$CY$69,W$38)*$B39,VLOOKUP($C$2,'LookUp Ranges'!$A$56:$CY$62,W$38)*$B39))</f>
        <v>0</v>
      </c>
      <c r="W39" s="248">
        <f ca="1">IF($C39=$B39,0,IF(AND('Bonus Depreciation Help'!$C$34="50%",$C$5=Inservice),VLOOKUP($C$2,'LookUp Ranges'!$A$64:$CY$69,X$38)*$B39,VLOOKUP($C$2,'LookUp Ranges'!$A$56:$CY$62,X$38)*$B39))</f>
        <v>0</v>
      </c>
      <c r="X39" s="248">
        <f ca="1">IF($C39=$B39,0,IF(AND('Bonus Depreciation Help'!$C$34="50%",$C$5=Inservice),VLOOKUP($C$2,'LookUp Ranges'!$A$64:$CY$69,Y$38)*$B39,VLOOKUP($C$2,'LookUp Ranges'!$A$56:$CY$62,Y$38)*$B39))</f>
        <v>0</v>
      </c>
      <c r="Y39" s="248">
        <f ca="1">IF($C39=$B39,0,IF(AND('Bonus Depreciation Help'!$C$34="50%",$C$5=Inservice),VLOOKUP($C$2,'LookUp Ranges'!$A$64:$CY$69,Z$38)*$B39,VLOOKUP($C$2,'LookUp Ranges'!$A$56:$CY$62,Z$38)*$B39))</f>
        <v>0</v>
      </c>
      <c r="Z39" s="247">
        <f ca="1">IF($C39=$B39,0,IF(AND('Bonus Depreciation Help'!$C$34="50%",$C$5=Inservice),VLOOKUP($C$2,'LookUp Ranges'!$A$64:$CY$69,AA$38)*$B39,VLOOKUP($C$2,'LookUp Ranges'!$A$56:$CY$62,AA$38)*$B39))</f>
        <v>0</v>
      </c>
      <c r="AA39" s="247">
        <f ca="1">IF($C39=$B39,0,IF(AND('Bonus Depreciation Help'!$C$34="50%",$C$5=Inservice),VLOOKUP($C$2,'LookUp Ranges'!$A$64:$CY$69,AB$38)*$B39,VLOOKUP($C$2,'LookUp Ranges'!$A$56:$CY$62,AB$38)*$B39))</f>
        <v>0</v>
      </c>
      <c r="AB39" s="247">
        <f ca="1">IF($C39=$B39,0,IF(AND('Bonus Depreciation Help'!$C$34="50%",$C$5=Inservice),VLOOKUP($C$2,'LookUp Ranges'!$A$64:$CY$69,AC$38)*$B39,VLOOKUP($C$2,'LookUp Ranges'!$A$56:$CY$62,AC$38)*$B39))</f>
        <v>0</v>
      </c>
      <c r="AC39" s="247">
        <f ca="1">IF($C39=$B39,0,IF(AND('Bonus Depreciation Help'!$C$34="50%",$C$5=Inservice),VLOOKUP($C$2,'LookUp Ranges'!$A$64:$CY$69,AD$38)*$B39,VLOOKUP($C$2,'LookUp Ranges'!$A$56:$CY$62,AD$38)*$B39))</f>
        <v>0</v>
      </c>
      <c r="AD39" s="247">
        <f ca="1">IF($C39=$B39,0,IF(AND('Bonus Depreciation Help'!$C$34="50%",$C$5=Inservice),VLOOKUP($C$2,'LookUp Ranges'!$A$64:$CY$69,AE$38)*$B39,VLOOKUP($C$2,'LookUp Ranges'!$A$56:$CY$62,AE$38)*$B39))</f>
        <v>0</v>
      </c>
      <c r="AE39" s="247">
        <f ca="1">IF($C39=$B39,0,IF(AND('Bonus Depreciation Help'!$C$34="50%",$C$5=Inservice),VLOOKUP($C$2,'LookUp Ranges'!$A$64:$CY$69,AF$38)*$B39,VLOOKUP($C$2,'LookUp Ranges'!$A$56:$CY$62,AF$38)*$B39))</f>
        <v>0</v>
      </c>
      <c r="AF39" s="247">
        <f ca="1">IF($C39=$B39,0,IF(AND('Bonus Depreciation Help'!$C$34="50%",$C$5=Inservice),VLOOKUP($C$2,'LookUp Ranges'!$A$64:$CY$69,AG$38)*$B39,VLOOKUP($C$2,'LookUp Ranges'!$A$56:$CY$62,AG$38)*$B39))</f>
        <v>0</v>
      </c>
      <c r="AG39" s="247">
        <f ca="1">IF($C39=$B39,0,IF(AND('Bonus Depreciation Help'!$C$34="50%",$C$5=Inservice),VLOOKUP($C$2,'LookUp Ranges'!$A$64:$CY$69,AH$38)*$B39,VLOOKUP($C$2,'LookUp Ranges'!$A$56:$CY$62,AH$38)*$B39))</f>
        <v>0</v>
      </c>
      <c r="AH39" s="247">
        <f ca="1">IF($C39=$B39,0,IF(AND('Bonus Depreciation Help'!$C$34="50%",$C$5=Inservice),VLOOKUP($C$2,'LookUp Ranges'!$A$64:$CY$69,AI$38)*$B39,VLOOKUP($C$2,'LookUp Ranges'!$A$56:$CY$62,AI$38)*$B39))</f>
        <v>0</v>
      </c>
      <c r="AI39" s="247">
        <f ca="1">IF($C39=$B39,0,IF(AND('Bonus Depreciation Help'!$C$34="50%",$C$5=Inservice),VLOOKUP($C$2,'LookUp Ranges'!$A$64:$CY$69,AJ$38)*$B39,VLOOKUP($C$2,'LookUp Ranges'!$A$56:$CY$62,AJ$38)*$B39))</f>
        <v>0</v>
      </c>
      <c r="AJ39" s="247">
        <f ca="1">IF($C39=$B39,0,IF(AND('Bonus Depreciation Help'!$C$34="50%",$C$5=Inservice),VLOOKUP($C$2,'LookUp Ranges'!$A$64:$CY$69,AK$38)*$B39,VLOOKUP($C$2,'LookUp Ranges'!$A$56:$CY$62,AK$38)*$B39))</f>
        <v>0</v>
      </c>
      <c r="AK39" s="247">
        <f ca="1">IF($C39=$B39,0,IF(AND('Bonus Depreciation Help'!$C$34="50%",$C$5=Inservice),VLOOKUP($C$2,'LookUp Ranges'!$A$64:$CY$69,AL$38)*$B39,VLOOKUP($C$2,'LookUp Ranges'!$A$56:$CY$62,AL$38)*$B39))</f>
        <v>0</v>
      </c>
      <c r="AL39" s="247">
        <f ca="1">IF($C39=$B39,0,IF(AND('Bonus Depreciation Help'!$C$34="50%",$C$5=Inservice),VLOOKUP($C$2,'LookUp Ranges'!$A$64:$CY$69,AM$38)*$B39,VLOOKUP($C$2,'LookUp Ranges'!$A$56:$CY$62,AM$38)*$B39))</f>
        <v>0</v>
      </c>
      <c r="AM39" s="247">
        <f ca="1">IF($C39=$B39,0,IF(AND('Bonus Depreciation Help'!$C$34="50%",$C$5=Inservice),VLOOKUP($C$2,'LookUp Ranges'!$A$64:$CY$69,AN$38)*$B39,VLOOKUP($C$2,'LookUp Ranges'!$A$56:$CY$62,AN$38)*$B39))</f>
        <v>0</v>
      </c>
      <c r="AN39" s="247">
        <f ca="1">IF($C39=$B39,0,IF(AND('Bonus Depreciation Help'!$C$34="50%",$C$5=Inservice),VLOOKUP($C$2,'LookUp Ranges'!$A$64:$CY$69,AO$38)*$B39,VLOOKUP($C$2,'LookUp Ranges'!$A$56:$CY$62,AO$38)*$B39))</f>
        <v>0</v>
      </c>
      <c r="AO39" s="247">
        <f ca="1">IF($C39=$B39,0,IF(AND('Bonus Depreciation Help'!$C$34="50%",$C$5=Inservice),VLOOKUP($C$2,'LookUp Ranges'!$A$64:$CY$69,AP$38)*$B39,VLOOKUP($C$2,'LookUp Ranges'!$A$56:$CY$62,AP$38)*$B39))</f>
        <v>0</v>
      </c>
      <c r="AP39" s="247">
        <f ca="1">IF($C39=$B39,0,IF(AND('Bonus Depreciation Help'!$C$34="50%",$C$5=Inservice),VLOOKUP($C$2,'LookUp Ranges'!$A$64:$CY$69,AQ$38)*$B39,VLOOKUP($C$2,'LookUp Ranges'!$A$56:$CY$62,AQ$38)*$B39))</f>
        <v>0</v>
      </c>
      <c r="AQ39" s="247">
        <f ca="1">IF($C39=$B39,0,IF(AND('Bonus Depreciation Help'!$C$34="50%",$C$5=Inservice),VLOOKUP($C$2,'LookUp Ranges'!$A$64:$CY$69,AR$38)*$B39,VLOOKUP($C$2,'LookUp Ranges'!$A$56:$CY$62,AR$38)*$B39))</f>
        <v>0</v>
      </c>
      <c r="AR39" s="247">
        <f ca="1">IF($C39=$B39,0,IF(AND('Bonus Depreciation Help'!$C$34="50%",$C$5=Inservice),VLOOKUP($C$2,'LookUp Ranges'!$A$64:$CY$69,AS$38)*$B39,VLOOKUP($C$2,'LookUp Ranges'!$A$56:$CY$62,AS$38)*$B39))</f>
        <v>0</v>
      </c>
      <c r="AS39" s="247">
        <f ca="1">IF($C39=$B39,0,IF(AND('Bonus Depreciation Help'!$C$34="50%",$C$5=Inservice),VLOOKUP($C$2,'LookUp Ranges'!$A$64:$CY$69,AT$38)*$B39,VLOOKUP($C$2,'LookUp Ranges'!$A$56:$CY$62,AT$38)*$B39))</f>
        <v>0</v>
      </c>
      <c r="AT39" s="247">
        <f ca="1">IF($C39=$B39,0,IF(AND('Bonus Depreciation Help'!$C$34="50%",$C$5=Inservice),VLOOKUP($C$2,'LookUp Ranges'!$A$64:$CY$69,AU$38)*$B39,VLOOKUP($C$2,'LookUp Ranges'!$A$56:$CY$62,AU$38)*$B39))</f>
        <v>0</v>
      </c>
      <c r="AU39" s="247">
        <f ca="1">IF($C39=$B39,0,IF(AND('Bonus Depreciation Help'!$C$34="50%",$C$5=Inservice),VLOOKUP($C$2,'LookUp Ranges'!$A$64:$CY$69,AV$38)*$B39,VLOOKUP($C$2,'LookUp Ranges'!$A$56:$CY$62,AV$38)*$B39))</f>
        <v>0</v>
      </c>
      <c r="AV39" s="247">
        <f ca="1">IF($C39=$B39,0,IF(AND('Bonus Depreciation Help'!$C$34="50%",$C$5=Inservice),VLOOKUP($C$2,'LookUp Ranges'!$A$64:$CY$69,AW$38)*$B39,VLOOKUP($C$2,'LookUp Ranges'!$A$56:$CY$62,AW$38)*$B39))</f>
        <v>0</v>
      </c>
      <c r="AW39" s="247">
        <f ca="1">IF($C39=$B39,0,IF(AND('Bonus Depreciation Help'!$C$34="50%",$C$5=Inservice),VLOOKUP($C$2,'LookUp Ranges'!$A$64:$CY$69,AX$38)*$B39,VLOOKUP($C$2,'LookUp Ranges'!$A$56:$CY$62,AX$38)*$B39))</f>
        <v>0</v>
      </c>
      <c r="AX39" s="247">
        <f ca="1">IF($C39=$B39,0,IF(AND('Bonus Depreciation Help'!$C$34="50%",$C$5=Inservice),VLOOKUP($C$2,'LookUp Ranges'!$A$64:$CY$69,AY$38)*$B39,VLOOKUP($C$2,'LookUp Ranges'!$A$56:$CY$62,AY$38)*$B39))</f>
        <v>0</v>
      </c>
      <c r="AY39" s="247">
        <f ca="1">IF($C39=$B39,0,IF(AND('Bonus Depreciation Help'!$C$34="50%",$C$5=Inservice),VLOOKUP($C$2,'LookUp Ranges'!$A$64:$CY$69,AZ$38)*$B39,VLOOKUP($C$2,'LookUp Ranges'!$A$56:$CY$62,AZ$38)*$B39))</f>
        <v>0</v>
      </c>
      <c r="AZ39" s="247">
        <f ca="1">IF($C39=$B39,0,IF(AND('Bonus Depreciation Help'!$C$34="50%",$C$5=Inservice),VLOOKUP($C$2,'LookUp Ranges'!$A$64:$CY$69,BA$38)*$B39,VLOOKUP($C$2,'LookUp Ranges'!$A$56:$CY$62,BA$38)*$B39))</f>
        <v>0</v>
      </c>
      <c r="BA39" s="247">
        <f ca="1">IF($C39=$B39,0,IF(AND('Bonus Depreciation Help'!$C$34="50%",$C$5=Inservice),VLOOKUP($C$2,'LookUp Ranges'!$A$64:$CY$69,BB$38)*$B39,VLOOKUP($C$2,'LookUp Ranges'!$A$56:$CY$62,BB$38)*$B39))</f>
        <v>0</v>
      </c>
      <c r="BB39" s="247">
        <f ca="1">IF($C39=$B39,0,IF(AND('Bonus Depreciation Help'!$C$34="50%",$C$5=Inservice),VLOOKUP($C$2,'LookUp Ranges'!$A$64:$CY$69,BC$38)*$B39,VLOOKUP($C$2,'LookUp Ranges'!$A$56:$CY$62,BC$38)*$B39))</f>
        <v>0</v>
      </c>
      <c r="BC39" s="247">
        <f ca="1">IF($C39=$B39,0,IF(AND('Bonus Depreciation Help'!$C$34="50%",$C$5=Inservice),VLOOKUP($C$2,'LookUp Ranges'!$A$64:$CY$69,BD$38)*$B39,VLOOKUP($C$2,'LookUp Ranges'!$A$56:$CY$62,BD$38)*$B39))</f>
        <v>0</v>
      </c>
      <c r="BD39" s="247">
        <f ca="1">IF($C39=$B39,0,IF(AND('Bonus Depreciation Help'!$C$34="50%",$C$5=Inservice),VLOOKUP($C$2,'LookUp Ranges'!$A$64:$CY$69,BE$38)*$B39,VLOOKUP($C$2,'LookUp Ranges'!$A$56:$CY$62,BE$38)*$B39))</f>
        <v>0</v>
      </c>
      <c r="BE39" s="247">
        <f ca="1">IF($C39=$B39,0,IF(AND('Bonus Depreciation Help'!$C$34="50%",$C$5=Inservice),VLOOKUP($C$2,'LookUp Ranges'!$A$64:$CY$69,BF$38)*$B39,VLOOKUP($C$2,'LookUp Ranges'!$A$56:$CY$62,BF$38)*$B39))</f>
        <v>0</v>
      </c>
      <c r="BF39" s="247">
        <f ca="1">IF($C39=$B39,0,IF(AND('Bonus Depreciation Help'!$C$34="50%",$C$5=Inservice),VLOOKUP($C$2,'LookUp Ranges'!$A$64:$CY$69,BG$38)*$B39,VLOOKUP($C$2,'LookUp Ranges'!$A$56:$CY$62,BG$38)*$B39))</f>
        <v>0</v>
      </c>
      <c r="BG39" s="247">
        <f ca="1">IF($C39=$B39,0,IF(AND('Bonus Depreciation Help'!$C$34="50%",$C$5=Inservice),VLOOKUP($C$2,'LookUp Ranges'!$A$64:$CY$69,BH$38)*$B39,VLOOKUP($C$2,'LookUp Ranges'!$A$56:$CY$62,BH$38)*$B39))</f>
        <v>0</v>
      </c>
      <c r="BH39" s="247">
        <f ca="1">IF($C39=$B39,0,IF(AND('Bonus Depreciation Help'!$C$34="50%",$C$5=Inservice),VLOOKUP($C$2,'LookUp Ranges'!$A$64:$CY$69,BI$38)*$B39,VLOOKUP($C$2,'LookUp Ranges'!$A$56:$CY$62,BI$38)*$B39))</f>
        <v>0</v>
      </c>
      <c r="BI39" s="247">
        <f ca="1">IF($C39=$B39,0,IF(AND('Bonus Depreciation Help'!$C$34="50%",$C$5=Inservice),VLOOKUP($C$2,'LookUp Ranges'!$A$64:$CY$69,BJ$38)*$B39,VLOOKUP($C$2,'LookUp Ranges'!$A$56:$CY$62,BJ$38)*$B39))</f>
        <v>0</v>
      </c>
      <c r="BJ39" s="247">
        <f ca="1">IF($C39=$B39,0,IF(AND('Bonus Depreciation Help'!$C$34="50%",$C$5=Inservice),VLOOKUP($C$2,'LookUp Ranges'!$A$64:$CY$69,BK$38)*$B39,VLOOKUP($C$2,'LookUp Ranges'!$A$56:$CY$62,BK$38)*$B39))</f>
        <v>0</v>
      </c>
      <c r="BK39" s="247">
        <f ca="1">IF($C39=$B39,0,IF(AND('Bonus Depreciation Help'!$C$34="50%",$C$5=Inservice),VLOOKUP($C$2,'LookUp Ranges'!$A$64:$CY$69,BL$38)*$B39,VLOOKUP($C$2,'LookUp Ranges'!$A$56:$CY$62,BL$38)*$B39))</f>
        <v>0</v>
      </c>
      <c r="BL39" s="247">
        <f ca="1">IF($C39=$B39,0,IF(AND('Bonus Depreciation Help'!$C$34="50%",$C$5=Inservice),VLOOKUP($C$2,'LookUp Ranges'!$A$64:$CY$69,BM$38)*$B39,VLOOKUP($C$2,'LookUp Ranges'!$A$56:$CY$62,BM$38)*$B39))</f>
        <v>0</v>
      </c>
      <c r="BM39" s="247">
        <f ca="1">IF($C39=$B39,0,IF(AND('Bonus Depreciation Help'!$C$34="50%",$C$5=Inservice),VLOOKUP($C$2,'LookUp Ranges'!$A$64:$CY$69,BN$38)*$B39,VLOOKUP($C$2,'LookUp Ranges'!$A$56:$CY$62,BN$38)*$B39))</f>
        <v>0</v>
      </c>
      <c r="BN39" s="247">
        <f ca="1">IF($C39=$B39,0,IF(AND('Bonus Depreciation Help'!$C$34="50%",$C$5=Inservice),VLOOKUP($C$2,'LookUp Ranges'!$A$64:$CY$69,BO$38)*$B39,VLOOKUP($C$2,'LookUp Ranges'!$A$56:$CY$62,BO$38)*$B39))</f>
        <v>0</v>
      </c>
      <c r="BO39" s="247">
        <f ca="1">IF($C39=$B39,0,IF(AND('Bonus Depreciation Help'!$C$34="50%",$C$5=Inservice),VLOOKUP($C$2,'LookUp Ranges'!$A$64:$CY$69,BP$38)*$B39,VLOOKUP($C$2,'LookUp Ranges'!$A$56:$CY$62,BP$38)*$B39))</f>
        <v>0</v>
      </c>
      <c r="BP39" s="247">
        <f ca="1">IF($C39=$B39,0,IF(AND('Bonus Depreciation Help'!$C$34="50%",$C$5=Inservice),VLOOKUP($C$2,'LookUp Ranges'!$A$64:$CY$69,BQ$38)*$B39,VLOOKUP($C$2,'LookUp Ranges'!$A$56:$CY$62,BQ$38)*$B39))</f>
        <v>0</v>
      </c>
      <c r="BQ39" s="247">
        <f ca="1">IF($C39=$B39,0,IF(AND('Bonus Depreciation Help'!$C$34="50%",$C$5=Inservice),VLOOKUP($C$2,'LookUp Ranges'!$A$64:$CY$69,BR$38)*$B39,VLOOKUP($C$2,'LookUp Ranges'!$A$56:$CY$62,BR$38)*$B39))</f>
        <v>0</v>
      </c>
      <c r="BR39" s="247">
        <f ca="1">IF($C39=$B39,0,IF(AND('Bonus Depreciation Help'!$C$34="50%",$C$5=Inservice),VLOOKUP($C$2,'LookUp Ranges'!$A$64:$CY$69,BS$38)*$B39,VLOOKUP($C$2,'LookUp Ranges'!$A$56:$CY$62,BS$38)*$B39))</f>
        <v>0</v>
      </c>
      <c r="BS39" s="247">
        <f ca="1">IF($C39=$B39,0,IF(AND('Bonus Depreciation Help'!$C$34="50%",$C$5=Inservice),VLOOKUP($C$2,'LookUp Ranges'!$A$64:$CY$69,BT$38)*$B39,VLOOKUP($C$2,'LookUp Ranges'!$A$56:$CY$62,BT$38)*$B39))</f>
        <v>0</v>
      </c>
      <c r="BT39" s="247">
        <f ca="1">IF($C39=$B39,0,IF(AND('Bonus Depreciation Help'!$C$34="50%",$C$5=Inservice),VLOOKUP($C$2,'LookUp Ranges'!$A$64:$CY$69,BU$38)*$B39,VLOOKUP($C$2,'LookUp Ranges'!$A$56:$CY$62,BU$38)*$B39))</f>
        <v>0</v>
      </c>
      <c r="BU39" s="247">
        <f ca="1">IF($C39=$B39,0,IF(AND('Bonus Depreciation Help'!$C$34="50%",$C$5=Inservice),VLOOKUP($C$2,'LookUp Ranges'!$A$64:$CY$69,BV$38)*$B39,VLOOKUP($C$2,'LookUp Ranges'!$A$56:$CY$62,BV$38)*$B39))</f>
        <v>0</v>
      </c>
      <c r="BV39" s="247">
        <f ca="1">IF($C39=$B39,0,IF(AND('Bonus Depreciation Help'!$C$34="50%",$C$5=Inservice),VLOOKUP($C$2,'LookUp Ranges'!$A$64:$CY$69,BW$38)*$B39,VLOOKUP($C$2,'LookUp Ranges'!$A$56:$CY$62,BW$38)*$B39))</f>
        <v>0</v>
      </c>
      <c r="BW39" s="247">
        <f ca="1">IF($C39=$B39,0,IF(AND('Bonus Depreciation Help'!$C$34="50%",$C$5=Inservice),VLOOKUP($C$2,'LookUp Ranges'!$A$64:$CY$69,BX$38)*$B39,VLOOKUP($C$2,'LookUp Ranges'!$A$56:$CY$62,BX$38)*$B39))</f>
        <v>0</v>
      </c>
      <c r="BX39" s="247">
        <f ca="1">IF($C39=$B39,0,IF(AND('Bonus Depreciation Help'!$C$34="50%",$C$5=Inservice),VLOOKUP($C$2,'LookUp Ranges'!$A$64:$CY$69,BY$38)*$B39,VLOOKUP($C$2,'LookUp Ranges'!$A$56:$CY$62,BY$38)*$B39))</f>
        <v>0</v>
      </c>
      <c r="BY39" s="247">
        <f ca="1">IF($C39=$B39,0,IF(AND('Bonus Depreciation Help'!$C$34="50%",$C$5=Inservice),VLOOKUP($C$2,'LookUp Ranges'!$A$64:$CY$69,BZ$38)*$B39,VLOOKUP($C$2,'LookUp Ranges'!$A$56:$CY$62,BZ$38)*$B39))</f>
        <v>0</v>
      </c>
      <c r="BZ39" s="247">
        <f ca="1">IF($C39=$B39,0,IF(AND('Bonus Depreciation Help'!$C$34="50%",$C$5=Inservice),VLOOKUP($C$2,'LookUp Ranges'!$A$64:$CY$69,CA$38)*$B39,VLOOKUP($C$2,'LookUp Ranges'!$A$56:$CY$62,CA$38)*$B39))</f>
        <v>0</v>
      </c>
      <c r="CA39" s="247">
        <f ca="1">IF($C39=$B39,0,IF(AND('Bonus Depreciation Help'!$C$34="50%",$C$5=Inservice),VLOOKUP($C$2,'LookUp Ranges'!$A$64:$CY$69,CB$38)*$B39,VLOOKUP($C$2,'LookUp Ranges'!$A$56:$CY$62,CB$38)*$B39))</f>
        <v>0</v>
      </c>
      <c r="CB39" s="247">
        <f ca="1">IF($C39=$B39,0,IF(AND('Bonus Depreciation Help'!$C$34="50%",$C$5=Inservice),VLOOKUP($C$2,'LookUp Ranges'!$A$64:$CY$69,CC$38)*$B39,VLOOKUP($C$2,'LookUp Ranges'!$A$56:$CY$62,CC$38)*$B39))</f>
        <v>0</v>
      </c>
      <c r="CC39" s="247">
        <f ca="1">IF($C39=$B39,0,IF(AND('Bonus Depreciation Help'!$C$34="50%",$C$5=Inservice),VLOOKUP($C$2,'LookUp Ranges'!$A$64:$CY$69,CD$38)*$B39,VLOOKUP($C$2,'LookUp Ranges'!$A$56:$CY$62,CD$38)*$B39))</f>
        <v>0</v>
      </c>
      <c r="CD39" s="247">
        <f ca="1">IF($C39=$B39,0,IF(AND('Bonus Depreciation Help'!$C$34="50%",$C$5=Inservice),VLOOKUP($C$2,'LookUp Ranges'!$A$64:$CY$69,CE$38)*$B39,VLOOKUP($C$2,'LookUp Ranges'!$A$56:$CY$62,CE$38)*$B39))</f>
        <v>0</v>
      </c>
      <c r="CE39" s="247">
        <f ca="1">IF($C39=$B39,0,IF(AND('Bonus Depreciation Help'!$C$34="50%",$C$5=Inservice),VLOOKUP($C$2,'LookUp Ranges'!$A$64:$CY$69,CF$38)*$B39,VLOOKUP($C$2,'LookUp Ranges'!$A$56:$CY$62,CF$38)*$B39))</f>
        <v>0</v>
      </c>
      <c r="CF39" s="247">
        <f ca="1">IF($C39=$B39,0,IF(AND('Bonus Depreciation Help'!$C$34="50%",$C$5=Inservice),VLOOKUP($C$2,'LookUp Ranges'!$A$64:$CY$69,CG$38)*$B39,VLOOKUP($C$2,'LookUp Ranges'!$A$56:$CY$62,CG$38)*$B39))</f>
        <v>0</v>
      </c>
      <c r="CG39" s="247">
        <f ca="1">IF($C39=$B39,0,IF(AND('Bonus Depreciation Help'!$C$34="50%",$C$5=Inservice),VLOOKUP($C$2,'LookUp Ranges'!$A$64:$CY$69,CH$38)*$B39,VLOOKUP($C$2,'LookUp Ranges'!$A$56:$CY$62,CH$38)*$B39))</f>
        <v>0</v>
      </c>
      <c r="CH39" s="247">
        <f ca="1">IF($C39=$B39,0,IF(AND('Bonus Depreciation Help'!$C$34="50%",$C$5=Inservice),VLOOKUP($C$2,'LookUp Ranges'!$A$64:$CY$69,CI$38)*$B39,VLOOKUP($C$2,'LookUp Ranges'!$A$56:$CY$62,CI$38)*$B39))</f>
        <v>0</v>
      </c>
      <c r="CI39" s="247">
        <f ca="1">IF($C39=$B39,0,IF(AND('Bonus Depreciation Help'!$C$34="50%",$C$5=Inservice),VLOOKUP($C$2,'LookUp Ranges'!$A$64:$CY$69,CJ$38)*$B39,VLOOKUP($C$2,'LookUp Ranges'!$A$56:$CY$62,CJ$38)*$B39))</f>
        <v>0</v>
      </c>
      <c r="CJ39" s="247">
        <f ca="1">IF($C39=$B39,0,IF(AND('Bonus Depreciation Help'!$C$34="50%",$C$5=Inservice),VLOOKUP($C$2,'LookUp Ranges'!$A$64:$CY$69,CK$38)*$B39,VLOOKUP($C$2,'LookUp Ranges'!$A$56:$CY$62,CK$38)*$B39))</f>
        <v>0</v>
      </c>
      <c r="CK39" s="247">
        <f ca="1">IF($C39=$B39,0,IF(AND('Bonus Depreciation Help'!$C$34="50%",$C$5=Inservice),VLOOKUP($C$2,'LookUp Ranges'!$A$64:$CY$69,CL$38)*$B39,VLOOKUP($C$2,'LookUp Ranges'!$A$56:$CY$62,CL$38)*$B39))</f>
        <v>0</v>
      </c>
      <c r="CL39" s="247">
        <f ca="1">IF($C39=$B39,0,IF(AND('Bonus Depreciation Help'!$C$34="50%",$C$5=Inservice),VLOOKUP($C$2,'LookUp Ranges'!$A$64:$CY$69,CM$38)*$B39,VLOOKUP($C$2,'LookUp Ranges'!$A$56:$CY$62,CM$38)*$B39))</f>
        <v>0</v>
      </c>
      <c r="CM39" s="247">
        <f ca="1">IF($C39=$B39,0,IF(AND('Bonus Depreciation Help'!$C$34="50%",$C$5=Inservice),VLOOKUP($C$2,'LookUp Ranges'!$A$64:$CY$69,CN$38)*$B39,VLOOKUP($C$2,'LookUp Ranges'!$A$56:$CY$62,CN$38)*$B39))</f>
        <v>0</v>
      </c>
      <c r="CN39" s="247">
        <f ca="1">IF($C39=$B39,0,IF(AND('Bonus Depreciation Help'!$C$34="50%",$C$5=Inservice),VLOOKUP($C$2,'LookUp Ranges'!$A$64:$CY$69,CO$38)*$B39,VLOOKUP($C$2,'LookUp Ranges'!$A$56:$CY$62,CO$38)*$B39))</f>
        <v>0</v>
      </c>
      <c r="CO39" s="247">
        <f ca="1">IF($C39=$B39,0,IF(AND('Bonus Depreciation Help'!$C$34="50%",$C$5=Inservice),VLOOKUP($C$2,'LookUp Ranges'!$A$64:$CY$69,CP$38)*$B39,VLOOKUP($C$2,'LookUp Ranges'!$A$56:$CY$62,CP$38)*$B39))</f>
        <v>0</v>
      </c>
      <c r="CP39" s="247">
        <f ca="1">IF($C39=$B39,0,IF(AND('Bonus Depreciation Help'!$C$34="50%",$C$5=Inservice),VLOOKUP($C$2,'LookUp Ranges'!$A$64:$CY$69,CQ$38)*$B39,VLOOKUP($C$2,'LookUp Ranges'!$A$56:$CY$62,CQ$38)*$B39))</f>
        <v>0</v>
      </c>
      <c r="CQ39" s="247">
        <f ca="1">IF($C39=$B39,0,IF(AND('Bonus Depreciation Help'!$C$34="50%",$C$5=Inservice),VLOOKUP($C$2,'LookUp Ranges'!$A$64:$CY$69,CR$38)*$B39,VLOOKUP($C$2,'LookUp Ranges'!$A$56:$CY$62,CR$38)*$B39))</f>
        <v>0</v>
      </c>
      <c r="CR39" s="247">
        <f ca="1">IF($C39=$B39,0,IF(AND('Bonus Depreciation Help'!$C$34="50%",$C$5=Inservice),VLOOKUP($C$2,'LookUp Ranges'!$A$64:$CY$69,CS$38)*$B39,VLOOKUP($C$2,'LookUp Ranges'!$A$56:$CY$62,CS$38)*$B39))</f>
        <v>0</v>
      </c>
      <c r="CS39" s="247">
        <f ca="1">IF($C39=$B39,0,IF(AND('Bonus Depreciation Help'!$C$34="50%",$C$5=Inservice),VLOOKUP($C$2,'LookUp Ranges'!$A$64:$CY$69,CT$38)*$B39,VLOOKUP($C$2,'LookUp Ranges'!$A$56:$CY$62,CT$38)*$B39))</f>
        <v>0</v>
      </c>
      <c r="CT39" s="247">
        <f ca="1">IF($C39=$B39,0,IF(AND('Bonus Depreciation Help'!$C$34="50%",$C$5=Inservice),VLOOKUP($C$2,'LookUp Ranges'!$A$64:$CY$69,CU$38)*$B39,VLOOKUP($C$2,'LookUp Ranges'!$A$56:$CY$62,CU$38)*$B39))</f>
        <v>0</v>
      </c>
      <c r="CU39" s="247">
        <f ca="1">IF($C39=$B39,0,IF(AND('Bonus Depreciation Help'!$C$34="50%",$C$5=Inservice),VLOOKUP($C$2,'LookUp Ranges'!$A$64:$CY$69,CV$38)*$B39,VLOOKUP($C$2,'LookUp Ranges'!$A$56:$CY$62,CV$38)*$B39))</f>
        <v>0</v>
      </c>
      <c r="CV39" s="247">
        <f ca="1">IF($C39=$B39,0,IF(AND('Bonus Depreciation Help'!$C$34="50%",$C$5=Inservice),VLOOKUP($C$2,'LookUp Ranges'!$A$64:$CY$69,CW$38)*$B39,VLOOKUP($C$2,'LookUp Ranges'!$A$56:$CY$62,CW$38)*$B39))</f>
        <v>0</v>
      </c>
      <c r="CW39" s="247">
        <f ca="1">IF($C39=$B39,0,IF(AND('Bonus Depreciation Help'!$C$34="50%",$C$5=Inservice),VLOOKUP($C$2,'LookUp Ranges'!$A$64:$CY$69,CX$38)*$B39,VLOOKUP($C$2,'LookUp Ranges'!$A$56:$CY$62,CX$38)*$B39))</f>
        <v>0</v>
      </c>
      <c r="CX39" s="247">
        <f ca="1">IF($C39=$B39,0,IF(AND('Bonus Depreciation Help'!$C$34="50%",$C$5=Inservice),VLOOKUP($C$2,'LookUp Ranges'!$A$64:$CY$69,CY$38)*$B39,VLOOKUP($C$2,'LookUp Ranges'!$A$56:$CY$62,CY$38)*$B39))</f>
        <v>0</v>
      </c>
      <c r="CY39" s="247">
        <f ca="1">SUM(C39:CX39)</f>
        <v>0</v>
      </c>
    </row>
    <row r="40" spans="1:103" x14ac:dyDescent="0.2">
      <c r="A40" s="246">
        <f t="shared" ref="A40:A59" si="234">A39+1</f>
        <v>2</v>
      </c>
      <c r="B40" s="238">
        <f t="shared" ref="B40:B59" si="235">B13</f>
        <v>0</v>
      </c>
      <c r="C40" s="248"/>
      <c r="D40" s="256">
        <f ca="1">IF(AND('Bonus Depreciation Help'!$C$34="100%",D$5=Inservice),$B40,IF(AND('Bonus Depreciation Help'!$C$34="50%",D$5=Inservice),VLOOKUP($C$2,'LookUp Ranges'!$A$64:$CY$69,D$38)*$B40,VLOOKUP($C$2,'LookUp Ranges'!$A$56:$CY$62,D$38)*$B40))</f>
        <v>0</v>
      </c>
      <c r="E40" s="256">
        <f ca="1">IF($D40=$B40,0,IF(AND('Bonus Depreciation Help'!$C$34="50%",$D$5=Inservice),VLOOKUP($C$2,'LookUp Ranges'!$A$64:$CY$69,E$38)*$B40,VLOOKUP($C$2,'LookUp Ranges'!$A$56:$CY$62,E$38)*$B40))</f>
        <v>0</v>
      </c>
      <c r="F40" s="256">
        <f ca="1">IF($D40=$B40,0,IF(AND('Bonus Depreciation Help'!$C$34="50%",$D$5=Inservice),VLOOKUP($C$2,'LookUp Ranges'!$A$64:$CY$69,F$38)*$B40,VLOOKUP($C$2,'LookUp Ranges'!$A$56:$CY$62,F$38)*$B40))</f>
        <v>0</v>
      </c>
      <c r="G40" s="256">
        <f ca="1">IF($D40=$B40,0,IF(AND('Bonus Depreciation Help'!$C$34="50%",$D$5=Inservice),VLOOKUP($C$2,'LookUp Ranges'!$A$64:$CY$69,G$38)*$B40,VLOOKUP($C$2,'LookUp Ranges'!$A$56:$CY$62,G$38)*$B40))</f>
        <v>0</v>
      </c>
      <c r="H40" s="256">
        <f ca="1">IF($D40=$B40,0,IF(AND('Bonus Depreciation Help'!$C$34="50%",$D$5=Inservice),VLOOKUP($C$2,'LookUp Ranges'!$A$64:$CY$69,H$38)*$B40,VLOOKUP($C$2,'LookUp Ranges'!$A$56:$CY$62,H$38)*$B40))</f>
        <v>0</v>
      </c>
      <c r="I40" s="256">
        <f ca="1">IF($D40=$B40,0,IF(AND('Bonus Depreciation Help'!$C$34="50%",$D$5=Inservice),VLOOKUP($C$2,'LookUp Ranges'!$A$64:$CY$69,I$38)*$B40,VLOOKUP($C$2,'LookUp Ranges'!$A$56:$CY$62,I$38)*$B40))</f>
        <v>0</v>
      </c>
      <c r="J40" s="256">
        <f ca="1">IF($D40=$B40,0,IF(AND('Bonus Depreciation Help'!$C$34="50%",$D$5=Inservice),VLOOKUP($C$2,'LookUp Ranges'!$A$64:$CY$69,J$38)*$B40,VLOOKUP($C$2,'LookUp Ranges'!$A$56:$CY$62,J$38)*$B40))</f>
        <v>0</v>
      </c>
      <c r="K40" s="256">
        <f ca="1">IF($D40=$B40,0,IF(AND('Bonus Depreciation Help'!$C$34="50%",$D$5=Inservice),VLOOKUP($C$2,'LookUp Ranges'!$A$64:$CY$69,K$38)*$B40,VLOOKUP($C$2,'LookUp Ranges'!$A$56:$CY$62,K$38)*$B40))</f>
        <v>0</v>
      </c>
      <c r="L40" s="256">
        <f ca="1">IF($D40=$B40,0,IF(AND('Bonus Depreciation Help'!$C$34="50%",$D$5=Inservice),VLOOKUP($C$2,'LookUp Ranges'!$A$64:$CY$69,L$38)*$B40,VLOOKUP($C$2,'LookUp Ranges'!$A$56:$CY$62,L$38)*$B40))</f>
        <v>0</v>
      </c>
      <c r="M40" s="256">
        <f ca="1">IF($D40=$B40,0,IF(AND('Bonus Depreciation Help'!$C$34="50%",$D$5=Inservice),VLOOKUP($C$2,'LookUp Ranges'!$A$64:$CY$69,M$38)*$B40,VLOOKUP($C$2,'LookUp Ranges'!$A$56:$CY$62,M$38)*$B40))</f>
        <v>0</v>
      </c>
      <c r="N40" s="256">
        <f ca="1">IF($D40=$B40,0,IF(AND('Bonus Depreciation Help'!$C$34="50%",$D$5=Inservice),VLOOKUP($C$2,'LookUp Ranges'!$A$64:$CY$69,N$38)*$B40,VLOOKUP($C$2,'LookUp Ranges'!$A$56:$CY$62,N$38)*$B40))</f>
        <v>0</v>
      </c>
      <c r="O40" s="256">
        <f ca="1">IF($D40=$B40,0,IF(AND('Bonus Depreciation Help'!$C$34="50%",$D$5=Inservice),VLOOKUP($C$2,'LookUp Ranges'!$A$64:$CY$69,O$38)*$B40,VLOOKUP($C$2,'LookUp Ranges'!$A$56:$CY$62,O$38)*$B40))</f>
        <v>0</v>
      </c>
      <c r="P40" s="256">
        <f ca="1">IF($D40=$B40,0,IF(AND('Bonus Depreciation Help'!$C$34="50%",$D$5=Inservice),VLOOKUP($C$2,'LookUp Ranges'!$A$64:$CY$69,P$38)*$B40,VLOOKUP($C$2,'LookUp Ranges'!$A$56:$CY$62,P$38)*$B40))</f>
        <v>0</v>
      </c>
      <c r="Q40" s="256">
        <f ca="1">IF($D40=$B40,0,IF(AND('Bonus Depreciation Help'!$C$34="50%",$D$5=Inservice),VLOOKUP($C$2,'LookUp Ranges'!$A$64:$CY$69,Q$38)*$B40,VLOOKUP($C$2,'LookUp Ranges'!$A$56:$CY$62,Q$38)*$B40))</f>
        <v>0</v>
      </c>
      <c r="R40" s="256">
        <f ca="1">IF($D40=$B40,0,IF(AND('Bonus Depreciation Help'!$C$34="50%",$D$5=Inservice),VLOOKUP($C$2,'LookUp Ranges'!$A$64:$CY$69,R$38)*$B40,VLOOKUP($C$2,'LookUp Ranges'!$A$56:$CY$62,R$38)*$B40))</f>
        <v>0</v>
      </c>
      <c r="S40" s="256">
        <f ca="1">IF($D40=$B40,0,IF(AND('Bonus Depreciation Help'!$C$34="50%",$D$5=Inservice),VLOOKUP($C$2,'LookUp Ranges'!$A$64:$CY$69,S$38)*$B40,VLOOKUP($C$2,'LookUp Ranges'!$A$56:$CY$62,S$38)*$B40))</f>
        <v>0</v>
      </c>
      <c r="T40" s="256">
        <f ca="1">IF($D40=$B40,0,IF(AND('Bonus Depreciation Help'!$C$34="50%",$D$5=Inservice),VLOOKUP($C$2,'LookUp Ranges'!$A$64:$CY$69,T$38)*$B40,VLOOKUP($C$2,'LookUp Ranges'!$A$56:$CY$62,T$38)*$B40))</f>
        <v>0</v>
      </c>
      <c r="U40" s="256">
        <f ca="1">IF($D40=$B40,0,IF(AND('Bonus Depreciation Help'!$C$34="50%",$D$5=Inservice),VLOOKUP($C$2,'LookUp Ranges'!$A$64:$CY$69,U$38)*$B40,VLOOKUP($C$2,'LookUp Ranges'!$A$56:$CY$62,U$38)*$B40))</f>
        <v>0</v>
      </c>
      <c r="V40" s="256">
        <f ca="1">IF($D40=$B40,0,IF(AND('Bonus Depreciation Help'!$C$34="50%",$D$5=Inservice),VLOOKUP($C$2,'LookUp Ranges'!$A$64:$CY$69,V$38)*$B40,VLOOKUP($C$2,'LookUp Ranges'!$A$56:$CY$62,V$38)*$B40))</f>
        <v>0</v>
      </c>
      <c r="W40" s="256">
        <f ca="1">IF($D40=$B40,0,IF(AND('Bonus Depreciation Help'!$C$34="50%",$D$5=Inservice),VLOOKUP($C$2,'LookUp Ranges'!$A$64:$CY$69,W$38)*$B40,VLOOKUP($C$2,'LookUp Ranges'!$A$56:$CY$62,W$38)*$B40))</f>
        <v>0</v>
      </c>
      <c r="X40" s="256">
        <f ca="1">IF($D40=$B40,0,IF(AND('Bonus Depreciation Help'!$C$34="50%",$D$5=Inservice),VLOOKUP($C$2,'LookUp Ranges'!$A$64:$CY$69,X$38)*$B40,VLOOKUP($C$2,'LookUp Ranges'!$A$56:$CY$62,X$38)*$B40))</f>
        <v>0</v>
      </c>
      <c r="Y40" s="256">
        <f ca="1">IF($D40=$B40,0,IF(AND('Bonus Depreciation Help'!$C$34="50%",$D$5=Inservice),VLOOKUP($C$2,'LookUp Ranges'!$A$64:$CY$69,Y$38)*$B40,VLOOKUP($C$2,'LookUp Ranges'!$A$56:$CY$62,Y$38)*$B40))</f>
        <v>0</v>
      </c>
      <c r="Z40" s="257">
        <f ca="1">IF($D40=$B40,0,IF(AND('Bonus Depreciation Help'!$C$34="50%",$D$5=Inservice),VLOOKUP($C$2,'LookUp Ranges'!$A$64:$CY$69,Z$38)*$B40,VLOOKUP($C$2,'LookUp Ranges'!$A$56:$CY$62,Z$38)*$B40))</f>
        <v>0</v>
      </c>
      <c r="AA40" s="257">
        <f ca="1">IF($D40=$B40,0,IF(AND('Bonus Depreciation Help'!$C$34="50%",$D$5=Inservice),VLOOKUP($C$2,'LookUp Ranges'!$A$64:$CY$69,AA$38)*$B40,VLOOKUP($C$2,'LookUp Ranges'!$A$56:$CY$62,AA$38)*$B40))</f>
        <v>0</v>
      </c>
      <c r="AB40" s="257">
        <f ca="1">IF($D40=$B40,0,IF(AND('Bonus Depreciation Help'!$C$34="50%",$D$5=Inservice),VLOOKUP($C$2,'LookUp Ranges'!$A$64:$CY$69,AB$38)*$B40,VLOOKUP($C$2,'LookUp Ranges'!$A$56:$CY$62,AB$38)*$B40))</f>
        <v>0</v>
      </c>
      <c r="AC40" s="257">
        <f ca="1">IF($D40=$B40,0,IF(AND('Bonus Depreciation Help'!$C$34="50%",$D$5=Inservice),VLOOKUP($C$2,'LookUp Ranges'!$A$64:$CY$69,AC$38)*$B40,VLOOKUP($C$2,'LookUp Ranges'!$A$56:$CY$62,AC$38)*$B40))</f>
        <v>0</v>
      </c>
      <c r="AD40" s="257">
        <f ca="1">IF($D40=$B40,0,IF(AND('Bonus Depreciation Help'!$C$34="50%",$D$5=Inservice),VLOOKUP($C$2,'LookUp Ranges'!$A$64:$CY$69,AD$38)*$B40,VLOOKUP($C$2,'LookUp Ranges'!$A$56:$CY$62,AD$38)*$B40))</f>
        <v>0</v>
      </c>
      <c r="AE40" s="257">
        <f ca="1">IF($D40=$B40,0,IF(AND('Bonus Depreciation Help'!$C$34="50%",$D$5=Inservice),VLOOKUP($C$2,'LookUp Ranges'!$A$64:$CY$69,AE$38)*$B40,VLOOKUP($C$2,'LookUp Ranges'!$A$56:$CY$62,AE$38)*$B40))</f>
        <v>0</v>
      </c>
      <c r="AF40" s="257">
        <f ca="1">IF($D40=$B40,0,IF(AND('Bonus Depreciation Help'!$C$34="50%",$D$5=Inservice),VLOOKUP($C$2,'LookUp Ranges'!$A$64:$CY$69,AF$38)*$B40,VLOOKUP($C$2,'LookUp Ranges'!$A$56:$CY$62,AF$38)*$B40))</f>
        <v>0</v>
      </c>
      <c r="AG40" s="257">
        <f ca="1">IF($D40=$B40,0,IF(AND('Bonus Depreciation Help'!$C$34="50%",$D$5=Inservice),VLOOKUP($C$2,'LookUp Ranges'!$A$64:$CY$69,AG$38)*$B40,VLOOKUP($C$2,'LookUp Ranges'!$A$56:$CY$62,AG$38)*$B40))</f>
        <v>0</v>
      </c>
      <c r="AH40" s="257">
        <f ca="1">IF($D40=$B40,0,IF(AND('Bonus Depreciation Help'!$C$34="50%",$D$5=Inservice),VLOOKUP($C$2,'LookUp Ranges'!$A$64:$CY$69,AH$38)*$B40,VLOOKUP($C$2,'LookUp Ranges'!$A$56:$CY$62,AH$38)*$B40))</f>
        <v>0</v>
      </c>
      <c r="AI40" s="257">
        <f ca="1">IF($D40=$B40,0,IF(AND('Bonus Depreciation Help'!$C$34="50%",$D$5=Inservice),VLOOKUP($C$2,'LookUp Ranges'!$A$64:$CY$69,AI$38)*$B40,VLOOKUP($C$2,'LookUp Ranges'!$A$56:$CY$62,AI$38)*$B40))</f>
        <v>0</v>
      </c>
      <c r="AJ40" s="257">
        <f ca="1">IF($D40=$B40,0,IF(AND('Bonus Depreciation Help'!$C$34="50%",$D$5=Inservice),VLOOKUP($C$2,'LookUp Ranges'!$A$64:$CY$69,AJ$38)*$B40,VLOOKUP($C$2,'LookUp Ranges'!$A$56:$CY$62,AJ$38)*$B40))</f>
        <v>0</v>
      </c>
      <c r="AK40" s="257">
        <f ca="1">IF($D40=$B40,0,IF(AND('Bonus Depreciation Help'!$C$34="50%",$D$5=Inservice),VLOOKUP($C$2,'LookUp Ranges'!$A$64:$CY$69,AK$38)*$B40,VLOOKUP($C$2,'LookUp Ranges'!$A$56:$CY$62,AK$38)*$B40))</f>
        <v>0</v>
      </c>
      <c r="AL40" s="257">
        <f ca="1">IF($D40=$B40,0,IF(AND('Bonus Depreciation Help'!$C$34="50%",$D$5=Inservice),VLOOKUP($C$2,'LookUp Ranges'!$A$64:$CY$69,AL$38)*$B40,VLOOKUP($C$2,'LookUp Ranges'!$A$56:$CY$62,AL$38)*$B40))</f>
        <v>0</v>
      </c>
      <c r="AM40" s="257">
        <f ca="1">IF($D40=$B40,0,IF(AND('Bonus Depreciation Help'!$C$34="50%",$D$5=Inservice),VLOOKUP($C$2,'LookUp Ranges'!$A$64:$CY$69,AM$38)*$B40,VLOOKUP($C$2,'LookUp Ranges'!$A$56:$CY$62,AM$38)*$B40))</f>
        <v>0</v>
      </c>
      <c r="AN40" s="257">
        <f ca="1">IF($D40=$B40,0,IF(AND('Bonus Depreciation Help'!$C$34="50%",$D$5=Inservice),VLOOKUP($C$2,'LookUp Ranges'!$A$64:$CY$69,AN$38)*$B40,VLOOKUP($C$2,'LookUp Ranges'!$A$56:$CY$62,AN$38)*$B40))</f>
        <v>0</v>
      </c>
      <c r="AO40" s="257">
        <f ca="1">IF($D40=$B40,0,IF(AND('Bonus Depreciation Help'!$C$34="50%",$D$5=Inservice),VLOOKUP($C$2,'LookUp Ranges'!$A$64:$CY$69,AO$38)*$B40,VLOOKUP($C$2,'LookUp Ranges'!$A$56:$CY$62,AO$38)*$B40))</f>
        <v>0</v>
      </c>
      <c r="AP40" s="257">
        <f ca="1">IF($D40=$B40,0,IF(AND('Bonus Depreciation Help'!$C$34="50%",$D$5=Inservice),VLOOKUP($C$2,'LookUp Ranges'!$A$64:$CY$69,AP$38)*$B40,VLOOKUP($C$2,'LookUp Ranges'!$A$56:$CY$62,AP$38)*$B40))</f>
        <v>0</v>
      </c>
      <c r="AQ40" s="257">
        <f ca="1">IF($D40=$B40,0,IF(AND('Bonus Depreciation Help'!$C$34="50%",$D$5=Inservice),VLOOKUP($C$2,'LookUp Ranges'!$A$64:$CY$69,AQ$38)*$B40,VLOOKUP($C$2,'LookUp Ranges'!$A$56:$CY$62,AQ$38)*$B40))</f>
        <v>0</v>
      </c>
      <c r="AR40" s="257">
        <f ca="1">IF($D40=$B40,0,IF(AND('Bonus Depreciation Help'!$C$34="50%",$D$5=Inservice),VLOOKUP($C$2,'LookUp Ranges'!$A$64:$CY$69,AR$38)*$B40,VLOOKUP($C$2,'LookUp Ranges'!$A$56:$CY$62,AR$38)*$B40))</f>
        <v>0</v>
      </c>
      <c r="AS40" s="257">
        <f ca="1">IF($D40=$B40,0,IF(AND('Bonus Depreciation Help'!$C$34="50%",$D$5=Inservice),VLOOKUP($C$2,'LookUp Ranges'!$A$64:$CY$69,AS$38)*$B40,VLOOKUP($C$2,'LookUp Ranges'!$A$56:$CY$62,AS$38)*$B40))</f>
        <v>0</v>
      </c>
      <c r="AT40" s="257">
        <f ca="1">IF($D40=$B40,0,IF(AND('Bonus Depreciation Help'!$C$34="50%",$D$5=Inservice),VLOOKUP($C$2,'LookUp Ranges'!$A$64:$CY$69,AT$38)*$B40,VLOOKUP($C$2,'LookUp Ranges'!$A$56:$CY$62,AT$38)*$B40))</f>
        <v>0</v>
      </c>
      <c r="AU40" s="257">
        <f ca="1">IF($D40=$B40,0,IF(AND('Bonus Depreciation Help'!$C$34="50%",$D$5=Inservice),VLOOKUP($C$2,'LookUp Ranges'!$A$64:$CY$69,AU$38)*$B40,VLOOKUP($C$2,'LookUp Ranges'!$A$56:$CY$62,AU$38)*$B40))</f>
        <v>0</v>
      </c>
      <c r="AV40" s="257">
        <f ca="1">IF($D40=$B40,0,IF(AND('Bonus Depreciation Help'!$C$34="50%",$D$5=Inservice),VLOOKUP($C$2,'LookUp Ranges'!$A$64:$CY$69,AV$38)*$B40,VLOOKUP($C$2,'LookUp Ranges'!$A$56:$CY$62,AV$38)*$B40))</f>
        <v>0</v>
      </c>
      <c r="AW40" s="257">
        <f ca="1">IF($D40=$B40,0,IF(AND('Bonus Depreciation Help'!$C$34="50%",$D$5=Inservice),VLOOKUP($C$2,'LookUp Ranges'!$A$64:$CY$69,AW$38)*$B40,VLOOKUP($C$2,'LookUp Ranges'!$A$56:$CY$62,AW$38)*$B40))</f>
        <v>0</v>
      </c>
      <c r="AX40" s="257">
        <f ca="1">IF($D40=$B40,0,IF(AND('Bonus Depreciation Help'!$C$34="50%",$D$5=Inservice),VLOOKUP($C$2,'LookUp Ranges'!$A$64:$CY$69,AX$38)*$B40,VLOOKUP($C$2,'LookUp Ranges'!$A$56:$CY$62,AX$38)*$B40))</f>
        <v>0</v>
      </c>
      <c r="AY40" s="257">
        <f ca="1">IF($D40=$B40,0,IF(AND('Bonus Depreciation Help'!$C$34="50%",$D$5=Inservice),VLOOKUP($C$2,'LookUp Ranges'!$A$64:$CY$69,AY$38)*$B40,VLOOKUP($C$2,'LookUp Ranges'!$A$56:$CY$62,AY$38)*$B40))</f>
        <v>0</v>
      </c>
      <c r="AZ40" s="257">
        <f ca="1">IF($D40=$B40,0,IF(AND('Bonus Depreciation Help'!$C$34="50%",$D$5=Inservice),VLOOKUP($C$2,'LookUp Ranges'!$A$64:$CY$69,AZ$38)*$B40,VLOOKUP($C$2,'LookUp Ranges'!$A$56:$CY$62,AZ$38)*$B40))</f>
        <v>0</v>
      </c>
      <c r="BA40" s="257">
        <f ca="1">IF($D40=$B40,0,IF(AND('Bonus Depreciation Help'!$C$34="50%",$D$5=Inservice),VLOOKUP($C$2,'LookUp Ranges'!$A$64:$CY$69,BA$38)*$B40,VLOOKUP($C$2,'LookUp Ranges'!$A$56:$CY$62,BA$38)*$B40))</f>
        <v>0</v>
      </c>
      <c r="BB40" s="257">
        <f ca="1">IF($D40=$B40,0,IF(AND('Bonus Depreciation Help'!$C$34="50%",$D$5=Inservice),VLOOKUP($C$2,'LookUp Ranges'!$A$64:$CY$69,BB$38)*$B40,VLOOKUP($C$2,'LookUp Ranges'!$A$56:$CY$62,BB$38)*$B40))</f>
        <v>0</v>
      </c>
      <c r="BC40" s="257">
        <f ca="1">IF($D40=$B40,0,IF(AND('Bonus Depreciation Help'!$C$34="50%",$D$5=Inservice),VLOOKUP($C$2,'LookUp Ranges'!$A$64:$CY$69,BC$38)*$B40,VLOOKUP($C$2,'LookUp Ranges'!$A$56:$CY$62,BC$38)*$B40))</f>
        <v>0</v>
      </c>
      <c r="BD40" s="257">
        <f ca="1">IF($D40=$B40,0,IF(AND('Bonus Depreciation Help'!$C$34="50%",$D$5=Inservice),VLOOKUP($C$2,'LookUp Ranges'!$A$64:$CY$69,BD$38)*$B40,VLOOKUP($C$2,'LookUp Ranges'!$A$56:$CY$62,BD$38)*$B40))</f>
        <v>0</v>
      </c>
      <c r="BE40" s="257">
        <f ca="1">IF($D40=$B40,0,IF(AND('Bonus Depreciation Help'!$C$34="50%",$D$5=Inservice),VLOOKUP($C$2,'LookUp Ranges'!$A$64:$CY$69,BE$38)*$B40,VLOOKUP($C$2,'LookUp Ranges'!$A$56:$CY$62,BE$38)*$B40))</f>
        <v>0</v>
      </c>
      <c r="BF40" s="257">
        <f ca="1">IF($D40=$B40,0,IF(AND('Bonus Depreciation Help'!$C$34="50%",$D$5=Inservice),VLOOKUP($C$2,'LookUp Ranges'!$A$64:$CY$69,BF$38)*$B40,VLOOKUP($C$2,'LookUp Ranges'!$A$56:$CY$62,BF$38)*$B40))</f>
        <v>0</v>
      </c>
      <c r="BG40" s="257">
        <f ca="1">IF($D40=$B40,0,IF(AND('Bonus Depreciation Help'!$C$34="50%",$D$5=Inservice),VLOOKUP($C$2,'LookUp Ranges'!$A$64:$CY$69,BG$38)*$B40,VLOOKUP($C$2,'LookUp Ranges'!$A$56:$CY$62,BG$38)*$B40))</f>
        <v>0</v>
      </c>
      <c r="BH40" s="257">
        <f ca="1">IF($D40=$B40,0,IF(AND('Bonus Depreciation Help'!$C$34="50%",$D$5=Inservice),VLOOKUP($C$2,'LookUp Ranges'!$A$64:$CY$69,BH$38)*$B40,VLOOKUP($C$2,'LookUp Ranges'!$A$56:$CY$62,BH$38)*$B40))</f>
        <v>0</v>
      </c>
      <c r="BI40" s="257">
        <f ca="1">IF($D40=$B40,0,IF(AND('Bonus Depreciation Help'!$C$34="50%",$D$5=Inservice),VLOOKUP($C$2,'LookUp Ranges'!$A$64:$CY$69,BI$38)*$B40,VLOOKUP($C$2,'LookUp Ranges'!$A$56:$CY$62,BI$38)*$B40))</f>
        <v>0</v>
      </c>
      <c r="BJ40" s="257">
        <f ca="1">IF($D40=$B40,0,IF(AND('Bonus Depreciation Help'!$C$34="50%",$D$5=Inservice),VLOOKUP($C$2,'LookUp Ranges'!$A$64:$CY$69,BJ$38)*$B40,VLOOKUP($C$2,'LookUp Ranges'!$A$56:$CY$62,BJ$38)*$B40))</f>
        <v>0</v>
      </c>
      <c r="BK40" s="257">
        <f ca="1">IF($D40=$B40,0,IF(AND('Bonus Depreciation Help'!$C$34="50%",$D$5=Inservice),VLOOKUP($C$2,'LookUp Ranges'!$A$64:$CY$69,BK$38)*$B40,VLOOKUP($C$2,'LookUp Ranges'!$A$56:$CY$62,BK$38)*$B40))</f>
        <v>0</v>
      </c>
      <c r="BL40" s="257">
        <f ca="1">IF($D40=$B40,0,IF(AND('Bonus Depreciation Help'!$C$34="50%",$D$5=Inservice),VLOOKUP($C$2,'LookUp Ranges'!$A$64:$CY$69,BL$38)*$B40,VLOOKUP($C$2,'LookUp Ranges'!$A$56:$CY$62,BL$38)*$B40))</f>
        <v>0</v>
      </c>
      <c r="BM40" s="257">
        <f ca="1">IF($D40=$B40,0,IF(AND('Bonus Depreciation Help'!$C$34="50%",$D$5=Inservice),VLOOKUP($C$2,'LookUp Ranges'!$A$64:$CY$69,BM$38)*$B40,VLOOKUP($C$2,'LookUp Ranges'!$A$56:$CY$62,BM$38)*$B40))</f>
        <v>0</v>
      </c>
      <c r="BN40" s="257">
        <f ca="1">IF($D40=$B40,0,IF(AND('Bonus Depreciation Help'!$C$34="50%",$D$5=Inservice),VLOOKUP($C$2,'LookUp Ranges'!$A$64:$CY$69,BN$38)*$B40,VLOOKUP($C$2,'LookUp Ranges'!$A$56:$CY$62,BN$38)*$B40))</f>
        <v>0</v>
      </c>
      <c r="BO40" s="257">
        <f ca="1">IF($D40=$B40,0,IF(AND('Bonus Depreciation Help'!$C$34="50%",$D$5=Inservice),VLOOKUP($C$2,'LookUp Ranges'!$A$64:$CY$69,BO$38)*$B40,VLOOKUP($C$2,'LookUp Ranges'!$A$56:$CY$62,BO$38)*$B40))</f>
        <v>0</v>
      </c>
      <c r="BP40" s="257">
        <f ca="1">IF($D40=$B40,0,IF(AND('Bonus Depreciation Help'!$C$34="50%",$D$5=Inservice),VLOOKUP($C$2,'LookUp Ranges'!$A$64:$CY$69,BP$38)*$B40,VLOOKUP($C$2,'LookUp Ranges'!$A$56:$CY$62,BP$38)*$B40))</f>
        <v>0</v>
      </c>
      <c r="BQ40" s="257">
        <f ca="1">IF($D40=$B40,0,IF(AND('Bonus Depreciation Help'!$C$34="50%",$D$5=Inservice),VLOOKUP($C$2,'LookUp Ranges'!$A$64:$CY$69,BQ$38)*$B40,VLOOKUP($C$2,'LookUp Ranges'!$A$56:$CY$62,BQ$38)*$B40))</f>
        <v>0</v>
      </c>
      <c r="BR40" s="257">
        <f ca="1">IF($D40=$B40,0,IF(AND('Bonus Depreciation Help'!$C$34="50%",$D$5=Inservice),VLOOKUP($C$2,'LookUp Ranges'!$A$64:$CY$69,BR$38)*$B40,VLOOKUP($C$2,'LookUp Ranges'!$A$56:$CY$62,BR$38)*$B40))</f>
        <v>0</v>
      </c>
      <c r="BS40" s="257">
        <f ca="1">IF($D40=$B40,0,IF(AND('Bonus Depreciation Help'!$C$34="50%",$D$5=Inservice),VLOOKUP($C$2,'LookUp Ranges'!$A$64:$CY$69,BS$38)*$B40,VLOOKUP($C$2,'LookUp Ranges'!$A$56:$CY$62,BS$38)*$B40))</f>
        <v>0</v>
      </c>
      <c r="BT40" s="257">
        <f ca="1">IF($D40=$B40,0,IF(AND('Bonus Depreciation Help'!$C$34="50%",$D$5=Inservice),VLOOKUP($C$2,'LookUp Ranges'!$A$64:$CY$69,BT$38)*$B40,VLOOKUP($C$2,'LookUp Ranges'!$A$56:$CY$62,BT$38)*$B40))</f>
        <v>0</v>
      </c>
      <c r="BU40" s="257">
        <f ca="1">IF($D40=$B40,0,IF(AND('Bonus Depreciation Help'!$C$34="50%",$D$5=Inservice),VLOOKUP($C$2,'LookUp Ranges'!$A$64:$CY$69,BU$38)*$B40,VLOOKUP($C$2,'LookUp Ranges'!$A$56:$CY$62,BU$38)*$B40))</f>
        <v>0</v>
      </c>
      <c r="BV40" s="257">
        <f ca="1">IF($D40=$B40,0,IF(AND('Bonus Depreciation Help'!$C$34="50%",$D$5=Inservice),VLOOKUP($C$2,'LookUp Ranges'!$A$64:$CY$69,BV$38)*$B40,VLOOKUP($C$2,'LookUp Ranges'!$A$56:$CY$62,BV$38)*$B40))</f>
        <v>0</v>
      </c>
      <c r="BW40" s="257">
        <f ca="1">IF($D40=$B40,0,IF(AND('Bonus Depreciation Help'!$C$34="50%",$D$5=Inservice),VLOOKUP($C$2,'LookUp Ranges'!$A$64:$CY$69,BW$38)*$B40,VLOOKUP($C$2,'LookUp Ranges'!$A$56:$CY$62,BW$38)*$B40))</f>
        <v>0</v>
      </c>
      <c r="BX40" s="257">
        <f ca="1">IF($D40=$B40,0,IF(AND('Bonus Depreciation Help'!$C$34="50%",$D$5=Inservice),VLOOKUP($C$2,'LookUp Ranges'!$A$64:$CY$69,BX$38)*$B40,VLOOKUP($C$2,'LookUp Ranges'!$A$56:$CY$62,BX$38)*$B40))</f>
        <v>0</v>
      </c>
      <c r="BY40" s="257">
        <f ca="1">IF($D40=$B40,0,IF(AND('Bonus Depreciation Help'!$C$34="50%",$D$5=Inservice),VLOOKUP($C$2,'LookUp Ranges'!$A$64:$CY$69,BY$38)*$B40,VLOOKUP($C$2,'LookUp Ranges'!$A$56:$CY$62,BY$38)*$B40))</f>
        <v>0</v>
      </c>
      <c r="BZ40" s="257">
        <f ca="1">IF($D40=$B40,0,IF(AND('Bonus Depreciation Help'!$C$34="50%",$D$5=Inservice),VLOOKUP($C$2,'LookUp Ranges'!$A$64:$CY$69,BZ$38)*$B40,VLOOKUP($C$2,'LookUp Ranges'!$A$56:$CY$62,BZ$38)*$B40))</f>
        <v>0</v>
      </c>
      <c r="CA40" s="257">
        <f ca="1">IF($D40=$B40,0,IF(AND('Bonus Depreciation Help'!$C$34="50%",$D$5=Inservice),VLOOKUP($C$2,'LookUp Ranges'!$A$64:$CY$69,CA$38)*$B40,VLOOKUP($C$2,'LookUp Ranges'!$A$56:$CY$62,CA$38)*$B40))</f>
        <v>0</v>
      </c>
      <c r="CB40" s="257">
        <f ca="1">IF($D40=$B40,0,IF(AND('Bonus Depreciation Help'!$C$34="50%",$D$5=Inservice),VLOOKUP($C$2,'LookUp Ranges'!$A$64:$CY$69,CB$38)*$B40,VLOOKUP($C$2,'LookUp Ranges'!$A$56:$CY$62,CB$38)*$B40))</f>
        <v>0</v>
      </c>
      <c r="CC40" s="257">
        <f ca="1">IF($D40=$B40,0,IF(AND('Bonus Depreciation Help'!$C$34="50%",$D$5=Inservice),VLOOKUP($C$2,'LookUp Ranges'!$A$64:$CY$69,CC$38)*$B40,VLOOKUP($C$2,'LookUp Ranges'!$A$56:$CY$62,CC$38)*$B40))</f>
        <v>0</v>
      </c>
      <c r="CD40" s="257">
        <f ca="1">IF($D40=$B40,0,IF(AND('Bonus Depreciation Help'!$C$34="50%",$D$5=Inservice),VLOOKUP($C$2,'LookUp Ranges'!$A$64:$CY$69,CD$38)*$B40,VLOOKUP($C$2,'LookUp Ranges'!$A$56:$CY$62,CD$38)*$B40))</f>
        <v>0</v>
      </c>
      <c r="CE40" s="257">
        <f ca="1">IF($D40=$B40,0,IF(AND('Bonus Depreciation Help'!$C$34="50%",$D$5=Inservice),VLOOKUP($C$2,'LookUp Ranges'!$A$64:$CY$69,CE$38)*$B40,VLOOKUP($C$2,'LookUp Ranges'!$A$56:$CY$62,CE$38)*$B40))</f>
        <v>0</v>
      </c>
      <c r="CF40" s="257">
        <f ca="1">IF($D40=$B40,0,IF(AND('Bonus Depreciation Help'!$C$34="50%",$D$5=Inservice),VLOOKUP($C$2,'LookUp Ranges'!$A$64:$CY$69,CF$38)*$B40,VLOOKUP($C$2,'LookUp Ranges'!$A$56:$CY$62,CF$38)*$B40))</f>
        <v>0</v>
      </c>
      <c r="CG40" s="257">
        <f ca="1">IF($D40=$B40,0,IF(AND('Bonus Depreciation Help'!$C$34="50%",$D$5=Inservice),VLOOKUP($C$2,'LookUp Ranges'!$A$64:$CY$69,CG$38)*$B40,VLOOKUP($C$2,'LookUp Ranges'!$A$56:$CY$62,CG$38)*$B40))</f>
        <v>0</v>
      </c>
      <c r="CH40" s="257">
        <f ca="1">IF($D40=$B40,0,IF(AND('Bonus Depreciation Help'!$C$34="50%",$D$5=Inservice),VLOOKUP($C$2,'LookUp Ranges'!$A$64:$CY$69,CH$38)*$B40,VLOOKUP($C$2,'LookUp Ranges'!$A$56:$CY$62,CH$38)*$B40))</f>
        <v>0</v>
      </c>
      <c r="CI40" s="257">
        <f ca="1">IF($D40=$B40,0,IF(AND('Bonus Depreciation Help'!$C$34="50%",$D$5=Inservice),VLOOKUP($C$2,'LookUp Ranges'!$A$64:$CY$69,CI$38)*$B40,VLOOKUP($C$2,'LookUp Ranges'!$A$56:$CY$62,CI$38)*$B40))</f>
        <v>0</v>
      </c>
      <c r="CJ40" s="257">
        <f ca="1">IF($D40=$B40,0,IF(AND('Bonus Depreciation Help'!$C$34="50%",$D$5=Inservice),VLOOKUP($C$2,'LookUp Ranges'!$A$64:$CY$69,CJ$38)*$B40,VLOOKUP($C$2,'LookUp Ranges'!$A$56:$CY$62,CJ$38)*$B40))</f>
        <v>0</v>
      </c>
      <c r="CK40" s="257">
        <f ca="1">IF($D40=$B40,0,IF(AND('Bonus Depreciation Help'!$C$34="50%",$D$5=Inservice),VLOOKUP($C$2,'LookUp Ranges'!$A$64:$CY$69,CK$38)*$B40,VLOOKUP($C$2,'LookUp Ranges'!$A$56:$CY$62,CK$38)*$B40))</f>
        <v>0</v>
      </c>
      <c r="CL40" s="257">
        <f ca="1">IF($D40=$B40,0,IF(AND('Bonus Depreciation Help'!$C$34="50%",$D$5=Inservice),VLOOKUP($C$2,'LookUp Ranges'!$A$64:$CY$69,CL$38)*$B40,VLOOKUP($C$2,'LookUp Ranges'!$A$56:$CY$62,CL$38)*$B40))</f>
        <v>0</v>
      </c>
      <c r="CM40" s="257">
        <f ca="1">IF($D40=$B40,0,IF(AND('Bonus Depreciation Help'!$C$34="50%",$D$5=Inservice),VLOOKUP($C$2,'LookUp Ranges'!$A$64:$CY$69,CM$38)*$B40,VLOOKUP($C$2,'LookUp Ranges'!$A$56:$CY$62,CM$38)*$B40))</f>
        <v>0</v>
      </c>
      <c r="CN40" s="257">
        <f ca="1">IF($D40=$B40,0,IF(AND('Bonus Depreciation Help'!$C$34="50%",$D$5=Inservice),VLOOKUP($C$2,'LookUp Ranges'!$A$64:$CY$69,CN$38)*$B40,VLOOKUP($C$2,'LookUp Ranges'!$A$56:$CY$62,CN$38)*$B40))</f>
        <v>0</v>
      </c>
      <c r="CO40" s="257">
        <f ca="1">IF($D40=$B40,0,IF(AND('Bonus Depreciation Help'!$C$34="50%",$D$5=Inservice),VLOOKUP($C$2,'LookUp Ranges'!$A$64:$CY$69,CO$38)*$B40,VLOOKUP($C$2,'LookUp Ranges'!$A$56:$CY$62,CO$38)*$B40))</f>
        <v>0</v>
      </c>
      <c r="CP40" s="257">
        <f ca="1">IF($D40=$B40,0,IF(AND('Bonus Depreciation Help'!$C$34="50%",$D$5=Inservice),VLOOKUP($C$2,'LookUp Ranges'!$A$64:$CY$69,CP$38)*$B40,VLOOKUP($C$2,'LookUp Ranges'!$A$56:$CY$62,CP$38)*$B40))</f>
        <v>0</v>
      </c>
      <c r="CQ40" s="257">
        <f ca="1">IF($D40=$B40,0,IF(AND('Bonus Depreciation Help'!$C$34="50%",$D$5=Inservice),VLOOKUP($C$2,'LookUp Ranges'!$A$64:$CY$69,CQ$38)*$B40,VLOOKUP($C$2,'LookUp Ranges'!$A$56:$CY$62,CQ$38)*$B40))</f>
        <v>0</v>
      </c>
      <c r="CR40" s="257">
        <f ca="1">IF($D40=$B40,0,IF(AND('Bonus Depreciation Help'!$C$34="50%",$D$5=Inservice),VLOOKUP($C$2,'LookUp Ranges'!$A$64:$CY$69,CR$38)*$B40,VLOOKUP($C$2,'LookUp Ranges'!$A$56:$CY$62,CR$38)*$B40))</f>
        <v>0</v>
      </c>
      <c r="CS40" s="257">
        <f ca="1">IF($D40=$B40,0,IF(AND('Bonus Depreciation Help'!$C$34="50%",$D$5=Inservice),VLOOKUP($C$2,'LookUp Ranges'!$A$64:$CY$69,CS$38)*$B40,VLOOKUP($C$2,'LookUp Ranges'!$A$56:$CY$62,CS$38)*$B40))</f>
        <v>0</v>
      </c>
      <c r="CT40" s="257">
        <f ca="1">IF($D40=$B40,0,IF(AND('Bonus Depreciation Help'!$C$34="50%",$D$5=Inservice),VLOOKUP($C$2,'LookUp Ranges'!$A$64:$CY$69,CT$38)*$B40,VLOOKUP($C$2,'LookUp Ranges'!$A$56:$CY$62,CT$38)*$B40))</f>
        <v>0</v>
      </c>
      <c r="CU40" s="257">
        <f ca="1">IF($D40=$B40,0,IF(AND('Bonus Depreciation Help'!$C$34="50%",$D$5=Inservice),VLOOKUP($C$2,'LookUp Ranges'!$A$64:$CY$69,CU$38)*$B40,VLOOKUP($C$2,'LookUp Ranges'!$A$56:$CY$62,CU$38)*$B40))</f>
        <v>0</v>
      </c>
      <c r="CV40" s="257">
        <f ca="1">IF($D40=$B40,0,IF(AND('Bonus Depreciation Help'!$C$34="50%",$D$5=Inservice),VLOOKUP($C$2,'LookUp Ranges'!$A$64:$CY$69,CV$38)*$B40,VLOOKUP($C$2,'LookUp Ranges'!$A$56:$CY$62,CV$38)*$B40))</f>
        <v>0</v>
      </c>
      <c r="CW40" s="257">
        <f ca="1">IF($D40=$B40,0,IF(AND('Bonus Depreciation Help'!$C$34="50%",$D$5=Inservice),VLOOKUP($C$2,'LookUp Ranges'!$A$64:$CY$69,CW$38)*$B40,VLOOKUP($C$2,'LookUp Ranges'!$A$56:$CY$62,CW$38)*$B40))</f>
        <v>0</v>
      </c>
      <c r="CX40" s="257">
        <f ca="1">IF($D40=$B40,0,IF(AND('Bonus Depreciation Help'!$C$34="50%",$D$5=Inservice),VLOOKUP($C$2,'LookUp Ranges'!$A$64:$CY$69,CX$38)*$B40,VLOOKUP($C$2,'LookUp Ranges'!$A$56:$CY$62,CX$38)*$B40))</f>
        <v>0</v>
      </c>
      <c r="CY40" s="247">
        <f t="shared" ref="CY40:CY59" ca="1" si="236">SUM(C40:CX40)</f>
        <v>0</v>
      </c>
    </row>
    <row r="41" spans="1:103" x14ac:dyDescent="0.2">
      <c r="A41" s="246">
        <f t="shared" si="234"/>
        <v>3</v>
      </c>
      <c r="B41" s="238">
        <f t="shared" si="235"/>
        <v>0</v>
      </c>
      <c r="C41" s="248"/>
      <c r="D41" s="248"/>
      <c r="E41" s="256">
        <f ca="1">IF(AND('Bonus Depreciation Help'!$C$34="100%",E$5=Inservice),$B41,IF(AND('Bonus Depreciation Help'!$C$34="50%",E$5=Inservice),VLOOKUP($C$2,'LookUp Ranges'!$A$64:$CY$69,D$38)*$B41,VLOOKUP($C$2,'LookUp Ranges'!$A$56:$CY$62,D$38)*$B41))</f>
        <v>0</v>
      </c>
      <c r="F41" s="256">
        <f ca="1">IF($E41=$B41,0,IF(AND('Bonus Depreciation Help'!$C$34="50%",$E$5=Inservice),VLOOKUP($C$2,'LookUp Ranges'!$A$64:$CY$69,E$38)*$B41,VLOOKUP($C$2,'LookUp Ranges'!$A$56:$CY$62,E$38)*$B41))</f>
        <v>0</v>
      </c>
      <c r="G41" s="256">
        <f ca="1">IF($E41=$B41,0,IF(AND('Bonus Depreciation Help'!$C$34="50%",$E$5=Inservice),VLOOKUP($C$2,'LookUp Ranges'!$A$64:$CY$69,F$38)*$B41,VLOOKUP($C$2,'LookUp Ranges'!$A$56:$CY$62,F$38)*$B41))</f>
        <v>0</v>
      </c>
      <c r="H41" s="256">
        <f ca="1">IF($E41=$B41,0,IF(AND('Bonus Depreciation Help'!$C$34="50%",$E$5=Inservice),VLOOKUP($C$2,'LookUp Ranges'!$A$64:$CY$69,G$38)*$B41,VLOOKUP($C$2,'LookUp Ranges'!$A$56:$CY$62,G$38)*$B41))</f>
        <v>0</v>
      </c>
      <c r="I41" s="256">
        <f ca="1">IF($E41=$B41,0,IF(AND('Bonus Depreciation Help'!$C$34="50%",$E$5=Inservice),VLOOKUP($C$2,'LookUp Ranges'!$A$64:$CY$69,H$38)*$B41,VLOOKUP($C$2,'LookUp Ranges'!$A$56:$CY$62,H$38)*$B41))</f>
        <v>0</v>
      </c>
      <c r="J41" s="256">
        <f ca="1">IF($E41=$B41,0,IF(AND('Bonus Depreciation Help'!$C$34="50%",$E$5=Inservice),VLOOKUP($C$2,'LookUp Ranges'!$A$64:$CY$69,I$38)*$B41,VLOOKUP($C$2,'LookUp Ranges'!$A$56:$CY$62,I$38)*$B41))</f>
        <v>0</v>
      </c>
      <c r="K41" s="256">
        <f ca="1">IF($E41=$B41,0,IF(AND('Bonus Depreciation Help'!$C$34="50%",$E$5=Inservice),VLOOKUP($C$2,'LookUp Ranges'!$A$64:$CY$69,J$38)*$B41,VLOOKUP($C$2,'LookUp Ranges'!$A$56:$CY$62,J$38)*$B41))</f>
        <v>0</v>
      </c>
      <c r="L41" s="256">
        <f ca="1">IF($E41=$B41,0,IF(AND('Bonus Depreciation Help'!$C$34="50%",$E$5=Inservice),VLOOKUP($C$2,'LookUp Ranges'!$A$64:$CY$69,K$38)*$B41,VLOOKUP($C$2,'LookUp Ranges'!$A$56:$CY$62,K$38)*$B41))</f>
        <v>0</v>
      </c>
      <c r="M41" s="256">
        <f ca="1">IF($E41=$B41,0,IF(AND('Bonus Depreciation Help'!$C$34="50%",$E$5=Inservice),VLOOKUP($C$2,'LookUp Ranges'!$A$64:$CY$69,L$38)*$B41,VLOOKUP($C$2,'LookUp Ranges'!$A$56:$CY$62,L$38)*$B41))</f>
        <v>0</v>
      </c>
      <c r="N41" s="256">
        <f ca="1">IF($E41=$B41,0,IF(AND('Bonus Depreciation Help'!$C$34="50%",$E$5=Inservice),VLOOKUP($C$2,'LookUp Ranges'!$A$64:$CY$69,M$38)*$B41,VLOOKUP($C$2,'LookUp Ranges'!$A$56:$CY$62,M$38)*$B41))</f>
        <v>0</v>
      </c>
      <c r="O41" s="256">
        <f ca="1">IF($E41=$B41,0,IF(AND('Bonus Depreciation Help'!$C$34="50%",$E$5=Inservice),VLOOKUP($C$2,'LookUp Ranges'!$A$64:$CY$69,N$38)*$B41,VLOOKUP($C$2,'LookUp Ranges'!$A$56:$CY$62,N$38)*$B41))</f>
        <v>0</v>
      </c>
      <c r="P41" s="256">
        <f ca="1">IF($E41=$B41,0,IF(AND('Bonus Depreciation Help'!$C$34="50%",$E$5=Inservice),VLOOKUP($C$2,'LookUp Ranges'!$A$64:$CY$69,O$38)*$B41,VLOOKUP($C$2,'LookUp Ranges'!$A$56:$CY$62,O$38)*$B41))</f>
        <v>0</v>
      </c>
      <c r="Q41" s="256">
        <f ca="1">IF($E41=$B41,0,IF(AND('Bonus Depreciation Help'!$C$34="50%",$E$5=Inservice),VLOOKUP($C$2,'LookUp Ranges'!$A$64:$CY$69,P$38)*$B41,VLOOKUP($C$2,'LookUp Ranges'!$A$56:$CY$62,P$38)*$B41))</f>
        <v>0</v>
      </c>
      <c r="R41" s="256">
        <f ca="1">IF($E41=$B41,0,IF(AND('Bonus Depreciation Help'!$C$34="50%",$E$5=Inservice),VLOOKUP($C$2,'LookUp Ranges'!$A$64:$CY$69,Q$38)*$B41,VLOOKUP($C$2,'LookUp Ranges'!$A$56:$CY$62,Q$38)*$B41))</f>
        <v>0</v>
      </c>
      <c r="S41" s="256">
        <f ca="1">IF($E41=$B41,0,IF(AND('Bonus Depreciation Help'!$C$34="50%",$E$5=Inservice),VLOOKUP($C$2,'LookUp Ranges'!$A$64:$CY$69,R$38)*$B41,VLOOKUP($C$2,'LookUp Ranges'!$A$56:$CY$62,R$38)*$B41))</f>
        <v>0</v>
      </c>
      <c r="T41" s="256">
        <f ca="1">IF($E41=$B41,0,IF(AND('Bonus Depreciation Help'!$C$34="50%",$E$5=Inservice),VLOOKUP($C$2,'LookUp Ranges'!$A$64:$CY$69,S$38)*$B41,VLOOKUP($C$2,'LookUp Ranges'!$A$56:$CY$62,S$38)*$B41))</f>
        <v>0</v>
      </c>
      <c r="U41" s="256">
        <f ca="1">IF($E41=$B41,0,IF(AND('Bonus Depreciation Help'!$C$34="50%",$E$5=Inservice),VLOOKUP($C$2,'LookUp Ranges'!$A$64:$CY$69,T$38)*$B41,VLOOKUP($C$2,'LookUp Ranges'!$A$56:$CY$62,T$38)*$B41))</f>
        <v>0</v>
      </c>
      <c r="V41" s="256">
        <f ca="1">IF($E41=$B41,0,IF(AND('Bonus Depreciation Help'!$C$34="50%",$E$5=Inservice),VLOOKUP($C$2,'LookUp Ranges'!$A$64:$CY$69,U$38)*$B41,VLOOKUP($C$2,'LookUp Ranges'!$A$56:$CY$62,U$38)*$B41))</f>
        <v>0</v>
      </c>
      <c r="W41" s="256">
        <f ca="1">IF($E41=$B41,0,IF(AND('Bonus Depreciation Help'!$C$34="50%",$E$5=Inservice),VLOOKUP($C$2,'LookUp Ranges'!$A$64:$CY$69,V$38)*$B41,VLOOKUP($C$2,'LookUp Ranges'!$A$56:$CY$62,V$38)*$B41))</f>
        <v>0</v>
      </c>
      <c r="X41" s="256">
        <f ca="1">IF($E41=$B41,0,IF(AND('Bonus Depreciation Help'!$C$34="50%",$E$5=Inservice),VLOOKUP($C$2,'LookUp Ranges'!$A$64:$CY$69,W$38)*$B41,VLOOKUP($C$2,'LookUp Ranges'!$A$56:$CY$62,W$38)*$B41))</f>
        <v>0</v>
      </c>
      <c r="Y41" s="256">
        <f ca="1">IF($E41=$B41,0,IF(AND('Bonus Depreciation Help'!$C$34="50%",$E$5=Inservice),VLOOKUP($C$2,'LookUp Ranges'!$A$64:$CY$69,X$38)*$B41,VLOOKUP($C$2,'LookUp Ranges'!$A$56:$CY$62,X$38)*$B41))</f>
        <v>0</v>
      </c>
      <c r="Z41" s="257">
        <f ca="1">IF($E41=$B41,0,IF(AND('Bonus Depreciation Help'!$C$34="50%",$E$5=Inservice),VLOOKUP($C$2,'LookUp Ranges'!$A$64:$CY$69,Y$38)*$B41,VLOOKUP($C$2,'LookUp Ranges'!$A$56:$CY$62,Y$38)*$B41))</f>
        <v>0</v>
      </c>
      <c r="AA41" s="257">
        <f ca="1">IF($E41=$B41,0,IF(AND('Bonus Depreciation Help'!$C$34="50%",$E$5=Inservice),VLOOKUP($C$2,'LookUp Ranges'!$A$64:$CY$69,Z$38)*$B41,VLOOKUP($C$2,'LookUp Ranges'!$A$56:$CY$62,Z$38)*$B41))</f>
        <v>0</v>
      </c>
      <c r="AB41" s="257">
        <f ca="1">IF($E41=$B41,0,IF(AND('Bonus Depreciation Help'!$C$34="50%",$E$5=Inservice),VLOOKUP($C$2,'LookUp Ranges'!$A$64:$CY$69,AA$38)*$B41,VLOOKUP($C$2,'LookUp Ranges'!$A$56:$CY$62,AA$38)*$B41))</f>
        <v>0</v>
      </c>
      <c r="AC41" s="257">
        <f ca="1">IF($E41=$B41,0,IF(AND('Bonus Depreciation Help'!$C$34="50%",$E$5=Inservice),VLOOKUP($C$2,'LookUp Ranges'!$A$64:$CY$69,AB$38)*$B41,VLOOKUP($C$2,'LookUp Ranges'!$A$56:$CY$62,AB$38)*$B41))</f>
        <v>0</v>
      </c>
      <c r="AD41" s="257">
        <f ca="1">IF($E41=$B41,0,IF(AND('Bonus Depreciation Help'!$C$34="50%",$E$5=Inservice),VLOOKUP($C$2,'LookUp Ranges'!$A$64:$CY$69,AC$38)*$B41,VLOOKUP($C$2,'LookUp Ranges'!$A$56:$CY$62,AC$38)*$B41))</f>
        <v>0</v>
      </c>
      <c r="AE41" s="257">
        <f ca="1">IF($E41=$B41,0,IF(AND('Bonus Depreciation Help'!$C$34="50%",$E$5=Inservice),VLOOKUP($C$2,'LookUp Ranges'!$A$64:$CY$69,AD$38)*$B41,VLOOKUP($C$2,'LookUp Ranges'!$A$56:$CY$62,AD$38)*$B41))</f>
        <v>0</v>
      </c>
      <c r="AF41" s="257">
        <f ca="1">IF($E41=$B41,0,IF(AND('Bonus Depreciation Help'!$C$34="50%",$E$5=Inservice),VLOOKUP($C$2,'LookUp Ranges'!$A$64:$CY$69,AE$38)*$B41,VLOOKUP($C$2,'LookUp Ranges'!$A$56:$CY$62,AE$38)*$B41))</f>
        <v>0</v>
      </c>
      <c r="AG41" s="257">
        <f ca="1">IF($E41=$B41,0,IF(AND('Bonus Depreciation Help'!$C$34="50%",$E$5=Inservice),VLOOKUP($C$2,'LookUp Ranges'!$A$64:$CY$69,AF$38)*$B41,VLOOKUP($C$2,'LookUp Ranges'!$A$56:$CY$62,AF$38)*$B41))</f>
        <v>0</v>
      </c>
      <c r="AH41" s="257">
        <f ca="1">IF($E41=$B41,0,IF(AND('Bonus Depreciation Help'!$C$34="50%",$E$5=Inservice),VLOOKUP($C$2,'LookUp Ranges'!$A$64:$CY$69,AG$38)*$B41,VLOOKUP($C$2,'LookUp Ranges'!$A$56:$CY$62,AG$38)*$B41))</f>
        <v>0</v>
      </c>
      <c r="AI41" s="257">
        <f ca="1">IF($E41=$B41,0,IF(AND('Bonus Depreciation Help'!$C$34="50%",$E$5=Inservice),VLOOKUP($C$2,'LookUp Ranges'!$A$64:$CY$69,AH$38)*$B41,VLOOKUP($C$2,'LookUp Ranges'!$A$56:$CY$62,AH$38)*$B41))</f>
        <v>0</v>
      </c>
      <c r="AJ41" s="257">
        <f ca="1">IF($E41=$B41,0,IF(AND('Bonus Depreciation Help'!$C$34="50%",$E$5=Inservice),VLOOKUP($C$2,'LookUp Ranges'!$A$64:$CY$69,AI$38)*$B41,VLOOKUP($C$2,'LookUp Ranges'!$A$56:$CY$62,AI$38)*$B41))</f>
        <v>0</v>
      </c>
      <c r="AK41" s="257">
        <f ca="1">IF($E41=$B41,0,IF(AND('Bonus Depreciation Help'!$C$34="50%",$E$5=Inservice),VLOOKUP($C$2,'LookUp Ranges'!$A$64:$CY$69,AJ$38)*$B41,VLOOKUP($C$2,'LookUp Ranges'!$A$56:$CY$62,AJ$38)*$B41))</f>
        <v>0</v>
      </c>
      <c r="AL41" s="257">
        <f ca="1">IF($E41=$B41,0,IF(AND('Bonus Depreciation Help'!$C$34="50%",$E$5=Inservice),VLOOKUP($C$2,'LookUp Ranges'!$A$64:$CY$69,AK$38)*$B41,VLOOKUP($C$2,'LookUp Ranges'!$A$56:$CY$62,AK$38)*$B41))</f>
        <v>0</v>
      </c>
      <c r="AM41" s="257">
        <f ca="1">IF($E41=$B41,0,IF(AND('Bonus Depreciation Help'!$C$34="50%",$E$5=Inservice),VLOOKUP($C$2,'LookUp Ranges'!$A$64:$CY$69,AL$38)*$B41,VLOOKUP($C$2,'LookUp Ranges'!$A$56:$CY$62,AL$38)*$B41))</f>
        <v>0</v>
      </c>
      <c r="AN41" s="257">
        <f ca="1">IF($E41=$B41,0,IF(AND('Bonus Depreciation Help'!$C$34="50%",$E$5=Inservice),VLOOKUP($C$2,'LookUp Ranges'!$A$64:$CY$69,AM$38)*$B41,VLOOKUP($C$2,'LookUp Ranges'!$A$56:$CY$62,AM$38)*$B41))</f>
        <v>0</v>
      </c>
      <c r="AO41" s="257">
        <f ca="1">IF($E41=$B41,0,IF(AND('Bonus Depreciation Help'!$C$34="50%",$E$5=Inservice),VLOOKUP($C$2,'LookUp Ranges'!$A$64:$CY$69,AN$38)*$B41,VLOOKUP($C$2,'LookUp Ranges'!$A$56:$CY$62,AN$38)*$B41))</f>
        <v>0</v>
      </c>
      <c r="AP41" s="257">
        <f ca="1">IF($E41=$B41,0,IF(AND('Bonus Depreciation Help'!$C$34="50%",$E$5=Inservice),VLOOKUP($C$2,'LookUp Ranges'!$A$64:$CY$69,AO$38)*$B41,VLOOKUP($C$2,'LookUp Ranges'!$A$56:$CY$62,AO$38)*$B41))</f>
        <v>0</v>
      </c>
      <c r="AQ41" s="257">
        <f ca="1">IF($E41=$B41,0,IF(AND('Bonus Depreciation Help'!$C$34="50%",$E$5=Inservice),VLOOKUP($C$2,'LookUp Ranges'!$A$64:$CY$69,AP$38)*$B41,VLOOKUP($C$2,'LookUp Ranges'!$A$56:$CY$62,AP$38)*$B41))</f>
        <v>0</v>
      </c>
      <c r="AR41" s="257">
        <f ca="1">IF($E41=$B41,0,IF(AND('Bonus Depreciation Help'!$C$34="50%",$E$5=Inservice),VLOOKUP($C$2,'LookUp Ranges'!$A$64:$CY$69,AQ$38)*$B41,VLOOKUP($C$2,'LookUp Ranges'!$A$56:$CY$62,AQ$38)*$B41))</f>
        <v>0</v>
      </c>
      <c r="AS41" s="257">
        <f ca="1">IF($E41=$B41,0,IF(AND('Bonus Depreciation Help'!$C$34="50%",$E$5=Inservice),VLOOKUP($C$2,'LookUp Ranges'!$A$64:$CY$69,AR$38)*$B41,VLOOKUP($C$2,'LookUp Ranges'!$A$56:$CY$62,AR$38)*$B41))</f>
        <v>0</v>
      </c>
      <c r="AT41" s="257">
        <f ca="1">IF($E41=$B41,0,IF(AND('Bonus Depreciation Help'!$C$34="50%",$E$5=Inservice),VLOOKUP($C$2,'LookUp Ranges'!$A$64:$CY$69,AS$38)*$B41,VLOOKUP($C$2,'LookUp Ranges'!$A$56:$CY$62,AS$38)*$B41))</f>
        <v>0</v>
      </c>
      <c r="AU41" s="257">
        <f ca="1">IF($E41=$B41,0,IF(AND('Bonus Depreciation Help'!$C$34="50%",$E$5=Inservice),VLOOKUP($C$2,'LookUp Ranges'!$A$64:$CY$69,AT$38)*$B41,VLOOKUP($C$2,'LookUp Ranges'!$A$56:$CY$62,AT$38)*$B41))</f>
        <v>0</v>
      </c>
      <c r="AV41" s="257">
        <f ca="1">IF($E41=$B41,0,IF(AND('Bonus Depreciation Help'!$C$34="50%",$E$5=Inservice),VLOOKUP($C$2,'LookUp Ranges'!$A$64:$CY$69,AU$38)*$B41,VLOOKUP($C$2,'LookUp Ranges'!$A$56:$CY$62,AU$38)*$B41))</f>
        <v>0</v>
      </c>
      <c r="AW41" s="257">
        <f ca="1">IF($E41=$B41,0,IF(AND('Bonus Depreciation Help'!$C$34="50%",$E$5=Inservice),VLOOKUP($C$2,'LookUp Ranges'!$A$64:$CY$69,AV$38)*$B41,VLOOKUP($C$2,'LookUp Ranges'!$A$56:$CY$62,AV$38)*$B41))</f>
        <v>0</v>
      </c>
      <c r="AX41" s="257">
        <f ca="1">IF($E41=$B41,0,IF(AND('Bonus Depreciation Help'!$C$34="50%",$E$5=Inservice),VLOOKUP($C$2,'LookUp Ranges'!$A$64:$CY$69,AW$38)*$B41,VLOOKUP($C$2,'LookUp Ranges'!$A$56:$CY$62,AW$38)*$B41))</f>
        <v>0</v>
      </c>
      <c r="AY41" s="257">
        <f ca="1">IF($E41=$B41,0,IF(AND('Bonus Depreciation Help'!$C$34="50%",$E$5=Inservice),VLOOKUP($C$2,'LookUp Ranges'!$A$64:$CY$69,AX$38)*$B41,VLOOKUP($C$2,'LookUp Ranges'!$A$56:$CY$62,AX$38)*$B41))</f>
        <v>0</v>
      </c>
      <c r="AZ41" s="257">
        <f ca="1">IF($E41=$B41,0,IF(AND('Bonus Depreciation Help'!$C$34="50%",$E$5=Inservice),VLOOKUP($C$2,'LookUp Ranges'!$A$64:$CY$69,AY$38)*$B41,VLOOKUP($C$2,'LookUp Ranges'!$A$56:$CY$62,AY$38)*$B41))</f>
        <v>0</v>
      </c>
      <c r="BA41" s="257">
        <f ca="1">IF($E41=$B41,0,IF(AND('Bonus Depreciation Help'!$C$34="50%",$E$5=Inservice),VLOOKUP($C$2,'LookUp Ranges'!$A$64:$CY$69,AZ$38)*$B41,VLOOKUP($C$2,'LookUp Ranges'!$A$56:$CY$62,AZ$38)*$B41))</f>
        <v>0</v>
      </c>
      <c r="BB41" s="257">
        <f ca="1">IF($E41=$B41,0,IF(AND('Bonus Depreciation Help'!$C$34="50%",$E$5=Inservice),VLOOKUP($C$2,'LookUp Ranges'!$A$64:$CY$69,BA$38)*$B41,VLOOKUP($C$2,'LookUp Ranges'!$A$56:$CY$62,BA$38)*$B41))</f>
        <v>0</v>
      </c>
      <c r="BC41" s="257">
        <f ca="1">IF($E41=$B41,0,IF(AND('Bonus Depreciation Help'!$C$34="50%",$E$5=Inservice),VLOOKUP($C$2,'LookUp Ranges'!$A$64:$CY$69,BB$38)*$B41,VLOOKUP($C$2,'LookUp Ranges'!$A$56:$CY$62,BB$38)*$B41))</f>
        <v>0</v>
      </c>
      <c r="BD41" s="257">
        <f ca="1">IF($E41=$B41,0,IF(AND('Bonus Depreciation Help'!$C$34="50%",$E$5=Inservice),VLOOKUP($C$2,'LookUp Ranges'!$A$64:$CY$69,BC$38)*$B41,VLOOKUP($C$2,'LookUp Ranges'!$A$56:$CY$62,BC$38)*$B41))</f>
        <v>0</v>
      </c>
      <c r="BE41" s="257">
        <f ca="1">IF($E41=$B41,0,IF(AND('Bonus Depreciation Help'!$C$34="50%",$E$5=Inservice),VLOOKUP($C$2,'LookUp Ranges'!$A$64:$CY$69,BD$38)*$B41,VLOOKUP($C$2,'LookUp Ranges'!$A$56:$CY$62,BD$38)*$B41))</f>
        <v>0</v>
      </c>
      <c r="BF41" s="257">
        <f ca="1">IF($E41=$B41,0,IF(AND('Bonus Depreciation Help'!$C$34="50%",$E$5=Inservice),VLOOKUP($C$2,'LookUp Ranges'!$A$64:$CY$69,BE$38)*$B41,VLOOKUP($C$2,'LookUp Ranges'!$A$56:$CY$62,BE$38)*$B41))</f>
        <v>0</v>
      </c>
      <c r="BG41" s="257">
        <f ca="1">IF($E41=$B41,0,IF(AND('Bonus Depreciation Help'!$C$34="50%",$E$5=Inservice),VLOOKUP($C$2,'LookUp Ranges'!$A$64:$CY$69,BF$38)*$B41,VLOOKUP($C$2,'LookUp Ranges'!$A$56:$CY$62,BF$38)*$B41))</f>
        <v>0</v>
      </c>
      <c r="BH41" s="257">
        <f ca="1">IF($E41=$B41,0,IF(AND('Bonus Depreciation Help'!$C$34="50%",$E$5=Inservice),VLOOKUP($C$2,'LookUp Ranges'!$A$64:$CY$69,BG$38)*$B41,VLOOKUP($C$2,'LookUp Ranges'!$A$56:$CY$62,BG$38)*$B41))</f>
        <v>0</v>
      </c>
      <c r="BI41" s="257">
        <f ca="1">IF($E41=$B41,0,IF(AND('Bonus Depreciation Help'!$C$34="50%",$E$5=Inservice),VLOOKUP($C$2,'LookUp Ranges'!$A$64:$CY$69,BH$38)*$B41,VLOOKUP($C$2,'LookUp Ranges'!$A$56:$CY$62,BH$38)*$B41))</f>
        <v>0</v>
      </c>
      <c r="BJ41" s="257">
        <f ca="1">IF($E41=$B41,0,IF(AND('Bonus Depreciation Help'!$C$34="50%",$E$5=Inservice),VLOOKUP($C$2,'LookUp Ranges'!$A$64:$CY$69,BI$38)*$B41,VLOOKUP($C$2,'LookUp Ranges'!$A$56:$CY$62,BI$38)*$B41))</f>
        <v>0</v>
      </c>
      <c r="BK41" s="257">
        <f ca="1">IF($E41=$B41,0,IF(AND('Bonus Depreciation Help'!$C$34="50%",$E$5=Inservice),VLOOKUP($C$2,'LookUp Ranges'!$A$64:$CY$69,BJ$38)*$B41,VLOOKUP($C$2,'LookUp Ranges'!$A$56:$CY$62,BJ$38)*$B41))</f>
        <v>0</v>
      </c>
      <c r="BL41" s="257">
        <f ca="1">IF($E41=$B41,0,IF(AND('Bonus Depreciation Help'!$C$34="50%",$E$5=Inservice),VLOOKUP($C$2,'LookUp Ranges'!$A$64:$CY$69,BK$38)*$B41,VLOOKUP($C$2,'LookUp Ranges'!$A$56:$CY$62,BK$38)*$B41))</f>
        <v>0</v>
      </c>
      <c r="BM41" s="257">
        <f ca="1">IF($E41=$B41,0,IF(AND('Bonus Depreciation Help'!$C$34="50%",$E$5=Inservice),VLOOKUP($C$2,'LookUp Ranges'!$A$64:$CY$69,BL$38)*$B41,VLOOKUP($C$2,'LookUp Ranges'!$A$56:$CY$62,BL$38)*$B41))</f>
        <v>0</v>
      </c>
      <c r="BN41" s="257">
        <f ca="1">IF($E41=$B41,0,IF(AND('Bonus Depreciation Help'!$C$34="50%",$E$5=Inservice),VLOOKUP($C$2,'LookUp Ranges'!$A$64:$CY$69,BM$38)*$B41,VLOOKUP($C$2,'LookUp Ranges'!$A$56:$CY$62,BM$38)*$B41))</f>
        <v>0</v>
      </c>
      <c r="BO41" s="257">
        <f ca="1">IF($E41=$B41,0,IF(AND('Bonus Depreciation Help'!$C$34="50%",$E$5=Inservice),VLOOKUP($C$2,'LookUp Ranges'!$A$64:$CY$69,BN$38)*$B41,VLOOKUP($C$2,'LookUp Ranges'!$A$56:$CY$62,BN$38)*$B41))</f>
        <v>0</v>
      </c>
      <c r="BP41" s="257">
        <f ca="1">IF($E41=$B41,0,IF(AND('Bonus Depreciation Help'!$C$34="50%",$E$5=Inservice),VLOOKUP($C$2,'LookUp Ranges'!$A$64:$CY$69,BO$38)*$B41,VLOOKUP($C$2,'LookUp Ranges'!$A$56:$CY$62,BO$38)*$B41))</f>
        <v>0</v>
      </c>
      <c r="BQ41" s="257">
        <f ca="1">IF($E41=$B41,0,IF(AND('Bonus Depreciation Help'!$C$34="50%",$E$5=Inservice),VLOOKUP($C$2,'LookUp Ranges'!$A$64:$CY$69,BP$38)*$B41,VLOOKUP($C$2,'LookUp Ranges'!$A$56:$CY$62,BP$38)*$B41))</f>
        <v>0</v>
      </c>
      <c r="BR41" s="257">
        <f ca="1">IF($E41=$B41,0,IF(AND('Bonus Depreciation Help'!$C$34="50%",$E$5=Inservice),VLOOKUP($C$2,'LookUp Ranges'!$A$64:$CY$69,BQ$38)*$B41,VLOOKUP($C$2,'LookUp Ranges'!$A$56:$CY$62,BQ$38)*$B41))</f>
        <v>0</v>
      </c>
      <c r="BS41" s="257">
        <f ca="1">IF($E41=$B41,0,IF(AND('Bonus Depreciation Help'!$C$34="50%",$E$5=Inservice),VLOOKUP($C$2,'LookUp Ranges'!$A$64:$CY$69,BR$38)*$B41,VLOOKUP($C$2,'LookUp Ranges'!$A$56:$CY$62,BR$38)*$B41))</f>
        <v>0</v>
      </c>
      <c r="BT41" s="257">
        <f ca="1">IF($E41=$B41,0,IF(AND('Bonus Depreciation Help'!$C$34="50%",$E$5=Inservice),VLOOKUP($C$2,'LookUp Ranges'!$A$64:$CY$69,BS$38)*$B41,VLOOKUP($C$2,'LookUp Ranges'!$A$56:$CY$62,BS$38)*$B41))</f>
        <v>0</v>
      </c>
      <c r="BU41" s="257">
        <f ca="1">IF($E41=$B41,0,IF(AND('Bonus Depreciation Help'!$C$34="50%",$E$5=Inservice),VLOOKUP($C$2,'LookUp Ranges'!$A$64:$CY$69,BT$38)*$B41,VLOOKUP($C$2,'LookUp Ranges'!$A$56:$CY$62,BT$38)*$B41))</f>
        <v>0</v>
      </c>
      <c r="BV41" s="257">
        <f ca="1">IF($E41=$B41,0,IF(AND('Bonus Depreciation Help'!$C$34="50%",$E$5=Inservice),VLOOKUP($C$2,'LookUp Ranges'!$A$64:$CY$69,BU$38)*$B41,VLOOKUP($C$2,'LookUp Ranges'!$A$56:$CY$62,BU$38)*$B41))</f>
        <v>0</v>
      </c>
      <c r="BW41" s="257">
        <f ca="1">IF($E41=$B41,0,IF(AND('Bonus Depreciation Help'!$C$34="50%",$E$5=Inservice),VLOOKUP($C$2,'LookUp Ranges'!$A$64:$CY$69,BV$38)*$B41,VLOOKUP($C$2,'LookUp Ranges'!$A$56:$CY$62,BV$38)*$B41))</f>
        <v>0</v>
      </c>
      <c r="BX41" s="257">
        <f ca="1">IF($E41=$B41,0,IF(AND('Bonus Depreciation Help'!$C$34="50%",$E$5=Inservice),VLOOKUP($C$2,'LookUp Ranges'!$A$64:$CY$69,BW$38)*$B41,VLOOKUP($C$2,'LookUp Ranges'!$A$56:$CY$62,BW$38)*$B41))</f>
        <v>0</v>
      </c>
      <c r="BY41" s="257">
        <f ca="1">IF($E41=$B41,0,IF(AND('Bonus Depreciation Help'!$C$34="50%",$E$5=Inservice),VLOOKUP($C$2,'LookUp Ranges'!$A$64:$CY$69,BX$38)*$B41,VLOOKUP($C$2,'LookUp Ranges'!$A$56:$CY$62,BX$38)*$B41))</f>
        <v>0</v>
      </c>
      <c r="BZ41" s="257">
        <f ca="1">IF($E41=$B41,0,IF(AND('Bonus Depreciation Help'!$C$34="50%",$E$5=Inservice),VLOOKUP($C$2,'LookUp Ranges'!$A$64:$CY$69,BY$38)*$B41,VLOOKUP($C$2,'LookUp Ranges'!$A$56:$CY$62,BY$38)*$B41))</f>
        <v>0</v>
      </c>
      <c r="CA41" s="257">
        <f ca="1">IF($E41=$B41,0,IF(AND('Bonus Depreciation Help'!$C$34="50%",$E$5=Inservice),VLOOKUP($C$2,'LookUp Ranges'!$A$64:$CY$69,BZ$38)*$B41,VLOOKUP($C$2,'LookUp Ranges'!$A$56:$CY$62,BZ$38)*$B41))</f>
        <v>0</v>
      </c>
      <c r="CB41" s="257">
        <f ca="1">IF($E41=$B41,0,IF(AND('Bonus Depreciation Help'!$C$34="50%",$E$5=Inservice),VLOOKUP($C$2,'LookUp Ranges'!$A$64:$CY$69,CA$38)*$B41,VLOOKUP($C$2,'LookUp Ranges'!$A$56:$CY$62,CA$38)*$B41))</f>
        <v>0</v>
      </c>
      <c r="CC41" s="257">
        <f ca="1">IF($E41=$B41,0,IF(AND('Bonus Depreciation Help'!$C$34="50%",$E$5=Inservice),VLOOKUP($C$2,'LookUp Ranges'!$A$64:$CY$69,CB$38)*$B41,VLOOKUP($C$2,'LookUp Ranges'!$A$56:$CY$62,CB$38)*$B41))</f>
        <v>0</v>
      </c>
      <c r="CD41" s="257">
        <f ca="1">IF($E41=$B41,0,IF(AND('Bonus Depreciation Help'!$C$34="50%",$E$5=Inservice),VLOOKUP($C$2,'LookUp Ranges'!$A$64:$CY$69,CC$38)*$B41,VLOOKUP($C$2,'LookUp Ranges'!$A$56:$CY$62,CC$38)*$B41))</f>
        <v>0</v>
      </c>
      <c r="CE41" s="257">
        <f ca="1">IF($E41=$B41,0,IF(AND('Bonus Depreciation Help'!$C$34="50%",$E$5=Inservice),VLOOKUP($C$2,'LookUp Ranges'!$A$64:$CY$69,CD$38)*$B41,VLOOKUP($C$2,'LookUp Ranges'!$A$56:$CY$62,CD$38)*$B41))</f>
        <v>0</v>
      </c>
      <c r="CF41" s="257">
        <f ca="1">IF($E41=$B41,0,IF(AND('Bonus Depreciation Help'!$C$34="50%",$E$5=Inservice),VLOOKUP($C$2,'LookUp Ranges'!$A$64:$CY$69,CE$38)*$B41,VLOOKUP($C$2,'LookUp Ranges'!$A$56:$CY$62,CE$38)*$B41))</f>
        <v>0</v>
      </c>
      <c r="CG41" s="257">
        <f ca="1">IF($E41=$B41,0,IF(AND('Bonus Depreciation Help'!$C$34="50%",$E$5=Inservice),VLOOKUP($C$2,'LookUp Ranges'!$A$64:$CY$69,CF$38)*$B41,VLOOKUP($C$2,'LookUp Ranges'!$A$56:$CY$62,CF$38)*$B41))</f>
        <v>0</v>
      </c>
      <c r="CH41" s="257">
        <f ca="1">IF($E41=$B41,0,IF(AND('Bonus Depreciation Help'!$C$34="50%",$E$5=Inservice),VLOOKUP($C$2,'LookUp Ranges'!$A$64:$CY$69,CG$38)*$B41,VLOOKUP($C$2,'LookUp Ranges'!$A$56:$CY$62,CG$38)*$B41))</f>
        <v>0</v>
      </c>
      <c r="CI41" s="257">
        <f ca="1">IF($E41=$B41,0,IF(AND('Bonus Depreciation Help'!$C$34="50%",$E$5=Inservice),VLOOKUP($C$2,'LookUp Ranges'!$A$64:$CY$69,CH$38)*$B41,VLOOKUP($C$2,'LookUp Ranges'!$A$56:$CY$62,CH$38)*$B41))</f>
        <v>0</v>
      </c>
      <c r="CJ41" s="257">
        <f ca="1">IF($E41=$B41,0,IF(AND('Bonus Depreciation Help'!$C$34="50%",$E$5=Inservice),VLOOKUP($C$2,'LookUp Ranges'!$A$64:$CY$69,CI$38)*$B41,VLOOKUP($C$2,'LookUp Ranges'!$A$56:$CY$62,CI$38)*$B41))</f>
        <v>0</v>
      </c>
      <c r="CK41" s="257">
        <f ca="1">IF($E41=$B41,0,IF(AND('Bonus Depreciation Help'!$C$34="50%",$E$5=Inservice),VLOOKUP($C$2,'LookUp Ranges'!$A$64:$CY$69,CJ$38)*$B41,VLOOKUP($C$2,'LookUp Ranges'!$A$56:$CY$62,CJ$38)*$B41))</f>
        <v>0</v>
      </c>
      <c r="CL41" s="257">
        <f ca="1">IF($E41=$B41,0,IF(AND('Bonus Depreciation Help'!$C$34="50%",$E$5=Inservice),VLOOKUP($C$2,'LookUp Ranges'!$A$64:$CY$69,CK$38)*$B41,VLOOKUP($C$2,'LookUp Ranges'!$A$56:$CY$62,CK$38)*$B41))</f>
        <v>0</v>
      </c>
      <c r="CM41" s="257">
        <f ca="1">IF($E41=$B41,0,IF(AND('Bonus Depreciation Help'!$C$34="50%",$E$5=Inservice),VLOOKUP($C$2,'LookUp Ranges'!$A$64:$CY$69,CL$38)*$B41,VLOOKUP($C$2,'LookUp Ranges'!$A$56:$CY$62,CL$38)*$B41))</f>
        <v>0</v>
      </c>
      <c r="CN41" s="257">
        <f ca="1">IF($E41=$B41,0,IF(AND('Bonus Depreciation Help'!$C$34="50%",$E$5=Inservice),VLOOKUP($C$2,'LookUp Ranges'!$A$64:$CY$69,CM$38)*$B41,VLOOKUP($C$2,'LookUp Ranges'!$A$56:$CY$62,CM$38)*$B41))</f>
        <v>0</v>
      </c>
      <c r="CO41" s="257">
        <f ca="1">IF($E41=$B41,0,IF(AND('Bonus Depreciation Help'!$C$34="50%",$E$5=Inservice),VLOOKUP($C$2,'LookUp Ranges'!$A$64:$CY$69,CN$38)*$B41,VLOOKUP($C$2,'LookUp Ranges'!$A$56:$CY$62,CN$38)*$B41))</f>
        <v>0</v>
      </c>
      <c r="CP41" s="257">
        <f ca="1">IF($E41=$B41,0,IF(AND('Bonus Depreciation Help'!$C$34="50%",$E$5=Inservice),VLOOKUP($C$2,'LookUp Ranges'!$A$64:$CY$69,CO$38)*$B41,VLOOKUP($C$2,'LookUp Ranges'!$A$56:$CY$62,CO$38)*$B41))</f>
        <v>0</v>
      </c>
      <c r="CQ41" s="257">
        <f ca="1">IF($E41=$B41,0,IF(AND('Bonus Depreciation Help'!$C$34="50%",$E$5=Inservice),VLOOKUP($C$2,'LookUp Ranges'!$A$64:$CY$69,CP$38)*$B41,VLOOKUP($C$2,'LookUp Ranges'!$A$56:$CY$62,CP$38)*$B41))</f>
        <v>0</v>
      </c>
      <c r="CR41" s="257">
        <f ca="1">IF($E41=$B41,0,IF(AND('Bonus Depreciation Help'!$C$34="50%",$E$5=Inservice),VLOOKUP($C$2,'LookUp Ranges'!$A$64:$CY$69,CQ$38)*$B41,VLOOKUP($C$2,'LookUp Ranges'!$A$56:$CY$62,CQ$38)*$B41))</f>
        <v>0</v>
      </c>
      <c r="CS41" s="257">
        <f ca="1">IF($E41=$B41,0,IF(AND('Bonus Depreciation Help'!$C$34="50%",$E$5=Inservice),VLOOKUP($C$2,'LookUp Ranges'!$A$64:$CY$69,CR$38)*$B41,VLOOKUP($C$2,'LookUp Ranges'!$A$56:$CY$62,CR$38)*$B41))</f>
        <v>0</v>
      </c>
      <c r="CT41" s="257">
        <f ca="1">IF($E41=$B41,0,IF(AND('Bonus Depreciation Help'!$C$34="50%",$E$5=Inservice),VLOOKUP($C$2,'LookUp Ranges'!$A$64:$CY$69,CS$38)*$B41,VLOOKUP($C$2,'LookUp Ranges'!$A$56:$CY$62,CS$38)*$B41))</f>
        <v>0</v>
      </c>
      <c r="CU41" s="257">
        <f ca="1">IF($E41=$B41,0,IF(AND('Bonus Depreciation Help'!$C$34="50%",$E$5=Inservice),VLOOKUP($C$2,'LookUp Ranges'!$A$64:$CY$69,CT$38)*$B41,VLOOKUP($C$2,'LookUp Ranges'!$A$56:$CY$62,CT$38)*$B41))</f>
        <v>0</v>
      </c>
      <c r="CV41" s="257">
        <f ca="1">IF($E41=$B41,0,IF(AND('Bonus Depreciation Help'!$C$34="50%",$E$5=Inservice),VLOOKUP($C$2,'LookUp Ranges'!$A$64:$CY$69,CU$38)*$B41,VLOOKUP($C$2,'LookUp Ranges'!$A$56:$CY$62,CU$38)*$B41))</f>
        <v>0</v>
      </c>
      <c r="CW41" s="257">
        <f ca="1">IF($E41=$B41,0,IF(AND('Bonus Depreciation Help'!$C$34="50%",$E$5=Inservice),VLOOKUP($C$2,'LookUp Ranges'!$A$64:$CY$69,CV$38)*$B41,VLOOKUP($C$2,'LookUp Ranges'!$A$56:$CY$62,CV$38)*$B41))</f>
        <v>0</v>
      </c>
      <c r="CX41" s="257">
        <f ca="1">IF($E41=$B41,0,IF(AND('Bonus Depreciation Help'!$C$34="50%",$E$5=Inservice),VLOOKUP($C$2,'LookUp Ranges'!$A$64:$CY$69,CW$38)*$B41,VLOOKUP($C$2,'LookUp Ranges'!$A$56:$CY$62,CW$38)*$B41))</f>
        <v>0</v>
      </c>
      <c r="CY41" s="247">
        <f t="shared" ca="1" si="236"/>
        <v>0</v>
      </c>
    </row>
    <row r="42" spans="1:103" x14ac:dyDescent="0.2">
      <c r="A42" s="246">
        <f t="shared" si="234"/>
        <v>4</v>
      </c>
      <c r="B42" s="238">
        <f t="shared" si="235"/>
        <v>0</v>
      </c>
      <c r="C42" s="248"/>
      <c r="D42" s="248"/>
      <c r="E42" s="248"/>
      <c r="F42" s="256">
        <f ca="1">IF(AND('Bonus Depreciation Help'!$C$34="100%",F$5=Inservice),$B42,IF(AND('Bonus Depreciation Help'!$C$34="50%",F$5=Inservice),VLOOKUP($C$2,'LookUp Ranges'!$A$64:$CY$69,D$38)*$B42,VLOOKUP($C$2,'LookUp Ranges'!$A$56:$CY$62,D$38)*$B42))</f>
        <v>0</v>
      </c>
      <c r="G42" s="256">
        <f ca="1">IF($F42=$B42,0,IF(AND('Bonus Depreciation Help'!$C$34="50%",$F$5=Inservice),VLOOKUP($C$2,'LookUp Ranges'!$A$64:$CY$69,E$38)*$B42,VLOOKUP($C$2,'LookUp Ranges'!$A$56:$CY$62,E$38)*$B42))</f>
        <v>0</v>
      </c>
      <c r="H42" s="256">
        <f ca="1">IF($F42=$B42,0,IF(AND('Bonus Depreciation Help'!$C$34="50%",$F$5=Inservice),VLOOKUP($C$2,'LookUp Ranges'!$A$64:$CY$69,F$38)*$B42,VLOOKUP($C$2,'LookUp Ranges'!$A$56:$CY$62,F$38)*$B42))</f>
        <v>0</v>
      </c>
      <c r="I42" s="256">
        <f ca="1">IF($F42=$B42,0,IF(AND('Bonus Depreciation Help'!$C$34="50%",$F$5=Inservice),VLOOKUP($C$2,'LookUp Ranges'!$A$64:$CY$69,G$38)*$B42,VLOOKUP($C$2,'LookUp Ranges'!$A$56:$CY$62,G$38)*$B42))</f>
        <v>0</v>
      </c>
      <c r="J42" s="256">
        <f ca="1">IF($F42=$B42,0,IF(AND('Bonus Depreciation Help'!$C$34="50%",$F$5=Inservice),VLOOKUP($C$2,'LookUp Ranges'!$A$64:$CY$69,H$38)*$B42,VLOOKUP($C$2,'LookUp Ranges'!$A$56:$CY$62,H$38)*$B42))</f>
        <v>0</v>
      </c>
      <c r="K42" s="256">
        <f ca="1">IF($F42=$B42,0,IF(AND('Bonus Depreciation Help'!$C$34="50%",$F$5=Inservice),VLOOKUP($C$2,'LookUp Ranges'!$A$64:$CY$69,I$38)*$B42,VLOOKUP($C$2,'LookUp Ranges'!$A$56:$CY$62,I$38)*$B42))</f>
        <v>0</v>
      </c>
      <c r="L42" s="256">
        <f ca="1">IF($F42=$B42,0,IF(AND('Bonus Depreciation Help'!$C$34="50%",$F$5=Inservice),VLOOKUP($C$2,'LookUp Ranges'!$A$64:$CY$69,J$38)*$B42,VLOOKUP($C$2,'LookUp Ranges'!$A$56:$CY$62,J$38)*$B42))</f>
        <v>0</v>
      </c>
      <c r="M42" s="256">
        <f ca="1">IF($F42=$B42,0,IF(AND('Bonus Depreciation Help'!$C$34="50%",$F$5=Inservice),VLOOKUP($C$2,'LookUp Ranges'!$A$64:$CY$69,K$38)*$B42,VLOOKUP($C$2,'LookUp Ranges'!$A$56:$CY$62,K$38)*$B42))</f>
        <v>0</v>
      </c>
      <c r="N42" s="256">
        <f ca="1">IF($F42=$B42,0,IF(AND('Bonus Depreciation Help'!$C$34="50%",$F$5=Inservice),VLOOKUP($C$2,'LookUp Ranges'!$A$64:$CY$69,L$38)*$B42,VLOOKUP($C$2,'LookUp Ranges'!$A$56:$CY$62,L$38)*$B42))</f>
        <v>0</v>
      </c>
      <c r="O42" s="256">
        <f ca="1">IF($F42=$B42,0,IF(AND('Bonus Depreciation Help'!$C$34="50%",$F$5=Inservice),VLOOKUP($C$2,'LookUp Ranges'!$A$64:$CY$69,M$38)*$B42,VLOOKUP($C$2,'LookUp Ranges'!$A$56:$CY$62,M$38)*$B42))</f>
        <v>0</v>
      </c>
      <c r="P42" s="256">
        <f ca="1">IF($F42=$B42,0,IF(AND('Bonus Depreciation Help'!$C$34="50%",$F$5=Inservice),VLOOKUP($C$2,'LookUp Ranges'!$A$64:$CY$69,N$38)*$B42,VLOOKUP($C$2,'LookUp Ranges'!$A$56:$CY$62,N$38)*$B42))</f>
        <v>0</v>
      </c>
      <c r="Q42" s="256">
        <f ca="1">IF($F42=$B42,0,IF(AND('Bonus Depreciation Help'!$C$34="50%",$F$5=Inservice),VLOOKUP($C$2,'LookUp Ranges'!$A$64:$CY$69,O$38)*$B42,VLOOKUP($C$2,'LookUp Ranges'!$A$56:$CY$62,O$38)*$B42))</f>
        <v>0</v>
      </c>
      <c r="R42" s="256">
        <f ca="1">IF($F42=$B42,0,IF(AND('Bonus Depreciation Help'!$C$34="50%",$F$5=Inservice),VLOOKUP($C$2,'LookUp Ranges'!$A$64:$CY$69,P$38)*$B42,VLOOKUP($C$2,'LookUp Ranges'!$A$56:$CY$62,P$38)*$B42))</f>
        <v>0</v>
      </c>
      <c r="S42" s="256">
        <f ca="1">IF($F42=$B42,0,IF(AND('Bonus Depreciation Help'!$C$34="50%",$F$5=Inservice),VLOOKUP($C$2,'LookUp Ranges'!$A$64:$CY$69,Q$38)*$B42,VLOOKUP($C$2,'LookUp Ranges'!$A$56:$CY$62,Q$38)*$B42))</f>
        <v>0</v>
      </c>
      <c r="T42" s="256">
        <f ca="1">IF($F42=$B42,0,IF(AND('Bonus Depreciation Help'!$C$34="50%",$F$5=Inservice),VLOOKUP($C$2,'LookUp Ranges'!$A$64:$CY$69,R$38)*$B42,VLOOKUP($C$2,'LookUp Ranges'!$A$56:$CY$62,R$38)*$B42))</f>
        <v>0</v>
      </c>
      <c r="U42" s="256">
        <f ca="1">IF($F42=$B42,0,IF(AND('Bonus Depreciation Help'!$C$34="50%",$F$5=Inservice),VLOOKUP($C$2,'LookUp Ranges'!$A$64:$CY$69,S$38)*$B42,VLOOKUP($C$2,'LookUp Ranges'!$A$56:$CY$62,S$38)*$B42))</f>
        <v>0</v>
      </c>
      <c r="V42" s="256">
        <f ca="1">IF($F42=$B42,0,IF(AND('Bonus Depreciation Help'!$C$34="50%",$F$5=Inservice),VLOOKUP($C$2,'LookUp Ranges'!$A$64:$CY$69,T$38)*$B42,VLOOKUP($C$2,'LookUp Ranges'!$A$56:$CY$62,T$38)*$B42))</f>
        <v>0</v>
      </c>
      <c r="W42" s="256">
        <f ca="1">IF($F42=$B42,0,IF(AND('Bonus Depreciation Help'!$C$34="50%",$F$5=Inservice),VLOOKUP($C$2,'LookUp Ranges'!$A$64:$CY$69,U$38)*$B42,VLOOKUP($C$2,'LookUp Ranges'!$A$56:$CY$62,U$38)*$B42))</f>
        <v>0</v>
      </c>
      <c r="X42" s="256">
        <f ca="1">IF($F42=$B42,0,IF(AND('Bonus Depreciation Help'!$C$34="50%",$F$5=Inservice),VLOOKUP($C$2,'LookUp Ranges'!$A$64:$CY$69,V$38)*$B42,VLOOKUP($C$2,'LookUp Ranges'!$A$56:$CY$62,V$38)*$B42))</f>
        <v>0</v>
      </c>
      <c r="Y42" s="256">
        <f ca="1">IF($F42=$B42,0,IF(AND('Bonus Depreciation Help'!$C$34="50%",$F$5=Inservice),VLOOKUP($C$2,'LookUp Ranges'!$A$64:$CY$69,W$38)*$B42,VLOOKUP($C$2,'LookUp Ranges'!$A$56:$CY$62,W$38)*$B42))</f>
        <v>0</v>
      </c>
      <c r="Z42" s="257">
        <f ca="1">IF($F42=$B42,0,IF(AND('Bonus Depreciation Help'!$C$34="50%",$F$5=Inservice),VLOOKUP($C$2,'LookUp Ranges'!$A$64:$CY$69,X$38)*$B42,VLOOKUP($C$2,'LookUp Ranges'!$A$56:$CY$62,X$38)*$B42))</f>
        <v>0</v>
      </c>
      <c r="AA42" s="257">
        <f ca="1">IF($F42=$B42,0,IF(AND('Bonus Depreciation Help'!$C$34="50%",$F$5=Inservice),VLOOKUP($C$2,'LookUp Ranges'!$A$64:$CY$69,Y$38)*$B42,VLOOKUP($C$2,'LookUp Ranges'!$A$56:$CY$62,Y$38)*$B42))</f>
        <v>0</v>
      </c>
      <c r="AB42" s="257">
        <f ca="1">IF($F42=$B42,0,IF(AND('Bonus Depreciation Help'!$C$34="50%",$F$5=Inservice),VLOOKUP($C$2,'LookUp Ranges'!$A$64:$CY$69,Z$38)*$B42,VLOOKUP($C$2,'LookUp Ranges'!$A$56:$CY$62,Z$38)*$B42))</f>
        <v>0</v>
      </c>
      <c r="AC42" s="257">
        <f ca="1">IF($F42=$B42,0,IF(AND('Bonus Depreciation Help'!$C$34="50%",$F$5=Inservice),VLOOKUP($C$2,'LookUp Ranges'!$A$64:$CY$69,AA$38)*$B42,VLOOKUP($C$2,'LookUp Ranges'!$A$56:$CY$62,AA$38)*$B42))</f>
        <v>0</v>
      </c>
      <c r="AD42" s="257">
        <f ca="1">IF($F42=$B42,0,IF(AND('Bonus Depreciation Help'!$C$34="50%",$F$5=Inservice),VLOOKUP($C$2,'LookUp Ranges'!$A$64:$CY$69,AB$38)*$B42,VLOOKUP($C$2,'LookUp Ranges'!$A$56:$CY$62,AB$38)*$B42))</f>
        <v>0</v>
      </c>
      <c r="AE42" s="257">
        <f ca="1">IF($F42=$B42,0,IF(AND('Bonus Depreciation Help'!$C$34="50%",$F$5=Inservice),VLOOKUP($C$2,'LookUp Ranges'!$A$64:$CY$69,AC$38)*$B42,VLOOKUP($C$2,'LookUp Ranges'!$A$56:$CY$62,AC$38)*$B42))</f>
        <v>0</v>
      </c>
      <c r="AF42" s="257">
        <f ca="1">IF($F42=$B42,0,IF(AND('Bonus Depreciation Help'!$C$34="50%",$F$5=Inservice),VLOOKUP($C$2,'LookUp Ranges'!$A$64:$CY$69,AD$38)*$B42,VLOOKUP($C$2,'LookUp Ranges'!$A$56:$CY$62,AD$38)*$B42))</f>
        <v>0</v>
      </c>
      <c r="AG42" s="257">
        <f ca="1">IF($F42=$B42,0,IF(AND('Bonus Depreciation Help'!$C$34="50%",$F$5=Inservice),VLOOKUP($C$2,'LookUp Ranges'!$A$64:$CY$69,AE$38)*$B42,VLOOKUP($C$2,'LookUp Ranges'!$A$56:$CY$62,AE$38)*$B42))</f>
        <v>0</v>
      </c>
      <c r="AH42" s="257">
        <f ca="1">IF($F42=$B42,0,IF(AND('Bonus Depreciation Help'!$C$34="50%",$F$5=Inservice),VLOOKUP($C$2,'LookUp Ranges'!$A$64:$CY$69,AF$38)*$B42,VLOOKUP($C$2,'LookUp Ranges'!$A$56:$CY$62,AF$38)*$B42))</f>
        <v>0</v>
      </c>
      <c r="AI42" s="257">
        <f ca="1">IF($F42=$B42,0,IF(AND('Bonus Depreciation Help'!$C$34="50%",$F$5=Inservice),VLOOKUP($C$2,'LookUp Ranges'!$A$64:$CY$69,AG$38)*$B42,VLOOKUP($C$2,'LookUp Ranges'!$A$56:$CY$62,AG$38)*$B42))</f>
        <v>0</v>
      </c>
      <c r="AJ42" s="257">
        <f ca="1">IF($F42=$B42,0,IF(AND('Bonus Depreciation Help'!$C$34="50%",$F$5=Inservice),VLOOKUP($C$2,'LookUp Ranges'!$A$64:$CY$69,AH$38)*$B42,VLOOKUP($C$2,'LookUp Ranges'!$A$56:$CY$62,AH$38)*$B42))</f>
        <v>0</v>
      </c>
      <c r="AK42" s="257">
        <f ca="1">IF($F42=$B42,0,IF(AND('Bonus Depreciation Help'!$C$34="50%",$F$5=Inservice),VLOOKUP($C$2,'LookUp Ranges'!$A$64:$CY$69,AI$38)*$B42,VLOOKUP($C$2,'LookUp Ranges'!$A$56:$CY$62,AI$38)*$B42))</f>
        <v>0</v>
      </c>
      <c r="AL42" s="257">
        <f ca="1">IF($F42=$B42,0,IF(AND('Bonus Depreciation Help'!$C$34="50%",$F$5=Inservice),VLOOKUP($C$2,'LookUp Ranges'!$A$64:$CY$69,AJ$38)*$B42,VLOOKUP($C$2,'LookUp Ranges'!$A$56:$CY$62,AJ$38)*$B42))</f>
        <v>0</v>
      </c>
      <c r="AM42" s="257">
        <f ca="1">IF($F42=$B42,0,IF(AND('Bonus Depreciation Help'!$C$34="50%",$F$5=Inservice),VLOOKUP($C$2,'LookUp Ranges'!$A$64:$CY$69,AK$38)*$B42,VLOOKUP($C$2,'LookUp Ranges'!$A$56:$CY$62,AK$38)*$B42))</f>
        <v>0</v>
      </c>
      <c r="AN42" s="257">
        <f ca="1">IF($F42=$B42,0,IF(AND('Bonus Depreciation Help'!$C$34="50%",$F$5=Inservice),VLOOKUP($C$2,'LookUp Ranges'!$A$64:$CY$69,AL$38)*$B42,VLOOKUP($C$2,'LookUp Ranges'!$A$56:$CY$62,AL$38)*$B42))</f>
        <v>0</v>
      </c>
      <c r="AO42" s="257">
        <f ca="1">IF($F42=$B42,0,IF(AND('Bonus Depreciation Help'!$C$34="50%",$F$5=Inservice),VLOOKUP($C$2,'LookUp Ranges'!$A$64:$CY$69,AM$38)*$B42,VLOOKUP($C$2,'LookUp Ranges'!$A$56:$CY$62,AM$38)*$B42))</f>
        <v>0</v>
      </c>
      <c r="AP42" s="257">
        <f ca="1">IF($F42=$B42,0,IF(AND('Bonus Depreciation Help'!$C$34="50%",$F$5=Inservice),VLOOKUP($C$2,'LookUp Ranges'!$A$64:$CY$69,AN$38)*$B42,VLOOKUP($C$2,'LookUp Ranges'!$A$56:$CY$62,AN$38)*$B42))</f>
        <v>0</v>
      </c>
      <c r="AQ42" s="257">
        <f ca="1">IF($F42=$B42,0,IF(AND('Bonus Depreciation Help'!$C$34="50%",$F$5=Inservice),VLOOKUP($C$2,'LookUp Ranges'!$A$64:$CY$69,AO$38)*$B42,VLOOKUP($C$2,'LookUp Ranges'!$A$56:$CY$62,AO$38)*$B42))</f>
        <v>0</v>
      </c>
      <c r="AR42" s="257">
        <f ca="1">IF($F42=$B42,0,IF(AND('Bonus Depreciation Help'!$C$34="50%",$F$5=Inservice),VLOOKUP($C$2,'LookUp Ranges'!$A$64:$CY$69,AP$38)*$B42,VLOOKUP($C$2,'LookUp Ranges'!$A$56:$CY$62,AP$38)*$B42))</f>
        <v>0</v>
      </c>
      <c r="AS42" s="257">
        <f ca="1">IF($F42=$B42,0,IF(AND('Bonus Depreciation Help'!$C$34="50%",$F$5=Inservice),VLOOKUP($C$2,'LookUp Ranges'!$A$64:$CY$69,AQ$38)*$B42,VLOOKUP($C$2,'LookUp Ranges'!$A$56:$CY$62,AQ$38)*$B42))</f>
        <v>0</v>
      </c>
      <c r="AT42" s="257">
        <f ca="1">IF($F42=$B42,0,IF(AND('Bonus Depreciation Help'!$C$34="50%",$F$5=Inservice),VLOOKUP($C$2,'LookUp Ranges'!$A$64:$CY$69,AR$38)*$B42,VLOOKUP($C$2,'LookUp Ranges'!$A$56:$CY$62,AR$38)*$B42))</f>
        <v>0</v>
      </c>
      <c r="AU42" s="257">
        <f ca="1">IF($F42=$B42,0,IF(AND('Bonus Depreciation Help'!$C$34="50%",$F$5=Inservice),VLOOKUP($C$2,'LookUp Ranges'!$A$64:$CY$69,AS$38)*$B42,VLOOKUP($C$2,'LookUp Ranges'!$A$56:$CY$62,AS$38)*$B42))</f>
        <v>0</v>
      </c>
      <c r="AV42" s="257">
        <f ca="1">IF($F42=$B42,0,IF(AND('Bonus Depreciation Help'!$C$34="50%",$F$5=Inservice),VLOOKUP($C$2,'LookUp Ranges'!$A$64:$CY$69,AT$38)*$B42,VLOOKUP($C$2,'LookUp Ranges'!$A$56:$CY$62,AT$38)*$B42))</f>
        <v>0</v>
      </c>
      <c r="AW42" s="257">
        <f ca="1">IF($F42=$B42,0,IF(AND('Bonus Depreciation Help'!$C$34="50%",$F$5=Inservice),VLOOKUP($C$2,'LookUp Ranges'!$A$64:$CY$69,AU$38)*$B42,VLOOKUP($C$2,'LookUp Ranges'!$A$56:$CY$62,AU$38)*$B42))</f>
        <v>0</v>
      </c>
      <c r="AX42" s="257">
        <f ca="1">IF($F42=$B42,0,IF(AND('Bonus Depreciation Help'!$C$34="50%",$F$5=Inservice),VLOOKUP($C$2,'LookUp Ranges'!$A$64:$CY$69,AV$38)*$B42,VLOOKUP($C$2,'LookUp Ranges'!$A$56:$CY$62,AV$38)*$B42))</f>
        <v>0</v>
      </c>
      <c r="AY42" s="257">
        <f ca="1">IF($F42=$B42,0,IF(AND('Bonus Depreciation Help'!$C$34="50%",$F$5=Inservice),VLOOKUP($C$2,'LookUp Ranges'!$A$64:$CY$69,AW$38)*$B42,VLOOKUP($C$2,'LookUp Ranges'!$A$56:$CY$62,AW$38)*$B42))</f>
        <v>0</v>
      </c>
      <c r="AZ42" s="257">
        <f ca="1">IF($F42=$B42,0,IF(AND('Bonus Depreciation Help'!$C$34="50%",$F$5=Inservice),VLOOKUP($C$2,'LookUp Ranges'!$A$64:$CY$69,AX$38)*$B42,VLOOKUP($C$2,'LookUp Ranges'!$A$56:$CY$62,AX$38)*$B42))</f>
        <v>0</v>
      </c>
      <c r="BA42" s="257">
        <f ca="1">IF($F42=$B42,0,IF(AND('Bonus Depreciation Help'!$C$34="50%",$F$5=Inservice),VLOOKUP($C$2,'LookUp Ranges'!$A$64:$CY$69,AY$38)*$B42,VLOOKUP($C$2,'LookUp Ranges'!$A$56:$CY$62,AY$38)*$B42))</f>
        <v>0</v>
      </c>
      <c r="BB42" s="257">
        <f ca="1">IF($F42=$B42,0,IF(AND('Bonus Depreciation Help'!$C$34="50%",$F$5=Inservice),VLOOKUP($C$2,'LookUp Ranges'!$A$64:$CY$69,AZ$38)*$B42,VLOOKUP($C$2,'LookUp Ranges'!$A$56:$CY$62,AZ$38)*$B42))</f>
        <v>0</v>
      </c>
      <c r="BC42" s="257">
        <f ca="1">IF($F42=$B42,0,IF(AND('Bonus Depreciation Help'!$C$34="50%",$F$5=Inservice),VLOOKUP($C$2,'LookUp Ranges'!$A$64:$CY$69,BA$38)*$B42,VLOOKUP($C$2,'LookUp Ranges'!$A$56:$CY$62,BA$38)*$B42))</f>
        <v>0</v>
      </c>
      <c r="BD42" s="257">
        <f ca="1">IF($F42=$B42,0,IF(AND('Bonus Depreciation Help'!$C$34="50%",$F$5=Inservice),VLOOKUP($C$2,'LookUp Ranges'!$A$64:$CY$69,BB$38)*$B42,VLOOKUP($C$2,'LookUp Ranges'!$A$56:$CY$62,BB$38)*$B42))</f>
        <v>0</v>
      </c>
      <c r="BE42" s="257">
        <f ca="1">IF($F42=$B42,0,IF(AND('Bonus Depreciation Help'!$C$34="50%",$F$5=Inservice),VLOOKUP($C$2,'LookUp Ranges'!$A$64:$CY$69,BC$38)*$B42,VLOOKUP($C$2,'LookUp Ranges'!$A$56:$CY$62,BC$38)*$B42))</f>
        <v>0</v>
      </c>
      <c r="BF42" s="257">
        <f ca="1">IF($F42=$B42,0,IF(AND('Bonus Depreciation Help'!$C$34="50%",$F$5=Inservice),VLOOKUP($C$2,'LookUp Ranges'!$A$64:$CY$69,BD$38)*$B42,VLOOKUP($C$2,'LookUp Ranges'!$A$56:$CY$62,BD$38)*$B42))</f>
        <v>0</v>
      </c>
      <c r="BG42" s="257">
        <f ca="1">IF($F42=$B42,0,IF(AND('Bonus Depreciation Help'!$C$34="50%",$F$5=Inservice),VLOOKUP($C$2,'LookUp Ranges'!$A$64:$CY$69,BE$38)*$B42,VLOOKUP($C$2,'LookUp Ranges'!$A$56:$CY$62,BE$38)*$B42))</f>
        <v>0</v>
      </c>
      <c r="BH42" s="257">
        <f ca="1">IF($F42=$B42,0,IF(AND('Bonus Depreciation Help'!$C$34="50%",$F$5=Inservice),VLOOKUP($C$2,'LookUp Ranges'!$A$64:$CY$69,BF$38)*$B42,VLOOKUP($C$2,'LookUp Ranges'!$A$56:$CY$62,BF$38)*$B42))</f>
        <v>0</v>
      </c>
      <c r="BI42" s="257">
        <f ca="1">IF($F42=$B42,0,IF(AND('Bonus Depreciation Help'!$C$34="50%",$F$5=Inservice),VLOOKUP($C$2,'LookUp Ranges'!$A$64:$CY$69,BG$38)*$B42,VLOOKUP($C$2,'LookUp Ranges'!$A$56:$CY$62,BG$38)*$B42))</f>
        <v>0</v>
      </c>
      <c r="BJ42" s="257">
        <f ca="1">IF($F42=$B42,0,IF(AND('Bonus Depreciation Help'!$C$34="50%",$F$5=Inservice),VLOOKUP($C$2,'LookUp Ranges'!$A$64:$CY$69,BH$38)*$B42,VLOOKUP($C$2,'LookUp Ranges'!$A$56:$CY$62,BH$38)*$B42))</f>
        <v>0</v>
      </c>
      <c r="BK42" s="257">
        <f ca="1">IF($F42=$B42,0,IF(AND('Bonus Depreciation Help'!$C$34="50%",$F$5=Inservice),VLOOKUP($C$2,'LookUp Ranges'!$A$64:$CY$69,BI$38)*$B42,VLOOKUP($C$2,'LookUp Ranges'!$A$56:$CY$62,BI$38)*$B42))</f>
        <v>0</v>
      </c>
      <c r="BL42" s="257">
        <f ca="1">IF($F42=$B42,0,IF(AND('Bonus Depreciation Help'!$C$34="50%",$F$5=Inservice),VLOOKUP($C$2,'LookUp Ranges'!$A$64:$CY$69,BJ$38)*$B42,VLOOKUP($C$2,'LookUp Ranges'!$A$56:$CY$62,BJ$38)*$B42))</f>
        <v>0</v>
      </c>
      <c r="BM42" s="257">
        <f ca="1">IF($F42=$B42,0,IF(AND('Bonus Depreciation Help'!$C$34="50%",$F$5=Inservice),VLOOKUP($C$2,'LookUp Ranges'!$A$64:$CY$69,BK$38)*$B42,VLOOKUP($C$2,'LookUp Ranges'!$A$56:$CY$62,BK$38)*$B42))</f>
        <v>0</v>
      </c>
      <c r="BN42" s="257">
        <f ca="1">IF($F42=$B42,0,IF(AND('Bonus Depreciation Help'!$C$34="50%",$F$5=Inservice),VLOOKUP($C$2,'LookUp Ranges'!$A$64:$CY$69,BL$38)*$B42,VLOOKUP($C$2,'LookUp Ranges'!$A$56:$CY$62,BL$38)*$B42))</f>
        <v>0</v>
      </c>
      <c r="BO42" s="257">
        <f ca="1">IF($F42=$B42,0,IF(AND('Bonus Depreciation Help'!$C$34="50%",$F$5=Inservice),VLOOKUP($C$2,'LookUp Ranges'!$A$64:$CY$69,BM$38)*$B42,VLOOKUP($C$2,'LookUp Ranges'!$A$56:$CY$62,BM$38)*$B42))</f>
        <v>0</v>
      </c>
      <c r="BP42" s="257">
        <f ca="1">IF($F42=$B42,0,IF(AND('Bonus Depreciation Help'!$C$34="50%",$F$5=Inservice),VLOOKUP($C$2,'LookUp Ranges'!$A$64:$CY$69,BN$38)*$B42,VLOOKUP($C$2,'LookUp Ranges'!$A$56:$CY$62,BN$38)*$B42))</f>
        <v>0</v>
      </c>
      <c r="BQ42" s="257">
        <f ca="1">IF($F42=$B42,0,IF(AND('Bonus Depreciation Help'!$C$34="50%",$F$5=Inservice),VLOOKUP($C$2,'LookUp Ranges'!$A$64:$CY$69,BO$38)*$B42,VLOOKUP($C$2,'LookUp Ranges'!$A$56:$CY$62,BO$38)*$B42))</f>
        <v>0</v>
      </c>
      <c r="BR42" s="257">
        <f ca="1">IF($F42=$B42,0,IF(AND('Bonus Depreciation Help'!$C$34="50%",$F$5=Inservice),VLOOKUP($C$2,'LookUp Ranges'!$A$64:$CY$69,BP$38)*$B42,VLOOKUP($C$2,'LookUp Ranges'!$A$56:$CY$62,BP$38)*$B42))</f>
        <v>0</v>
      </c>
      <c r="BS42" s="257">
        <f ca="1">IF($F42=$B42,0,IF(AND('Bonus Depreciation Help'!$C$34="50%",$F$5=Inservice),VLOOKUP($C$2,'LookUp Ranges'!$A$64:$CY$69,BQ$38)*$B42,VLOOKUP($C$2,'LookUp Ranges'!$A$56:$CY$62,BQ$38)*$B42))</f>
        <v>0</v>
      </c>
      <c r="BT42" s="257">
        <f ca="1">IF($F42=$B42,0,IF(AND('Bonus Depreciation Help'!$C$34="50%",$F$5=Inservice),VLOOKUP($C$2,'LookUp Ranges'!$A$64:$CY$69,BR$38)*$B42,VLOOKUP($C$2,'LookUp Ranges'!$A$56:$CY$62,BR$38)*$B42))</f>
        <v>0</v>
      </c>
      <c r="BU42" s="257">
        <f ca="1">IF($F42=$B42,0,IF(AND('Bonus Depreciation Help'!$C$34="50%",$F$5=Inservice),VLOOKUP($C$2,'LookUp Ranges'!$A$64:$CY$69,BS$38)*$B42,VLOOKUP($C$2,'LookUp Ranges'!$A$56:$CY$62,BS$38)*$B42))</f>
        <v>0</v>
      </c>
      <c r="BV42" s="257">
        <f ca="1">IF($F42=$B42,0,IF(AND('Bonus Depreciation Help'!$C$34="50%",$F$5=Inservice),VLOOKUP($C$2,'LookUp Ranges'!$A$64:$CY$69,BT$38)*$B42,VLOOKUP($C$2,'LookUp Ranges'!$A$56:$CY$62,BT$38)*$B42))</f>
        <v>0</v>
      </c>
      <c r="BW42" s="257">
        <f ca="1">IF($F42=$B42,0,IF(AND('Bonus Depreciation Help'!$C$34="50%",$F$5=Inservice),VLOOKUP($C$2,'LookUp Ranges'!$A$64:$CY$69,BU$38)*$B42,VLOOKUP($C$2,'LookUp Ranges'!$A$56:$CY$62,BU$38)*$B42))</f>
        <v>0</v>
      </c>
      <c r="BX42" s="257">
        <f ca="1">IF($F42=$B42,0,IF(AND('Bonus Depreciation Help'!$C$34="50%",$F$5=Inservice),VLOOKUP($C$2,'LookUp Ranges'!$A$64:$CY$69,BV$38)*$B42,VLOOKUP($C$2,'LookUp Ranges'!$A$56:$CY$62,BV$38)*$B42))</f>
        <v>0</v>
      </c>
      <c r="BY42" s="257">
        <f ca="1">IF($F42=$B42,0,IF(AND('Bonus Depreciation Help'!$C$34="50%",$F$5=Inservice),VLOOKUP($C$2,'LookUp Ranges'!$A$64:$CY$69,BW$38)*$B42,VLOOKUP($C$2,'LookUp Ranges'!$A$56:$CY$62,BW$38)*$B42))</f>
        <v>0</v>
      </c>
      <c r="BZ42" s="257">
        <f ca="1">IF($F42=$B42,0,IF(AND('Bonus Depreciation Help'!$C$34="50%",$F$5=Inservice),VLOOKUP($C$2,'LookUp Ranges'!$A$64:$CY$69,BX$38)*$B42,VLOOKUP($C$2,'LookUp Ranges'!$A$56:$CY$62,BX$38)*$B42))</f>
        <v>0</v>
      </c>
      <c r="CA42" s="257">
        <f ca="1">IF($F42=$B42,0,IF(AND('Bonus Depreciation Help'!$C$34="50%",$F$5=Inservice),VLOOKUP($C$2,'LookUp Ranges'!$A$64:$CY$69,BY$38)*$B42,VLOOKUP($C$2,'LookUp Ranges'!$A$56:$CY$62,BY$38)*$B42))</f>
        <v>0</v>
      </c>
      <c r="CB42" s="257">
        <f ca="1">IF($F42=$B42,0,IF(AND('Bonus Depreciation Help'!$C$34="50%",$F$5=Inservice),VLOOKUP($C$2,'LookUp Ranges'!$A$64:$CY$69,BZ$38)*$B42,VLOOKUP($C$2,'LookUp Ranges'!$A$56:$CY$62,BZ$38)*$B42))</f>
        <v>0</v>
      </c>
      <c r="CC42" s="257">
        <f ca="1">IF($F42=$B42,0,IF(AND('Bonus Depreciation Help'!$C$34="50%",$F$5=Inservice),VLOOKUP($C$2,'LookUp Ranges'!$A$64:$CY$69,CA$38)*$B42,VLOOKUP($C$2,'LookUp Ranges'!$A$56:$CY$62,CA$38)*$B42))</f>
        <v>0</v>
      </c>
      <c r="CD42" s="257">
        <f ca="1">IF($F42=$B42,0,IF(AND('Bonus Depreciation Help'!$C$34="50%",$F$5=Inservice),VLOOKUP($C$2,'LookUp Ranges'!$A$64:$CY$69,CB$38)*$B42,VLOOKUP($C$2,'LookUp Ranges'!$A$56:$CY$62,CB$38)*$B42))</f>
        <v>0</v>
      </c>
      <c r="CE42" s="257">
        <f ca="1">IF($F42=$B42,0,IF(AND('Bonus Depreciation Help'!$C$34="50%",$F$5=Inservice),VLOOKUP($C$2,'LookUp Ranges'!$A$64:$CY$69,CC$38)*$B42,VLOOKUP($C$2,'LookUp Ranges'!$A$56:$CY$62,CC$38)*$B42))</f>
        <v>0</v>
      </c>
      <c r="CF42" s="257">
        <f ca="1">IF($F42=$B42,0,IF(AND('Bonus Depreciation Help'!$C$34="50%",$F$5=Inservice),VLOOKUP($C$2,'LookUp Ranges'!$A$64:$CY$69,CD$38)*$B42,VLOOKUP($C$2,'LookUp Ranges'!$A$56:$CY$62,CD$38)*$B42))</f>
        <v>0</v>
      </c>
      <c r="CG42" s="257">
        <f ca="1">IF($F42=$B42,0,IF(AND('Bonus Depreciation Help'!$C$34="50%",$F$5=Inservice),VLOOKUP($C$2,'LookUp Ranges'!$A$64:$CY$69,CE$38)*$B42,VLOOKUP($C$2,'LookUp Ranges'!$A$56:$CY$62,CE$38)*$B42))</f>
        <v>0</v>
      </c>
      <c r="CH42" s="257">
        <f ca="1">IF($F42=$B42,0,IF(AND('Bonus Depreciation Help'!$C$34="50%",$F$5=Inservice),VLOOKUP($C$2,'LookUp Ranges'!$A$64:$CY$69,CF$38)*$B42,VLOOKUP($C$2,'LookUp Ranges'!$A$56:$CY$62,CF$38)*$B42))</f>
        <v>0</v>
      </c>
      <c r="CI42" s="257">
        <f ca="1">IF($F42=$B42,0,IF(AND('Bonus Depreciation Help'!$C$34="50%",$F$5=Inservice),VLOOKUP($C$2,'LookUp Ranges'!$A$64:$CY$69,CG$38)*$B42,VLOOKUP($C$2,'LookUp Ranges'!$A$56:$CY$62,CG$38)*$B42))</f>
        <v>0</v>
      </c>
      <c r="CJ42" s="257">
        <f ca="1">IF($F42=$B42,0,IF(AND('Bonus Depreciation Help'!$C$34="50%",$F$5=Inservice),VLOOKUP($C$2,'LookUp Ranges'!$A$64:$CY$69,CH$38)*$B42,VLOOKUP($C$2,'LookUp Ranges'!$A$56:$CY$62,CH$38)*$B42))</f>
        <v>0</v>
      </c>
      <c r="CK42" s="257">
        <f ca="1">IF($F42=$B42,0,IF(AND('Bonus Depreciation Help'!$C$34="50%",$F$5=Inservice),VLOOKUP($C$2,'LookUp Ranges'!$A$64:$CY$69,CI$38)*$B42,VLOOKUP($C$2,'LookUp Ranges'!$A$56:$CY$62,CI$38)*$B42))</f>
        <v>0</v>
      </c>
      <c r="CL42" s="257">
        <f ca="1">IF($F42=$B42,0,IF(AND('Bonus Depreciation Help'!$C$34="50%",$F$5=Inservice),VLOOKUP($C$2,'LookUp Ranges'!$A$64:$CY$69,CJ$38)*$B42,VLOOKUP($C$2,'LookUp Ranges'!$A$56:$CY$62,CJ$38)*$B42))</f>
        <v>0</v>
      </c>
      <c r="CM42" s="257">
        <f ca="1">IF($F42=$B42,0,IF(AND('Bonus Depreciation Help'!$C$34="50%",$F$5=Inservice),VLOOKUP($C$2,'LookUp Ranges'!$A$64:$CY$69,CK$38)*$B42,VLOOKUP($C$2,'LookUp Ranges'!$A$56:$CY$62,CK$38)*$B42))</f>
        <v>0</v>
      </c>
      <c r="CN42" s="257">
        <f ca="1">IF($F42=$B42,0,IF(AND('Bonus Depreciation Help'!$C$34="50%",$F$5=Inservice),VLOOKUP($C$2,'LookUp Ranges'!$A$64:$CY$69,CL$38)*$B42,VLOOKUP($C$2,'LookUp Ranges'!$A$56:$CY$62,CL$38)*$B42))</f>
        <v>0</v>
      </c>
      <c r="CO42" s="257">
        <f ca="1">IF($F42=$B42,0,IF(AND('Bonus Depreciation Help'!$C$34="50%",$F$5=Inservice),VLOOKUP($C$2,'LookUp Ranges'!$A$64:$CY$69,CM$38)*$B42,VLOOKUP($C$2,'LookUp Ranges'!$A$56:$CY$62,CM$38)*$B42))</f>
        <v>0</v>
      </c>
      <c r="CP42" s="257">
        <f ca="1">IF($F42=$B42,0,IF(AND('Bonus Depreciation Help'!$C$34="50%",$F$5=Inservice),VLOOKUP($C$2,'LookUp Ranges'!$A$64:$CY$69,CN$38)*$B42,VLOOKUP($C$2,'LookUp Ranges'!$A$56:$CY$62,CN$38)*$B42))</f>
        <v>0</v>
      </c>
      <c r="CQ42" s="257">
        <f ca="1">IF($F42=$B42,0,IF(AND('Bonus Depreciation Help'!$C$34="50%",$F$5=Inservice),VLOOKUP($C$2,'LookUp Ranges'!$A$64:$CY$69,CO$38)*$B42,VLOOKUP($C$2,'LookUp Ranges'!$A$56:$CY$62,CO$38)*$B42))</f>
        <v>0</v>
      </c>
      <c r="CR42" s="257">
        <f ca="1">IF($F42=$B42,0,IF(AND('Bonus Depreciation Help'!$C$34="50%",$F$5=Inservice),VLOOKUP($C$2,'LookUp Ranges'!$A$64:$CY$69,CP$38)*$B42,VLOOKUP($C$2,'LookUp Ranges'!$A$56:$CY$62,CP$38)*$B42))</f>
        <v>0</v>
      </c>
      <c r="CS42" s="257">
        <f ca="1">IF($F42=$B42,0,IF(AND('Bonus Depreciation Help'!$C$34="50%",$F$5=Inservice),VLOOKUP($C$2,'LookUp Ranges'!$A$64:$CY$69,CQ$38)*$B42,VLOOKUP($C$2,'LookUp Ranges'!$A$56:$CY$62,CQ$38)*$B42))</f>
        <v>0</v>
      </c>
      <c r="CT42" s="257">
        <f ca="1">IF($F42=$B42,0,IF(AND('Bonus Depreciation Help'!$C$34="50%",$F$5=Inservice),VLOOKUP($C$2,'LookUp Ranges'!$A$64:$CY$69,CR$38)*$B42,VLOOKUP($C$2,'LookUp Ranges'!$A$56:$CY$62,CR$38)*$B42))</f>
        <v>0</v>
      </c>
      <c r="CU42" s="257">
        <f ca="1">IF($F42=$B42,0,IF(AND('Bonus Depreciation Help'!$C$34="50%",$F$5=Inservice),VLOOKUP($C$2,'LookUp Ranges'!$A$64:$CY$69,CS$38)*$B42,VLOOKUP($C$2,'LookUp Ranges'!$A$56:$CY$62,CS$38)*$B42))</f>
        <v>0</v>
      </c>
      <c r="CV42" s="257">
        <f ca="1">IF($F42=$B42,0,IF(AND('Bonus Depreciation Help'!$C$34="50%",$F$5=Inservice),VLOOKUP($C$2,'LookUp Ranges'!$A$64:$CY$69,CT$38)*$B42,VLOOKUP($C$2,'LookUp Ranges'!$A$56:$CY$62,CT$38)*$B42))</f>
        <v>0</v>
      </c>
      <c r="CW42" s="257">
        <f ca="1">IF($F42=$B42,0,IF(AND('Bonus Depreciation Help'!$C$34="50%",$F$5=Inservice),VLOOKUP($C$2,'LookUp Ranges'!$A$64:$CY$69,CU$38)*$B42,VLOOKUP($C$2,'LookUp Ranges'!$A$56:$CY$62,CU$38)*$B42))</f>
        <v>0</v>
      </c>
      <c r="CX42" s="257">
        <f ca="1">IF($F42=$B42,0,IF(AND('Bonus Depreciation Help'!$C$34="50%",$F$5=Inservice),VLOOKUP($C$2,'LookUp Ranges'!$A$64:$CY$69,CV$38)*$B42,VLOOKUP($C$2,'LookUp Ranges'!$A$56:$CY$62,CV$38)*$B42))</f>
        <v>0</v>
      </c>
      <c r="CY42" s="247">
        <f t="shared" ca="1" si="236"/>
        <v>0</v>
      </c>
    </row>
    <row r="43" spans="1:103" x14ac:dyDescent="0.2">
      <c r="A43" s="246">
        <f t="shared" si="234"/>
        <v>5</v>
      </c>
      <c r="B43" s="238">
        <f t="shared" si="235"/>
        <v>0</v>
      </c>
      <c r="C43" s="248"/>
      <c r="D43" s="248"/>
      <c r="E43" s="248"/>
      <c r="F43" s="248"/>
      <c r="G43" s="256">
        <f ca="1">IF(AND('Bonus Depreciation Help'!$C$34="100%",G$5=Inservice),$B43,IF(AND('Bonus Depreciation Help'!$C$34="50%",G$5=Inservice),VLOOKUP($C$2,'LookUp Ranges'!$A$64:$CY$69,D$38)*$B43,VLOOKUP($C$2,'LookUp Ranges'!$A$56:$CY$62,D$38)*$B43))</f>
        <v>0</v>
      </c>
      <c r="H43" s="256">
        <f ca="1">IF($G43=$B43,0,IF(AND('Bonus Depreciation Help'!$C$34="50%",$G$5=Inservice),VLOOKUP($C$2,'LookUp Ranges'!$A$64:$CY$69,E$38)*$B43,VLOOKUP($C$2,'LookUp Ranges'!$A$56:$CY$62,E$38)*$B43))</f>
        <v>0</v>
      </c>
      <c r="I43" s="256">
        <f ca="1">IF($G43=$B43,0,IF(AND('Bonus Depreciation Help'!$C$34="50%",$G$5=Inservice),VLOOKUP($C$2,'LookUp Ranges'!$A$64:$CY$69,F$38)*$B43,VLOOKUP($C$2,'LookUp Ranges'!$A$56:$CY$62,F$38)*$B43))</f>
        <v>0</v>
      </c>
      <c r="J43" s="256">
        <f ca="1">IF($G43=$B43,0,IF(AND('Bonus Depreciation Help'!$C$34="50%",$G$5=Inservice),VLOOKUP($C$2,'LookUp Ranges'!$A$64:$CY$69,G$38)*$B43,VLOOKUP($C$2,'LookUp Ranges'!$A$56:$CY$62,G$38)*$B43))</f>
        <v>0</v>
      </c>
      <c r="K43" s="256">
        <f ca="1">IF($G43=$B43,0,IF(AND('Bonus Depreciation Help'!$C$34="50%",$G$5=Inservice),VLOOKUP($C$2,'LookUp Ranges'!$A$64:$CY$69,H$38)*$B43,VLOOKUP($C$2,'LookUp Ranges'!$A$56:$CY$62,H$38)*$B43))</f>
        <v>0</v>
      </c>
      <c r="L43" s="256">
        <f ca="1">IF($G43=$B43,0,IF(AND('Bonus Depreciation Help'!$C$34="50%",$G$5=Inservice),VLOOKUP($C$2,'LookUp Ranges'!$A$64:$CY$69,I$38)*$B43,VLOOKUP($C$2,'LookUp Ranges'!$A$56:$CY$62,I$38)*$B43))</f>
        <v>0</v>
      </c>
      <c r="M43" s="256">
        <f ca="1">IF($G43=$B43,0,IF(AND('Bonus Depreciation Help'!$C$34="50%",$G$5=Inservice),VLOOKUP($C$2,'LookUp Ranges'!$A$64:$CY$69,J$38)*$B43,VLOOKUP($C$2,'LookUp Ranges'!$A$56:$CY$62,J$38)*$B43))</f>
        <v>0</v>
      </c>
      <c r="N43" s="256">
        <f ca="1">IF($G43=$B43,0,IF(AND('Bonus Depreciation Help'!$C$34="50%",$G$5=Inservice),VLOOKUP($C$2,'LookUp Ranges'!$A$64:$CY$69,K$38)*$B43,VLOOKUP($C$2,'LookUp Ranges'!$A$56:$CY$62,K$38)*$B43))</f>
        <v>0</v>
      </c>
      <c r="O43" s="256">
        <f ca="1">IF($G43=$B43,0,IF(AND('Bonus Depreciation Help'!$C$34="50%",$G$5=Inservice),VLOOKUP($C$2,'LookUp Ranges'!$A$64:$CY$69,L$38)*$B43,VLOOKUP($C$2,'LookUp Ranges'!$A$56:$CY$62,L$38)*$B43))</f>
        <v>0</v>
      </c>
      <c r="P43" s="256">
        <f ca="1">IF($G43=$B43,0,IF(AND('Bonus Depreciation Help'!$C$34="50%",$G$5=Inservice),VLOOKUP($C$2,'LookUp Ranges'!$A$64:$CY$69,M$38)*$B43,VLOOKUP($C$2,'LookUp Ranges'!$A$56:$CY$62,M$38)*$B43))</f>
        <v>0</v>
      </c>
      <c r="Q43" s="256">
        <f ca="1">IF($G43=$B43,0,IF(AND('Bonus Depreciation Help'!$C$34="50%",$G$5=Inservice),VLOOKUP($C$2,'LookUp Ranges'!$A$64:$CY$69,N$38)*$B43,VLOOKUP($C$2,'LookUp Ranges'!$A$56:$CY$62,N$38)*$B43))</f>
        <v>0</v>
      </c>
      <c r="R43" s="256">
        <f ca="1">IF($G43=$B43,0,IF(AND('Bonus Depreciation Help'!$C$34="50%",$G$5=Inservice),VLOOKUP($C$2,'LookUp Ranges'!$A$64:$CY$69,O$38)*$B43,VLOOKUP($C$2,'LookUp Ranges'!$A$56:$CY$62,O$38)*$B43))</f>
        <v>0</v>
      </c>
      <c r="S43" s="256">
        <f ca="1">IF($G43=$B43,0,IF(AND('Bonus Depreciation Help'!$C$34="50%",$G$5=Inservice),VLOOKUP($C$2,'LookUp Ranges'!$A$64:$CY$69,P$38)*$B43,VLOOKUP($C$2,'LookUp Ranges'!$A$56:$CY$62,P$38)*$B43))</f>
        <v>0</v>
      </c>
      <c r="T43" s="256">
        <f ca="1">IF($G43=$B43,0,IF(AND('Bonus Depreciation Help'!$C$34="50%",$G$5=Inservice),VLOOKUP($C$2,'LookUp Ranges'!$A$64:$CY$69,Q$38)*$B43,VLOOKUP($C$2,'LookUp Ranges'!$A$56:$CY$62,Q$38)*$B43))</f>
        <v>0</v>
      </c>
      <c r="U43" s="256">
        <f ca="1">IF($G43=$B43,0,IF(AND('Bonus Depreciation Help'!$C$34="50%",$G$5=Inservice),VLOOKUP($C$2,'LookUp Ranges'!$A$64:$CY$69,R$38)*$B43,VLOOKUP($C$2,'LookUp Ranges'!$A$56:$CY$62,R$38)*$B43))</f>
        <v>0</v>
      </c>
      <c r="V43" s="256">
        <f ca="1">IF($G43=$B43,0,IF(AND('Bonus Depreciation Help'!$C$34="50%",$G$5=Inservice),VLOOKUP($C$2,'LookUp Ranges'!$A$64:$CY$69,S$38)*$B43,VLOOKUP($C$2,'LookUp Ranges'!$A$56:$CY$62,S$38)*$B43))</f>
        <v>0</v>
      </c>
      <c r="W43" s="256">
        <f ca="1">IF($G43=$B43,0,IF(AND('Bonus Depreciation Help'!$C$34="50%",$G$5=Inservice),VLOOKUP($C$2,'LookUp Ranges'!$A$64:$CY$69,T$38)*$B43,VLOOKUP($C$2,'LookUp Ranges'!$A$56:$CY$62,T$38)*$B43))</f>
        <v>0</v>
      </c>
      <c r="X43" s="256">
        <f ca="1">IF($G43=$B43,0,IF(AND('Bonus Depreciation Help'!$C$34="50%",$G$5=Inservice),VLOOKUP($C$2,'LookUp Ranges'!$A$64:$CY$69,U$38)*$B43,VLOOKUP($C$2,'LookUp Ranges'!$A$56:$CY$62,U$38)*$B43))</f>
        <v>0</v>
      </c>
      <c r="Y43" s="256">
        <f ca="1">IF($G43=$B43,0,IF(AND('Bonus Depreciation Help'!$C$34="50%",$G$5=Inservice),VLOOKUP($C$2,'LookUp Ranges'!$A$64:$CY$69,V$38)*$B43,VLOOKUP($C$2,'LookUp Ranges'!$A$56:$CY$62,V$38)*$B43))</f>
        <v>0</v>
      </c>
      <c r="Z43" s="257">
        <f ca="1">IF($G43=$B43,0,IF(AND('Bonus Depreciation Help'!$C$34="50%",$G$5=Inservice),VLOOKUP($C$2,'LookUp Ranges'!$A$64:$CY$69,W$38)*$B43,VLOOKUP($C$2,'LookUp Ranges'!$A$56:$CY$62,W$38)*$B43))</f>
        <v>0</v>
      </c>
      <c r="AA43" s="257">
        <f ca="1">IF($G43=$B43,0,IF(AND('Bonus Depreciation Help'!$C$34="50%",$G$5=Inservice),VLOOKUP($C$2,'LookUp Ranges'!$A$64:$CY$69,X$38)*$B43,VLOOKUP($C$2,'LookUp Ranges'!$A$56:$CY$62,X$38)*$B43))</f>
        <v>0</v>
      </c>
      <c r="AB43" s="257">
        <f ca="1">IF($G43=$B43,0,IF(AND('Bonus Depreciation Help'!$C$34="50%",$G$5=Inservice),VLOOKUP($C$2,'LookUp Ranges'!$A$64:$CY$69,Y$38)*$B43,VLOOKUP($C$2,'LookUp Ranges'!$A$56:$CY$62,Y$38)*$B43))</f>
        <v>0</v>
      </c>
      <c r="AC43" s="257">
        <f ca="1">IF($G43=$B43,0,IF(AND('Bonus Depreciation Help'!$C$34="50%",$G$5=Inservice),VLOOKUP($C$2,'LookUp Ranges'!$A$64:$CY$69,Z$38)*$B43,VLOOKUP($C$2,'LookUp Ranges'!$A$56:$CY$62,Z$38)*$B43))</f>
        <v>0</v>
      </c>
      <c r="AD43" s="257">
        <f ca="1">IF($G43=$B43,0,IF(AND('Bonus Depreciation Help'!$C$34="50%",$G$5=Inservice),VLOOKUP($C$2,'LookUp Ranges'!$A$64:$CY$69,AA$38)*$B43,VLOOKUP($C$2,'LookUp Ranges'!$A$56:$CY$62,AA$38)*$B43))</f>
        <v>0</v>
      </c>
      <c r="AE43" s="257">
        <f ca="1">IF($G43=$B43,0,IF(AND('Bonus Depreciation Help'!$C$34="50%",$G$5=Inservice),VLOOKUP($C$2,'LookUp Ranges'!$A$64:$CY$69,AB$38)*$B43,VLOOKUP($C$2,'LookUp Ranges'!$A$56:$CY$62,AB$38)*$B43))</f>
        <v>0</v>
      </c>
      <c r="AF43" s="257">
        <f ca="1">IF($G43=$B43,0,IF(AND('Bonus Depreciation Help'!$C$34="50%",$G$5=Inservice),VLOOKUP($C$2,'LookUp Ranges'!$A$64:$CY$69,AC$38)*$B43,VLOOKUP($C$2,'LookUp Ranges'!$A$56:$CY$62,AC$38)*$B43))</f>
        <v>0</v>
      </c>
      <c r="AG43" s="257">
        <f ca="1">IF($G43=$B43,0,IF(AND('Bonus Depreciation Help'!$C$34="50%",$G$5=Inservice),VLOOKUP($C$2,'LookUp Ranges'!$A$64:$CY$69,AD$38)*$B43,VLOOKUP($C$2,'LookUp Ranges'!$A$56:$CY$62,AD$38)*$B43))</f>
        <v>0</v>
      </c>
      <c r="AH43" s="257">
        <f ca="1">IF($G43=$B43,0,IF(AND('Bonus Depreciation Help'!$C$34="50%",$G$5=Inservice),VLOOKUP($C$2,'LookUp Ranges'!$A$64:$CY$69,AE$38)*$B43,VLOOKUP($C$2,'LookUp Ranges'!$A$56:$CY$62,AE$38)*$B43))</f>
        <v>0</v>
      </c>
      <c r="AI43" s="257">
        <f ca="1">IF($G43=$B43,0,IF(AND('Bonus Depreciation Help'!$C$34="50%",$G$5=Inservice),VLOOKUP($C$2,'LookUp Ranges'!$A$64:$CY$69,AF$38)*$B43,VLOOKUP($C$2,'LookUp Ranges'!$A$56:$CY$62,AF$38)*$B43))</f>
        <v>0</v>
      </c>
      <c r="AJ43" s="257">
        <f ca="1">IF($G43=$B43,0,IF(AND('Bonus Depreciation Help'!$C$34="50%",$G$5=Inservice),VLOOKUP($C$2,'LookUp Ranges'!$A$64:$CY$69,AG$38)*$B43,VLOOKUP($C$2,'LookUp Ranges'!$A$56:$CY$62,AG$38)*$B43))</f>
        <v>0</v>
      </c>
      <c r="AK43" s="257">
        <f ca="1">IF($G43=$B43,0,IF(AND('Bonus Depreciation Help'!$C$34="50%",$G$5=Inservice),VLOOKUP($C$2,'LookUp Ranges'!$A$64:$CY$69,AH$38)*$B43,VLOOKUP($C$2,'LookUp Ranges'!$A$56:$CY$62,AH$38)*$B43))</f>
        <v>0</v>
      </c>
      <c r="AL43" s="257">
        <f ca="1">IF($G43=$B43,0,IF(AND('Bonus Depreciation Help'!$C$34="50%",$G$5=Inservice),VLOOKUP($C$2,'LookUp Ranges'!$A$64:$CY$69,AI$38)*$B43,VLOOKUP($C$2,'LookUp Ranges'!$A$56:$CY$62,AI$38)*$B43))</f>
        <v>0</v>
      </c>
      <c r="AM43" s="257">
        <f ca="1">IF($G43=$B43,0,IF(AND('Bonus Depreciation Help'!$C$34="50%",$G$5=Inservice),VLOOKUP($C$2,'LookUp Ranges'!$A$64:$CY$69,AJ$38)*$B43,VLOOKUP($C$2,'LookUp Ranges'!$A$56:$CY$62,AJ$38)*$B43))</f>
        <v>0</v>
      </c>
      <c r="AN43" s="257">
        <f ca="1">IF($G43=$B43,0,IF(AND('Bonus Depreciation Help'!$C$34="50%",$G$5=Inservice),VLOOKUP($C$2,'LookUp Ranges'!$A$64:$CY$69,AK$38)*$B43,VLOOKUP($C$2,'LookUp Ranges'!$A$56:$CY$62,AK$38)*$B43))</f>
        <v>0</v>
      </c>
      <c r="AO43" s="257">
        <f ca="1">IF($G43=$B43,0,IF(AND('Bonus Depreciation Help'!$C$34="50%",$G$5=Inservice),VLOOKUP($C$2,'LookUp Ranges'!$A$64:$CY$69,AL$38)*$B43,VLOOKUP($C$2,'LookUp Ranges'!$A$56:$CY$62,AL$38)*$B43))</f>
        <v>0</v>
      </c>
      <c r="AP43" s="257">
        <f ca="1">IF($G43=$B43,0,IF(AND('Bonus Depreciation Help'!$C$34="50%",$G$5=Inservice),VLOOKUP($C$2,'LookUp Ranges'!$A$64:$CY$69,AM$38)*$B43,VLOOKUP($C$2,'LookUp Ranges'!$A$56:$CY$62,AM$38)*$B43))</f>
        <v>0</v>
      </c>
      <c r="AQ43" s="257">
        <f ca="1">IF($G43=$B43,0,IF(AND('Bonus Depreciation Help'!$C$34="50%",$G$5=Inservice),VLOOKUP($C$2,'LookUp Ranges'!$A$64:$CY$69,AN$38)*$B43,VLOOKUP($C$2,'LookUp Ranges'!$A$56:$CY$62,AN$38)*$B43))</f>
        <v>0</v>
      </c>
      <c r="AR43" s="257">
        <f ca="1">IF($G43=$B43,0,IF(AND('Bonus Depreciation Help'!$C$34="50%",$G$5=Inservice),VLOOKUP($C$2,'LookUp Ranges'!$A$64:$CY$69,AO$38)*$B43,VLOOKUP($C$2,'LookUp Ranges'!$A$56:$CY$62,AO$38)*$B43))</f>
        <v>0</v>
      </c>
      <c r="AS43" s="257">
        <f ca="1">IF($G43=$B43,0,IF(AND('Bonus Depreciation Help'!$C$34="50%",$G$5=Inservice),VLOOKUP($C$2,'LookUp Ranges'!$A$64:$CY$69,AP$38)*$B43,VLOOKUP($C$2,'LookUp Ranges'!$A$56:$CY$62,AP$38)*$B43))</f>
        <v>0</v>
      </c>
      <c r="AT43" s="257">
        <f ca="1">IF($G43=$B43,0,IF(AND('Bonus Depreciation Help'!$C$34="50%",$G$5=Inservice),VLOOKUP($C$2,'LookUp Ranges'!$A$64:$CY$69,AQ$38)*$B43,VLOOKUP($C$2,'LookUp Ranges'!$A$56:$CY$62,AQ$38)*$B43))</f>
        <v>0</v>
      </c>
      <c r="AU43" s="257">
        <f ca="1">IF($G43=$B43,0,IF(AND('Bonus Depreciation Help'!$C$34="50%",$G$5=Inservice),VLOOKUP($C$2,'LookUp Ranges'!$A$64:$CY$69,AR$38)*$B43,VLOOKUP($C$2,'LookUp Ranges'!$A$56:$CY$62,AR$38)*$B43))</f>
        <v>0</v>
      </c>
      <c r="AV43" s="257">
        <f ca="1">IF($G43=$B43,0,IF(AND('Bonus Depreciation Help'!$C$34="50%",$G$5=Inservice),VLOOKUP($C$2,'LookUp Ranges'!$A$64:$CY$69,AS$38)*$B43,VLOOKUP($C$2,'LookUp Ranges'!$A$56:$CY$62,AS$38)*$B43))</f>
        <v>0</v>
      </c>
      <c r="AW43" s="257">
        <f ca="1">IF($G43=$B43,0,IF(AND('Bonus Depreciation Help'!$C$34="50%",$G$5=Inservice),VLOOKUP($C$2,'LookUp Ranges'!$A$64:$CY$69,AT$38)*$B43,VLOOKUP($C$2,'LookUp Ranges'!$A$56:$CY$62,AT$38)*$B43))</f>
        <v>0</v>
      </c>
      <c r="AX43" s="257">
        <f ca="1">IF($G43=$B43,0,IF(AND('Bonus Depreciation Help'!$C$34="50%",$G$5=Inservice),VLOOKUP($C$2,'LookUp Ranges'!$A$64:$CY$69,AU$38)*$B43,VLOOKUP($C$2,'LookUp Ranges'!$A$56:$CY$62,AU$38)*$B43))</f>
        <v>0</v>
      </c>
      <c r="AY43" s="257">
        <f ca="1">IF($G43=$B43,0,IF(AND('Bonus Depreciation Help'!$C$34="50%",$G$5=Inservice),VLOOKUP($C$2,'LookUp Ranges'!$A$64:$CY$69,AV$38)*$B43,VLOOKUP($C$2,'LookUp Ranges'!$A$56:$CY$62,AV$38)*$B43))</f>
        <v>0</v>
      </c>
      <c r="AZ43" s="257">
        <f ca="1">IF($G43=$B43,0,IF(AND('Bonus Depreciation Help'!$C$34="50%",$G$5=Inservice),VLOOKUP($C$2,'LookUp Ranges'!$A$64:$CY$69,AW$38)*$B43,VLOOKUP($C$2,'LookUp Ranges'!$A$56:$CY$62,AW$38)*$B43))</f>
        <v>0</v>
      </c>
      <c r="BA43" s="257">
        <f ca="1">IF($G43=$B43,0,IF(AND('Bonus Depreciation Help'!$C$34="50%",$G$5=Inservice),VLOOKUP($C$2,'LookUp Ranges'!$A$64:$CY$69,AX$38)*$B43,VLOOKUP($C$2,'LookUp Ranges'!$A$56:$CY$62,AX$38)*$B43))</f>
        <v>0</v>
      </c>
      <c r="BB43" s="257">
        <f ca="1">IF($G43=$B43,0,IF(AND('Bonus Depreciation Help'!$C$34="50%",$G$5=Inservice),VLOOKUP($C$2,'LookUp Ranges'!$A$64:$CY$69,AY$38)*$B43,VLOOKUP($C$2,'LookUp Ranges'!$A$56:$CY$62,AY$38)*$B43))</f>
        <v>0</v>
      </c>
      <c r="BC43" s="257">
        <f ca="1">IF($G43=$B43,0,IF(AND('Bonus Depreciation Help'!$C$34="50%",$G$5=Inservice),VLOOKUP($C$2,'LookUp Ranges'!$A$64:$CY$69,AZ$38)*$B43,VLOOKUP($C$2,'LookUp Ranges'!$A$56:$CY$62,AZ$38)*$B43))</f>
        <v>0</v>
      </c>
      <c r="BD43" s="257">
        <f ca="1">IF($G43=$B43,0,IF(AND('Bonus Depreciation Help'!$C$34="50%",$G$5=Inservice),VLOOKUP($C$2,'LookUp Ranges'!$A$64:$CY$69,BA$38)*$B43,VLOOKUP($C$2,'LookUp Ranges'!$A$56:$CY$62,BA$38)*$B43))</f>
        <v>0</v>
      </c>
      <c r="BE43" s="257">
        <f ca="1">IF($G43=$B43,0,IF(AND('Bonus Depreciation Help'!$C$34="50%",$G$5=Inservice),VLOOKUP($C$2,'LookUp Ranges'!$A$64:$CY$69,BB$38)*$B43,VLOOKUP($C$2,'LookUp Ranges'!$A$56:$CY$62,BB$38)*$B43))</f>
        <v>0</v>
      </c>
      <c r="BF43" s="257">
        <f ca="1">IF($G43=$B43,0,IF(AND('Bonus Depreciation Help'!$C$34="50%",$G$5=Inservice),VLOOKUP($C$2,'LookUp Ranges'!$A$64:$CY$69,BC$38)*$B43,VLOOKUP($C$2,'LookUp Ranges'!$A$56:$CY$62,BC$38)*$B43))</f>
        <v>0</v>
      </c>
      <c r="BG43" s="257">
        <f ca="1">IF($G43=$B43,0,IF(AND('Bonus Depreciation Help'!$C$34="50%",$G$5=Inservice),VLOOKUP($C$2,'LookUp Ranges'!$A$64:$CY$69,BD$38)*$B43,VLOOKUP($C$2,'LookUp Ranges'!$A$56:$CY$62,BD$38)*$B43))</f>
        <v>0</v>
      </c>
      <c r="BH43" s="257">
        <f ca="1">IF($G43=$B43,0,IF(AND('Bonus Depreciation Help'!$C$34="50%",$G$5=Inservice),VLOOKUP($C$2,'LookUp Ranges'!$A$64:$CY$69,BE$38)*$B43,VLOOKUP($C$2,'LookUp Ranges'!$A$56:$CY$62,BE$38)*$B43))</f>
        <v>0</v>
      </c>
      <c r="BI43" s="257">
        <f ca="1">IF($G43=$B43,0,IF(AND('Bonus Depreciation Help'!$C$34="50%",$G$5=Inservice),VLOOKUP($C$2,'LookUp Ranges'!$A$64:$CY$69,BF$38)*$B43,VLOOKUP($C$2,'LookUp Ranges'!$A$56:$CY$62,BF$38)*$B43))</f>
        <v>0</v>
      </c>
      <c r="BJ43" s="257">
        <f ca="1">IF($G43=$B43,0,IF(AND('Bonus Depreciation Help'!$C$34="50%",$G$5=Inservice),VLOOKUP($C$2,'LookUp Ranges'!$A$64:$CY$69,BG$38)*$B43,VLOOKUP($C$2,'LookUp Ranges'!$A$56:$CY$62,BG$38)*$B43))</f>
        <v>0</v>
      </c>
      <c r="BK43" s="257">
        <f ca="1">IF($G43=$B43,0,IF(AND('Bonus Depreciation Help'!$C$34="50%",$G$5=Inservice),VLOOKUP($C$2,'LookUp Ranges'!$A$64:$CY$69,BH$38)*$B43,VLOOKUP($C$2,'LookUp Ranges'!$A$56:$CY$62,BH$38)*$B43))</f>
        <v>0</v>
      </c>
      <c r="BL43" s="257">
        <f ca="1">IF($G43=$B43,0,IF(AND('Bonus Depreciation Help'!$C$34="50%",$G$5=Inservice),VLOOKUP($C$2,'LookUp Ranges'!$A$64:$CY$69,BI$38)*$B43,VLOOKUP($C$2,'LookUp Ranges'!$A$56:$CY$62,BI$38)*$B43))</f>
        <v>0</v>
      </c>
      <c r="BM43" s="257">
        <f ca="1">IF($G43=$B43,0,IF(AND('Bonus Depreciation Help'!$C$34="50%",$G$5=Inservice),VLOOKUP($C$2,'LookUp Ranges'!$A$64:$CY$69,BJ$38)*$B43,VLOOKUP($C$2,'LookUp Ranges'!$A$56:$CY$62,BJ$38)*$B43))</f>
        <v>0</v>
      </c>
      <c r="BN43" s="257">
        <f ca="1">IF($G43=$B43,0,IF(AND('Bonus Depreciation Help'!$C$34="50%",$G$5=Inservice),VLOOKUP($C$2,'LookUp Ranges'!$A$64:$CY$69,BK$38)*$B43,VLOOKUP($C$2,'LookUp Ranges'!$A$56:$CY$62,BK$38)*$B43))</f>
        <v>0</v>
      </c>
      <c r="BO43" s="257">
        <f ca="1">IF($G43=$B43,0,IF(AND('Bonus Depreciation Help'!$C$34="50%",$G$5=Inservice),VLOOKUP($C$2,'LookUp Ranges'!$A$64:$CY$69,BL$38)*$B43,VLOOKUP($C$2,'LookUp Ranges'!$A$56:$CY$62,BL$38)*$B43))</f>
        <v>0</v>
      </c>
      <c r="BP43" s="257">
        <f ca="1">IF($G43=$B43,0,IF(AND('Bonus Depreciation Help'!$C$34="50%",$G$5=Inservice),VLOOKUP($C$2,'LookUp Ranges'!$A$64:$CY$69,BM$38)*$B43,VLOOKUP($C$2,'LookUp Ranges'!$A$56:$CY$62,BM$38)*$B43))</f>
        <v>0</v>
      </c>
      <c r="BQ43" s="257">
        <f ca="1">IF($G43=$B43,0,IF(AND('Bonus Depreciation Help'!$C$34="50%",$G$5=Inservice),VLOOKUP($C$2,'LookUp Ranges'!$A$64:$CY$69,BN$38)*$B43,VLOOKUP($C$2,'LookUp Ranges'!$A$56:$CY$62,BN$38)*$B43))</f>
        <v>0</v>
      </c>
      <c r="BR43" s="257">
        <f ca="1">IF($G43=$B43,0,IF(AND('Bonus Depreciation Help'!$C$34="50%",$G$5=Inservice),VLOOKUP($C$2,'LookUp Ranges'!$A$64:$CY$69,BO$38)*$B43,VLOOKUP($C$2,'LookUp Ranges'!$A$56:$CY$62,BO$38)*$B43))</f>
        <v>0</v>
      </c>
      <c r="BS43" s="257">
        <f ca="1">IF($G43=$B43,0,IF(AND('Bonus Depreciation Help'!$C$34="50%",$G$5=Inservice),VLOOKUP($C$2,'LookUp Ranges'!$A$64:$CY$69,BP$38)*$B43,VLOOKUP($C$2,'LookUp Ranges'!$A$56:$CY$62,BP$38)*$B43))</f>
        <v>0</v>
      </c>
      <c r="BT43" s="257">
        <f ca="1">IF($G43=$B43,0,IF(AND('Bonus Depreciation Help'!$C$34="50%",$G$5=Inservice),VLOOKUP($C$2,'LookUp Ranges'!$A$64:$CY$69,BQ$38)*$B43,VLOOKUP($C$2,'LookUp Ranges'!$A$56:$CY$62,BQ$38)*$B43))</f>
        <v>0</v>
      </c>
      <c r="BU43" s="257">
        <f ca="1">IF($G43=$B43,0,IF(AND('Bonus Depreciation Help'!$C$34="50%",$G$5=Inservice),VLOOKUP($C$2,'LookUp Ranges'!$A$64:$CY$69,BR$38)*$B43,VLOOKUP($C$2,'LookUp Ranges'!$A$56:$CY$62,BR$38)*$B43))</f>
        <v>0</v>
      </c>
      <c r="BV43" s="257">
        <f ca="1">IF($G43=$B43,0,IF(AND('Bonus Depreciation Help'!$C$34="50%",$G$5=Inservice),VLOOKUP($C$2,'LookUp Ranges'!$A$64:$CY$69,BS$38)*$B43,VLOOKUP($C$2,'LookUp Ranges'!$A$56:$CY$62,BS$38)*$B43))</f>
        <v>0</v>
      </c>
      <c r="BW43" s="257">
        <f ca="1">IF($G43=$B43,0,IF(AND('Bonus Depreciation Help'!$C$34="50%",$G$5=Inservice),VLOOKUP($C$2,'LookUp Ranges'!$A$64:$CY$69,BT$38)*$B43,VLOOKUP($C$2,'LookUp Ranges'!$A$56:$CY$62,BT$38)*$B43))</f>
        <v>0</v>
      </c>
      <c r="BX43" s="257">
        <f ca="1">IF($G43=$B43,0,IF(AND('Bonus Depreciation Help'!$C$34="50%",$G$5=Inservice),VLOOKUP($C$2,'LookUp Ranges'!$A$64:$CY$69,BU$38)*$B43,VLOOKUP($C$2,'LookUp Ranges'!$A$56:$CY$62,BU$38)*$B43))</f>
        <v>0</v>
      </c>
      <c r="BY43" s="257">
        <f ca="1">IF($G43=$B43,0,IF(AND('Bonus Depreciation Help'!$C$34="50%",$G$5=Inservice),VLOOKUP($C$2,'LookUp Ranges'!$A$64:$CY$69,BV$38)*$B43,VLOOKUP($C$2,'LookUp Ranges'!$A$56:$CY$62,BV$38)*$B43))</f>
        <v>0</v>
      </c>
      <c r="BZ43" s="257">
        <f ca="1">IF($G43=$B43,0,IF(AND('Bonus Depreciation Help'!$C$34="50%",$G$5=Inservice),VLOOKUP($C$2,'LookUp Ranges'!$A$64:$CY$69,BW$38)*$B43,VLOOKUP($C$2,'LookUp Ranges'!$A$56:$CY$62,BW$38)*$B43))</f>
        <v>0</v>
      </c>
      <c r="CA43" s="257">
        <f ca="1">IF($G43=$B43,0,IF(AND('Bonus Depreciation Help'!$C$34="50%",$G$5=Inservice),VLOOKUP($C$2,'LookUp Ranges'!$A$64:$CY$69,BX$38)*$B43,VLOOKUP($C$2,'LookUp Ranges'!$A$56:$CY$62,BX$38)*$B43))</f>
        <v>0</v>
      </c>
      <c r="CB43" s="257">
        <f ca="1">IF($G43=$B43,0,IF(AND('Bonus Depreciation Help'!$C$34="50%",$G$5=Inservice),VLOOKUP($C$2,'LookUp Ranges'!$A$64:$CY$69,BY$38)*$B43,VLOOKUP($C$2,'LookUp Ranges'!$A$56:$CY$62,BY$38)*$B43))</f>
        <v>0</v>
      </c>
      <c r="CC43" s="257">
        <f ca="1">IF($G43=$B43,0,IF(AND('Bonus Depreciation Help'!$C$34="50%",$G$5=Inservice),VLOOKUP($C$2,'LookUp Ranges'!$A$64:$CY$69,BZ$38)*$B43,VLOOKUP($C$2,'LookUp Ranges'!$A$56:$CY$62,BZ$38)*$B43))</f>
        <v>0</v>
      </c>
      <c r="CD43" s="257">
        <f ca="1">IF($G43=$B43,0,IF(AND('Bonus Depreciation Help'!$C$34="50%",$G$5=Inservice),VLOOKUP($C$2,'LookUp Ranges'!$A$64:$CY$69,CA$38)*$B43,VLOOKUP($C$2,'LookUp Ranges'!$A$56:$CY$62,CA$38)*$B43))</f>
        <v>0</v>
      </c>
      <c r="CE43" s="257">
        <f ca="1">IF($G43=$B43,0,IF(AND('Bonus Depreciation Help'!$C$34="50%",$G$5=Inservice),VLOOKUP($C$2,'LookUp Ranges'!$A$64:$CY$69,CB$38)*$B43,VLOOKUP($C$2,'LookUp Ranges'!$A$56:$CY$62,CB$38)*$B43))</f>
        <v>0</v>
      </c>
      <c r="CF43" s="257">
        <f ca="1">IF($G43=$B43,0,IF(AND('Bonus Depreciation Help'!$C$34="50%",$G$5=Inservice),VLOOKUP($C$2,'LookUp Ranges'!$A$64:$CY$69,CC$38)*$B43,VLOOKUP($C$2,'LookUp Ranges'!$A$56:$CY$62,CC$38)*$B43))</f>
        <v>0</v>
      </c>
      <c r="CG43" s="257">
        <f ca="1">IF($G43=$B43,0,IF(AND('Bonus Depreciation Help'!$C$34="50%",$G$5=Inservice),VLOOKUP($C$2,'LookUp Ranges'!$A$64:$CY$69,CD$38)*$B43,VLOOKUP($C$2,'LookUp Ranges'!$A$56:$CY$62,CD$38)*$B43))</f>
        <v>0</v>
      </c>
      <c r="CH43" s="257">
        <f ca="1">IF($G43=$B43,0,IF(AND('Bonus Depreciation Help'!$C$34="50%",$G$5=Inservice),VLOOKUP($C$2,'LookUp Ranges'!$A$64:$CY$69,CE$38)*$B43,VLOOKUP($C$2,'LookUp Ranges'!$A$56:$CY$62,CE$38)*$B43))</f>
        <v>0</v>
      </c>
      <c r="CI43" s="257">
        <f ca="1">IF($G43=$B43,0,IF(AND('Bonus Depreciation Help'!$C$34="50%",$G$5=Inservice),VLOOKUP($C$2,'LookUp Ranges'!$A$64:$CY$69,CF$38)*$B43,VLOOKUP($C$2,'LookUp Ranges'!$A$56:$CY$62,CF$38)*$B43))</f>
        <v>0</v>
      </c>
      <c r="CJ43" s="257">
        <f ca="1">IF($G43=$B43,0,IF(AND('Bonus Depreciation Help'!$C$34="50%",$G$5=Inservice),VLOOKUP($C$2,'LookUp Ranges'!$A$64:$CY$69,CG$38)*$B43,VLOOKUP($C$2,'LookUp Ranges'!$A$56:$CY$62,CG$38)*$B43))</f>
        <v>0</v>
      </c>
      <c r="CK43" s="257">
        <f ca="1">IF($G43=$B43,0,IF(AND('Bonus Depreciation Help'!$C$34="50%",$G$5=Inservice),VLOOKUP($C$2,'LookUp Ranges'!$A$64:$CY$69,CH$38)*$B43,VLOOKUP($C$2,'LookUp Ranges'!$A$56:$CY$62,CH$38)*$B43))</f>
        <v>0</v>
      </c>
      <c r="CL43" s="257">
        <f ca="1">IF($G43=$B43,0,IF(AND('Bonus Depreciation Help'!$C$34="50%",$G$5=Inservice),VLOOKUP($C$2,'LookUp Ranges'!$A$64:$CY$69,CI$38)*$B43,VLOOKUP($C$2,'LookUp Ranges'!$A$56:$CY$62,CI$38)*$B43))</f>
        <v>0</v>
      </c>
      <c r="CM43" s="257">
        <f ca="1">IF($G43=$B43,0,IF(AND('Bonus Depreciation Help'!$C$34="50%",$G$5=Inservice),VLOOKUP($C$2,'LookUp Ranges'!$A$64:$CY$69,CJ$38)*$B43,VLOOKUP($C$2,'LookUp Ranges'!$A$56:$CY$62,CJ$38)*$B43))</f>
        <v>0</v>
      </c>
      <c r="CN43" s="257">
        <f ca="1">IF($G43=$B43,0,IF(AND('Bonus Depreciation Help'!$C$34="50%",$G$5=Inservice),VLOOKUP($C$2,'LookUp Ranges'!$A$64:$CY$69,CK$38)*$B43,VLOOKUP($C$2,'LookUp Ranges'!$A$56:$CY$62,CK$38)*$B43))</f>
        <v>0</v>
      </c>
      <c r="CO43" s="257">
        <f ca="1">IF($G43=$B43,0,IF(AND('Bonus Depreciation Help'!$C$34="50%",$G$5=Inservice),VLOOKUP($C$2,'LookUp Ranges'!$A$64:$CY$69,CL$38)*$B43,VLOOKUP($C$2,'LookUp Ranges'!$A$56:$CY$62,CL$38)*$B43))</f>
        <v>0</v>
      </c>
      <c r="CP43" s="257">
        <f ca="1">IF($G43=$B43,0,IF(AND('Bonus Depreciation Help'!$C$34="50%",$G$5=Inservice),VLOOKUP($C$2,'LookUp Ranges'!$A$64:$CY$69,CM$38)*$B43,VLOOKUP($C$2,'LookUp Ranges'!$A$56:$CY$62,CM$38)*$B43))</f>
        <v>0</v>
      </c>
      <c r="CQ43" s="257">
        <f ca="1">IF($G43=$B43,0,IF(AND('Bonus Depreciation Help'!$C$34="50%",$G$5=Inservice),VLOOKUP($C$2,'LookUp Ranges'!$A$64:$CY$69,CN$38)*$B43,VLOOKUP($C$2,'LookUp Ranges'!$A$56:$CY$62,CN$38)*$B43))</f>
        <v>0</v>
      </c>
      <c r="CR43" s="257">
        <f ca="1">IF($G43=$B43,0,IF(AND('Bonus Depreciation Help'!$C$34="50%",$G$5=Inservice),VLOOKUP($C$2,'LookUp Ranges'!$A$64:$CY$69,CO$38)*$B43,VLOOKUP($C$2,'LookUp Ranges'!$A$56:$CY$62,CO$38)*$B43))</f>
        <v>0</v>
      </c>
      <c r="CS43" s="257">
        <f ca="1">IF($G43=$B43,0,IF(AND('Bonus Depreciation Help'!$C$34="50%",$G$5=Inservice),VLOOKUP($C$2,'LookUp Ranges'!$A$64:$CY$69,CP$38)*$B43,VLOOKUP($C$2,'LookUp Ranges'!$A$56:$CY$62,CP$38)*$B43))</f>
        <v>0</v>
      </c>
      <c r="CT43" s="257">
        <f ca="1">IF($G43=$B43,0,IF(AND('Bonus Depreciation Help'!$C$34="50%",$G$5=Inservice),VLOOKUP($C$2,'LookUp Ranges'!$A$64:$CY$69,CQ$38)*$B43,VLOOKUP($C$2,'LookUp Ranges'!$A$56:$CY$62,CQ$38)*$B43))</f>
        <v>0</v>
      </c>
      <c r="CU43" s="257">
        <f ca="1">IF($G43=$B43,0,IF(AND('Bonus Depreciation Help'!$C$34="50%",$G$5=Inservice),VLOOKUP($C$2,'LookUp Ranges'!$A$64:$CY$69,CR$38)*$B43,VLOOKUP($C$2,'LookUp Ranges'!$A$56:$CY$62,CR$38)*$B43))</f>
        <v>0</v>
      </c>
      <c r="CV43" s="257">
        <f ca="1">IF($G43=$B43,0,IF(AND('Bonus Depreciation Help'!$C$34="50%",$G$5=Inservice),VLOOKUP($C$2,'LookUp Ranges'!$A$64:$CY$69,CS$38)*$B43,VLOOKUP($C$2,'LookUp Ranges'!$A$56:$CY$62,CS$38)*$B43))</f>
        <v>0</v>
      </c>
      <c r="CW43" s="257">
        <f ca="1">IF($G43=$B43,0,IF(AND('Bonus Depreciation Help'!$C$34="50%",$G$5=Inservice),VLOOKUP($C$2,'LookUp Ranges'!$A$64:$CY$69,CT$38)*$B43,VLOOKUP($C$2,'LookUp Ranges'!$A$56:$CY$62,CT$38)*$B43))</f>
        <v>0</v>
      </c>
      <c r="CX43" s="257">
        <f ca="1">IF($G43=$B43,0,IF(AND('Bonus Depreciation Help'!$C$34="50%",$G$5=Inservice),VLOOKUP($C$2,'LookUp Ranges'!$A$64:$CY$69,CU$38)*$B43,VLOOKUP($C$2,'LookUp Ranges'!$A$56:$CY$62,CU$38)*$B43))</f>
        <v>0</v>
      </c>
      <c r="CY43" s="247">
        <f t="shared" ca="1" si="236"/>
        <v>0</v>
      </c>
    </row>
    <row r="44" spans="1:103" x14ac:dyDescent="0.2">
      <c r="A44" s="246">
        <f t="shared" si="234"/>
        <v>6</v>
      </c>
      <c r="B44" s="238">
        <f t="shared" si="235"/>
        <v>0</v>
      </c>
      <c r="C44" s="248"/>
      <c r="D44" s="248"/>
      <c r="E44" s="248"/>
      <c r="F44" s="248"/>
      <c r="G44" s="248"/>
      <c r="H44" s="256">
        <f ca="1">IF(AND('Bonus Depreciation Help'!$C$34="100%",H$5=Inservice),$B44,IF(AND('Bonus Depreciation Help'!$C$34="50%",H$5=Inservice),VLOOKUP($C$2,'LookUp Ranges'!$A$64:$CY$69,D$38)*$B44,VLOOKUP($C$2,'LookUp Ranges'!$A$56:$CY$62,D$38)*$B44))</f>
        <v>0</v>
      </c>
      <c r="I44" s="256">
        <f ca="1">IF($H44=$B44,0,IF(AND('Bonus Depreciation Help'!$C$34="50%",$H$5=Inservice),VLOOKUP($C$2,'LookUp Ranges'!$A$64:$CY$69,E$38)*$B44,VLOOKUP($C$2,'LookUp Ranges'!$A$56:$CY$62,E$38)*$B44))</f>
        <v>0</v>
      </c>
      <c r="J44" s="256">
        <f ca="1">IF($H44=$B44,0,IF(AND('Bonus Depreciation Help'!$C$34="50%",$H$5=Inservice),VLOOKUP($C$2,'LookUp Ranges'!$A$64:$CY$69,F$38)*$B44,VLOOKUP($C$2,'LookUp Ranges'!$A$56:$CY$62,F$38)*$B44))</f>
        <v>0</v>
      </c>
      <c r="K44" s="256">
        <f ca="1">IF($H44=$B44,0,IF(AND('Bonus Depreciation Help'!$C$34="50%",$H$5=Inservice),VLOOKUP($C$2,'LookUp Ranges'!$A$64:$CY$69,G$38)*$B44,VLOOKUP($C$2,'LookUp Ranges'!$A$56:$CY$62,G$38)*$B44))</f>
        <v>0</v>
      </c>
      <c r="L44" s="256">
        <f ca="1">IF($H44=$B44,0,IF(AND('Bonus Depreciation Help'!$C$34="50%",$H$5=Inservice),VLOOKUP($C$2,'LookUp Ranges'!$A$64:$CY$69,H$38)*$B44,VLOOKUP($C$2,'LookUp Ranges'!$A$56:$CY$62,H$38)*$B44))</f>
        <v>0</v>
      </c>
      <c r="M44" s="256">
        <f ca="1">IF($H44=$B44,0,IF(AND('Bonus Depreciation Help'!$C$34="50%",$H$5=Inservice),VLOOKUP($C$2,'LookUp Ranges'!$A$64:$CY$69,I$38)*$B44,VLOOKUP($C$2,'LookUp Ranges'!$A$56:$CY$62,I$38)*$B44))</f>
        <v>0</v>
      </c>
      <c r="N44" s="256">
        <f ca="1">IF($H44=$B44,0,IF(AND('Bonus Depreciation Help'!$C$34="50%",$H$5=Inservice),VLOOKUP($C$2,'LookUp Ranges'!$A$64:$CY$69,J$38)*$B44,VLOOKUP($C$2,'LookUp Ranges'!$A$56:$CY$62,J$38)*$B44))</f>
        <v>0</v>
      </c>
      <c r="O44" s="256">
        <f ca="1">IF($H44=$B44,0,IF(AND('Bonus Depreciation Help'!$C$34="50%",$H$5=Inservice),VLOOKUP($C$2,'LookUp Ranges'!$A$64:$CY$69,K$38)*$B44,VLOOKUP($C$2,'LookUp Ranges'!$A$56:$CY$62,K$38)*$B44))</f>
        <v>0</v>
      </c>
      <c r="P44" s="256">
        <f ca="1">IF($H44=$B44,0,IF(AND('Bonus Depreciation Help'!$C$34="50%",$H$5=Inservice),VLOOKUP($C$2,'LookUp Ranges'!$A$64:$CY$69,L$38)*$B44,VLOOKUP($C$2,'LookUp Ranges'!$A$56:$CY$62,L$38)*$B44))</f>
        <v>0</v>
      </c>
      <c r="Q44" s="256">
        <f ca="1">IF($H44=$B44,0,IF(AND('Bonus Depreciation Help'!$C$34="50%",$H$5=Inservice),VLOOKUP($C$2,'LookUp Ranges'!$A$64:$CY$69,M$38)*$B44,VLOOKUP($C$2,'LookUp Ranges'!$A$56:$CY$62,M$38)*$B44))</f>
        <v>0</v>
      </c>
      <c r="R44" s="256">
        <f ca="1">IF($H44=$B44,0,IF(AND('Bonus Depreciation Help'!$C$34="50%",$H$5=Inservice),VLOOKUP($C$2,'LookUp Ranges'!$A$64:$CY$69,N$38)*$B44,VLOOKUP($C$2,'LookUp Ranges'!$A$56:$CY$62,N$38)*$B44))</f>
        <v>0</v>
      </c>
      <c r="S44" s="256">
        <f ca="1">IF($H44=$B44,0,IF(AND('Bonus Depreciation Help'!$C$34="50%",$H$5=Inservice),VLOOKUP($C$2,'LookUp Ranges'!$A$64:$CY$69,O$38)*$B44,VLOOKUP($C$2,'LookUp Ranges'!$A$56:$CY$62,O$38)*$B44))</f>
        <v>0</v>
      </c>
      <c r="T44" s="256">
        <f ca="1">IF($H44=$B44,0,IF(AND('Bonus Depreciation Help'!$C$34="50%",$H$5=Inservice),VLOOKUP($C$2,'LookUp Ranges'!$A$64:$CY$69,P$38)*$B44,VLOOKUP($C$2,'LookUp Ranges'!$A$56:$CY$62,P$38)*$B44))</f>
        <v>0</v>
      </c>
      <c r="U44" s="256">
        <f ca="1">IF($H44=$B44,0,IF(AND('Bonus Depreciation Help'!$C$34="50%",$H$5=Inservice),VLOOKUP($C$2,'LookUp Ranges'!$A$64:$CY$69,Q$38)*$B44,VLOOKUP($C$2,'LookUp Ranges'!$A$56:$CY$62,Q$38)*$B44))</f>
        <v>0</v>
      </c>
      <c r="V44" s="256">
        <f ca="1">IF($H44=$B44,0,IF(AND('Bonus Depreciation Help'!$C$34="50%",$H$5=Inservice),VLOOKUP($C$2,'LookUp Ranges'!$A$64:$CY$69,R$38)*$B44,VLOOKUP($C$2,'LookUp Ranges'!$A$56:$CY$62,R$38)*$B44))</f>
        <v>0</v>
      </c>
      <c r="W44" s="256">
        <f ca="1">IF($H44=$B44,0,IF(AND('Bonus Depreciation Help'!$C$34="50%",$H$5=Inservice),VLOOKUP($C$2,'LookUp Ranges'!$A$64:$CY$69,S$38)*$B44,VLOOKUP($C$2,'LookUp Ranges'!$A$56:$CY$62,S$38)*$B44))</f>
        <v>0</v>
      </c>
      <c r="X44" s="256">
        <f ca="1">IF($H44=$B44,0,IF(AND('Bonus Depreciation Help'!$C$34="50%",$H$5=Inservice),VLOOKUP($C$2,'LookUp Ranges'!$A$64:$CY$69,T$38)*$B44,VLOOKUP($C$2,'LookUp Ranges'!$A$56:$CY$62,T$38)*$B44))</f>
        <v>0</v>
      </c>
      <c r="Y44" s="256">
        <f ca="1">IF($H44=$B44,0,IF(AND('Bonus Depreciation Help'!$C$34="50%",$H$5=Inservice),VLOOKUP($C$2,'LookUp Ranges'!$A$64:$CY$69,U$38)*$B44,VLOOKUP($C$2,'LookUp Ranges'!$A$56:$CY$62,U$38)*$B44))</f>
        <v>0</v>
      </c>
      <c r="Z44" s="257">
        <f ca="1">IF($H44=$B44,0,IF(AND('Bonus Depreciation Help'!$C$34="50%",$H$5=Inservice),VLOOKUP($C$2,'LookUp Ranges'!$A$64:$CY$69,V$38)*$B44,VLOOKUP($C$2,'LookUp Ranges'!$A$56:$CY$62,V$38)*$B44))</f>
        <v>0</v>
      </c>
      <c r="AA44" s="257">
        <f ca="1">IF($H44=$B44,0,IF(AND('Bonus Depreciation Help'!$C$34="50%",$H$5=Inservice),VLOOKUP($C$2,'LookUp Ranges'!$A$64:$CY$69,W$38)*$B44,VLOOKUP($C$2,'LookUp Ranges'!$A$56:$CY$62,W$38)*$B44))</f>
        <v>0</v>
      </c>
      <c r="AB44" s="257">
        <f ca="1">IF($H44=$B44,0,IF(AND('Bonus Depreciation Help'!$C$34="50%",$H$5=Inservice),VLOOKUP($C$2,'LookUp Ranges'!$A$64:$CY$69,X$38)*$B44,VLOOKUP($C$2,'LookUp Ranges'!$A$56:$CY$62,X$38)*$B44))</f>
        <v>0</v>
      </c>
      <c r="AC44" s="257">
        <f ca="1">IF($H44=$B44,0,IF(AND('Bonus Depreciation Help'!$C$34="50%",$H$5=Inservice),VLOOKUP($C$2,'LookUp Ranges'!$A$64:$CY$69,Y$38)*$B44,VLOOKUP($C$2,'LookUp Ranges'!$A$56:$CY$62,Y$38)*$B44))</f>
        <v>0</v>
      </c>
      <c r="AD44" s="257">
        <f ca="1">IF($H44=$B44,0,IF(AND('Bonus Depreciation Help'!$C$34="50%",$H$5=Inservice),VLOOKUP($C$2,'LookUp Ranges'!$A$64:$CY$69,Z$38)*$B44,VLOOKUP($C$2,'LookUp Ranges'!$A$56:$CY$62,Z$38)*$B44))</f>
        <v>0</v>
      </c>
      <c r="AE44" s="257">
        <f ca="1">IF($H44=$B44,0,IF(AND('Bonus Depreciation Help'!$C$34="50%",$H$5=Inservice),VLOOKUP($C$2,'LookUp Ranges'!$A$64:$CY$69,AA$38)*$B44,VLOOKUP($C$2,'LookUp Ranges'!$A$56:$CY$62,AA$38)*$B44))</f>
        <v>0</v>
      </c>
      <c r="AF44" s="257">
        <f ca="1">IF($H44=$B44,0,IF(AND('Bonus Depreciation Help'!$C$34="50%",$H$5=Inservice),VLOOKUP($C$2,'LookUp Ranges'!$A$64:$CY$69,AB$38)*$B44,VLOOKUP($C$2,'LookUp Ranges'!$A$56:$CY$62,AB$38)*$B44))</f>
        <v>0</v>
      </c>
      <c r="AG44" s="257">
        <f ca="1">IF($H44=$B44,0,IF(AND('Bonus Depreciation Help'!$C$34="50%",$H$5=Inservice),VLOOKUP($C$2,'LookUp Ranges'!$A$64:$CY$69,AC$38)*$B44,VLOOKUP($C$2,'LookUp Ranges'!$A$56:$CY$62,AC$38)*$B44))</f>
        <v>0</v>
      </c>
      <c r="AH44" s="257">
        <f ca="1">IF($H44=$B44,0,IF(AND('Bonus Depreciation Help'!$C$34="50%",$H$5=Inservice),VLOOKUP($C$2,'LookUp Ranges'!$A$64:$CY$69,AD$38)*$B44,VLOOKUP($C$2,'LookUp Ranges'!$A$56:$CY$62,AD$38)*$B44))</f>
        <v>0</v>
      </c>
      <c r="AI44" s="257">
        <f ca="1">IF($H44=$B44,0,IF(AND('Bonus Depreciation Help'!$C$34="50%",$H$5=Inservice),VLOOKUP($C$2,'LookUp Ranges'!$A$64:$CY$69,AE$38)*$B44,VLOOKUP($C$2,'LookUp Ranges'!$A$56:$CY$62,AE$38)*$B44))</f>
        <v>0</v>
      </c>
      <c r="AJ44" s="257">
        <f ca="1">IF($H44=$B44,0,IF(AND('Bonus Depreciation Help'!$C$34="50%",$H$5=Inservice),VLOOKUP($C$2,'LookUp Ranges'!$A$64:$CY$69,AF$38)*$B44,VLOOKUP($C$2,'LookUp Ranges'!$A$56:$CY$62,AF$38)*$B44))</f>
        <v>0</v>
      </c>
      <c r="AK44" s="257">
        <f ca="1">IF($H44=$B44,0,IF(AND('Bonus Depreciation Help'!$C$34="50%",$H$5=Inservice),VLOOKUP($C$2,'LookUp Ranges'!$A$64:$CY$69,AG$38)*$B44,VLOOKUP($C$2,'LookUp Ranges'!$A$56:$CY$62,AG$38)*$B44))</f>
        <v>0</v>
      </c>
      <c r="AL44" s="257">
        <f ca="1">IF($H44=$B44,0,IF(AND('Bonus Depreciation Help'!$C$34="50%",$H$5=Inservice),VLOOKUP($C$2,'LookUp Ranges'!$A$64:$CY$69,AH$38)*$B44,VLOOKUP($C$2,'LookUp Ranges'!$A$56:$CY$62,AH$38)*$B44))</f>
        <v>0</v>
      </c>
      <c r="AM44" s="257">
        <f ca="1">IF($H44=$B44,0,IF(AND('Bonus Depreciation Help'!$C$34="50%",$H$5=Inservice),VLOOKUP($C$2,'LookUp Ranges'!$A$64:$CY$69,AI$38)*$B44,VLOOKUP($C$2,'LookUp Ranges'!$A$56:$CY$62,AI$38)*$B44))</f>
        <v>0</v>
      </c>
      <c r="AN44" s="257">
        <f ca="1">IF($H44=$B44,0,IF(AND('Bonus Depreciation Help'!$C$34="50%",$H$5=Inservice),VLOOKUP($C$2,'LookUp Ranges'!$A$64:$CY$69,AJ$38)*$B44,VLOOKUP($C$2,'LookUp Ranges'!$A$56:$CY$62,AJ$38)*$B44))</f>
        <v>0</v>
      </c>
      <c r="AO44" s="257">
        <f ca="1">IF($H44=$B44,0,IF(AND('Bonus Depreciation Help'!$C$34="50%",$H$5=Inservice),VLOOKUP($C$2,'LookUp Ranges'!$A$64:$CY$69,AK$38)*$B44,VLOOKUP($C$2,'LookUp Ranges'!$A$56:$CY$62,AK$38)*$B44))</f>
        <v>0</v>
      </c>
      <c r="AP44" s="257">
        <f ca="1">IF($H44=$B44,0,IF(AND('Bonus Depreciation Help'!$C$34="50%",$H$5=Inservice),VLOOKUP($C$2,'LookUp Ranges'!$A$64:$CY$69,AL$38)*$B44,VLOOKUP($C$2,'LookUp Ranges'!$A$56:$CY$62,AL$38)*$B44))</f>
        <v>0</v>
      </c>
      <c r="AQ44" s="257">
        <f ca="1">IF($H44=$B44,0,IF(AND('Bonus Depreciation Help'!$C$34="50%",$H$5=Inservice),VLOOKUP($C$2,'LookUp Ranges'!$A$64:$CY$69,AM$38)*$B44,VLOOKUP($C$2,'LookUp Ranges'!$A$56:$CY$62,AM$38)*$B44))</f>
        <v>0</v>
      </c>
      <c r="AR44" s="257">
        <f ca="1">IF($H44=$B44,0,IF(AND('Bonus Depreciation Help'!$C$34="50%",$H$5=Inservice),VLOOKUP($C$2,'LookUp Ranges'!$A$64:$CY$69,AN$38)*$B44,VLOOKUP($C$2,'LookUp Ranges'!$A$56:$CY$62,AN$38)*$B44))</f>
        <v>0</v>
      </c>
      <c r="AS44" s="257">
        <f ca="1">IF($H44=$B44,0,IF(AND('Bonus Depreciation Help'!$C$34="50%",$H$5=Inservice),VLOOKUP($C$2,'LookUp Ranges'!$A$64:$CY$69,AO$38)*$B44,VLOOKUP($C$2,'LookUp Ranges'!$A$56:$CY$62,AO$38)*$B44))</f>
        <v>0</v>
      </c>
      <c r="AT44" s="257">
        <f ca="1">IF($H44=$B44,0,IF(AND('Bonus Depreciation Help'!$C$34="50%",$H$5=Inservice),VLOOKUP($C$2,'LookUp Ranges'!$A$64:$CY$69,AP$38)*$B44,VLOOKUP($C$2,'LookUp Ranges'!$A$56:$CY$62,AP$38)*$B44))</f>
        <v>0</v>
      </c>
      <c r="AU44" s="257">
        <f ca="1">IF($H44=$B44,0,IF(AND('Bonus Depreciation Help'!$C$34="50%",$H$5=Inservice),VLOOKUP($C$2,'LookUp Ranges'!$A$64:$CY$69,AQ$38)*$B44,VLOOKUP($C$2,'LookUp Ranges'!$A$56:$CY$62,AQ$38)*$B44))</f>
        <v>0</v>
      </c>
      <c r="AV44" s="257">
        <f ca="1">IF($H44=$B44,0,IF(AND('Bonus Depreciation Help'!$C$34="50%",$H$5=Inservice),VLOOKUP($C$2,'LookUp Ranges'!$A$64:$CY$69,AR$38)*$B44,VLOOKUP($C$2,'LookUp Ranges'!$A$56:$CY$62,AR$38)*$B44))</f>
        <v>0</v>
      </c>
      <c r="AW44" s="257">
        <f ca="1">IF($H44=$B44,0,IF(AND('Bonus Depreciation Help'!$C$34="50%",$H$5=Inservice),VLOOKUP($C$2,'LookUp Ranges'!$A$64:$CY$69,AS$38)*$B44,VLOOKUP($C$2,'LookUp Ranges'!$A$56:$CY$62,AS$38)*$B44))</f>
        <v>0</v>
      </c>
      <c r="AX44" s="257">
        <f ca="1">IF($H44=$B44,0,IF(AND('Bonus Depreciation Help'!$C$34="50%",$H$5=Inservice),VLOOKUP($C$2,'LookUp Ranges'!$A$64:$CY$69,AT$38)*$B44,VLOOKUP($C$2,'LookUp Ranges'!$A$56:$CY$62,AT$38)*$B44))</f>
        <v>0</v>
      </c>
      <c r="AY44" s="257">
        <f ca="1">IF($H44=$B44,0,IF(AND('Bonus Depreciation Help'!$C$34="50%",$H$5=Inservice),VLOOKUP($C$2,'LookUp Ranges'!$A$64:$CY$69,AU$38)*$B44,VLOOKUP($C$2,'LookUp Ranges'!$A$56:$CY$62,AU$38)*$B44))</f>
        <v>0</v>
      </c>
      <c r="AZ44" s="257">
        <f ca="1">IF($H44=$B44,0,IF(AND('Bonus Depreciation Help'!$C$34="50%",$H$5=Inservice),VLOOKUP($C$2,'LookUp Ranges'!$A$64:$CY$69,AV$38)*$B44,VLOOKUP($C$2,'LookUp Ranges'!$A$56:$CY$62,AV$38)*$B44))</f>
        <v>0</v>
      </c>
      <c r="BA44" s="257">
        <f ca="1">IF($H44=$B44,0,IF(AND('Bonus Depreciation Help'!$C$34="50%",$H$5=Inservice),VLOOKUP($C$2,'LookUp Ranges'!$A$64:$CY$69,AW$38)*$B44,VLOOKUP($C$2,'LookUp Ranges'!$A$56:$CY$62,AW$38)*$B44))</f>
        <v>0</v>
      </c>
      <c r="BB44" s="257">
        <f ca="1">IF($H44=$B44,0,IF(AND('Bonus Depreciation Help'!$C$34="50%",$H$5=Inservice),VLOOKUP($C$2,'LookUp Ranges'!$A$64:$CY$69,AX$38)*$B44,VLOOKUP($C$2,'LookUp Ranges'!$A$56:$CY$62,AX$38)*$B44))</f>
        <v>0</v>
      </c>
      <c r="BC44" s="257">
        <f ca="1">IF($H44=$B44,0,IF(AND('Bonus Depreciation Help'!$C$34="50%",$H$5=Inservice),VLOOKUP($C$2,'LookUp Ranges'!$A$64:$CY$69,AY$38)*$B44,VLOOKUP($C$2,'LookUp Ranges'!$A$56:$CY$62,AY$38)*$B44))</f>
        <v>0</v>
      </c>
      <c r="BD44" s="257">
        <f ca="1">IF($H44=$B44,0,IF(AND('Bonus Depreciation Help'!$C$34="50%",$H$5=Inservice),VLOOKUP($C$2,'LookUp Ranges'!$A$64:$CY$69,AZ$38)*$B44,VLOOKUP($C$2,'LookUp Ranges'!$A$56:$CY$62,AZ$38)*$B44))</f>
        <v>0</v>
      </c>
      <c r="BE44" s="257">
        <f ca="1">IF($H44=$B44,0,IF(AND('Bonus Depreciation Help'!$C$34="50%",$H$5=Inservice),VLOOKUP($C$2,'LookUp Ranges'!$A$64:$CY$69,BA$38)*$B44,VLOOKUP($C$2,'LookUp Ranges'!$A$56:$CY$62,BA$38)*$B44))</f>
        <v>0</v>
      </c>
      <c r="BF44" s="257">
        <f ca="1">IF($H44=$B44,0,IF(AND('Bonus Depreciation Help'!$C$34="50%",$H$5=Inservice),VLOOKUP($C$2,'LookUp Ranges'!$A$64:$CY$69,BB$38)*$B44,VLOOKUP($C$2,'LookUp Ranges'!$A$56:$CY$62,BB$38)*$B44))</f>
        <v>0</v>
      </c>
      <c r="BG44" s="257">
        <f ca="1">IF($H44=$B44,0,IF(AND('Bonus Depreciation Help'!$C$34="50%",$H$5=Inservice),VLOOKUP($C$2,'LookUp Ranges'!$A$64:$CY$69,BC$38)*$B44,VLOOKUP($C$2,'LookUp Ranges'!$A$56:$CY$62,BC$38)*$B44))</f>
        <v>0</v>
      </c>
      <c r="BH44" s="257">
        <f ca="1">IF($H44=$B44,0,IF(AND('Bonus Depreciation Help'!$C$34="50%",$H$5=Inservice),VLOOKUP($C$2,'LookUp Ranges'!$A$64:$CY$69,BD$38)*$B44,VLOOKUP($C$2,'LookUp Ranges'!$A$56:$CY$62,BD$38)*$B44))</f>
        <v>0</v>
      </c>
      <c r="BI44" s="257">
        <f ca="1">IF($H44=$B44,0,IF(AND('Bonus Depreciation Help'!$C$34="50%",$H$5=Inservice),VLOOKUP($C$2,'LookUp Ranges'!$A$64:$CY$69,BE$38)*$B44,VLOOKUP($C$2,'LookUp Ranges'!$A$56:$CY$62,BE$38)*$B44))</f>
        <v>0</v>
      </c>
      <c r="BJ44" s="257">
        <f ca="1">IF($H44=$B44,0,IF(AND('Bonus Depreciation Help'!$C$34="50%",$H$5=Inservice),VLOOKUP($C$2,'LookUp Ranges'!$A$64:$CY$69,BF$38)*$B44,VLOOKUP($C$2,'LookUp Ranges'!$A$56:$CY$62,BF$38)*$B44))</f>
        <v>0</v>
      </c>
      <c r="BK44" s="257">
        <f ca="1">IF($H44=$B44,0,IF(AND('Bonus Depreciation Help'!$C$34="50%",$H$5=Inservice),VLOOKUP($C$2,'LookUp Ranges'!$A$64:$CY$69,BG$38)*$B44,VLOOKUP($C$2,'LookUp Ranges'!$A$56:$CY$62,BG$38)*$B44))</f>
        <v>0</v>
      </c>
      <c r="BL44" s="257">
        <f ca="1">IF($H44=$B44,0,IF(AND('Bonus Depreciation Help'!$C$34="50%",$H$5=Inservice),VLOOKUP($C$2,'LookUp Ranges'!$A$64:$CY$69,BH$38)*$B44,VLOOKUP($C$2,'LookUp Ranges'!$A$56:$CY$62,BH$38)*$B44))</f>
        <v>0</v>
      </c>
      <c r="BM44" s="257">
        <f ca="1">IF($H44=$B44,0,IF(AND('Bonus Depreciation Help'!$C$34="50%",$H$5=Inservice),VLOOKUP($C$2,'LookUp Ranges'!$A$64:$CY$69,BI$38)*$B44,VLOOKUP($C$2,'LookUp Ranges'!$A$56:$CY$62,BI$38)*$B44))</f>
        <v>0</v>
      </c>
      <c r="BN44" s="257">
        <f ca="1">IF($H44=$B44,0,IF(AND('Bonus Depreciation Help'!$C$34="50%",$H$5=Inservice),VLOOKUP($C$2,'LookUp Ranges'!$A$64:$CY$69,BJ$38)*$B44,VLOOKUP($C$2,'LookUp Ranges'!$A$56:$CY$62,BJ$38)*$B44))</f>
        <v>0</v>
      </c>
      <c r="BO44" s="257">
        <f ca="1">IF($H44=$B44,0,IF(AND('Bonus Depreciation Help'!$C$34="50%",$H$5=Inservice),VLOOKUP($C$2,'LookUp Ranges'!$A$64:$CY$69,BK$38)*$B44,VLOOKUP($C$2,'LookUp Ranges'!$A$56:$CY$62,BK$38)*$B44))</f>
        <v>0</v>
      </c>
      <c r="BP44" s="257">
        <f ca="1">IF($H44=$B44,0,IF(AND('Bonus Depreciation Help'!$C$34="50%",$H$5=Inservice),VLOOKUP($C$2,'LookUp Ranges'!$A$64:$CY$69,BL$38)*$B44,VLOOKUP($C$2,'LookUp Ranges'!$A$56:$CY$62,BL$38)*$B44))</f>
        <v>0</v>
      </c>
      <c r="BQ44" s="257">
        <f ca="1">IF($H44=$B44,0,IF(AND('Bonus Depreciation Help'!$C$34="50%",$H$5=Inservice),VLOOKUP($C$2,'LookUp Ranges'!$A$64:$CY$69,BM$38)*$B44,VLOOKUP($C$2,'LookUp Ranges'!$A$56:$CY$62,BM$38)*$B44))</f>
        <v>0</v>
      </c>
      <c r="BR44" s="257">
        <f ca="1">IF($H44=$B44,0,IF(AND('Bonus Depreciation Help'!$C$34="50%",$H$5=Inservice),VLOOKUP($C$2,'LookUp Ranges'!$A$64:$CY$69,BN$38)*$B44,VLOOKUP($C$2,'LookUp Ranges'!$A$56:$CY$62,BN$38)*$B44))</f>
        <v>0</v>
      </c>
      <c r="BS44" s="257">
        <f ca="1">IF($H44=$B44,0,IF(AND('Bonus Depreciation Help'!$C$34="50%",$H$5=Inservice),VLOOKUP($C$2,'LookUp Ranges'!$A$64:$CY$69,BO$38)*$B44,VLOOKUP($C$2,'LookUp Ranges'!$A$56:$CY$62,BO$38)*$B44))</f>
        <v>0</v>
      </c>
      <c r="BT44" s="257">
        <f ca="1">IF($H44=$B44,0,IF(AND('Bonus Depreciation Help'!$C$34="50%",$H$5=Inservice),VLOOKUP($C$2,'LookUp Ranges'!$A$64:$CY$69,BP$38)*$B44,VLOOKUP($C$2,'LookUp Ranges'!$A$56:$CY$62,BP$38)*$B44))</f>
        <v>0</v>
      </c>
      <c r="BU44" s="257">
        <f ca="1">IF($H44=$B44,0,IF(AND('Bonus Depreciation Help'!$C$34="50%",$H$5=Inservice),VLOOKUP($C$2,'LookUp Ranges'!$A$64:$CY$69,BQ$38)*$B44,VLOOKUP($C$2,'LookUp Ranges'!$A$56:$CY$62,BQ$38)*$B44))</f>
        <v>0</v>
      </c>
      <c r="BV44" s="257">
        <f ca="1">IF($H44=$B44,0,IF(AND('Bonus Depreciation Help'!$C$34="50%",$H$5=Inservice),VLOOKUP($C$2,'LookUp Ranges'!$A$64:$CY$69,BR$38)*$B44,VLOOKUP($C$2,'LookUp Ranges'!$A$56:$CY$62,BR$38)*$B44))</f>
        <v>0</v>
      </c>
      <c r="BW44" s="257">
        <f ca="1">IF($H44=$B44,0,IF(AND('Bonus Depreciation Help'!$C$34="50%",$H$5=Inservice),VLOOKUP($C$2,'LookUp Ranges'!$A$64:$CY$69,BS$38)*$B44,VLOOKUP($C$2,'LookUp Ranges'!$A$56:$CY$62,BS$38)*$B44))</f>
        <v>0</v>
      </c>
      <c r="BX44" s="257">
        <f ca="1">IF($H44=$B44,0,IF(AND('Bonus Depreciation Help'!$C$34="50%",$H$5=Inservice),VLOOKUP($C$2,'LookUp Ranges'!$A$64:$CY$69,BT$38)*$B44,VLOOKUP($C$2,'LookUp Ranges'!$A$56:$CY$62,BT$38)*$B44))</f>
        <v>0</v>
      </c>
      <c r="BY44" s="257">
        <f ca="1">IF($H44=$B44,0,IF(AND('Bonus Depreciation Help'!$C$34="50%",$H$5=Inservice),VLOOKUP($C$2,'LookUp Ranges'!$A$64:$CY$69,BU$38)*$B44,VLOOKUP($C$2,'LookUp Ranges'!$A$56:$CY$62,BU$38)*$B44))</f>
        <v>0</v>
      </c>
      <c r="BZ44" s="257">
        <f ca="1">IF($H44=$B44,0,IF(AND('Bonus Depreciation Help'!$C$34="50%",$H$5=Inservice),VLOOKUP($C$2,'LookUp Ranges'!$A$64:$CY$69,BV$38)*$B44,VLOOKUP($C$2,'LookUp Ranges'!$A$56:$CY$62,BV$38)*$B44))</f>
        <v>0</v>
      </c>
      <c r="CA44" s="257">
        <f ca="1">IF($H44=$B44,0,IF(AND('Bonus Depreciation Help'!$C$34="50%",$H$5=Inservice),VLOOKUP($C$2,'LookUp Ranges'!$A$64:$CY$69,BW$38)*$B44,VLOOKUP($C$2,'LookUp Ranges'!$A$56:$CY$62,BW$38)*$B44))</f>
        <v>0</v>
      </c>
      <c r="CB44" s="257">
        <f ca="1">IF($H44=$B44,0,IF(AND('Bonus Depreciation Help'!$C$34="50%",$H$5=Inservice),VLOOKUP($C$2,'LookUp Ranges'!$A$64:$CY$69,BX$38)*$B44,VLOOKUP($C$2,'LookUp Ranges'!$A$56:$CY$62,BX$38)*$B44))</f>
        <v>0</v>
      </c>
      <c r="CC44" s="257">
        <f ca="1">IF($H44=$B44,0,IF(AND('Bonus Depreciation Help'!$C$34="50%",$H$5=Inservice),VLOOKUP($C$2,'LookUp Ranges'!$A$64:$CY$69,BY$38)*$B44,VLOOKUP($C$2,'LookUp Ranges'!$A$56:$CY$62,BY$38)*$B44))</f>
        <v>0</v>
      </c>
      <c r="CD44" s="257">
        <f ca="1">IF($H44=$B44,0,IF(AND('Bonus Depreciation Help'!$C$34="50%",$H$5=Inservice),VLOOKUP($C$2,'LookUp Ranges'!$A$64:$CY$69,BZ$38)*$B44,VLOOKUP($C$2,'LookUp Ranges'!$A$56:$CY$62,BZ$38)*$B44))</f>
        <v>0</v>
      </c>
      <c r="CE44" s="257">
        <f ca="1">IF($H44=$B44,0,IF(AND('Bonus Depreciation Help'!$C$34="50%",$H$5=Inservice),VLOOKUP($C$2,'LookUp Ranges'!$A$64:$CY$69,CA$38)*$B44,VLOOKUP($C$2,'LookUp Ranges'!$A$56:$CY$62,CA$38)*$B44))</f>
        <v>0</v>
      </c>
      <c r="CF44" s="257">
        <f ca="1">IF($H44=$B44,0,IF(AND('Bonus Depreciation Help'!$C$34="50%",$H$5=Inservice),VLOOKUP($C$2,'LookUp Ranges'!$A$64:$CY$69,CB$38)*$B44,VLOOKUP($C$2,'LookUp Ranges'!$A$56:$CY$62,CB$38)*$B44))</f>
        <v>0</v>
      </c>
      <c r="CG44" s="257">
        <f ca="1">IF($H44=$B44,0,IF(AND('Bonus Depreciation Help'!$C$34="50%",$H$5=Inservice),VLOOKUP($C$2,'LookUp Ranges'!$A$64:$CY$69,CC$38)*$B44,VLOOKUP($C$2,'LookUp Ranges'!$A$56:$CY$62,CC$38)*$B44))</f>
        <v>0</v>
      </c>
      <c r="CH44" s="257">
        <f ca="1">IF($H44=$B44,0,IF(AND('Bonus Depreciation Help'!$C$34="50%",$H$5=Inservice),VLOOKUP($C$2,'LookUp Ranges'!$A$64:$CY$69,CD$38)*$B44,VLOOKUP($C$2,'LookUp Ranges'!$A$56:$CY$62,CD$38)*$B44))</f>
        <v>0</v>
      </c>
      <c r="CI44" s="257">
        <f ca="1">IF($H44=$B44,0,IF(AND('Bonus Depreciation Help'!$C$34="50%",$H$5=Inservice),VLOOKUP($C$2,'LookUp Ranges'!$A$64:$CY$69,CE$38)*$B44,VLOOKUP($C$2,'LookUp Ranges'!$A$56:$CY$62,CE$38)*$B44))</f>
        <v>0</v>
      </c>
      <c r="CJ44" s="257">
        <f ca="1">IF($H44=$B44,0,IF(AND('Bonus Depreciation Help'!$C$34="50%",$H$5=Inservice),VLOOKUP($C$2,'LookUp Ranges'!$A$64:$CY$69,CF$38)*$B44,VLOOKUP($C$2,'LookUp Ranges'!$A$56:$CY$62,CF$38)*$B44))</f>
        <v>0</v>
      </c>
      <c r="CK44" s="257">
        <f ca="1">IF($H44=$B44,0,IF(AND('Bonus Depreciation Help'!$C$34="50%",$H$5=Inservice),VLOOKUP($C$2,'LookUp Ranges'!$A$64:$CY$69,CG$38)*$B44,VLOOKUP($C$2,'LookUp Ranges'!$A$56:$CY$62,CG$38)*$B44))</f>
        <v>0</v>
      </c>
      <c r="CL44" s="257">
        <f ca="1">IF($H44=$B44,0,IF(AND('Bonus Depreciation Help'!$C$34="50%",$H$5=Inservice),VLOOKUP($C$2,'LookUp Ranges'!$A$64:$CY$69,CH$38)*$B44,VLOOKUP($C$2,'LookUp Ranges'!$A$56:$CY$62,CH$38)*$B44))</f>
        <v>0</v>
      </c>
      <c r="CM44" s="257">
        <f ca="1">IF($H44=$B44,0,IF(AND('Bonus Depreciation Help'!$C$34="50%",$H$5=Inservice),VLOOKUP($C$2,'LookUp Ranges'!$A$64:$CY$69,CI$38)*$B44,VLOOKUP($C$2,'LookUp Ranges'!$A$56:$CY$62,CI$38)*$B44))</f>
        <v>0</v>
      </c>
      <c r="CN44" s="257">
        <f ca="1">IF($H44=$B44,0,IF(AND('Bonus Depreciation Help'!$C$34="50%",$H$5=Inservice),VLOOKUP($C$2,'LookUp Ranges'!$A$64:$CY$69,CJ$38)*$B44,VLOOKUP($C$2,'LookUp Ranges'!$A$56:$CY$62,CJ$38)*$B44))</f>
        <v>0</v>
      </c>
      <c r="CO44" s="257">
        <f ca="1">IF($H44=$B44,0,IF(AND('Bonus Depreciation Help'!$C$34="50%",$H$5=Inservice),VLOOKUP($C$2,'LookUp Ranges'!$A$64:$CY$69,CK$38)*$B44,VLOOKUP($C$2,'LookUp Ranges'!$A$56:$CY$62,CK$38)*$B44))</f>
        <v>0</v>
      </c>
      <c r="CP44" s="257">
        <f ca="1">IF($H44=$B44,0,IF(AND('Bonus Depreciation Help'!$C$34="50%",$H$5=Inservice),VLOOKUP($C$2,'LookUp Ranges'!$A$64:$CY$69,CL$38)*$B44,VLOOKUP($C$2,'LookUp Ranges'!$A$56:$CY$62,CL$38)*$B44))</f>
        <v>0</v>
      </c>
      <c r="CQ44" s="257">
        <f ca="1">IF($H44=$B44,0,IF(AND('Bonus Depreciation Help'!$C$34="50%",$H$5=Inservice),VLOOKUP($C$2,'LookUp Ranges'!$A$64:$CY$69,CM$38)*$B44,VLOOKUP($C$2,'LookUp Ranges'!$A$56:$CY$62,CM$38)*$B44))</f>
        <v>0</v>
      </c>
      <c r="CR44" s="257">
        <f ca="1">IF($H44=$B44,0,IF(AND('Bonus Depreciation Help'!$C$34="50%",$H$5=Inservice),VLOOKUP($C$2,'LookUp Ranges'!$A$64:$CY$69,CN$38)*$B44,VLOOKUP($C$2,'LookUp Ranges'!$A$56:$CY$62,CN$38)*$B44))</f>
        <v>0</v>
      </c>
      <c r="CS44" s="257">
        <f ca="1">IF($H44=$B44,0,IF(AND('Bonus Depreciation Help'!$C$34="50%",$H$5=Inservice),VLOOKUP($C$2,'LookUp Ranges'!$A$64:$CY$69,CO$38)*$B44,VLOOKUP($C$2,'LookUp Ranges'!$A$56:$CY$62,CO$38)*$B44))</f>
        <v>0</v>
      </c>
      <c r="CT44" s="257">
        <f ca="1">IF($H44=$B44,0,IF(AND('Bonus Depreciation Help'!$C$34="50%",$H$5=Inservice),VLOOKUP($C$2,'LookUp Ranges'!$A$64:$CY$69,CP$38)*$B44,VLOOKUP($C$2,'LookUp Ranges'!$A$56:$CY$62,CP$38)*$B44))</f>
        <v>0</v>
      </c>
      <c r="CU44" s="257">
        <f ca="1">IF($H44=$B44,0,IF(AND('Bonus Depreciation Help'!$C$34="50%",$H$5=Inservice),VLOOKUP($C$2,'LookUp Ranges'!$A$64:$CY$69,CQ$38)*$B44,VLOOKUP($C$2,'LookUp Ranges'!$A$56:$CY$62,CQ$38)*$B44))</f>
        <v>0</v>
      </c>
      <c r="CV44" s="257">
        <f ca="1">IF($H44=$B44,0,IF(AND('Bonus Depreciation Help'!$C$34="50%",$H$5=Inservice),VLOOKUP($C$2,'LookUp Ranges'!$A$64:$CY$69,CR$38)*$B44,VLOOKUP($C$2,'LookUp Ranges'!$A$56:$CY$62,CR$38)*$B44))</f>
        <v>0</v>
      </c>
      <c r="CW44" s="257">
        <f ca="1">IF($H44=$B44,0,IF(AND('Bonus Depreciation Help'!$C$34="50%",$H$5=Inservice),VLOOKUP($C$2,'LookUp Ranges'!$A$64:$CY$69,CS$38)*$B44,VLOOKUP($C$2,'LookUp Ranges'!$A$56:$CY$62,CS$38)*$B44))</f>
        <v>0</v>
      </c>
      <c r="CX44" s="257">
        <f ca="1">IF($H44=$B44,0,IF(AND('Bonus Depreciation Help'!$C$34="50%",$H$5=Inservice),VLOOKUP($C$2,'LookUp Ranges'!$A$64:$CY$69,CT$38)*$B44,VLOOKUP($C$2,'LookUp Ranges'!$A$56:$CY$62,CT$38)*$B44))</f>
        <v>0</v>
      </c>
      <c r="CY44" s="247">
        <f t="shared" ca="1" si="236"/>
        <v>0</v>
      </c>
    </row>
    <row r="45" spans="1:103" x14ac:dyDescent="0.2">
      <c r="A45" s="246">
        <f t="shared" si="234"/>
        <v>7</v>
      </c>
      <c r="B45" s="238">
        <f t="shared" si="235"/>
        <v>0</v>
      </c>
      <c r="C45" s="248"/>
      <c r="D45" s="248"/>
      <c r="E45" s="248"/>
      <c r="F45" s="248"/>
      <c r="G45" s="248"/>
      <c r="H45" s="248"/>
      <c r="I45" s="256">
        <f ca="1">IF(AND('Bonus Depreciation Help'!$C$34="100%",I$5=Inservice),$B45,IF(AND('Bonus Depreciation Help'!$C$34="50%",I$5=Inservice),VLOOKUP($C$2,'LookUp Ranges'!$A$64:$CY$69,D$38)*$B45,VLOOKUP($C$2,'LookUp Ranges'!$A$56:$CY$62,D$38)*$B45))</f>
        <v>0</v>
      </c>
      <c r="J45" s="256">
        <f ca="1">IF($I45=$B45,0,IF(AND('Bonus Depreciation Help'!$C$34="50%",$I$5=Inservice),VLOOKUP($C$2,'LookUp Ranges'!$A$64:$CY$69,E$38)*$B45,VLOOKUP($C$2,'LookUp Ranges'!$A$56:$CY$62,E$38)*$B45))</f>
        <v>0</v>
      </c>
      <c r="K45" s="256">
        <f ca="1">IF($I45=$B45,0,IF(AND('Bonus Depreciation Help'!$C$34="50%",$I$5=Inservice),VLOOKUP($C$2,'LookUp Ranges'!$A$64:$CY$69,F$38)*$B45,VLOOKUP($C$2,'LookUp Ranges'!$A$56:$CY$62,F$38)*$B45))</f>
        <v>0</v>
      </c>
      <c r="L45" s="256">
        <f ca="1">IF($I45=$B45,0,IF(AND('Bonus Depreciation Help'!$C$34="50%",$I$5=Inservice),VLOOKUP($C$2,'LookUp Ranges'!$A$64:$CY$69,G$38)*$B45,VLOOKUP($C$2,'LookUp Ranges'!$A$56:$CY$62,G$38)*$B45))</f>
        <v>0</v>
      </c>
      <c r="M45" s="256">
        <f ca="1">IF($I45=$B45,0,IF(AND('Bonus Depreciation Help'!$C$34="50%",$I$5=Inservice),VLOOKUP($C$2,'LookUp Ranges'!$A$64:$CY$69,H$38)*$B45,VLOOKUP($C$2,'LookUp Ranges'!$A$56:$CY$62,H$38)*$B45))</f>
        <v>0</v>
      </c>
      <c r="N45" s="256">
        <f ca="1">IF($I45=$B45,0,IF(AND('Bonus Depreciation Help'!$C$34="50%",$I$5=Inservice),VLOOKUP($C$2,'LookUp Ranges'!$A$64:$CY$69,I$38)*$B45,VLOOKUP($C$2,'LookUp Ranges'!$A$56:$CY$62,I$38)*$B45))</f>
        <v>0</v>
      </c>
      <c r="O45" s="256">
        <f ca="1">IF($I45=$B45,0,IF(AND('Bonus Depreciation Help'!$C$34="50%",$I$5=Inservice),VLOOKUP($C$2,'LookUp Ranges'!$A$64:$CY$69,J$38)*$B45,VLOOKUP($C$2,'LookUp Ranges'!$A$56:$CY$62,J$38)*$B45))</f>
        <v>0</v>
      </c>
      <c r="P45" s="256">
        <f ca="1">IF($I45=$B45,0,IF(AND('Bonus Depreciation Help'!$C$34="50%",$I$5=Inservice),VLOOKUP($C$2,'LookUp Ranges'!$A$64:$CY$69,K$38)*$B45,VLOOKUP($C$2,'LookUp Ranges'!$A$56:$CY$62,K$38)*$B45))</f>
        <v>0</v>
      </c>
      <c r="Q45" s="256">
        <f ca="1">IF($I45=$B45,0,IF(AND('Bonus Depreciation Help'!$C$34="50%",$I$5=Inservice),VLOOKUP($C$2,'LookUp Ranges'!$A$64:$CY$69,L$38)*$B45,VLOOKUP($C$2,'LookUp Ranges'!$A$56:$CY$62,L$38)*$B45))</f>
        <v>0</v>
      </c>
      <c r="R45" s="256">
        <f ca="1">IF($I45=$B45,0,IF(AND('Bonus Depreciation Help'!$C$34="50%",$I$5=Inservice),VLOOKUP($C$2,'LookUp Ranges'!$A$64:$CY$69,M$38)*$B45,VLOOKUP($C$2,'LookUp Ranges'!$A$56:$CY$62,M$38)*$B45))</f>
        <v>0</v>
      </c>
      <c r="S45" s="256">
        <f ca="1">IF($I45=$B45,0,IF(AND('Bonus Depreciation Help'!$C$34="50%",$I$5=Inservice),VLOOKUP($C$2,'LookUp Ranges'!$A$64:$CY$69,N$38)*$B45,VLOOKUP($C$2,'LookUp Ranges'!$A$56:$CY$62,N$38)*$B45))</f>
        <v>0</v>
      </c>
      <c r="T45" s="256">
        <f ca="1">IF($I45=$B45,0,IF(AND('Bonus Depreciation Help'!$C$34="50%",$I$5=Inservice),VLOOKUP($C$2,'LookUp Ranges'!$A$64:$CY$69,O$38)*$B45,VLOOKUP($C$2,'LookUp Ranges'!$A$56:$CY$62,O$38)*$B45))</f>
        <v>0</v>
      </c>
      <c r="U45" s="256">
        <f ca="1">IF($I45=$B45,0,IF(AND('Bonus Depreciation Help'!$C$34="50%",$I$5=Inservice),VLOOKUP($C$2,'LookUp Ranges'!$A$64:$CY$69,P$38)*$B45,VLOOKUP($C$2,'LookUp Ranges'!$A$56:$CY$62,P$38)*$B45))</f>
        <v>0</v>
      </c>
      <c r="V45" s="256">
        <f ca="1">IF($I45=$B45,0,IF(AND('Bonus Depreciation Help'!$C$34="50%",$I$5=Inservice),VLOOKUP($C$2,'LookUp Ranges'!$A$64:$CY$69,Q$38)*$B45,VLOOKUP($C$2,'LookUp Ranges'!$A$56:$CY$62,Q$38)*$B45))</f>
        <v>0</v>
      </c>
      <c r="W45" s="256">
        <f ca="1">IF($I45=$B45,0,IF(AND('Bonus Depreciation Help'!$C$34="50%",$I$5=Inservice),VLOOKUP($C$2,'LookUp Ranges'!$A$64:$CY$69,R$38)*$B45,VLOOKUP($C$2,'LookUp Ranges'!$A$56:$CY$62,R$38)*$B45))</f>
        <v>0</v>
      </c>
      <c r="X45" s="256">
        <f ca="1">IF($I45=$B45,0,IF(AND('Bonus Depreciation Help'!$C$34="50%",$I$5=Inservice),VLOOKUP($C$2,'LookUp Ranges'!$A$64:$CY$69,S$38)*$B45,VLOOKUP($C$2,'LookUp Ranges'!$A$56:$CY$62,S$38)*$B45))</f>
        <v>0</v>
      </c>
      <c r="Y45" s="256">
        <f ca="1">IF($I45=$B45,0,IF(AND('Bonus Depreciation Help'!$C$34="50%",$I$5=Inservice),VLOOKUP($C$2,'LookUp Ranges'!$A$64:$CY$69,T$38)*$B45,VLOOKUP($C$2,'LookUp Ranges'!$A$56:$CY$62,T$38)*$B45))</f>
        <v>0</v>
      </c>
      <c r="Z45" s="257">
        <f ca="1">IF($I45=$B45,0,IF(AND('Bonus Depreciation Help'!$C$34="50%",$I$5=Inservice),VLOOKUP($C$2,'LookUp Ranges'!$A$64:$CY$69,U$38)*$B45,VLOOKUP($C$2,'LookUp Ranges'!$A$56:$CY$62,U$38)*$B45))</f>
        <v>0</v>
      </c>
      <c r="AA45" s="257">
        <f ca="1">IF($I45=$B45,0,IF(AND('Bonus Depreciation Help'!$C$34="50%",$I$5=Inservice),VLOOKUP($C$2,'LookUp Ranges'!$A$64:$CY$69,V$38)*$B45,VLOOKUP($C$2,'LookUp Ranges'!$A$56:$CY$62,V$38)*$B45))</f>
        <v>0</v>
      </c>
      <c r="AB45" s="257">
        <f ca="1">IF($I45=$B45,0,IF(AND('Bonus Depreciation Help'!$C$34="50%",$I$5=Inservice),VLOOKUP($C$2,'LookUp Ranges'!$A$64:$CY$69,W$38)*$B45,VLOOKUP($C$2,'LookUp Ranges'!$A$56:$CY$62,W$38)*$B45))</f>
        <v>0</v>
      </c>
      <c r="AC45" s="257">
        <f ca="1">IF($I45=$B45,0,IF(AND('Bonus Depreciation Help'!$C$34="50%",$I$5=Inservice),VLOOKUP($C$2,'LookUp Ranges'!$A$64:$CY$69,X$38)*$B45,VLOOKUP($C$2,'LookUp Ranges'!$A$56:$CY$62,X$38)*$B45))</f>
        <v>0</v>
      </c>
      <c r="AD45" s="257">
        <f ca="1">IF($I45=$B45,0,IF(AND('Bonus Depreciation Help'!$C$34="50%",$I$5=Inservice),VLOOKUP($C$2,'LookUp Ranges'!$A$64:$CY$69,Y$38)*$B45,VLOOKUP($C$2,'LookUp Ranges'!$A$56:$CY$62,Y$38)*$B45))</f>
        <v>0</v>
      </c>
      <c r="AE45" s="257">
        <f ca="1">IF($I45=$B45,0,IF(AND('Bonus Depreciation Help'!$C$34="50%",$I$5=Inservice),VLOOKUP($C$2,'LookUp Ranges'!$A$64:$CY$69,Z$38)*$B45,VLOOKUP($C$2,'LookUp Ranges'!$A$56:$CY$62,Z$38)*$B45))</f>
        <v>0</v>
      </c>
      <c r="AF45" s="257">
        <f ca="1">IF($I45=$B45,0,IF(AND('Bonus Depreciation Help'!$C$34="50%",$I$5=Inservice),VLOOKUP($C$2,'LookUp Ranges'!$A$64:$CY$69,AA$38)*$B45,VLOOKUP($C$2,'LookUp Ranges'!$A$56:$CY$62,AA$38)*$B45))</f>
        <v>0</v>
      </c>
      <c r="AG45" s="257">
        <f ca="1">IF($I45=$B45,0,IF(AND('Bonus Depreciation Help'!$C$34="50%",$I$5=Inservice),VLOOKUP($C$2,'LookUp Ranges'!$A$64:$CY$69,AB$38)*$B45,VLOOKUP($C$2,'LookUp Ranges'!$A$56:$CY$62,AB$38)*$B45))</f>
        <v>0</v>
      </c>
      <c r="AH45" s="257">
        <f ca="1">IF($I45=$B45,0,IF(AND('Bonus Depreciation Help'!$C$34="50%",$I$5=Inservice),VLOOKUP($C$2,'LookUp Ranges'!$A$64:$CY$69,AC$38)*$B45,VLOOKUP($C$2,'LookUp Ranges'!$A$56:$CY$62,AC$38)*$B45))</f>
        <v>0</v>
      </c>
      <c r="AI45" s="257">
        <f ca="1">IF($I45=$B45,0,IF(AND('Bonus Depreciation Help'!$C$34="50%",$I$5=Inservice),VLOOKUP($C$2,'LookUp Ranges'!$A$64:$CY$69,AD$38)*$B45,VLOOKUP($C$2,'LookUp Ranges'!$A$56:$CY$62,AD$38)*$B45))</f>
        <v>0</v>
      </c>
      <c r="AJ45" s="257">
        <f ca="1">IF($I45=$B45,0,IF(AND('Bonus Depreciation Help'!$C$34="50%",$I$5=Inservice),VLOOKUP($C$2,'LookUp Ranges'!$A$64:$CY$69,AE$38)*$B45,VLOOKUP($C$2,'LookUp Ranges'!$A$56:$CY$62,AE$38)*$B45))</f>
        <v>0</v>
      </c>
      <c r="AK45" s="257">
        <f ca="1">IF($I45=$B45,0,IF(AND('Bonus Depreciation Help'!$C$34="50%",$I$5=Inservice),VLOOKUP($C$2,'LookUp Ranges'!$A$64:$CY$69,AF$38)*$B45,VLOOKUP($C$2,'LookUp Ranges'!$A$56:$CY$62,AF$38)*$B45))</f>
        <v>0</v>
      </c>
      <c r="AL45" s="257">
        <f ca="1">IF($I45=$B45,0,IF(AND('Bonus Depreciation Help'!$C$34="50%",$I$5=Inservice),VLOOKUP($C$2,'LookUp Ranges'!$A$64:$CY$69,AG$38)*$B45,VLOOKUP($C$2,'LookUp Ranges'!$A$56:$CY$62,AG$38)*$B45))</f>
        <v>0</v>
      </c>
      <c r="AM45" s="257">
        <f ca="1">IF($I45=$B45,0,IF(AND('Bonus Depreciation Help'!$C$34="50%",$I$5=Inservice),VLOOKUP($C$2,'LookUp Ranges'!$A$64:$CY$69,AH$38)*$B45,VLOOKUP($C$2,'LookUp Ranges'!$A$56:$CY$62,AH$38)*$B45))</f>
        <v>0</v>
      </c>
      <c r="AN45" s="257">
        <f ca="1">IF($I45=$B45,0,IF(AND('Bonus Depreciation Help'!$C$34="50%",$I$5=Inservice),VLOOKUP($C$2,'LookUp Ranges'!$A$64:$CY$69,AI$38)*$B45,VLOOKUP($C$2,'LookUp Ranges'!$A$56:$CY$62,AI$38)*$B45))</f>
        <v>0</v>
      </c>
      <c r="AO45" s="257">
        <f ca="1">IF($I45=$B45,0,IF(AND('Bonus Depreciation Help'!$C$34="50%",$I$5=Inservice),VLOOKUP($C$2,'LookUp Ranges'!$A$64:$CY$69,AJ$38)*$B45,VLOOKUP($C$2,'LookUp Ranges'!$A$56:$CY$62,AJ$38)*$B45))</f>
        <v>0</v>
      </c>
      <c r="AP45" s="257">
        <f ca="1">IF($I45=$B45,0,IF(AND('Bonus Depreciation Help'!$C$34="50%",$I$5=Inservice),VLOOKUP($C$2,'LookUp Ranges'!$A$64:$CY$69,AK$38)*$B45,VLOOKUP($C$2,'LookUp Ranges'!$A$56:$CY$62,AK$38)*$B45))</f>
        <v>0</v>
      </c>
      <c r="AQ45" s="257">
        <f ca="1">IF($I45=$B45,0,IF(AND('Bonus Depreciation Help'!$C$34="50%",$I$5=Inservice),VLOOKUP($C$2,'LookUp Ranges'!$A$64:$CY$69,AL$38)*$B45,VLOOKUP($C$2,'LookUp Ranges'!$A$56:$CY$62,AL$38)*$B45))</f>
        <v>0</v>
      </c>
      <c r="AR45" s="257">
        <f ca="1">IF($I45=$B45,0,IF(AND('Bonus Depreciation Help'!$C$34="50%",$I$5=Inservice),VLOOKUP($C$2,'LookUp Ranges'!$A$64:$CY$69,AM$38)*$B45,VLOOKUP($C$2,'LookUp Ranges'!$A$56:$CY$62,AM$38)*$B45))</f>
        <v>0</v>
      </c>
      <c r="AS45" s="257">
        <f ca="1">IF($I45=$B45,0,IF(AND('Bonus Depreciation Help'!$C$34="50%",$I$5=Inservice),VLOOKUP($C$2,'LookUp Ranges'!$A$64:$CY$69,AN$38)*$B45,VLOOKUP($C$2,'LookUp Ranges'!$A$56:$CY$62,AN$38)*$B45))</f>
        <v>0</v>
      </c>
      <c r="AT45" s="257">
        <f ca="1">IF($I45=$B45,0,IF(AND('Bonus Depreciation Help'!$C$34="50%",$I$5=Inservice),VLOOKUP($C$2,'LookUp Ranges'!$A$64:$CY$69,AO$38)*$B45,VLOOKUP($C$2,'LookUp Ranges'!$A$56:$CY$62,AO$38)*$B45))</f>
        <v>0</v>
      </c>
      <c r="AU45" s="257">
        <f ca="1">IF($I45=$B45,0,IF(AND('Bonus Depreciation Help'!$C$34="50%",$I$5=Inservice),VLOOKUP($C$2,'LookUp Ranges'!$A$64:$CY$69,AP$38)*$B45,VLOOKUP($C$2,'LookUp Ranges'!$A$56:$CY$62,AP$38)*$B45))</f>
        <v>0</v>
      </c>
      <c r="AV45" s="257">
        <f ca="1">IF($I45=$B45,0,IF(AND('Bonus Depreciation Help'!$C$34="50%",$I$5=Inservice),VLOOKUP($C$2,'LookUp Ranges'!$A$64:$CY$69,AQ$38)*$B45,VLOOKUP($C$2,'LookUp Ranges'!$A$56:$CY$62,AQ$38)*$B45))</f>
        <v>0</v>
      </c>
      <c r="AW45" s="257">
        <f ca="1">IF($I45=$B45,0,IF(AND('Bonus Depreciation Help'!$C$34="50%",$I$5=Inservice),VLOOKUP($C$2,'LookUp Ranges'!$A$64:$CY$69,AR$38)*$B45,VLOOKUP($C$2,'LookUp Ranges'!$A$56:$CY$62,AR$38)*$B45))</f>
        <v>0</v>
      </c>
      <c r="AX45" s="257">
        <f ca="1">IF($I45=$B45,0,IF(AND('Bonus Depreciation Help'!$C$34="50%",$I$5=Inservice),VLOOKUP($C$2,'LookUp Ranges'!$A$64:$CY$69,AS$38)*$B45,VLOOKUP($C$2,'LookUp Ranges'!$A$56:$CY$62,AS$38)*$B45))</f>
        <v>0</v>
      </c>
      <c r="AY45" s="257">
        <f ca="1">IF($I45=$B45,0,IF(AND('Bonus Depreciation Help'!$C$34="50%",$I$5=Inservice),VLOOKUP($C$2,'LookUp Ranges'!$A$64:$CY$69,AT$38)*$B45,VLOOKUP($C$2,'LookUp Ranges'!$A$56:$CY$62,AT$38)*$B45))</f>
        <v>0</v>
      </c>
      <c r="AZ45" s="257">
        <f ca="1">IF($I45=$B45,0,IF(AND('Bonus Depreciation Help'!$C$34="50%",$I$5=Inservice),VLOOKUP($C$2,'LookUp Ranges'!$A$64:$CY$69,AU$38)*$B45,VLOOKUP($C$2,'LookUp Ranges'!$A$56:$CY$62,AU$38)*$B45))</f>
        <v>0</v>
      </c>
      <c r="BA45" s="257">
        <f ca="1">IF($I45=$B45,0,IF(AND('Bonus Depreciation Help'!$C$34="50%",$I$5=Inservice),VLOOKUP($C$2,'LookUp Ranges'!$A$64:$CY$69,AV$38)*$B45,VLOOKUP($C$2,'LookUp Ranges'!$A$56:$CY$62,AV$38)*$B45))</f>
        <v>0</v>
      </c>
      <c r="BB45" s="257">
        <f ca="1">IF($I45=$B45,0,IF(AND('Bonus Depreciation Help'!$C$34="50%",$I$5=Inservice),VLOOKUP($C$2,'LookUp Ranges'!$A$64:$CY$69,AW$38)*$B45,VLOOKUP($C$2,'LookUp Ranges'!$A$56:$CY$62,AW$38)*$B45))</f>
        <v>0</v>
      </c>
      <c r="BC45" s="257">
        <f ca="1">IF($I45=$B45,0,IF(AND('Bonus Depreciation Help'!$C$34="50%",$I$5=Inservice),VLOOKUP($C$2,'LookUp Ranges'!$A$64:$CY$69,AX$38)*$B45,VLOOKUP($C$2,'LookUp Ranges'!$A$56:$CY$62,AX$38)*$B45))</f>
        <v>0</v>
      </c>
      <c r="BD45" s="257">
        <f ca="1">IF($I45=$B45,0,IF(AND('Bonus Depreciation Help'!$C$34="50%",$I$5=Inservice),VLOOKUP($C$2,'LookUp Ranges'!$A$64:$CY$69,AY$38)*$B45,VLOOKUP($C$2,'LookUp Ranges'!$A$56:$CY$62,AY$38)*$B45))</f>
        <v>0</v>
      </c>
      <c r="BE45" s="257">
        <f ca="1">IF($I45=$B45,0,IF(AND('Bonus Depreciation Help'!$C$34="50%",$I$5=Inservice),VLOOKUP($C$2,'LookUp Ranges'!$A$64:$CY$69,AZ$38)*$B45,VLOOKUP($C$2,'LookUp Ranges'!$A$56:$CY$62,AZ$38)*$B45))</f>
        <v>0</v>
      </c>
      <c r="BF45" s="257">
        <f ca="1">IF($I45=$B45,0,IF(AND('Bonus Depreciation Help'!$C$34="50%",$I$5=Inservice),VLOOKUP($C$2,'LookUp Ranges'!$A$64:$CY$69,BA$38)*$B45,VLOOKUP($C$2,'LookUp Ranges'!$A$56:$CY$62,BA$38)*$B45))</f>
        <v>0</v>
      </c>
      <c r="BG45" s="257">
        <f ca="1">IF($I45=$B45,0,IF(AND('Bonus Depreciation Help'!$C$34="50%",$I$5=Inservice),VLOOKUP($C$2,'LookUp Ranges'!$A$64:$CY$69,BB$38)*$B45,VLOOKUP($C$2,'LookUp Ranges'!$A$56:$CY$62,BB$38)*$B45))</f>
        <v>0</v>
      </c>
      <c r="BH45" s="257">
        <f ca="1">IF($I45=$B45,0,IF(AND('Bonus Depreciation Help'!$C$34="50%",$I$5=Inservice),VLOOKUP($C$2,'LookUp Ranges'!$A$64:$CY$69,BC$38)*$B45,VLOOKUP($C$2,'LookUp Ranges'!$A$56:$CY$62,BC$38)*$B45))</f>
        <v>0</v>
      </c>
      <c r="BI45" s="257">
        <f ca="1">IF($I45=$B45,0,IF(AND('Bonus Depreciation Help'!$C$34="50%",$I$5=Inservice),VLOOKUP($C$2,'LookUp Ranges'!$A$64:$CY$69,BD$38)*$B45,VLOOKUP($C$2,'LookUp Ranges'!$A$56:$CY$62,BD$38)*$B45))</f>
        <v>0</v>
      </c>
      <c r="BJ45" s="257">
        <f ca="1">IF($I45=$B45,0,IF(AND('Bonus Depreciation Help'!$C$34="50%",$I$5=Inservice),VLOOKUP($C$2,'LookUp Ranges'!$A$64:$CY$69,BE$38)*$B45,VLOOKUP($C$2,'LookUp Ranges'!$A$56:$CY$62,BE$38)*$B45))</f>
        <v>0</v>
      </c>
      <c r="BK45" s="257">
        <f ca="1">IF($I45=$B45,0,IF(AND('Bonus Depreciation Help'!$C$34="50%",$I$5=Inservice),VLOOKUP($C$2,'LookUp Ranges'!$A$64:$CY$69,BF$38)*$B45,VLOOKUP($C$2,'LookUp Ranges'!$A$56:$CY$62,BF$38)*$B45))</f>
        <v>0</v>
      </c>
      <c r="BL45" s="257">
        <f ca="1">IF($I45=$B45,0,IF(AND('Bonus Depreciation Help'!$C$34="50%",$I$5=Inservice),VLOOKUP($C$2,'LookUp Ranges'!$A$64:$CY$69,BG$38)*$B45,VLOOKUP($C$2,'LookUp Ranges'!$A$56:$CY$62,BG$38)*$B45))</f>
        <v>0</v>
      </c>
      <c r="BM45" s="257">
        <f ca="1">IF($I45=$B45,0,IF(AND('Bonus Depreciation Help'!$C$34="50%",$I$5=Inservice),VLOOKUP($C$2,'LookUp Ranges'!$A$64:$CY$69,BH$38)*$B45,VLOOKUP($C$2,'LookUp Ranges'!$A$56:$CY$62,BH$38)*$B45))</f>
        <v>0</v>
      </c>
      <c r="BN45" s="257">
        <f ca="1">IF($I45=$B45,0,IF(AND('Bonus Depreciation Help'!$C$34="50%",$I$5=Inservice),VLOOKUP($C$2,'LookUp Ranges'!$A$64:$CY$69,BI$38)*$B45,VLOOKUP($C$2,'LookUp Ranges'!$A$56:$CY$62,BI$38)*$B45))</f>
        <v>0</v>
      </c>
      <c r="BO45" s="257">
        <f ca="1">IF($I45=$B45,0,IF(AND('Bonus Depreciation Help'!$C$34="50%",$I$5=Inservice),VLOOKUP($C$2,'LookUp Ranges'!$A$64:$CY$69,BJ$38)*$B45,VLOOKUP($C$2,'LookUp Ranges'!$A$56:$CY$62,BJ$38)*$B45))</f>
        <v>0</v>
      </c>
      <c r="BP45" s="257">
        <f ca="1">IF($I45=$B45,0,IF(AND('Bonus Depreciation Help'!$C$34="50%",$I$5=Inservice),VLOOKUP($C$2,'LookUp Ranges'!$A$64:$CY$69,BK$38)*$B45,VLOOKUP($C$2,'LookUp Ranges'!$A$56:$CY$62,BK$38)*$B45))</f>
        <v>0</v>
      </c>
      <c r="BQ45" s="257">
        <f ca="1">IF($I45=$B45,0,IF(AND('Bonus Depreciation Help'!$C$34="50%",$I$5=Inservice),VLOOKUP($C$2,'LookUp Ranges'!$A$64:$CY$69,BL$38)*$B45,VLOOKUP($C$2,'LookUp Ranges'!$A$56:$CY$62,BL$38)*$B45))</f>
        <v>0</v>
      </c>
      <c r="BR45" s="257">
        <f ca="1">IF($I45=$B45,0,IF(AND('Bonus Depreciation Help'!$C$34="50%",$I$5=Inservice),VLOOKUP($C$2,'LookUp Ranges'!$A$64:$CY$69,BM$38)*$B45,VLOOKUP($C$2,'LookUp Ranges'!$A$56:$CY$62,BM$38)*$B45))</f>
        <v>0</v>
      </c>
      <c r="BS45" s="257">
        <f ca="1">IF($I45=$B45,0,IF(AND('Bonus Depreciation Help'!$C$34="50%",$I$5=Inservice),VLOOKUP($C$2,'LookUp Ranges'!$A$64:$CY$69,BN$38)*$B45,VLOOKUP($C$2,'LookUp Ranges'!$A$56:$CY$62,BN$38)*$B45))</f>
        <v>0</v>
      </c>
      <c r="BT45" s="257">
        <f ca="1">IF($I45=$B45,0,IF(AND('Bonus Depreciation Help'!$C$34="50%",$I$5=Inservice),VLOOKUP($C$2,'LookUp Ranges'!$A$64:$CY$69,BO$38)*$B45,VLOOKUP($C$2,'LookUp Ranges'!$A$56:$CY$62,BO$38)*$B45))</f>
        <v>0</v>
      </c>
      <c r="BU45" s="257">
        <f ca="1">IF($I45=$B45,0,IF(AND('Bonus Depreciation Help'!$C$34="50%",$I$5=Inservice),VLOOKUP($C$2,'LookUp Ranges'!$A$64:$CY$69,BP$38)*$B45,VLOOKUP($C$2,'LookUp Ranges'!$A$56:$CY$62,BP$38)*$B45))</f>
        <v>0</v>
      </c>
      <c r="BV45" s="257">
        <f ca="1">IF($I45=$B45,0,IF(AND('Bonus Depreciation Help'!$C$34="50%",$I$5=Inservice),VLOOKUP($C$2,'LookUp Ranges'!$A$64:$CY$69,BQ$38)*$B45,VLOOKUP($C$2,'LookUp Ranges'!$A$56:$CY$62,BQ$38)*$B45))</f>
        <v>0</v>
      </c>
      <c r="BW45" s="257">
        <f ca="1">IF($I45=$B45,0,IF(AND('Bonus Depreciation Help'!$C$34="50%",$I$5=Inservice),VLOOKUP($C$2,'LookUp Ranges'!$A$64:$CY$69,BR$38)*$B45,VLOOKUP($C$2,'LookUp Ranges'!$A$56:$CY$62,BR$38)*$B45))</f>
        <v>0</v>
      </c>
      <c r="BX45" s="257">
        <f ca="1">IF($I45=$B45,0,IF(AND('Bonus Depreciation Help'!$C$34="50%",$I$5=Inservice),VLOOKUP($C$2,'LookUp Ranges'!$A$64:$CY$69,BS$38)*$B45,VLOOKUP($C$2,'LookUp Ranges'!$A$56:$CY$62,BS$38)*$B45))</f>
        <v>0</v>
      </c>
      <c r="BY45" s="257">
        <f ca="1">IF($I45=$B45,0,IF(AND('Bonus Depreciation Help'!$C$34="50%",$I$5=Inservice),VLOOKUP($C$2,'LookUp Ranges'!$A$64:$CY$69,BT$38)*$B45,VLOOKUP($C$2,'LookUp Ranges'!$A$56:$CY$62,BT$38)*$B45))</f>
        <v>0</v>
      </c>
      <c r="BZ45" s="257">
        <f ca="1">IF($I45=$B45,0,IF(AND('Bonus Depreciation Help'!$C$34="50%",$I$5=Inservice),VLOOKUP($C$2,'LookUp Ranges'!$A$64:$CY$69,BU$38)*$B45,VLOOKUP($C$2,'LookUp Ranges'!$A$56:$CY$62,BU$38)*$B45))</f>
        <v>0</v>
      </c>
      <c r="CA45" s="257">
        <f ca="1">IF($I45=$B45,0,IF(AND('Bonus Depreciation Help'!$C$34="50%",$I$5=Inservice),VLOOKUP($C$2,'LookUp Ranges'!$A$64:$CY$69,BV$38)*$B45,VLOOKUP($C$2,'LookUp Ranges'!$A$56:$CY$62,BV$38)*$B45))</f>
        <v>0</v>
      </c>
      <c r="CB45" s="257">
        <f ca="1">IF($I45=$B45,0,IF(AND('Bonus Depreciation Help'!$C$34="50%",$I$5=Inservice),VLOOKUP($C$2,'LookUp Ranges'!$A$64:$CY$69,BW$38)*$B45,VLOOKUP($C$2,'LookUp Ranges'!$A$56:$CY$62,BW$38)*$B45))</f>
        <v>0</v>
      </c>
      <c r="CC45" s="257">
        <f ca="1">IF($I45=$B45,0,IF(AND('Bonus Depreciation Help'!$C$34="50%",$I$5=Inservice),VLOOKUP($C$2,'LookUp Ranges'!$A$64:$CY$69,BX$38)*$B45,VLOOKUP($C$2,'LookUp Ranges'!$A$56:$CY$62,BX$38)*$B45))</f>
        <v>0</v>
      </c>
      <c r="CD45" s="257">
        <f ca="1">IF($I45=$B45,0,IF(AND('Bonus Depreciation Help'!$C$34="50%",$I$5=Inservice),VLOOKUP($C$2,'LookUp Ranges'!$A$64:$CY$69,BY$38)*$B45,VLOOKUP($C$2,'LookUp Ranges'!$A$56:$CY$62,BY$38)*$B45))</f>
        <v>0</v>
      </c>
      <c r="CE45" s="257">
        <f ca="1">IF($I45=$B45,0,IF(AND('Bonus Depreciation Help'!$C$34="50%",$I$5=Inservice),VLOOKUP($C$2,'LookUp Ranges'!$A$64:$CY$69,BZ$38)*$B45,VLOOKUP($C$2,'LookUp Ranges'!$A$56:$CY$62,BZ$38)*$B45))</f>
        <v>0</v>
      </c>
      <c r="CF45" s="257">
        <f ca="1">IF($I45=$B45,0,IF(AND('Bonus Depreciation Help'!$C$34="50%",$I$5=Inservice),VLOOKUP($C$2,'LookUp Ranges'!$A$64:$CY$69,CA$38)*$B45,VLOOKUP($C$2,'LookUp Ranges'!$A$56:$CY$62,CA$38)*$B45))</f>
        <v>0</v>
      </c>
      <c r="CG45" s="257">
        <f ca="1">IF($I45=$B45,0,IF(AND('Bonus Depreciation Help'!$C$34="50%",$I$5=Inservice),VLOOKUP($C$2,'LookUp Ranges'!$A$64:$CY$69,CB$38)*$B45,VLOOKUP($C$2,'LookUp Ranges'!$A$56:$CY$62,CB$38)*$B45))</f>
        <v>0</v>
      </c>
      <c r="CH45" s="257">
        <f ca="1">IF($I45=$B45,0,IF(AND('Bonus Depreciation Help'!$C$34="50%",$I$5=Inservice),VLOOKUP($C$2,'LookUp Ranges'!$A$64:$CY$69,CC$38)*$B45,VLOOKUP($C$2,'LookUp Ranges'!$A$56:$CY$62,CC$38)*$B45))</f>
        <v>0</v>
      </c>
      <c r="CI45" s="257">
        <f ca="1">IF($I45=$B45,0,IF(AND('Bonus Depreciation Help'!$C$34="50%",$I$5=Inservice),VLOOKUP($C$2,'LookUp Ranges'!$A$64:$CY$69,CD$38)*$B45,VLOOKUP($C$2,'LookUp Ranges'!$A$56:$CY$62,CD$38)*$B45))</f>
        <v>0</v>
      </c>
      <c r="CJ45" s="257">
        <f ca="1">IF($I45=$B45,0,IF(AND('Bonus Depreciation Help'!$C$34="50%",$I$5=Inservice),VLOOKUP($C$2,'LookUp Ranges'!$A$64:$CY$69,CE$38)*$B45,VLOOKUP($C$2,'LookUp Ranges'!$A$56:$CY$62,CE$38)*$B45))</f>
        <v>0</v>
      </c>
      <c r="CK45" s="257">
        <f ca="1">IF($I45=$B45,0,IF(AND('Bonus Depreciation Help'!$C$34="50%",$I$5=Inservice),VLOOKUP($C$2,'LookUp Ranges'!$A$64:$CY$69,CF$38)*$B45,VLOOKUP($C$2,'LookUp Ranges'!$A$56:$CY$62,CF$38)*$B45))</f>
        <v>0</v>
      </c>
      <c r="CL45" s="257">
        <f ca="1">IF($I45=$B45,0,IF(AND('Bonus Depreciation Help'!$C$34="50%",$I$5=Inservice),VLOOKUP($C$2,'LookUp Ranges'!$A$64:$CY$69,CG$38)*$B45,VLOOKUP($C$2,'LookUp Ranges'!$A$56:$CY$62,CG$38)*$B45))</f>
        <v>0</v>
      </c>
      <c r="CM45" s="257">
        <f ca="1">IF($I45=$B45,0,IF(AND('Bonus Depreciation Help'!$C$34="50%",$I$5=Inservice),VLOOKUP($C$2,'LookUp Ranges'!$A$64:$CY$69,CH$38)*$B45,VLOOKUP($C$2,'LookUp Ranges'!$A$56:$CY$62,CH$38)*$B45))</f>
        <v>0</v>
      </c>
      <c r="CN45" s="257">
        <f ca="1">IF($I45=$B45,0,IF(AND('Bonus Depreciation Help'!$C$34="50%",$I$5=Inservice),VLOOKUP($C$2,'LookUp Ranges'!$A$64:$CY$69,CI$38)*$B45,VLOOKUP($C$2,'LookUp Ranges'!$A$56:$CY$62,CI$38)*$B45))</f>
        <v>0</v>
      </c>
      <c r="CO45" s="257">
        <f ca="1">IF($I45=$B45,0,IF(AND('Bonus Depreciation Help'!$C$34="50%",$I$5=Inservice),VLOOKUP($C$2,'LookUp Ranges'!$A$64:$CY$69,CJ$38)*$B45,VLOOKUP($C$2,'LookUp Ranges'!$A$56:$CY$62,CJ$38)*$B45))</f>
        <v>0</v>
      </c>
      <c r="CP45" s="257">
        <f ca="1">IF($I45=$B45,0,IF(AND('Bonus Depreciation Help'!$C$34="50%",$I$5=Inservice),VLOOKUP($C$2,'LookUp Ranges'!$A$64:$CY$69,CK$38)*$B45,VLOOKUP($C$2,'LookUp Ranges'!$A$56:$CY$62,CK$38)*$B45))</f>
        <v>0</v>
      </c>
      <c r="CQ45" s="257">
        <f ca="1">IF($I45=$B45,0,IF(AND('Bonus Depreciation Help'!$C$34="50%",$I$5=Inservice),VLOOKUP($C$2,'LookUp Ranges'!$A$64:$CY$69,CL$38)*$B45,VLOOKUP($C$2,'LookUp Ranges'!$A$56:$CY$62,CL$38)*$B45))</f>
        <v>0</v>
      </c>
      <c r="CR45" s="257">
        <f ca="1">IF($I45=$B45,0,IF(AND('Bonus Depreciation Help'!$C$34="50%",$I$5=Inservice),VLOOKUP($C$2,'LookUp Ranges'!$A$64:$CY$69,CM$38)*$B45,VLOOKUP($C$2,'LookUp Ranges'!$A$56:$CY$62,CM$38)*$B45))</f>
        <v>0</v>
      </c>
      <c r="CS45" s="257">
        <f ca="1">IF($I45=$B45,0,IF(AND('Bonus Depreciation Help'!$C$34="50%",$I$5=Inservice),VLOOKUP($C$2,'LookUp Ranges'!$A$64:$CY$69,CN$38)*$B45,VLOOKUP($C$2,'LookUp Ranges'!$A$56:$CY$62,CN$38)*$B45))</f>
        <v>0</v>
      </c>
      <c r="CT45" s="257">
        <f ca="1">IF($I45=$B45,0,IF(AND('Bonus Depreciation Help'!$C$34="50%",$I$5=Inservice),VLOOKUP($C$2,'LookUp Ranges'!$A$64:$CY$69,CO$38)*$B45,VLOOKUP($C$2,'LookUp Ranges'!$A$56:$CY$62,CO$38)*$B45))</f>
        <v>0</v>
      </c>
      <c r="CU45" s="257">
        <f ca="1">IF($I45=$B45,0,IF(AND('Bonus Depreciation Help'!$C$34="50%",$I$5=Inservice),VLOOKUP($C$2,'LookUp Ranges'!$A$64:$CY$69,CP$38)*$B45,VLOOKUP($C$2,'LookUp Ranges'!$A$56:$CY$62,CP$38)*$B45))</f>
        <v>0</v>
      </c>
      <c r="CV45" s="257">
        <f ca="1">IF($I45=$B45,0,IF(AND('Bonus Depreciation Help'!$C$34="50%",$I$5=Inservice),VLOOKUP($C$2,'LookUp Ranges'!$A$64:$CY$69,CQ$38)*$B45,VLOOKUP($C$2,'LookUp Ranges'!$A$56:$CY$62,CQ$38)*$B45))</f>
        <v>0</v>
      </c>
      <c r="CW45" s="257">
        <f ca="1">IF($I45=$B45,0,IF(AND('Bonus Depreciation Help'!$C$34="50%",$I$5=Inservice),VLOOKUP($C$2,'LookUp Ranges'!$A$64:$CY$69,CR$38)*$B45,VLOOKUP($C$2,'LookUp Ranges'!$A$56:$CY$62,CR$38)*$B45))</f>
        <v>0</v>
      </c>
      <c r="CX45" s="257">
        <f ca="1">IF($I45=$B45,0,IF(AND('Bonus Depreciation Help'!$C$34="50%",$I$5=Inservice),VLOOKUP($C$2,'LookUp Ranges'!$A$64:$CY$69,CS$38)*$B45,VLOOKUP($C$2,'LookUp Ranges'!$A$56:$CY$62,CS$38)*$B45))</f>
        <v>0</v>
      </c>
      <c r="CY45" s="247">
        <f t="shared" ca="1" si="236"/>
        <v>0</v>
      </c>
    </row>
    <row r="46" spans="1:103" x14ac:dyDescent="0.2">
      <c r="A46" s="246">
        <f t="shared" si="234"/>
        <v>8</v>
      </c>
      <c r="B46" s="238">
        <f t="shared" si="235"/>
        <v>0</v>
      </c>
      <c r="C46" s="248"/>
      <c r="D46" s="248"/>
      <c r="E46" s="248"/>
      <c r="F46" s="248"/>
      <c r="G46" s="248"/>
      <c r="H46" s="248"/>
      <c r="I46" s="248"/>
      <c r="J46" s="256">
        <f ca="1">IF(AND('Bonus Depreciation Help'!$C$34="100%",J$5=Inservice),$B46,IF(AND('Bonus Depreciation Help'!$C$34="50%",J$5=Inservice),VLOOKUP($C$2,'LookUp Ranges'!$A$64:$CY$69,D$38)*$B46,VLOOKUP($C$2,'LookUp Ranges'!$A$56:$CY$62,D$38)*$B46))</f>
        <v>0</v>
      </c>
      <c r="K46" s="256">
        <f ca="1">IF($J46=$B46,0,IF(AND('Bonus Depreciation Help'!$C$34="50%",$J$5=Inservice),VLOOKUP($C$2,'LookUp Ranges'!$A$64:$CY$69,E$38)*$B46,VLOOKUP($C$2,'LookUp Ranges'!$A$56:$CY$62,E$38)*$B46))</f>
        <v>0</v>
      </c>
      <c r="L46" s="256">
        <f ca="1">IF($J46=$B46,0,IF(AND('Bonus Depreciation Help'!$C$34="50%",$J$5=Inservice),VLOOKUP($C$2,'LookUp Ranges'!$A$64:$CY$69,F$38)*$B46,VLOOKUP($C$2,'LookUp Ranges'!$A$56:$CY$62,F$38)*$B46))</f>
        <v>0</v>
      </c>
      <c r="M46" s="256">
        <f ca="1">IF($J46=$B46,0,IF(AND('Bonus Depreciation Help'!$C$34="50%",$J$5=Inservice),VLOOKUP($C$2,'LookUp Ranges'!$A$64:$CY$69,G$38)*$B46,VLOOKUP($C$2,'LookUp Ranges'!$A$56:$CY$62,G$38)*$B46))</f>
        <v>0</v>
      </c>
      <c r="N46" s="256">
        <f ca="1">IF($J46=$B46,0,IF(AND('Bonus Depreciation Help'!$C$34="50%",$J$5=Inservice),VLOOKUP($C$2,'LookUp Ranges'!$A$64:$CY$69,H$38)*$B46,VLOOKUP($C$2,'LookUp Ranges'!$A$56:$CY$62,H$38)*$B46))</f>
        <v>0</v>
      </c>
      <c r="O46" s="256">
        <f ca="1">IF($J46=$B46,0,IF(AND('Bonus Depreciation Help'!$C$34="50%",$J$5=Inservice),VLOOKUP($C$2,'LookUp Ranges'!$A$64:$CY$69,I$38)*$B46,VLOOKUP($C$2,'LookUp Ranges'!$A$56:$CY$62,I$38)*$B46))</f>
        <v>0</v>
      </c>
      <c r="P46" s="256">
        <f ca="1">IF($J46=$B46,0,IF(AND('Bonus Depreciation Help'!$C$34="50%",$J$5=Inservice),VLOOKUP($C$2,'LookUp Ranges'!$A$64:$CY$69,J$38)*$B46,VLOOKUP($C$2,'LookUp Ranges'!$A$56:$CY$62,J$38)*$B46))</f>
        <v>0</v>
      </c>
      <c r="Q46" s="256">
        <f ca="1">IF($J46=$B46,0,IF(AND('Bonus Depreciation Help'!$C$34="50%",$J$5=Inservice),VLOOKUP($C$2,'LookUp Ranges'!$A$64:$CY$69,K$38)*$B46,VLOOKUP($C$2,'LookUp Ranges'!$A$56:$CY$62,K$38)*$B46))</f>
        <v>0</v>
      </c>
      <c r="R46" s="256">
        <f ca="1">IF($J46=$B46,0,IF(AND('Bonus Depreciation Help'!$C$34="50%",$J$5=Inservice),VLOOKUP($C$2,'LookUp Ranges'!$A$64:$CY$69,L$38)*$B46,VLOOKUP($C$2,'LookUp Ranges'!$A$56:$CY$62,L$38)*$B46))</f>
        <v>0</v>
      </c>
      <c r="S46" s="256">
        <f ca="1">IF($J46=$B46,0,IF(AND('Bonus Depreciation Help'!$C$34="50%",$J$5=Inservice),VLOOKUP($C$2,'LookUp Ranges'!$A$64:$CY$69,M$38)*$B46,VLOOKUP($C$2,'LookUp Ranges'!$A$56:$CY$62,M$38)*$B46))</f>
        <v>0</v>
      </c>
      <c r="T46" s="256">
        <f ca="1">IF($J46=$B46,0,IF(AND('Bonus Depreciation Help'!$C$34="50%",$J$5=Inservice),VLOOKUP($C$2,'LookUp Ranges'!$A$64:$CY$69,N$38)*$B46,VLOOKUP($C$2,'LookUp Ranges'!$A$56:$CY$62,N$38)*$B46))</f>
        <v>0</v>
      </c>
      <c r="U46" s="256">
        <f ca="1">IF($J46=$B46,0,IF(AND('Bonus Depreciation Help'!$C$34="50%",$J$5=Inservice),VLOOKUP($C$2,'LookUp Ranges'!$A$64:$CY$69,O$38)*$B46,VLOOKUP($C$2,'LookUp Ranges'!$A$56:$CY$62,O$38)*$B46))</f>
        <v>0</v>
      </c>
      <c r="V46" s="256">
        <f ca="1">IF($J46=$B46,0,IF(AND('Bonus Depreciation Help'!$C$34="50%",$J$5=Inservice),VLOOKUP($C$2,'LookUp Ranges'!$A$64:$CY$69,P$38)*$B46,VLOOKUP($C$2,'LookUp Ranges'!$A$56:$CY$62,P$38)*$B46))</f>
        <v>0</v>
      </c>
      <c r="W46" s="256">
        <f ca="1">IF($J46=$B46,0,IF(AND('Bonus Depreciation Help'!$C$34="50%",$J$5=Inservice),VLOOKUP($C$2,'LookUp Ranges'!$A$64:$CY$69,Q$38)*$B46,VLOOKUP($C$2,'LookUp Ranges'!$A$56:$CY$62,Q$38)*$B46))</f>
        <v>0</v>
      </c>
      <c r="X46" s="256">
        <f ca="1">IF($J46=$B46,0,IF(AND('Bonus Depreciation Help'!$C$34="50%",$J$5=Inservice),VLOOKUP($C$2,'LookUp Ranges'!$A$64:$CY$69,R$38)*$B46,VLOOKUP($C$2,'LookUp Ranges'!$A$56:$CY$62,R$38)*$B46))</f>
        <v>0</v>
      </c>
      <c r="Y46" s="256">
        <f ca="1">IF($J46=$B46,0,IF(AND('Bonus Depreciation Help'!$C$34="50%",$J$5=Inservice),VLOOKUP($C$2,'LookUp Ranges'!$A$64:$CY$69,S$38)*$B46,VLOOKUP($C$2,'LookUp Ranges'!$A$56:$CY$62,S$38)*$B46))</f>
        <v>0</v>
      </c>
      <c r="Z46" s="257">
        <f ca="1">IF($J46=$B46,0,IF(AND('Bonus Depreciation Help'!$C$34="50%",$J$5=Inservice),VLOOKUP($C$2,'LookUp Ranges'!$A$64:$CY$69,T$38)*$B46,VLOOKUP($C$2,'LookUp Ranges'!$A$56:$CY$62,T$38)*$B46))</f>
        <v>0</v>
      </c>
      <c r="AA46" s="257">
        <f ca="1">IF($J46=$B46,0,IF(AND('Bonus Depreciation Help'!$C$34="50%",$J$5=Inservice),VLOOKUP($C$2,'LookUp Ranges'!$A$64:$CY$69,U$38)*$B46,VLOOKUP($C$2,'LookUp Ranges'!$A$56:$CY$62,U$38)*$B46))</f>
        <v>0</v>
      </c>
      <c r="AB46" s="257">
        <f ca="1">IF($J46=$B46,0,IF(AND('Bonus Depreciation Help'!$C$34="50%",$J$5=Inservice),VLOOKUP($C$2,'LookUp Ranges'!$A$64:$CY$69,V$38)*$B46,VLOOKUP($C$2,'LookUp Ranges'!$A$56:$CY$62,V$38)*$B46))</f>
        <v>0</v>
      </c>
      <c r="AC46" s="257">
        <f ca="1">IF($J46=$B46,0,IF(AND('Bonus Depreciation Help'!$C$34="50%",$J$5=Inservice),VLOOKUP($C$2,'LookUp Ranges'!$A$64:$CY$69,W$38)*$B46,VLOOKUP($C$2,'LookUp Ranges'!$A$56:$CY$62,W$38)*$B46))</f>
        <v>0</v>
      </c>
      <c r="AD46" s="257">
        <f ca="1">IF($J46=$B46,0,IF(AND('Bonus Depreciation Help'!$C$34="50%",$J$5=Inservice),VLOOKUP($C$2,'LookUp Ranges'!$A$64:$CY$69,X$38)*$B46,VLOOKUP($C$2,'LookUp Ranges'!$A$56:$CY$62,X$38)*$B46))</f>
        <v>0</v>
      </c>
      <c r="AE46" s="257">
        <f ca="1">IF($J46=$B46,0,IF(AND('Bonus Depreciation Help'!$C$34="50%",$J$5=Inservice),VLOOKUP($C$2,'LookUp Ranges'!$A$64:$CY$69,Y$38)*$B46,VLOOKUP($C$2,'LookUp Ranges'!$A$56:$CY$62,Y$38)*$B46))</f>
        <v>0</v>
      </c>
      <c r="AF46" s="257">
        <f ca="1">IF($J46=$B46,0,IF(AND('Bonus Depreciation Help'!$C$34="50%",$J$5=Inservice),VLOOKUP($C$2,'LookUp Ranges'!$A$64:$CY$69,Z$38)*$B46,VLOOKUP($C$2,'LookUp Ranges'!$A$56:$CY$62,Z$38)*$B46))</f>
        <v>0</v>
      </c>
      <c r="AG46" s="257">
        <f ca="1">IF($J46=$B46,0,IF(AND('Bonus Depreciation Help'!$C$34="50%",$J$5=Inservice),VLOOKUP($C$2,'LookUp Ranges'!$A$64:$CY$69,AA$38)*$B46,VLOOKUP($C$2,'LookUp Ranges'!$A$56:$CY$62,AA$38)*$B46))</f>
        <v>0</v>
      </c>
      <c r="AH46" s="257">
        <f ca="1">IF($J46=$B46,0,IF(AND('Bonus Depreciation Help'!$C$34="50%",$J$5=Inservice),VLOOKUP($C$2,'LookUp Ranges'!$A$64:$CY$69,AB$38)*$B46,VLOOKUP($C$2,'LookUp Ranges'!$A$56:$CY$62,AB$38)*$B46))</f>
        <v>0</v>
      </c>
      <c r="AI46" s="257">
        <f ca="1">IF($J46=$B46,0,IF(AND('Bonus Depreciation Help'!$C$34="50%",$J$5=Inservice),VLOOKUP($C$2,'LookUp Ranges'!$A$64:$CY$69,AC$38)*$B46,VLOOKUP($C$2,'LookUp Ranges'!$A$56:$CY$62,AC$38)*$B46))</f>
        <v>0</v>
      </c>
      <c r="AJ46" s="257">
        <f ca="1">IF($J46=$B46,0,IF(AND('Bonus Depreciation Help'!$C$34="50%",$J$5=Inservice),VLOOKUP($C$2,'LookUp Ranges'!$A$64:$CY$69,AD$38)*$B46,VLOOKUP($C$2,'LookUp Ranges'!$A$56:$CY$62,AD$38)*$B46))</f>
        <v>0</v>
      </c>
      <c r="AK46" s="257">
        <f ca="1">IF($J46=$B46,0,IF(AND('Bonus Depreciation Help'!$C$34="50%",$J$5=Inservice),VLOOKUP($C$2,'LookUp Ranges'!$A$64:$CY$69,AE$38)*$B46,VLOOKUP($C$2,'LookUp Ranges'!$A$56:$CY$62,AE$38)*$B46))</f>
        <v>0</v>
      </c>
      <c r="AL46" s="257">
        <f ca="1">IF($J46=$B46,0,IF(AND('Bonus Depreciation Help'!$C$34="50%",$J$5=Inservice),VLOOKUP($C$2,'LookUp Ranges'!$A$64:$CY$69,AF$38)*$B46,VLOOKUP($C$2,'LookUp Ranges'!$A$56:$CY$62,AF$38)*$B46))</f>
        <v>0</v>
      </c>
      <c r="AM46" s="257">
        <f ca="1">IF($J46=$B46,0,IF(AND('Bonus Depreciation Help'!$C$34="50%",$J$5=Inservice),VLOOKUP($C$2,'LookUp Ranges'!$A$64:$CY$69,AG$38)*$B46,VLOOKUP($C$2,'LookUp Ranges'!$A$56:$CY$62,AG$38)*$B46))</f>
        <v>0</v>
      </c>
      <c r="AN46" s="257">
        <f ca="1">IF($J46=$B46,0,IF(AND('Bonus Depreciation Help'!$C$34="50%",$J$5=Inservice),VLOOKUP($C$2,'LookUp Ranges'!$A$64:$CY$69,AH$38)*$B46,VLOOKUP($C$2,'LookUp Ranges'!$A$56:$CY$62,AH$38)*$B46))</f>
        <v>0</v>
      </c>
      <c r="AO46" s="257">
        <f ca="1">IF($J46=$B46,0,IF(AND('Bonus Depreciation Help'!$C$34="50%",$J$5=Inservice),VLOOKUP($C$2,'LookUp Ranges'!$A$64:$CY$69,AI$38)*$B46,VLOOKUP($C$2,'LookUp Ranges'!$A$56:$CY$62,AI$38)*$B46))</f>
        <v>0</v>
      </c>
      <c r="AP46" s="257">
        <f ca="1">IF($J46=$B46,0,IF(AND('Bonus Depreciation Help'!$C$34="50%",$J$5=Inservice),VLOOKUP($C$2,'LookUp Ranges'!$A$64:$CY$69,AJ$38)*$B46,VLOOKUP($C$2,'LookUp Ranges'!$A$56:$CY$62,AJ$38)*$B46))</f>
        <v>0</v>
      </c>
      <c r="AQ46" s="257">
        <f ca="1">IF($J46=$B46,0,IF(AND('Bonus Depreciation Help'!$C$34="50%",$J$5=Inservice),VLOOKUP($C$2,'LookUp Ranges'!$A$64:$CY$69,AK$38)*$B46,VLOOKUP($C$2,'LookUp Ranges'!$A$56:$CY$62,AK$38)*$B46))</f>
        <v>0</v>
      </c>
      <c r="AR46" s="257">
        <f ca="1">IF($J46=$B46,0,IF(AND('Bonus Depreciation Help'!$C$34="50%",$J$5=Inservice),VLOOKUP($C$2,'LookUp Ranges'!$A$64:$CY$69,AL$38)*$B46,VLOOKUP($C$2,'LookUp Ranges'!$A$56:$CY$62,AL$38)*$B46))</f>
        <v>0</v>
      </c>
      <c r="AS46" s="257">
        <f ca="1">IF($J46=$B46,0,IF(AND('Bonus Depreciation Help'!$C$34="50%",$J$5=Inservice),VLOOKUP($C$2,'LookUp Ranges'!$A$64:$CY$69,AM$38)*$B46,VLOOKUP($C$2,'LookUp Ranges'!$A$56:$CY$62,AM$38)*$B46))</f>
        <v>0</v>
      </c>
      <c r="AT46" s="257">
        <f ca="1">IF($J46=$B46,0,IF(AND('Bonus Depreciation Help'!$C$34="50%",$J$5=Inservice),VLOOKUP($C$2,'LookUp Ranges'!$A$64:$CY$69,AN$38)*$B46,VLOOKUP($C$2,'LookUp Ranges'!$A$56:$CY$62,AN$38)*$B46))</f>
        <v>0</v>
      </c>
      <c r="AU46" s="257">
        <f ca="1">IF($J46=$B46,0,IF(AND('Bonus Depreciation Help'!$C$34="50%",$J$5=Inservice),VLOOKUP($C$2,'LookUp Ranges'!$A$64:$CY$69,AO$38)*$B46,VLOOKUP($C$2,'LookUp Ranges'!$A$56:$CY$62,AO$38)*$B46))</f>
        <v>0</v>
      </c>
      <c r="AV46" s="257">
        <f ca="1">IF($J46=$B46,0,IF(AND('Bonus Depreciation Help'!$C$34="50%",$J$5=Inservice),VLOOKUP($C$2,'LookUp Ranges'!$A$64:$CY$69,AP$38)*$B46,VLOOKUP($C$2,'LookUp Ranges'!$A$56:$CY$62,AP$38)*$B46))</f>
        <v>0</v>
      </c>
      <c r="AW46" s="257">
        <f ca="1">IF($J46=$B46,0,IF(AND('Bonus Depreciation Help'!$C$34="50%",$J$5=Inservice),VLOOKUP($C$2,'LookUp Ranges'!$A$64:$CY$69,AQ$38)*$B46,VLOOKUP($C$2,'LookUp Ranges'!$A$56:$CY$62,AQ$38)*$B46))</f>
        <v>0</v>
      </c>
      <c r="AX46" s="257">
        <f ca="1">IF($J46=$B46,0,IF(AND('Bonus Depreciation Help'!$C$34="50%",$J$5=Inservice),VLOOKUP($C$2,'LookUp Ranges'!$A$64:$CY$69,AR$38)*$B46,VLOOKUP($C$2,'LookUp Ranges'!$A$56:$CY$62,AR$38)*$B46))</f>
        <v>0</v>
      </c>
      <c r="AY46" s="257">
        <f ca="1">IF($J46=$B46,0,IF(AND('Bonus Depreciation Help'!$C$34="50%",$J$5=Inservice),VLOOKUP($C$2,'LookUp Ranges'!$A$64:$CY$69,AS$38)*$B46,VLOOKUP($C$2,'LookUp Ranges'!$A$56:$CY$62,AS$38)*$B46))</f>
        <v>0</v>
      </c>
      <c r="AZ46" s="257">
        <f ca="1">IF($J46=$B46,0,IF(AND('Bonus Depreciation Help'!$C$34="50%",$J$5=Inservice),VLOOKUP($C$2,'LookUp Ranges'!$A$64:$CY$69,AT$38)*$B46,VLOOKUP($C$2,'LookUp Ranges'!$A$56:$CY$62,AT$38)*$B46))</f>
        <v>0</v>
      </c>
      <c r="BA46" s="257">
        <f ca="1">IF($J46=$B46,0,IF(AND('Bonus Depreciation Help'!$C$34="50%",$J$5=Inservice),VLOOKUP($C$2,'LookUp Ranges'!$A$64:$CY$69,AU$38)*$B46,VLOOKUP($C$2,'LookUp Ranges'!$A$56:$CY$62,AU$38)*$B46))</f>
        <v>0</v>
      </c>
      <c r="BB46" s="257">
        <f ca="1">IF($J46=$B46,0,IF(AND('Bonus Depreciation Help'!$C$34="50%",$J$5=Inservice),VLOOKUP($C$2,'LookUp Ranges'!$A$64:$CY$69,AV$38)*$B46,VLOOKUP($C$2,'LookUp Ranges'!$A$56:$CY$62,AV$38)*$B46))</f>
        <v>0</v>
      </c>
      <c r="BC46" s="257">
        <f ca="1">IF($J46=$B46,0,IF(AND('Bonus Depreciation Help'!$C$34="50%",$J$5=Inservice),VLOOKUP($C$2,'LookUp Ranges'!$A$64:$CY$69,AW$38)*$B46,VLOOKUP($C$2,'LookUp Ranges'!$A$56:$CY$62,AW$38)*$B46))</f>
        <v>0</v>
      </c>
      <c r="BD46" s="257">
        <f ca="1">IF($J46=$B46,0,IF(AND('Bonus Depreciation Help'!$C$34="50%",$J$5=Inservice),VLOOKUP($C$2,'LookUp Ranges'!$A$64:$CY$69,AX$38)*$B46,VLOOKUP($C$2,'LookUp Ranges'!$A$56:$CY$62,AX$38)*$B46))</f>
        <v>0</v>
      </c>
      <c r="BE46" s="257">
        <f ca="1">IF($J46=$B46,0,IF(AND('Bonus Depreciation Help'!$C$34="50%",$J$5=Inservice),VLOOKUP($C$2,'LookUp Ranges'!$A$64:$CY$69,AY$38)*$B46,VLOOKUP($C$2,'LookUp Ranges'!$A$56:$CY$62,AY$38)*$B46))</f>
        <v>0</v>
      </c>
      <c r="BF46" s="257">
        <f ca="1">IF($J46=$B46,0,IF(AND('Bonus Depreciation Help'!$C$34="50%",$J$5=Inservice),VLOOKUP($C$2,'LookUp Ranges'!$A$64:$CY$69,AZ$38)*$B46,VLOOKUP($C$2,'LookUp Ranges'!$A$56:$CY$62,AZ$38)*$B46))</f>
        <v>0</v>
      </c>
      <c r="BG46" s="257">
        <f ca="1">IF($J46=$B46,0,IF(AND('Bonus Depreciation Help'!$C$34="50%",$J$5=Inservice),VLOOKUP($C$2,'LookUp Ranges'!$A$64:$CY$69,BA$38)*$B46,VLOOKUP($C$2,'LookUp Ranges'!$A$56:$CY$62,BA$38)*$B46))</f>
        <v>0</v>
      </c>
      <c r="BH46" s="257">
        <f ca="1">IF($J46=$B46,0,IF(AND('Bonus Depreciation Help'!$C$34="50%",$J$5=Inservice),VLOOKUP($C$2,'LookUp Ranges'!$A$64:$CY$69,BB$38)*$B46,VLOOKUP($C$2,'LookUp Ranges'!$A$56:$CY$62,BB$38)*$B46))</f>
        <v>0</v>
      </c>
      <c r="BI46" s="257">
        <f ca="1">IF($J46=$B46,0,IF(AND('Bonus Depreciation Help'!$C$34="50%",$J$5=Inservice),VLOOKUP($C$2,'LookUp Ranges'!$A$64:$CY$69,BC$38)*$B46,VLOOKUP($C$2,'LookUp Ranges'!$A$56:$CY$62,BC$38)*$B46))</f>
        <v>0</v>
      </c>
      <c r="BJ46" s="257">
        <f ca="1">IF($J46=$B46,0,IF(AND('Bonus Depreciation Help'!$C$34="50%",$J$5=Inservice),VLOOKUP($C$2,'LookUp Ranges'!$A$64:$CY$69,BD$38)*$B46,VLOOKUP($C$2,'LookUp Ranges'!$A$56:$CY$62,BD$38)*$B46))</f>
        <v>0</v>
      </c>
      <c r="BK46" s="257">
        <f ca="1">IF($J46=$B46,0,IF(AND('Bonus Depreciation Help'!$C$34="50%",$J$5=Inservice),VLOOKUP($C$2,'LookUp Ranges'!$A$64:$CY$69,BE$38)*$B46,VLOOKUP($C$2,'LookUp Ranges'!$A$56:$CY$62,BE$38)*$B46))</f>
        <v>0</v>
      </c>
      <c r="BL46" s="257">
        <f ca="1">IF($J46=$B46,0,IF(AND('Bonus Depreciation Help'!$C$34="50%",$J$5=Inservice),VLOOKUP($C$2,'LookUp Ranges'!$A$64:$CY$69,BF$38)*$B46,VLOOKUP($C$2,'LookUp Ranges'!$A$56:$CY$62,BF$38)*$B46))</f>
        <v>0</v>
      </c>
      <c r="BM46" s="257">
        <f ca="1">IF($J46=$B46,0,IF(AND('Bonus Depreciation Help'!$C$34="50%",$J$5=Inservice),VLOOKUP($C$2,'LookUp Ranges'!$A$64:$CY$69,BG$38)*$B46,VLOOKUP($C$2,'LookUp Ranges'!$A$56:$CY$62,BG$38)*$B46))</f>
        <v>0</v>
      </c>
      <c r="BN46" s="257">
        <f ca="1">IF($J46=$B46,0,IF(AND('Bonus Depreciation Help'!$C$34="50%",$J$5=Inservice),VLOOKUP($C$2,'LookUp Ranges'!$A$64:$CY$69,BH$38)*$B46,VLOOKUP($C$2,'LookUp Ranges'!$A$56:$CY$62,BH$38)*$B46))</f>
        <v>0</v>
      </c>
      <c r="BO46" s="257">
        <f ca="1">IF($J46=$B46,0,IF(AND('Bonus Depreciation Help'!$C$34="50%",$J$5=Inservice),VLOOKUP($C$2,'LookUp Ranges'!$A$64:$CY$69,BI$38)*$B46,VLOOKUP($C$2,'LookUp Ranges'!$A$56:$CY$62,BI$38)*$B46))</f>
        <v>0</v>
      </c>
      <c r="BP46" s="257">
        <f ca="1">IF($J46=$B46,0,IF(AND('Bonus Depreciation Help'!$C$34="50%",$J$5=Inservice),VLOOKUP($C$2,'LookUp Ranges'!$A$64:$CY$69,BJ$38)*$B46,VLOOKUP($C$2,'LookUp Ranges'!$A$56:$CY$62,BJ$38)*$B46))</f>
        <v>0</v>
      </c>
      <c r="BQ46" s="257">
        <f ca="1">IF($J46=$B46,0,IF(AND('Bonus Depreciation Help'!$C$34="50%",$J$5=Inservice),VLOOKUP($C$2,'LookUp Ranges'!$A$64:$CY$69,BK$38)*$B46,VLOOKUP($C$2,'LookUp Ranges'!$A$56:$CY$62,BK$38)*$B46))</f>
        <v>0</v>
      </c>
      <c r="BR46" s="257">
        <f ca="1">IF($J46=$B46,0,IF(AND('Bonus Depreciation Help'!$C$34="50%",$J$5=Inservice),VLOOKUP($C$2,'LookUp Ranges'!$A$64:$CY$69,BL$38)*$B46,VLOOKUP($C$2,'LookUp Ranges'!$A$56:$CY$62,BL$38)*$B46))</f>
        <v>0</v>
      </c>
      <c r="BS46" s="257">
        <f ca="1">IF($J46=$B46,0,IF(AND('Bonus Depreciation Help'!$C$34="50%",$J$5=Inservice),VLOOKUP($C$2,'LookUp Ranges'!$A$64:$CY$69,BM$38)*$B46,VLOOKUP($C$2,'LookUp Ranges'!$A$56:$CY$62,BM$38)*$B46))</f>
        <v>0</v>
      </c>
      <c r="BT46" s="257">
        <f ca="1">IF($J46=$B46,0,IF(AND('Bonus Depreciation Help'!$C$34="50%",$J$5=Inservice),VLOOKUP($C$2,'LookUp Ranges'!$A$64:$CY$69,BN$38)*$B46,VLOOKUP($C$2,'LookUp Ranges'!$A$56:$CY$62,BN$38)*$B46))</f>
        <v>0</v>
      </c>
      <c r="BU46" s="257">
        <f ca="1">IF($J46=$B46,0,IF(AND('Bonus Depreciation Help'!$C$34="50%",$J$5=Inservice),VLOOKUP($C$2,'LookUp Ranges'!$A$64:$CY$69,BO$38)*$B46,VLOOKUP($C$2,'LookUp Ranges'!$A$56:$CY$62,BO$38)*$B46))</f>
        <v>0</v>
      </c>
      <c r="BV46" s="257">
        <f ca="1">IF($J46=$B46,0,IF(AND('Bonus Depreciation Help'!$C$34="50%",$J$5=Inservice),VLOOKUP($C$2,'LookUp Ranges'!$A$64:$CY$69,BP$38)*$B46,VLOOKUP($C$2,'LookUp Ranges'!$A$56:$CY$62,BP$38)*$B46))</f>
        <v>0</v>
      </c>
      <c r="BW46" s="257">
        <f ca="1">IF($J46=$B46,0,IF(AND('Bonus Depreciation Help'!$C$34="50%",$J$5=Inservice),VLOOKUP($C$2,'LookUp Ranges'!$A$64:$CY$69,BQ$38)*$B46,VLOOKUP($C$2,'LookUp Ranges'!$A$56:$CY$62,BQ$38)*$B46))</f>
        <v>0</v>
      </c>
      <c r="BX46" s="257">
        <f ca="1">IF($J46=$B46,0,IF(AND('Bonus Depreciation Help'!$C$34="50%",$J$5=Inservice),VLOOKUP($C$2,'LookUp Ranges'!$A$64:$CY$69,BR$38)*$B46,VLOOKUP($C$2,'LookUp Ranges'!$A$56:$CY$62,BR$38)*$B46))</f>
        <v>0</v>
      </c>
      <c r="BY46" s="257">
        <f ca="1">IF($J46=$B46,0,IF(AND('Bonus Depreciation Help'!$C$34="50%",$J$5=Inservice),VLOOKUP($C$2,'LookUp Ranges'!$A$64:$CY$69,BS$38)*$B46,VLOOKUP($C$2,'LookUp Ranges'!$A$56:$CY$62,BS$38)*$B46))</f>
        <v>0</v>
      </c>
      <c r="BZ46" s="257">
        <f ca="1">IF($J46=$B46,0,IF(AND('Bonus Depreciation Help'!$C$34="50%",$J$5=Inservice),VLOOKUP($C$2,'LookUp Ranges'!$A$64:$CY$69,BT$38)*$B46,VLOOKUP($C$2,'LookUp Ranges'!$A$56:$CY$62,BT$38)*$B46))</f>
        <v>0</v>
      </c>
      <c r="CA46" s="257">
        <f ca="1">IF($J46=$B46,0,IF(AND('Bonus Depreciation Help'!$C$34="50%",$J$5=Inservice),VLOOKUP($C$2,'LookUp Ranges'!$A$64:$CY$69,BU$38)*$B46,VLOOKUP($C$2,'LookUp Ranges'!$A$56:$CY$62,BU$38)*$B46))</f>
        <v>0</v>
      </c>
      <c r="CB46" s="257">
        <f ca="1">IF($J46=$B46,0,IF(AND('Bonus Depreciation Help'!$C$34="50%",$J$5=Inservice),VLOOKUP($C$2,'LookUp Ranges'!$A$64:$CY$69,BV$38)*$B46,VLOOKUP($C$2,'LookUp Ranges'!$A$56:$CY$62,BV$38)*$B46))</f>
        <v>0</v>
      </c>
      <c r="CC46" s="257">
        <f ca="1">IF($J46=$B46,0,IF(AND('Bonus Depreciation Help'!$C$34="50%",$J$5=Inservice),VLOOKUP($C$2,'LookUp Ranges'!$A$64:$CY$69,BW$38)*$B46,VLOOKUP($C$2,'LookUp Ranges'!$A$56:$CY$62,BW$38)*$B46))</f>
        <v>0</v>
      </c>
      <c r="CD46" s="257">
        <f ca="1">IF($J46=$B46,0,IF(AND('Bonus Depreciation Help'!$C$34="50%",$J$5=Inservice),VLOOKUP($C$2,'LookUp Ranges'!$A$64:$CY$69,BX$38)*$B46,VLOOKUP($C$2,'LookUp Ranges'!$A$56:$CY$62,BX$38)*$B46))</f>
        <v>0</v>
      </c>
      <c r="CE46" s="257">
        <f ca="1">IF($J46=$B46,0,IF(AND('Bonus Depreciation Help'!$C$34="50%",$J$5=Inservice),VLOOKUP($C$2,'LookUp Ranges'!$A$64:$CY$69,BY$38)*$B46,VLOOKUP($C$2,'LookUp Ranges'!$A$56:$CY$62,BY$38)*$B46))</f>
        <v>0</v>
      </c>
      <c r="CF46" s="257">
        <f ca="1">IF($J46=$B46,0,IF(AND('Bonus Depreciation Help'!$C$34="50%",$J$5=Inservice),VLOOKUP($C$2,'LookUp Ranges'!$A$64:$CY$69,BZ$38)*$B46,VLOOKUP($C$2,'LookUp Ranges'!$A$56:$CY$62,BZ$38)*$B46))</f>
        <v>0</v>
      </c>
      <c r="CG46" s="257">
        <f ca="1">IF($J46=$B46,0,IF(AND('Bonus Depreciation Help'!$C$34="50%",$J$5=Inservice),VLOOKUP($C$2,'LookUp Ranges'!$A$64:$CY$69,CA$38)*$B46,VLOOKUP($C$2,'LookUp Ranges'!$A$56:$CY$62,CA$38)*$B46))</f>
        <v>0</v>
      </c>
      <c r="CH46" s="257">
        <f ca="1">IF($J46=$B46,0,IF(AND('Bonus Depreciation Help'!$C$34="50%",$J$5=Inservice),VLOOKUP($C$2,'LookUp Ranges'!$A$64:$CY$69,CB$38)*$B46,VLOOKUP($C$2,'LookUp Ranges'!$A$56:$CY$62,CB$38)*$B46))</f>
        <v>0</v>
      </c>
      <c r="CI46" s="257">
        <f ca="1">IF($J46=$B46,0,IF(AND('Bonus Depreciation Help'!$C$34="50%",$J$5=Inservice),VLOOKUP($C$2,'LookUp Ranges'!$A$64:$CY$69,CC$38)*$B46,VLOOKUP($C$2,'LookUp Ranges'!$A$56:$CY$62,CC$38)*$B46))</f>
        <v>0</v>
      </c>
      <c r="CJ46" s="257">
        <f ca="1">IF($J46=$B46,0,IF(AND('Bonus Depreciation Help'!$C$34="50%",$J$5=Inservice),VLOOKUP($C$2,'LookUp Ranges'!$A$64:$CY$69,CD$38)*$B46,VLOOKUP($C$2,'LookUp Ranges'!$A$56:$CY$62,CD$38)*$B46))</f>
        <v>0</v>
      </c>
      <c r="CK46" s="257">
        <f ca="1">IF($J46=$B46,0,IF(AND('Bonus Depreciation Help'!$C$34="50%",$J$5=Inservice),VLOOKUP($C$2,'LookUp Ranges'!$A$64:$CY$69,CE$38)*$B46,VLOOKUP($C$2,'LookUp Ranges'!$A$56:$CY$62,CE$38)*$B46))</f>
        <v>0</v>
      </c>
      <c r="CL46" s="257">
        <f ca="1">IF($J46=$B46,0,IF(AND('Bonus Depreciation Help'!$C$34="50%",$J$5=Inservice),VLOOKUP($C$2,'LookUp Ranges'!$A$64:$CY$69,CF$38)*$B46,VLOOKUP($C$2,'LookUp Ranges'!$A$56:$CY$62,CF$38)*$B46))</f>
        <v>0</v>
      </c>
      <c r="CM46" s="257">
        <f ca="1">IF($J46=$B46,0,IF(AND('Bonus Depreciation Help'!$C$34="50%",$J$5=Inservice),VLOOKUP($C$2,'LookUp Ranges'!$A$64:$CY$69,CG$38)*$B46,VLOOKUP($C$2,'LookUp Ranges'!$A$56:$CY$62,CG$38)*$B46))</f>
        <v>0</v>
      </c>
      <c r="CN46" s="257">
        <f ca="1">IF($J46=$B46,0,IF(AND('Bonus Depreciation Help'!$C$34="50%",$J$5=Inservice),VLOOKUP($C$2,'LookUp Ranges'!$A$64:$CY$69,CH$38)*$B46,VLOOKUP($C$2,'LookUp Ranges'!$A$56:$CY$62,CH$38)*$B46))</f>
        <v>0</v>
      </c>
      <c r="CO46" s="257">
        <f ca="1">IF($J46=$B46,0,IF(AND('Bonus Depreciation Help'!$C$34="50%",$J$5=Inservice),VLOOKUP($C$2,'LookUp Ranges'!$A$64:$CY$69,CI$38)*$B46,VLOOKUP($C$2,'LookUp Ranges'!$A$56:$CY$62,CI$38)*$B46))</f>
        <v>0</v>
      </c>
      <c r="CP46" s="257">
        <f ca="1">IF($J46=$B46,0,IF(AND('Bonus Depreciation Help'!$C$34="50%",$J$5=Inservice),VLOOKUP($C$2,'LookUp Ranges'!$A$64:$CY$69,CJ$38)*$B46,VLOOKUP($C$2,'LookUp Ranges'!$A$56:$CY$62,CJ$38)*$B46))</f>
        <v>0</v>
      </c>
      <c r="CQ46" s="257">
        <f ca="1">IF($J46=$B46,0,IF(AND('Bonus Depreciation Help'!$C$34="50%",$J$5=Inservice),VLOOKUP($C$2,'LookUp Ranges'!$A$64:$CY$69,CK$38)*$B46,VLOOKUP($C$2,'LookUp Ranges'!$A$56:$CY$62,CK$38)*$B46))</f>
        <v>0</v>
      </c>
      <c r="CR46" s="257">
        <f ca="1">IF($J46=$B46,0,IF(AND('Bonus Depreciation Help'!$C$34="50%",$J$5=Inservice),VLOOKUP($C$2,'LookUp Ranges'!$A$64:$CY$69,CL$38)*$B46,VLOOKUP($C$2,'LookUp Ranges'!$A$56:$CY$62,CL$38)*$B46))</f>
        <v>0</v>
      </c>
      <c r="CS46" s="257">
        <f ca="1">IF($J46=$B46,0,IF(AND('Bonus Depreciation Help'!$C$34="50%",$J$5=Inservice),VLOOKUP($C$2,'LookUp Ranges'!$A$64:$CY$69,CM$38)*$B46,VLOOKUP($C$2,'LookUp Ranges'!$A$56:$CY$62,CM$38)*$B46))</f>
        <v>0</v>
      </c>
      <c r="CT46" s="257">
        <f ca="1">IF($J46=$B46,0,IF(AND('Bonus Depreciation Help'!$C$34="50%",$J$5=Inservice),VLOOKUP($C$2,'LookUp Ranges'!$A$64:$CY$69,CN$38)*$B46,VLOOKUP($C$2,'LookUp Ranges'!$A$56:$CY$62,CN$38)*$B46))</f>
        <v>0</v>
      </c>
      <c r="CU46" s="257">
        <f ca="1">IF($J46=$B46,0,IF(AND('Bonus Depreciation Help'!$C$34="50%",$J$5=Inservice),VLOOKUP($C$2,'LookUp Ranges'!$A$64:$CY$69,CO$38)*$B46,VLOOKUP($C$2,'LookUp Ranges'!$A$56:$CY$62,CO$38)*$B46))</f>
        <v>0</v>
      </c>
      <c r="CV46" s="257">
        <f ca="1">IF($J46=$B46,0,IF(AND('Bonus Depreciation Help'!$C$34="50%",$J$5=Inservice),VLOOKUP($C$2,'LookUp Ranges'!$A$64:$CY$69,CP$38)*$B46,VLOOKUP($C$2,'LookUp Ranges'!$A$56:$CY$62,CP$38)*$B46))</f>
        <v>0</v>
      </c>
      <c r="CW46" s="257">
        <f ca="1">IF($J46=$B46,0,IF(AND('Bonus Depreciation Help'!$C$34="50%",$J$5=Inservice),VLOOKUP($C$2,'LookUp Ranges'!$A$64:$CY$69,CQ$38)*$B46,VLOOKUP($C$2,'LookUp Ranges'!$A$56:$CY$62,CQ$38)*$B46))</f>
        <v>0</v>
      </c>
      <c r="CX46" s="257">
        <f ca="1">IF($J46=$B46,0,IF(AND('Bonus Depreciation Help'!$C$34="50%",$J$5=Inservice),VLOOKUP($C$2,'LookUp Ranges'!$A$64:$CY$69,CR$38)*$B46,VLOOKUP($C$2,'LookUp Ranges'!$A$56:$CY$62,CR$38)*$B46))</f>
        <v>0</v>
      </c>
      <c r="CY46" s="247">
        <f t="shared" ca="1" si="236"/>
        <v>0</v>
      </c>
    </row>
    <row r="47" spans="1:103" x14ac:dyDescent="0.2">
      <c r="A47" s="246">
        <f t="shared" si="234"/>
        <v>9</v>
      </c>
      <c r="B47" s="238">
        <f t="shared" si="235"/>
        <v>0</v>
      </c>
      <c r="C47" s="248"/>
      <c r="D47" s="248"/>
      <c r="E47" s="248"/>
      <c r="F47" s="248"/>
      <c r="G47" s="248"/>
      <c r="H47" s="248"/>
      <c r="I47" s="248"/>
      <c r="J47" s="248"/>
      <c r="K47" s="256">
        <f ca="1">IF(AND('Bonus Depreciation Help'!$C$34="100%",K$5=Inservice),$B47,IF(AND('Bonus Depreciation Help'!$C$34="50%",K$5=Inservice),VLOOKUP($C$2,'LookUp Ranges'!$A$64:$CY$69,D$38)*$B47,VLOOKUP($C$2,'LookUp Ranges'!$A$56:$CY$62,D$38)*$B47))</f>
        <v>0</v>
      </c>
      <c r="L47" s="256">
        <f ca="1">IF($K47=$B47,0,IF(AND('Bonus Depreciation Help'!$C$34="50%",$K$5=Inservice),VLOOKUP($C$2,'LookUp Ranges'!$A$64:$CY$69,E$38)*$B47,VLOOKUP($C$2,'LookUp Ranges'!$A$56:$CY$62,E$38)*$B47))</f>
        <v>0</v>
      </c>
      <c r="M47" s="256">
        <f ca="1">IF($K47=$B47,0,IF(AND('Bonus Depreciation Help'!$C$34="50%",$K$5=Inservice),VLOOKUP($C$2,'LookUp Ranges'!$A$64:$CY$69,F$38)*$B47,VLOOKUP($C$2,'LookUp Ranges'!$A$56:$CY$62,F$38)*$B47))</f>
        <v>0</v>
      </c>
      <c r="N47" s="256">
        <f ca="1">IF($K47=$B47,0,IF(AND('Bonus Depreciation Help'!$C$34="50%",$K$5=Inservice),VLOOKUP($C$2,'LookUp Ranges'!$A$64:$CY$69,G$38)*$B47,VLOOKUP($C$2,'LookUp Ranges'!$A$56:$CY$62,G$38)*$B47))</f>
        <v>0</v>
      </c>
      <c r="O47" s="256">
        <f ca="1">IF($K47=$B47,0,IF(AND('Bonus Depreciation Help'!$C$34="50%",$K$5=Inservice),VLOOKUP($C$2,'LookUp Ranges'!$A$64:$CY$69,H$38)*$B47,VLOOKUP($C$2,'LookUp Ranges'!$A$56:$CY$62,H$38)*$B47))</f>
        <v>0</v>
      </c>
      <c r="P47" s="256">
        <f ca="1">IF($K47=$B47,0,IF(AND('Bonus Depreciation Help'!$C$34="50%",$K$5=Inservice),VLOOKUP($C$2,'LookUp Ranges'!$A$64:$CY$69,I$38)*$B47,VLOOKUP($C$2,'LookUp Ranges'!$A$56:$CY$62,I$38)*$B47))</f>
        <v>0</v>
      </c>
      <c r="Q47" s="256">
        <f ca="1">IF($K47=$B47,0,IF(AND('Bonus Depreciation Help'!$C$34="50%",$K$5=Inservice),VLOOKUP($C$2,'LookUp Ranges'!$A$64:$CY$69,J$38)*$B47,VLOOKUP($C$2,'LookUp Ranges'!$A$56:$CY$62,J$38)*$B47))</f>
        <v>0</v>
      </c>
      <c r="R47" s="256">
        <f ca="1">IF($K47=$B47,0,IF(AND('Bonus Depreciation Help'!$C$34="50%",$K$5=Inservice),VLOOKUP($C$2,'LookUp Ranges'!$A$64:$CY$69,K$38)*$B47,VLOOKUP($C$2,'LookUp Ranges'!$A$56:$CY$62,K$38)*$B47))</f>
        <v>0</v>
      </c>
      <c r="S47" s="256">
        <f ca="1">IF($K47=$B47,0,IF(AND('Bonus Depreciation Help'!$C$34="50%",$K$5=Inservice),VLOOKUP($C$2,'LookUp Ranges'!$A$64:$CY$69,L$38)*$B47,VLOOKUP($C$2,'LookUp Ranges'!$A$56:$CY$62,L$38)*$B47))</f>
        <v>0</v>
      </c>
      <c r="T47" s="256">
        <f ca="1">IF($K47=$B47,0,IF(AND('Bonus Depreciation Help'!$C$34="50%",$K$5=Inservice),VLOOKUP($C$2,'LookUp Ranges'!$A$64:$CY$69,M$38)*$B47,VLOOKUP($C$2,'LookUp Ranges'!$A$56:$CY$62,M$38)*$B47))</f>
        <v>0</v>
      </c>
      <c r="U47" s="256">
        <f ca="1">IF($K47=$B47,0,IF(AND('Bonus Depreciation Help'!$C$34="50%",$K$5=Inservice),VLOOKUP($C$2,'LookUp Ranges'!$A$64:$CY$69,N$38)*$B47,VLOOKUP($C$2,'LookUp Ranges'!$A$56:$CY$62,N$38)*$B47))</f>
        <v>0</v>
      </c>
      <c r="V47" s="256">
        <f ca="1">IF($K47=$B47,0,IF(AND('Bonus Depreciation Help'!$C$34="50%",$K$5=Inservice),VLOOKUP($C$2,'LookUp Ranges'!$A$64:$CY$69,O$38)*$B47,VLOOKUP($C$2,'LookUp Ranges'!$A$56:$CY$62,O$38)*$B47))</f>
        <v>0</v>
      </c>
      <c r="W47" s="256">
        <f ca="1">IF($K47=$B47,0,IF(AND('Bonus Depreciation Help'!$C$34="50%",$K$5=Inservice),VLOOKUP($C$2,'LookUp Ranges'!$A$64:$CY$69,P$38)*$B47,VLOOKUP($C$2,'LookUp Ranges'!$A$56:$CY$62,P$38)*$B47))</f>
        <v>0</v>
      </c>
      <c r="X47" s="256">
        <f ca="1">IF($K47=$B47,0,IF(AND('Bonus Depreciation Help'!$C$34="50%",$K$5=Inservice),VLOOKUP($C$2,'LookUp Ranges'!$A$64:$CY$69,Q$38)*$B47,VLOOKUP($C$2,'LookUp Ranges'!$A$56:$CY$62,Q$38)*$B47))</f>
        <v>0</v>
      </c>
      <c r="Y47" s="256">
        <f ca="1">IF($K47=$B47,0,IF(AND('Bonus Depreciation Help'!$C$34="50%",$K$5=Inservice),VLOOKUP($C$2,'LookUp Ranges'!$A$64:$CY$69,R$38)*$B47,VLOOKUP($C$2,'LookUp Ranges'!$A$56:$CY$62,R$38)*$B47))</f>
        <v>0</v>
      </c>
      <c r="Z47" s="257">
        <f ca="1">IF($K47=$B47,0,IF(AND('Bonus Depreciation Help'!$C$34="50%",$K$5=Inservice),VLOOKUP($C$2,'LookUp Ranges'!$A$64:$CY$69,S$38)*$B47,VLOOKUP($C$2,'LookUp Ranges'!$A$56:$CY$62,S$38)*$B47))</f>
        <v>0</v>
      </c>
      <c r="AA47" s="257">
        <f ca="1">IF($K47=$B47,0,IF(AND('Bonus Depreciation Help'!$C$34="50%",$K$5=Inservice),VLOOKUP($C$2,'LookUp Ranges'!$A$64:$CY$69,T$38)*$B47,VLOOKUP($C$2,'LookUp Ranges'!$A$56:$CY$62,T$38)*$B47))</f>
        <v>0</v>
      </c>
      <c r="AB47" s="257">
        <f ca="1">IF($K47=$B47,0,IF(AND('Bonus Depreciation Help'!$C$34="50%",$K$5=Inservice),VLOOKUP($C$2,'LookUp Ranges'!$A$64:$CY$69,U$38)*$B47,VLOOKUP($C$2,'LookUp Ranges'!$A$56:$CY$62,U$38)*$B47))</f>
        <v>0</v>
      </c>
      <c r="AC47" s="257">
        <f ca="1">IF($K47=$B47,0,IF(AND('Bonus Depreciation Help'!$C$34="50%",$K$5=Inservice),VLOOKUP($C$2,'LookUp Ranges'!$A$64:$CY$69,V$38)*$B47,VLOOKUP($C$2,'LookUp Ranges'!$A$56:$CY$62,V$38)*$B47))</f>
        <v>0</v>
      </c>
      <c r="AD47" s="257">
        <f ca="1">IF($K47=$B47,0,IF(AND('Bonus Depreciation Help'!$C$34="50%",$K$5=Inservice),VLOOKUP($C$2,'LookUp Ranges'!$A$64:$CY$69,W$38)*$B47,VLOOKUP($C$2,'LookUp Ranges'!$A$56:$CY$62,W$38)*$B47))</f>
        <v>0</v>
      </c>
      <c r="AE47" s="257">
        <f ca="1">IF($K47=$B47,0,IF(AND('Bonus Depreciation Help'!$C$34="50%",$K$5=Inservice),VLOOKUP($C$2,'LookUp Ranges'!$A$64:$CY$69,X$38)*$B47,VLOOKUP($C$2,'LookUp Ranges'!$A$56:$CY$62,X$38)*$B47))</f>
        <v>0</v>
      </c>
      <c r="AF47" s="257">
        <f ca="1">IF($K47=$B47,0,IF(AND('Bonus Depreciation Help'!$C$34="50%",$K$5=Inservice),VLOOKUP($C$2,'LookUp Ranges'!$A$64:$CY$69,Y$38)*$B47,VLOOKUP($C$2,'LookUp Ranges'!$A$56:$CY$62,Y$38)*$B47))</f>
        <v>0</v>
      </c>
      <c r="AG47" s="257">
        <f ca="1">IF($K47=$B47,0,IF(AND('Bonus Depreciation Help'!$C$34="50%",$K$5=Inservice),VLOOKUP($C$2,'LookUp Ranges'!$A$64:$CY$69,Z$38)*$B47,VLOOKUP($C$2,'LookUp Ranges'!$A$56:$CY$62,Z$38)*$B47))</f>
        <v>0</v>
      </c>
      <c r="AH47" s="257">
        <f ca="1">IF($K47=$B47,0,IF(AND('Bonus Depreciation Help'!$C$34="50%",$K$5=Inservice),VLOOKUP($C$2,'LookUp Ranges'!$A$64:$CY$69,AA$38)*$B47,VLOOKUP($C$2,'LookUp Ranges'!$A$56:$CY$62,AA$38)*$B47))</f>
        <v>0</v>
      </c>
      <c r="AI47" s="257">
        <f ca="1">IF($K47=$B47,0,IF(AND('Bonus Depreciation Help'!$C$34="50%",$K$5=Inservice),VLOOKUP($C$2,'LookUp Ranges'!$A$64:$CY$69,AB$38)*$B47,VLOOKUP($C$2,'LookUp Ranges'!$A$56:$CY$62,AB$38)*$B47))</f>
        <v>0</v>
      </c>
      <c r="AJ47" s="257">
        <f ca="1">IF($K47=$B47,0,IF(AND('Bonus Depreciation Help'!$C$34="50%",$K$5=Inservice),VLOOKUP($C$2,'LookUp Ranges'!$A$64:$CY$69,AC$38)*$B47,VLOOKUP($C$2,'LookUp Ranges'!$A$56:$CY$62,AC$38)*$B47))</f>
        <v>0</v>
      </c>
      <c r="AK47" s="257">
        <f ca="1">IF($K47=$B47,0,IF(AND('Bonus Depreciation Help'!$C$34="50%",$K$5=Inservice),VLOOKUP($C$2,'LookUp Ranges'!$A$64:$CY$69,AD$38)*$B47,VLOOKUP($C$2,'LookUp Ranges'!$A$56:$CY$62,AD$38)*$B47))</f>
        <v>0</v>
      </c>
      <c r="AL47" s="257">
        <f ca="1">IF($K47=$B47,0,IF(AND('Bonus Depreciation Help'!$C$34="50%",$K$5=Inservice),VLOOKUP($C$2,'LookUp Ranges'!$A$64:$CY$69,AE$38)*$B47,VLOOKUP($C$2,'LookUp Ranges'!$A$56:$CY$62,AE$38)*$B47))</f>
        <v>0</v>
      </c>
      <c r="AM47" s="257">
        <f ca="1">IF($K47=$B47,0,IF(AND('Bonus Depreciation Help'!$C$34="50%",$K$5=Inservice),VLOOKUP($C$2,'LookUp Ranges'!$A$64:$CY$69,AF$38)*$B47,VLOOKUP($C$2,'LookUp Ranges'!$A$56:$CY$62,AF$38)*$B47))</f>
        <v>0</v>
      </c>
      <c r="AN47" s="257">
        <f ca="1">IF($K47=$B47,0,IF(AND('Bonus Depreciation Help'!$C$34="50%",$K$5=Inservice),VLOOKUP($C$2,'LookUp Ranges'!$A$64:$CY$69,AG$38)*$B47,VLOOKUP($C$2,'LookUp Ranges'!$A$56:$CY$62,AG$38)*$B47))</f>
        <v>0</v>
      </c>
      <c r="AO47" s="257">
        <f ca="1">IF($K47=$B47,0,IF(AND('Bonus Depreciation Help'!$C$34="50%",$K$5=Inservice),VLOOKUP($C$2,'LookUp Ranges'!$A$64:$CY$69,AH$38)*$B47,VLOOKUP($C$2,'LookUp Ranges'!$A$56:$CY$62,AH$38)*$B47))</f>
        <v>0</v>
      </c>
      <c r="AP47" s="257">
        <f ca="1">IF($K47=$B47,0,IF(AND('Bonus Depreciation Help'!$C$34="50%",$K$5=Inservice),VLOOKUP($C$2,'LookUp Ranges'!$A$64:$CY$69,AI$38)*$B47,VLOOKUP($C$2,'LookUp Ranges'!$A$56:$CY$62,AI$38)*$B47))</f>
        <v>0</v>
      </c>
      <c r="AQ47" s="257">
        <f ca="1">IF($K47=$B47,0,IF(AND('Bonus Depreciation Help'!$C$34="50%",$K$5=Inservice),VLOOKUP($C$2,'LookUp Ranges'!$A$64:$CY$69,AJ$38)*$B47,VLOOKUP($C$2,'LookUp Ranges'!$A$56:$CY$62,AJ$38)*$B47))</f>
        <v>0</v>
      </c>
      <c r="AR47" s="257">
        <f ca="1">IF($K47=$B47,0,IF(AND('Bonus Depreciation Help'!$C$34="50%",$K$5=Inservice),VLOOKUP($C$2,'LookUp Ranges'!$A$64:$CY$69,AK$38)*$B47,VLOOKUP($C$2,'LookUp Ranges'!$A$56:$CY$62,AK$38)*$B47))</f>
        <v>0</v>
      </c>
      <c r="AS47" s="257">
        <f ca="1">IF($K47=$B47,0,IF(AND('Bonus Depreciation Help'!$C$34="50%",$K$5=Inservice),VLOOKUP($C$2,'LookUp Ranges'!$A$64:$CY$69,AL$38)*$B47,VLOOKUP($C$2,'LookUp Ranges'!$A$56:$CY$62,AL$38)*$B47))</f>
        <v>0</v>
      </c>
      <c r="AT47" s="257">
        <f ca="1">IF($K47=$B47,0,IF(AND('Bonus Depreciation Help'!$C$34="50%",$K$5=Inservice),VLOOKUP($C$2,'LookUp Ranges'!$A$64:$CY$69,AM$38)*$B47,VLOOKUP($C$2,'LookUp Ranges'!$A$56:$CY$62,AM$38)*$B47))</f>
        <v>0</v>
      </c>
      <c r="AU47" s="257">
        <f ca="1">IF($K47=$B47,0,IF(AND('Bonus Depreciation Help'!$C$34="50%",$K$5=Inservice),VLOOKUP($C$2,'LookUp Ranges'!$A$64:$CY$69,AN$38)*$B47,VLOOKUP($C$2,'LookUp Ranges'!$A$56:$CY$62,AN$38)*$B47))</f>
        <v>0</v>
      </c>
      <c r="AV47" s="257">
        <f ca="1">IF($K47=$B47,0,IF(AND('Bonus Depreciation Help'!$C$34="50%",$K$5=Inservice),VLOOKUP($C$2,'LookUp Ranges'!$A$64:$CY$69,AO$38)*$B47,VLOOKUP($C$2,'LookUp Ranges'!$A$56:$CY$62,AO$38)*$B47))</f>
        <v>0</v>
      </c>
      <c r="AW47" s="257">
        <f ca="1">IF($K47=$B47,0,IF(AND('Bonus Depreciation Help'!$C$34="50%",$K$5=Inservice),VLOOKUP($C$2,'LookUp Ranges'!$A$64:$CY$69,AP$38)*$B47,VLOOKUP($C$2,'LookUp Ranges'!$A$56:$CY$62,AP$38)*$B47))</f>
        <v>0</v>
      </c>
      <c r="AX47" s="257">
        <f ca="1">IF($K47=$B47,0,IF(AND('Bonus Depreciation Help'!$C$34="50%",$K$5=Inservice),VLOOKUP($C$2,'LookUp Ranges'!$A$64:$CY$69,AQ$38)*$B47,VLOOKUP($C$2,'LookUp Ranges'!$A$56:$CY$62,AQ$38)*$B47))</f>
        <v>0</v>
      </c>
      <c r="AY47" s="257">
        <f ca="1">IF($K47=$B47,0,IF(AND('Bonus Depreciation Help'!$C$34="50%",$K$5=Inservice),VLOOKUP($C$2,'LookUp Ranges'!$A$64:$CY$69,AR$38)*$B47,VLOOKUP($C$2,'LookUp Ranges'!$A$56:$CY$62,AR$38)*$B47))</f>
        <v>0</v>
      </c>
      <c r="AZ47" s="257">
        <f ca="1">IF($K47=$B47,0,IF(AND('Bonus Depreciation Help'!$C$34="50%",$K$5=Inservice),VLOOKUP($C$2,'LookUp Ranges'!$A$64:$CY$69,AS$38)*$B47,VLOOKUP($C$2,'LookUp Ranges'!$A$56:$CY$62,AS$38)*$B47))</f>
        <v>0</v>
      </c>
      <c r="BA47" s="257">
        <f ca="1">IF($K47=$B47,0,IF(AND('Bonus Depreciation Help'!$C$34="50%",$K$5=Inservice),VLOOKUP($C$2,'LookUp Ranges'!$A$64:$CY$69,AT$38)*$B47,VLOOKUP($C$2,'LookUp Ranges'!$A$56:$CY$62,AT$38)*$B47))</f>
        <v>0</v>
      </c>
      <c r="BB47" s="257">
        <f ca="1">IF($K47=$B47,0,IF(AND('Bonus Depreciation Help'!$C$34="50%",$K$5=Inservice),VLOOKUP($C$2,'LookUp Ranges'!$A$64:$CY$69,AU$38)*$B47,VLOOKUP($C$2,'LookUp Ranges'!$A$56:$CY$62,AU$38)*$B47))</f>
        <v>0</v>
      </c>
      <c r="BC47" s="257">
        <f ca="1">IF($K47=$B47,0,IF(AND('Bonus Depreciation Help'!$C$34="50%",$K$5=Inservice),VLOOKUP($C$2,'LookUp Ranges'!$A$64:$CY$69,AV$38)*$B47,VLOOKUP($C$2,'LookUp Ranges'!$A$56:$CY$62,AV$38)*$B47))</f>
        <v>0</v>
      </c>
      <c r="BD47" s="257">
        <f ca="1">IF($K47=$B47,0,IF(AND('Bonus Depreciation Help'!$C$34="50%",$K$5=Inservice),VLOOKUP($C$2,'LookUp Ranges'!$A$64:$CY$69,AW$38)*$B47,VLOOKUP($C$2,'LookUp Ranges'!$A$56:$CY$62,AW$38)*$B47))</f>
        <v>0</v>
      </c>
      <c r="BE47" s="257">
        <f ca="1">IF($K47=$B47,0,IF(AND('Bonus Depreciation Help'!$C$34="50%",$K$5=Inservice),VLOOKUP($C$2,'LookUp Ranges'!$A$64:$CY$69,AX$38)*$B47,VLOOKUP($C$2,'LookUp Ranges'!$A$56:$CY$62,AX$38)*$B47))</f>
        <v>0</v>
      </c>
      <c r="BF47" s="257">
        <f ca="1">IF($K47=$B47,0,IF(AND('Bonus Depreciation Help'!$C$34="50%",$K$5=Inservice),VLOOKUP($C$2,'LookUp Ranges'!$A$64:$CY$69,AY$38)*$B47,VLOOKUP($C$2,'LookUp Ranges'!$A$56:$CY$62,AY$38)*$B47))</f>
        <v>0</v>
      </c>
      <c r="BG47" s="257">
        <f ca="1">IF($K47=$B47,0,IF(AND('Bonus Depreciation Help'!$C$34="50%",$K$5=Inservice),VLOOKUP($C$2,'LookUp Ranges'!$A$64:$CY$69,AZ$38)*$B47,VLOOKUP($C$2,'LookUp Ranges'!$A$56:$CY$62,AZ$38)*$B47))</f>
        <v>0</v>
      </c>
      <c r="BH47" s="257">
        <f ca="1">IF($K47=$B47,0,IF(AND('Bonus Depreciation Help'!$C$34="50%",$K$5=Inservice),VLOOKUP($C$2,'LookUp Ranges'!$A$64:$CY$69,BA$38)*$B47,VLOOKUP($C$2,'LookUp Ranges'!$A$56:$CY$62,BA$38)*$B47))</f>
        <v>0</v>
      </c>
      <c r="BI47" s="257">
        <f ca="1">IF($K47=$B47,0,IF(AND('Bonus Depreciation Help'!$C$34="50%",$K$5=Inservice),VLOOKUP($C$2,'LookUp Ranges'!$A$64:$CY$69,BB$38)*$B47,VLOOKUP($C$2,'LookUp Ranges'!$A$56:$CY$62,BB$38)*$B47))</f>
        <v>0</v>
      </c>
      <c r="BJ47" s="257">
        <f ca="1">IF($K47=$B47,0,IF(AND('Bonus Depreciation Help'!$C$34="50%",$K$5=Inservice),VLOOKUP($C$2,'LookUp Ranges'!$A$64:$CY$69,BC$38)*$B47,VLOOKUP($C$2,'LookUp Ranges'!$A$56:$CY$62,BC$38)*$B47))</f>
        <v>0</v>
      </c>
      <c r="BK47" s="257">
        <f ca="1">IF($K47=$B47,0,IF(AND('Bonus Depreciation Help'!$C$34="50%",$K$5=Inservice),VLOOKUP($C$2,'LookUp Ranges'!$A$64:$CY$69,BD$38)*$B47,VLOOKUP($C$2,'LookUp Ranges'!$A$56:$CY$62,BD$38)*$B47))</f>
        <v>0</v>
      </c>
      <c r="BL47" s="257">
        <f ca="1">IF($K47=$B47,0,IF(AND('Bonus Depreciation Help'!$C$34="50%",$K$5=Inservice),VLOOKUP($C$2,'LookUp Ranges'!$A$64:$CY$69,BE$38)*$B47,VLOOKUP($C$2,'LookUp Ranges'!$A$56:$CY$62,BE$38)*$B47))</f>
        <v>0</v>
      </c>
      <c r="BM47" s="257">
        <f ca="1">IF($K47=$B47,0,IF(AND('Bonus Depreciation Help'!$C$34="50%",$K$5=Inservice),VLOOKUP($C$2,'LookUp Ranges'!$A$64:$CY$69,BF$38)*$B47,VLOOKUP($C$2,'LookUp Ranges'!$A$56:$CY$62,BF$38)*$B47))</f>
        <v>0</v>
      </c>
      <c r="BN47" s="257">
        <f ca="1">IF($K47=$B47,0,IF(AND('Bonus Depreciation Help'!$C$34="50%",$K$5=Inservice),VLOOKUP($C$2,'LookUp Ranges'!$A$64:$CY$69,BG$38)*$B47,VLOOKUP($C$2,'LookUp Ranges'!$A$56:$CY$62,BG$38)*$B47))</f>
        <v>0</v>
      </c>
      <c r="BO47" s="257">
        <f ca="1">IF($K47=$B47,0,IF(AND('Bonus Depreciation Help'!$C$34="50%",$K$5=Inservice),VLOOKUP($C$2,'LookUp Ranges'!$A$64:$CY$69,BH$38)*$B47,VLOOKUP($C$2,'LookUp Ranges'!$A$56:$CY$62,BH$38)*$B47))</f>
        <v>0</v>
      </c>
      <c r="BP47" s="257">
        <f ca="1">IF($K47=$B47,0,IF(AND('Bonus Depreciation Help'!$C$34="50%",$K$5=Inservice),VLOOKUP($C$2,'LookUp Ranges'!$A$64:$CY$69,BI$38)*$B47,VLOOKUP($C$2,'LookUp Ranges'!$A$56:$CY$62,BI$38)*$B47))</f>
        <v>0</v>
      </c>
      <c r="BQ47" s="257">
        <f ca="1">IF($K47=$B47,0,IF(AND('Bonus Depreciation Help'!$C$34="50%",$K$5=Inservice),VLOOKUP($C$2,'LookUp Ranges'!$A$64:$CY$69,BJ$38)*$B47,VLOOKUP($C$2,'LookUp Ranges'!$A$56:$CY$62,BJ$38)*$B47))</f>
        <v>0</v>
      </c>
      <c r="BR47" s="257">
        <f ca="1">IF($K47=$B47,0,IF(AND('Bonus Depreciation Help'!$C$34="50%",$K$5=Inservice),VLOOKUP($C$2,'LookUp Ranges'!$A$64:$CY$69,BK$38)*$B47,VLOOKUP($C$2,'LookUp Ranges'!$A$56:$CY$62,BK$38)*$B47))</f>
        <v>0</v>
      </c>
      <c r="BS47" s="257">
        <f ca="1">IF($K47=$B47,0,IF(AND('Bonus Depreciation Help'!$C$34="50%",$K$5=Inservice),VLOOKUP($C$2,'LookUp Ranges'!$A$64:$CY$69,BL$38)*$B47,VLOOKUP($C$2,'LookUp Ranges'!$A$56:$CY$62,BL$38)*$B47))</f>
        <v>0</v>
      </c>
      <c r="BT47" s="257">
        <f ca="1">IF($K47=$B47,0,IF(AND('Bonus Depreciation Help'!$C$34="50%",$K$5=Inservice),VLOOKUP($C$2,'LookUp Ranges'!$A$64:$CY$69,BM$38)*$B47,VLOOKUP($C$2,'LookUp Ranges'!$A$56:$CY$62,BM$38)*$B47))</f>
        <v>0</v>
      </c>
      <c r="BU47" s="257">
        <f ca="1">IF($K47=$B47,0,IF(AND('Bonus Depreciation Help'!$C$34="50%",$K$5=Inservice),VLOOKUP($C$2,'LookUp Ranges'!$A$64:$CY$69,BN$38)*$B47,VLOOKUP($C$2,'LookUp Ranges'!$A$56:$CY$62,BN$38)*$B47))</f>
        <v>0</v>
      </c>
      <c r="BV47" s="257">
        <f ca="1">IF($K47=$B47,0,IF(AND('Bonus Depreciation Help'!$C$34="50%",$K$5=Inservice),VLOOKUP($C$2,'LookUp Ranges'!$A$64:$CY$69,BO$38)*$B47,VLOOKUP($C$2,'LookUp Ranges'!$A$56:$CY$62,BO$38)*$B47))</f>
        <v>0</v>
      </c>
      <c r="BW47" s="257">
        <f ca="1">IF($K47=$B47,0,IF(AND('Bonus Depreciation Help'!$C$34="50%",$K$5=Inservice),VLOOKUP($C$2,'LookUp Ranges'!$A$64:$CY$69,BP$38)*$B47,VLOOKUP($C$2,'LookUp Ranges'!$A$56:$CY$62,BP$38)*$B47))</f>
        <v>0</v>
      </c>
      <c r="BX47" s="257">
        <f ca="1">IF($K47=$B47,0,IF(AND('Bonus Depreciation Help'!$C$34="50%",$K$5=Inservice),VLOOKUP($C$2,'LookUp Ranges'!$A$64:$CY$69,BQ$38)*$B47,VLOOKUP($C$2,'LookUp Ranges'!$A$56:$CY$62,BQ$38)*$B47))</f>
        <v>0</v>
      </c>
      <c r="BY47" s="257">
        <f ca="1">IF($K47=$B47,0,IF(AND('Bonus Depreciation Help'!$C$34="50%",$K$5=Inservice),VLOOKUP($C$2,'LookUp Ranges'!$A$64:$CY$69,BR$38)*$B47,VLOOKUP($C$2,'LookUp Ranges'!$A$56:$CY$62,BR$38)*$B47))</f>
        <v>0</v>
      </c>
      <c r="BZ47" s="257">
        <f ca="1">IF($K47=$B47,0,IF(AND('Bonus Depreciation Help'!$C$34="50%",$K$5=Inservice),VLOOKUP($C$2,'LookUp Ranges'!$A$64:$CY$69,BS$38)*$B47,VLOOKUP($C$2,'LookUp Ranges'!$A$56:$CY$62,BS$38)*$B47))</f>
        <v>0</v>
      </c>
      <c r="CA47" s="257">
        <f ca="1">IF($K47=$B47,0,IF(AND('Bonus Depreciation Help'!$C$34="50%",$K$5=Inservice),VLOOKUP($C$2,'LookUp Ranges'!$A$64:$CY$69,BT$38)*$B47,VLOOKUP($C$2,'LookUp Ranges'!$A$56:$CY$62,BT$38)*$B47))</f>
        <v>0</v>
      </c>
      <c r="CB47" s="257">
        <f ca="1">IF($K47=$B47,0,IF(AND('Bonus Depreciation Help'!$C$34="50%",$K$5=Inservice),VLOOKUP($C$2,'LookUp Ranges'!$A$64:$CY$69,BU$38)*$B47,VLOOKUP($C$2,'LookUp Ranges'!$A$56:$CY$62,BU$38)*$B47))</f>
        <v>0</v>
      </c>
      <c r="CC47" s="257">
        <f ca="1">IF($K47=$B47,0,IF(AND('Bonus Depreciation Help'!$C$34="50%",$K$5=Inservice),VLOOKUP($C$2,'LookUp Ranges'!$A$64:$CY$69,BV$38)*$B47,VLOOKUP($C$2,'LookUp Ranges'!$A$56:$CY$62,BV$38)*$B47))</f>
        <v>0</v>
      </c>
      <c r="CD47" s="257">
        <f ca="1">IF($K47=$B47,0,IF(AND('Bonus Depreciation Help'!$C$34="50%",$K$5=Inservice),VLOOKUP($C$2,'LookUp Ranges'!$A$64:$CY$69,BW$38)*$B47,VLOOKUP($C$2,'LookUp Ranges'!$A$56:$CY$62,BW$38)*$B47))</f>
        <v>0</v>
      </c>
      <c r="CE47" s="257">
        <f ca="1">IF($K47=$B47,0,IF(AND('Bonus Depreciation Help'!$C$34="50%",$K$5=Inservice),VLOOKUP($C$2,'LookUp Ranges'!$A$64:$CY$69,BX$38)*$B47,VLOOKUP($C$2,'LookUp Ranges'!$A$56:$CY$62,BX$38)*$B47))</f>
        <v>0</v>
      </c>
      <c r="CF47" s="257">
        <f ca="1">IF($K47=$B47,0,IF(AND('Bonus Depreciation Help'!$C$34="50%",$K$5=Inservice),VLOOKUP($C$2,'LookUp Ranges'!$A$64:$CY$69,BY$38)*$B47,VLOOKUP($C$2,'LookUp Ranges'!$A$56:$CY$62,BY$38)*$B47))</f>
        <v>0</v>
      </c>
      <c r="CG47" s="257">
        <f ca="1">IF($K47=$B47,0,IF(AND('Bonus Depreciation Help'!$C$34="50%",$K$5=Inservice),VLOOKUP($C$2,'LookUp Ranges'!$A$64:$CY$69,BZ$38)*$B47,VLOOKUP($C$2,'LookUp Ranges'!$A$56:$CY$62,BZ$38)*$B47))</f>
        <v>0</v>
      </c>
      <c r="CH47" s="257">
        <f ca="1">IF($K47=$B47,0,IF(AND('Bonus Depreciation Help'!$C$34="50%",$K$5=Inservice),VLOOKUP($C$2,'LookUp Ranges'!$A$64:$CY$69,CA$38)*$B47,VLOOKUP($C$2,'LookUp Ranges'!$A$56:$CY$62,CA$38)*$B47))</f>
        <v>0</v>
      </c>
      <c r="CI47" s="257">
        <f ca="1">IF($K47=$B47,0,IF(AND('Bonus Depreciation Help'!$C$34="50%",$K$5=Inservice),VLOOKUP($C$2,'LookUp Ranges'!$A$64:$CY$69,CB$38)*$B47,VLOOKUP($C$2,'LookUp Ranges'!$A$56:$CY$62,CB$38)*$B47))</f>
        <v>0</v>
      </c>
      <c r="CJ47" s="257">
        <f ca="1">IF($K47=$B47,0,IF(AND('Bonus Depreciation Help'!$C$34="50%",$K$5=Inservice),VLOOKUP($C$2,'LookUp Ranges'!$A$64:$CY$69,CC$38)*$B47,VLOOKUP($C$2,'LookUp Ranges'!$A$56:$CY$62,CC$38)*$B47))</f>
        <v>0</v>
      </c>
      <c r="CK47" s="257">
        <f ca="1">IF($K47=$B47,0,IF(AND('Bonus Depreciation Help'!$C$34="50%",$K$5=Inservice),VLOOKUP($C$2,'LookUp Ranges'!$A$64:$CY$69,CD$38)*$B47,VLOOKUP($C$2,'LookUp Ranges'!$A$56:$CY$62,CD$38)*$B47))</f>
        <v>0</v>
      </c>
      <c r="CL47" s="257">
        <f ca="1">IF($K47=$B47,0,IF(AND('Bonus Depreciation Help'!$C$34="50%",$K$5=Inservice),VLOOKUP($C$2,'LookUp Ranges'!$A$64:$CY$69,CE$38)*$B47,VLOOKUP($C$2,'LookUp Ranges'!$A$56:$CY$62,CE$38)*$B47))</f>
        <v>0</v>
      </c>
      <c r="CM47" s="257">
        <f ca="1">IF($K47=$B47,0,IF(AND('Bonus Depreciation Help'!$C$34="50%",$K$5=Inservice),VLOOKUP($C$2,'LookUp Ranges'!$A$64:$CY$69,CF$38)*$B47,VLOOKUP($C$2,'LookUp Ranges'!$A$56:$CY$62,CF$38)*$B47))</f>
        <v>0</v>
      </c>
      <c r="CN47" s="257">
        <f ca="1">IF($K47=$B47,0,IF(AND('Bonus Depreciation Help'!$C$34="50%",$K$5=Inservice),VLOOKUP($C$2,'LookUp Ranges'!$A$64:$CY$69,CG$38)*$B47,VLOOKUP($C$2,'LookUp Ranges'!$A$56:$CY$62,CG$38)*$B47))</f>
        <v>0</v>
      </c>
      <c r="CO47" s="257">
        <f ca="1">IF($K47=$B47,0,IF(AND('Bonus Depreciation Help'!$C$34="50%",$K$5=Inservice),VLOOKUP($C$2,'LookUp Ranges'!$A$64:$CY$69,CH$38)*$B47,VLOOKUP($C$2,'LookUp Ranges'!$A$56:$CY$62,CH$38)*$B47))</f>
        <v>0</v>
      </c>
      <c r="CP47" s="257">
        <f ca="1">IF($K47=$B47,0,IF(AND('Bonus Depreciation Help'!$C$34="50%",$K$5=Inservice),VLOOKUP($C$2,'LookUp Ranges'!$A$64:$CY$69,CI$38)*$B47,VLOOKUP($C$2,'LookUp Ranges'!$A$56:$CY$62,CI$38)*$B47))</f>
        <v>0</v>
      </c>
      <c r="CQ47" s="257">
        <f ca="1">IF($K47=$B47,0,IF(AND('Bonus Depreciation Help'!$C$34="50%",$K$5=Inservice),VLOOKUP($C$2,'LookUp Ranges'!$A$64:$CY$69,CJ$38)*$B47,VLOOKUP($C$2,'LookUp Ranges'!$A$56:$CY$62,CJ$38)*$B47))</f>
        <v>0</v>
      </c>
      <c r="CR47" s="257">
        <f ca="1">IF($K47=$B47,0,IF(AND('Bonus Depreciation Help'!$C$34="50%",$K$5=Inservice),VLOOKUP($C$2,'LookUp Ranges'!$A$64:$CY$69,CK$38)*$B47,VLOOKUP($C$2,'LookUp Ranges'!$A$56:$CY$62,CK$38)*$B47))</f>
        <v>0</v>
      </c>
      <c r="CS47" s="257">
        <f ca="1">IF($K47=$B47,0,IF(AND('Bonus Depreciation Help'!$C$34="50%",$K$5=Inservice),VLOOKUP($C$2,'LookUp Ranges'!$A$64:$CY$69,CL$38)*$B47,VLOOKUP($C$2,'LookUp Ranges'!$A$56:$CY$62,CL$38)*$B47))</f>
        <v>0</v>
      </c>
      <c r="CT47" s="257">
        <f ca="1">IF($K47=$B47,0,IF(AND('Bonus Depreciation Help'!$C$34="50%",$K$5=Inservice),VLOOKUP($C$2,'LookUp Ranges'!$A$64:$CY$69,CM$38)*$B47,VLOOKUP($C$2,'LookUp Ranges'!$A$56:$CY$62,CM$38)*$B47))</f>
        <v>0</v>
      </c>
      <c r="CU47" s="257">
        <f ca="1">IF($K47=$B47,0,IF(AND('Bonus Depreciation Help'!$C$34="50%",$K$5=Inservice),VLOOKUP($C$2,'LookUp Ranges'!$A$64:$CY$69,CN$38)*$B47,VLOOKUP($C$2,'LookUp Ranges'!$A$56:$CY$62,CN$38)*$B47))</f>
        <v>0</v>
      </c>
      <c r="CV47" s="257">
        <f ca="1">IF($K47=$B47,0,IF(AND('Bonus Depreciation Help'!$C$34="50%",$K$5=Inservice),VLOOKUP($C$2,'LookUp Ranges'!$A$64:$CY$69,CO$38)*$B47,VLOOKUP($C$2,'LookUp Ranges'!$A$56:$CY$62,CO$38)*$B47))</f>
        <v>0</v>
      </c>
      <c r="CW47" s="257">
        <f ca="1">IF($K47=$B47,0,IF(AND('Bonus Depreciation Help'!$C$34="50%",$K$5=Inservice),VLOOKUP($C$2,'LookUp Ranges'!$A$64:$CY$69,CP$38)*$B47,VLOOKUP($C$2,'LookUp Ranges'!$A$56:$CY$62,CP$38)*$B47))</f>
        <v>0</v>
      </c>
      <c r="CX47" s="257">
        <f ca="1">IF($K47=$B47,0,IF(AND('Bonus Depreciation Help'!$C$34="50%",$K$5=Inservice),VLOOKUP($C$2,'LookUp Ranges'!$A$64:$CY$69,CQ$38)*$B47,VLOOKUP($C$2,'LookUp Ranges'!$A$56:$CY$62,CQ$38)*$B47))</f>
        <v>0</v>
      </c>
      <c r="CY47" s="247">
        <f t="shared" ca="1" si="236"/>
        <v>0</v>
      </c>
    </row>
    <row r="48" spans="1:103" x14ac:dyDescent="0.2">
      <c r="A48" s="246">
        <f t="shared" si="234"/>
        <v>10</v>
      </c>
      <c r="B48" s="238">
        <f t="shared" si="235"/>
        <v>0</v>
      </c>
      <c r="C48" s="248"/>
      <c r="D48" s="248"/>
      <c r="E48" s="248"/>
      <c r="F48" s="248"/>
      <c r="G48" s="248"/>
      <c r="H48" s="248"/>
      <c r="I48" s="248"/>
      <c r="J48" s="248"/>
      <c r="K48" s="248"/>
      <c r="L48" s="256">
        <f ca="1">IF(AND('Bonus Depreciation Help'!$C$34="100%",L$5=Inservice),$B48,IF(AND('Bonus Depreciation Help'!$C$34="50%",L$5=Inservice),VLOOKUP($C$2,'LookUp Ranges'!$A$64:$CY$69,D$38)*$B48,VLOOKUP($C$2,'LookUp Ranges'!$A$56:$CY$62,D$38)*$B48))</f>
        <v>0</v>
      </c>
      <c r="M48" s="256">
        <f ca="1">IF($L48=$B48,0,IF(AND('Bonus Depreciation Help'!$C$34="50%",$L$5=Inservice),VLOOKUP($C$2,'LookUp Ranges'!$A$64:$CY$69,E$38)*$B48,VLOOKUP($C$2,'LookUp Ranges'!$A$56:$CY$62,E$38)*$B48))</f>
        <v>0</v>
      </c>
      <c r="N48" s="256">
        <f ca="1">IF($L48=$B48,0,IF(AND('Bonus Depreciation Help'!$C$34="50%",$L$5=Inservice),VLOOKUP($C$2,'LookUp Ranges'!$A$64:$CY$69,F$38)*$B48,VLOOKUP($C$2,'LookUp Ranges'!$A$56:$CY$62,F$38)*$B48))</f>
        <v>0</v>
      </c>
      <c r="O48" s="256">
        <f ca="1">IF($L48=$B48,0,IF(AND('Bonus Depreciation Help'!$C$34="50%",$L$5=Inservice),VLOOKUP($C$2,'LookUp Ranges'!$A$64:$CY$69,G$38)*$B48,VLOOKUP($C$2,'LookUp Ranges'!$A$56:$CY$62,G$38)*$B48))</f>
        <v>0</v>
      </c>
      <c r="P48" s="256">
        <f ca="1">IF($L48=$B48,0,IF(AND('Bonus Depreciation Help'!$C$34="50%",$L$5=Inservice),VLOOKUP($C$2,'LookUp Ranges'!$A$64:$CY$69,H$38)*$B48,VLOOKUP($C$2,'LookUp Ranges'!$A$56:$CY$62,H$38)*$B48))</f>
        <v>0</v>
      </c>
      <c r="Q48" s="256">
        <f ca="1">IF($L48=$B48,0,IF(AND('Bonus Depreciation Help'!$C$34="50%",$L$5=Inservice),VLOOKUP($C$2,'LookUp Ranges'!$A$64:$CY$69,I$38)*$B48,VLOOKUP($C$2,'LookUp Ranges'!$A$56:$CY$62,I$38)*$B48))</f>
        <v>0</v>
      </c>
      <c r="R48" s="256">
        <f ca="1">IF($L48=$B48,0,IF(AND('Bonus Depreciation Help'!$C$34="50%",$L$5=Inservice),VLOOKUP($C$2,'LookUp Ranges'!$A$64:$CY$69,J$38)*$B48,VLOOKUP($C$2,'LookUp Ranges'!$A$56:$CY$62,J$38)*$B48))</f>
        <v>0</v>
      </c>
      <c r="S48" s="256">
        <f ca="1">IF($L48=$B48,0,IF(AND('Bonus Depreciation Help'!$C$34="50%",$L$5=Inservice),VLOOKUP($C$2,'LookUp Ranges'!$A$64:$CY$69,K$38)*$B48,VLOOKUP($C$2,'LookUp Ranges'!$A$56:$CY$62,K$38)*$B48))</f>
        <v>0</v>
      </c>
      <c r="T48" s="256">
        <f ca="1">IF($L48=$B48,0,IF(AND('Bonus Depreciation Help'!$C$34="50%",$L$5=Inservice),VLOOKUP($C$2,'LookUp Ranges'!$A$64:$CY$69,L$38)*$B48,VLOOKUP($C$2,'LookUp Ranges'!$A$56:$CY$62,L$38)*$B48))</f>
        <v>0</v>
      </c>
      <c r="U48" s="256">
        <f ca="1">IF($L48=$B48,0,IF(AND('Bonus Depreciation Help'!$C$34="50%",$L$5=Inservice),VLOOKUP($C$2,'LookUp Ranges'!$A$64:$CY$69,M$38)*$B48,VLOOKUP($C$2,'LookUp Ranges'!$A$56:$CY$62,M$38)*$B48))</f>
        <v>0</v>
      </c>
      <c r="V48" s="256">
        <f ca="1">IF($L48=$B48,0,IF(AND('Bonus Depreciation Help'!$C$34="50%",$L$5=Inservice),VLOOKUP($C$2,'LookUp Ranges'!$A$64:$CY$69,N$38)*$B48,VLOOKUP($C$2,'LookUp Ranges'!$A$56:$CY$62,N$38)*$B48))</f>
        <v>0</v>
      </c>
      <c r="W48" s="256">
        <f ca="1">IF($L48=$B48,0,IF(AND('Bonus Depreciation Help'!$C$34="50%",$L$5=Inservice),VLOOKUP($C$2,'LookUp Ranges'!$A$64:$CY$69,O$38)*$B48,VLOOKUP($C$2,'LookUp Ranges'!$A$56:$CY$62,O$38)*$B48))</f>
        <v>0</v>
      </c>
      <c r="X48" s="256">
        <f ca="1">IF($L48=$B48,0,IF(AND('Bonus Depreciation Help'!$C$34="50%",$L$5=Inservice),VLOOKUP($C$2,'LookUp Ranges'!$A$64:$CY$69,P$38)*$B48,VLOOKUP($C$2,'LookUp Ranges'!$A$56:$CY$62,P$38)*$B48))</f>
        <v>0</v>
      </c>
      <c r="Y48" s="256">
        <f ca="1">IF($L48=$B48,0,IF(AND('Bonus Depreciation Help'!$C$34="50%",$L$5=Inservice),VLOOKUP($C$2,'LookUp Ranges'!$A$64:$CY$69,Q$38)*$B48,VLOOKUP($C$2,'LookUp Ranges'!$A$56:$CY$62,Q$38)*$B48))</f>
        <v>0</v>
      </c>
      <c r="Z48" s="257">
        <f ca="1">IF($L48=$B48,0,IF(AND('Bonus Depreciation Help'!$C$34="50%",$L$5=Inservice),VLOOKUP($C$2,'LookUp Ranges'!$A$64:$CY$69,R$38)*$B48,VLOOKUP($C$2,'LookUp Ranges'!$A$56:$CY$62,R$38)*$B48))</f>
        <v>0</v>
      </c>
      <c r="AA48" s="257">
        <f ca="1">IF($L48=$B48,0,IF(AND('Bonus Depreciation Help'!$C$34="50%",$L$5=Inservice),VLOOKUP($C$2,'LookUp Ranges'!$A$64:$CY$69,S$38)*$B48,VLOOKUP($C$2,'LookUp Ranges'!$A$56:$CY$62,S$38)*$B48))</f>
        <v>0</v>
      </c>
      <c r="AB48" s="257">
        <f ca="1">IF($L48=$B48,0,IF(AND('Bonus Depreciation Help'!$C$34="50%",$L$5=Inservice),VLOOKUP($C$2,'LookUp Ranges'!$A$64:$CY$69,T$38)*$B48,VLOOKUP($C$2,'LookUp Ranges'!$A$56:$CY$62,T$38)*$B48))</f>
        <v>0</v>
      </c>
      <c r="AC48" s="257">
        <f ca="1">IF($L48=$B48,0,IF(AND('Bonus Depreciation Help'!$C$34="50%",$L$5=Inservice),VLOOKUP($C$2,'LookUp Ranges'!$A$64:$CY$69,U$38)*$B48,VLOOKUP($C$2,'LookUp Ranges'!$A$56:$CY$62,U$38)*$B48))</f>
        <v>0</v>
      </c>
      <c r="AD48" s="257">
        <f ca="1">IF($L48=$B48,0,IF(AND('Bonus Depreciation Help'!$C$34="50%",$L$5=Inservice),VLOOKUP($C$2,'LookUp Ranges'!$A$64:$CY$69,V$38)*$B48,VLOOKUP($C$2,'LookUp Ranges'!$A$56:$CY$62,V$38)*$B48))</f>
        <v>0</v>
      </c>
      <c r="AE48" s="257">
        <f ca="1">IF($L48=$B48,0,IF(AND('Bonus Depreciation Help'!$C$34="50%",$L$5=Inservice),VLOOKUP($C$2,'LookUp Ranges'!$A$64:$CY$69,W$38)*$B48,VLOOKUP($C$2,'LookUp Ranges'!$A$56:$CY$62,W$38)*$B48))</f>
        <v>0</v>
      </c>
      <c r="AF48" s="257">
        <f ca="1">IF($L48=$B48,0,IF(AND('Bonus Depreciation Help'!$C$34="50%",$L$5=Inservice),VLOOKUP($C$2,'LookUp Ranges'!$A$64:$CY$69,X$38)*$B48,VLOOKUP($C$2,'LookUp Ranges'!$A$56:$CY$62,X$38)*$B48))</f>
        <v>0</v>
      </c>
      <c r="AG48" s="257">
        <f ca="1">IF($L48=$B48,0,IF(AND('Bonus Depreciation Help'!$C$34="50%",$L$5=Inservice),VLOOKUP($C$2,'LookUp Ranges'!$A$64:$CY$69,Y$38)*$B48,VLOOKUP($C$2,'LookUp Ranges'!$A$56:$CY$62,Y$38)*$B48))</f>
        <v>0</v>
      </c>
      <c r="AH48" s="257">
        <f ca="1">IF($L48=$B48,0,IF(AND('Bonus Depreciation Help'!$C$34="50%",$L$5=Inservice),VLOOKUP($C$2,'LookUp Ranges'!$A$64:$CY$69,Z$38)*$B48,VLOOKUP($C$2,'LookUp Ranges'!$A$56:$CY$62,Z$38)*$B48))</f>
        <v>0</v>
      </c>
      <c r="AI48" s="257">
        <f ca="1">IF($L48=$B48,0,IF(AND('Bonus Depreciation Help'!$C$34="50%",$L$5=Inservice),VLOOKUP($C$2,'LookUp Ranges'!$A$64:$CY$69,AA$38)*$B48,VLOOKUP($C$2,'LookUp Ranges'!$A$56:$CY$62,AA$38)*$B48))</f>
        <v>0</v>
      </c>
      <c r="AJ48" s="257">
        <f ca="1">IF($L48=$B48,0,IF(AND('Bonus Depreciation Help'!$C$34="50%",$L$5=Inservice),VLOOKUP($C$2,'LookUp Ranges'!$A$64:$CY$69,AB$38)*$B48,VLOOKUP($C$2,'LookUp Ranges'!$A$56:$CY$62,AB$38)*$B48))</f>
        <v>0</v>
      </c>
      <c r="AK48" s="257">
        <f ca="1">IF($L48=$B48,0,IF(AND('Bonus Depreciation Help'!$C$34="50%",$L$5=Inservice),VLOOKUP($C$2,'LookUp Ranges'!$A$64:$CY$69,AC$38)*$B48,VLOOKUP($C$2,'LookUp Ranges'!$A$56:$CY$62,AC$38)*$B48))</f>
        <v>0</v>
      </c>
      <c r="AL48" s="257">
        <f ca="1">IF($L48=$B48,0,IF(AND('Bonus Depreciation Help'!$C$34="50%",$L$5=Inservice),VLOOKUP($C$2,'LookUp Ranges'!$A$64:$CY$69,AD$38)*$B48,VLOOKUP($C$2,'LookUp Ranges'!$A$56:$CY$62,AD$38)*$B48))</f>
        <v>0</v>
      </c>
      <c r="AM48" s="257">
        <f ca="1">IF($L48=$B48,0,IF(AND('Bonus Depreciation Help'!$C$34="50%",$L$5=Inservice),VLOOKUP($C$2,'LookUp Ranges'!$A$64:$CY$69,AE$38)*$B48,VLOOKUP($C$2,'LookUp Ranges'!$A$56:$CY$62,AE$38)*$B48))</f>
        <v>0</v>
      </c>
      <c r="AN48" s="257">
        <f ca="1">IF($L48=$B48,0,IF(AND('Bonus Depreciation Help'!$C$34="50%",$L$5=Inservice),VLOOKUP($C$2,'LookUp Ranges'!$A$64:$CY$69,AF$38)*$B48,VLOOKUP($C$2,'LookUp Ranges'!$A$56:$CY$62,AF$38)*$B48))</f>
        <v>0</v>
      </c>
      <c r="AO48" s="257">
        <f ca="1">IF($L48=$B48,0,IF(AND('Bonus Depreciation Help'!$C$34="50%",$L$5=Inservice),VLOOKUP($C$2,'LookUp Ranges'!$A$64:$CY$69,AG$38)*$B48,VLOOKUP($C$2,'LookUp Ranges'!$A$56:$CY$62,AG$38)*$B48))</f>
        <v>0</v>
      </c>
      <c r="AP48" s="257">
        <f ca="1">IF($L48=$B48,0,IF(AND('Bonus Depreciation Help'!$C$34="50%",$L$5=Inservice),VLOOKUP($C$2,'LookUp Ranges'!$A$64:$CY$69,AH$38)*$B48,VLOOKUP($C$2,'LookUp Ranges'!$A$56:$CY$62,AH$38)*$B48))</f>
        <v>0</v>
      </c>
      <c r="AQ48" s="257">
        <f ca="1">IF($L48=$B48,0,IF(AND('Bonus Depreciation Help'!$C$34="50%",$L$5=Inservice),VLOOKUP($C$2,'LookUp Ranges'!$A$64:$CY$69,AI$38)*$B48,VLOOKUP($C$2,'LookUp Ranges'!$A$56:$CY$62,AI$38)*$B48))</f>
        <v>0</v>
      </c>
      <c r="AR48" s="257">
        <f ca="1">IF($L48=$B48,0,IF(AND('Bonus Depreciation Help'!$C$34="50%",$L$5=Inservice),VLOOKUP($C$2,'LookUp Ranges'!$A$64:$CY$69,AJ$38)*$B48,VLOOKUP($C$2,'LookUp Ranges'!$A$56:$CY$62,AJ$38)*$B48))</f>
        <v>0</v>
      </c>
      <c r="AS48" s="257">
        <f ca="1">IF($L48=$B48,0,IF(AND('Bonus Depreciation Help'!$C$34="50%",$L$5=Inservice),VLOOKUP($C$2,'LookUp Ranges'!$A$64:$CY$69,AK$38)*$B48,VLOOKUP($C$2,'LookUp Ranges'!$A$56:$CY$62,AK$38)*$B48))</f>
        <v>0</v>
      </c>
      <c r="AT48" s="257">
        <f ca="1">IF($L48=$B48,0,IF(AND('Bonus Depreciation Help'!$C$34="50%",$L$5=Inservice),VLOOKUP($C$2,'LookUp Ranges'!$A$64:$CY$69,AL$38)*$B48,VLOOKUP($C$2,'LookUp Ranges'!$A$56:$CY$62,AL$38)*$B48))</f>
        <v>0</v>
      </c>
      <c r="AU48" s="257">
        <f ca="1">IF($L48=$B48,0,IF(AND('Bonus Depreciation Help'!$C$34="50%",$L$5=Inservice),VLOOKUP($C$2,'LookUp Ranges'!$A$64:$CY$69,AM$38)*$B48,VLOOKUP($C$2,'LookUp Ranges'!$A$56:$CY$62,AM$38)*$B48))</f>
        <v>0</v>
      </c>
      <c r="AV48" s="257">
        <f ca="1">IF($L48=$B48,0,IF(AND('Bonus Depreciation Help'!$C$34="50%",$L$5=Inservice),VLOOKUP($C$2,'LookUp Ranges'!$A$64:$CY$69,AN$38)*$B48,VLOOKUP($C$2,'LookUp Ranges'!$A$56:$CY$62,AN$38)*$B48))</f>
        <v>0</v>
      </c>
      <c r="AW48" s="257">
        <f ca="1">IF($L48=$B48,0,IF(AND('Bonus Depreciation Help'!$C$34="50%",$L$5=Inservice),VLOOKUP($C$2,'LookUp Ranges'!$A$64:$CY$69,AO$38)*$B48,VLOOKUP($C$2,'LookUp Ranges'!$A$56:$CY$62,AO$38)*$B48))</f>
        <v>0</v>
      </c>
      <c r="AX48" s="257">
        <f ca="1">IF($L48=$B48,0,IF(AND('Bonus Depreciation Help'!$C$34="50%",$L$5=Inservice),VLOOKUP($C$2,'LookUp Ranges'!$A$64:$CY$69,AP$38)*$B48,VLOOKUP($C$2,'LookUp Ranges'!$A$56:$CY$62,AP$38)*$B48))</f>
        <v>0</v>
      </c>
      <c r="AY48" s="257">
        <f ca="1">IF($L48=$B48,0,IF(AND('Bonus Depreciation Help'!$C$34="50%",$L$5=Inservice),VLOOKUP($C$2,'LookUp Ranges'!$A$64:$CY$69,AQ$38)*$B48,VLOOKUP($C$2,'LookUp Ranges'!$A$56:$CY$62,AQ$38)*$B48))</f>
        <v>0</v>
      </c>
      <c r="AZ48" s="257">
        <f ca="1">IF($L48=$B48,0,IF(AND('Bonus Depreciation Help'!$C$34="50%",$L$5=Inservice),VLOOKUP($C$2,'LookUp Ranges'!$A$64:$CY$69,AR$38)*$B48,VLOOKUP($C$2,'LookUp Ranges'!$A$56:$CY$62,AR$38)*$B48))</f>
        <v>0</v>
      </c>
      <c r="BA48" s="257">
        <f ca="1">IF($L48=$B48,0,IF(AND('Bonus Depreciation Help'!$C$34="50%",$L$5=Inservice),VLOOKUP($C$2,'LookUp Ranges'!$A$64:$CY$69,AS$38)*$B48,VLOOKUP($C$2,'LookUp Ranges'!$A$56:$CY$62,AS$38)*$B48))</f>
        <v>0</v>
      </c>
      <c r="BB48" s="257">
        <f ca="1">IF($L48=$B48,0,IF(AND('Bonus Depreciation Help'!$C$34="50%",$L$5=Inservice),VLOOKUP($C$2,'LookUp Ranges'!$A$64:$CY$69,AT$38)*$B48,VLOOKUP($C$2,'LookUp Ranges'!$A$56:$CY$62,AT$38)*$B48))</f>
        <v>0</v>
      </c>
      <c r="BC48" s="257">
        <f ca="1">IF($L48=$B48,0,IF(AND('Bonus Depreciation Help'!$C$34="50%",$L$5=Inservice),VLOOKUP($C$2,'LookUp Ranges'!$A$64:$CY$69,AU$38)*$B48,VLOOKUP($C$2,'LookUp Ranges'!$A$56:$CY$62,AU$38)*$B48))</f>
        <v>0</v>
      </c>
      <c r="BD48" s="257">
        <f ca="1">IF($L48=$B48,0,IF(AND('Bonus Depreciation Help'!$C$34="50%",$L$5=Inservice),VLOOKUP($C$2,'LookUp Ranges'!$A$64:$CY$69,AV$38)*$B48,VLOOKUP($C$2,'LookUp Ranges'!$A$56:$CY$62,AV$38)*$B48))</f>
        <v>0</v>
      </c>
      <c r="BE48" s="257">
        <f ca="1">IF($L48=$B48,0,IF(AND('Bonus Depreciation Help'!$C$34="50%",$L$5=Inservice),VLOOKUP($C$2,'LookUp Ranges'!$A$64:$CY$69,AW$38)*$B48,VLOOKUP($C$2,'LookUp Ranges'!$A$56:$CY$62,AW$38)*$B48))</f>
        <v>0</v>
      </c>
      <c r="BF48" s="257">
        <f ca="1">IF($L48=$B48,0,IF(AND('Bonus Depreciation Help'!$C$34="50%",$L$5=Inservice),VLOOKUP($C$2,'LookUp Ranges'!$A$64:$CY$69,AX$38)*$B48,VLOOKUP($C$2,'LookUp Ranges'!$A$56:$CY$62,AX$38)*$B48))</f>
        <v>0</v>
      </c>
      <c r="BG48" s="257">
        <f ca="1">IF($L48=$B48,0,IF(AND('Bonus Depreciation Help'!$C$34="50%",$L$5=Inservice),VLOOKUP($C$2,'LookUp Ranges'!$A$64:$CY$69,AY$38)*$B48,VLOOKUP($C$2,'LookUp Ranges'!$A$56:$CY$62,AY$38)*$B48))</f>
        <v>0</v>
      </c>
      <c r="BH48" s="257">
        <f ca="1">IF($L48=$B48,0,IF(AND('Bonus Depreciation Help'!$C$34="50%",$L$5=Inservice),VLOOKUP($C$2,'LookUp Ranges'!$A$64:$CY$69,AZ$38)*$B48,VLOOKUP($C$2,'LookUp Ranges'!$A$56:$CY$62,AZ$38)*$B48))</f>
        <v>0</v>
      </c>
      <c r="BI48" s="257">
        <f ca="1">IF($L48=$B48,0,IF(AND('Bonus Depreciation Help'!$C$34="50%",$L$5=Inservice),VLOOKUP($C$2,'LookUp Ranges'!$A$64:$CY$69,BA$38)*$B48,VLOOKUP($C$2,'LookUp Ranges'!$A$56:$CY$62,BA$38)*$B48))</f>
        <v>0</v>
      </c>
      <c r="BJ48" s="257">
        <f ca="1">IF($L48=$B48,0,IF(AND('Bonus Depreciation Help'!$C$34="50%",$L$5=Inservice),VLOOKUP($C$2,'LookUp Ranges'!$A$64:$CY$69,BB$38)*$B48,VLOOKUP($C$2,'LookUp Ranges'!$A$56:$CY$62,BB$38)*$B48))</f>
        <v>0</v>
      </c>
      <c r="BK48" s="257">
        <f ca="1">IF($L48=$B48,0,IF(AND('Bonus Depreciation Help'!$C$34="50%",$L$5=Inservice),VLOOKUP($C$2,'LookUp Ranges'!$A$64:$CY$69,BC$38)*$B48,VLOOKUP($C$2,'LookUp Ranges'!$A$56:$CY$62,BC$38)*$B48))</f>
        <v>0</v>
      </c>
      <c r="BL48" s="257">
        <f ca="1">IF($L48=$B48,0,IF(AND('Bonus Depreciation Help'!$C$34="50%",$L$5=Inservice),VLOOKUP($C$2,'LookUp Ranges'!$A$64:$CY$69,BD$38)*$B48,VLOOKUP($C$2,'LookUp Ranges'!$A$56:$CY$62,BD$38)*$B48))</f>
        <v>0</v>
      </c>
      <c r="BM48" s="257">
        <f ca="1">IF($L48=$B48,0,IF(AND('Bonus Depreciation Help'!$C$34="50%",$L$5=Inservice),VLOOKUP($C$2,'LookUp Ranges'!$A$64:$CY$69,BE$38)*$B48,VLOOKUP($C$2,'LookUp Ranges'!$A$56:$CY$62,BE$38)*$B48))</f>
        <v>0</v>
      </c>
      <c r="BN48" s="257">
        <f ca="1">IF($L48=$B48,0,IF(AND('Bonus Depreciation Help'!$C$34="50%",$L$5=Inservice),VLOOKUP($C$2,'LookUp Ranges'!$A$64:$CY$69,BF$38)*$B48,VLOOKUP($C$2,'LookUp Ranges'!$A$56:$CY$62,BF$38)*$B48))</f>
        <v>0</v>
      </c>
      <c r="BO48" s="257">
        <f ca="1">IF($L48=$B48,0,IF(AND('Bonus Depreciation Help'!$C$34="50%",$L$5=Inservice),VLOOKUP($C$2,'LookUp Ranges'!$A$64:$CY$69,BG$38)*$B48,VLOOKUP($C$2,'LookUp Ranges'!$A$56:$CY$62,BG$38)*$B48))</f>
        <v>0</v>
      </c>
      <c r="BP48" s="257">
        <f ca="1">IF($L48=$B48,0,IF(AND('Bonus Depreciation Help'!$C$34="50%",$L$5=Inservice),VLOOKUP($C$2,'LookUp Ranges'!$A$64:$CY$69,BH$38)*$B48,VLOOKUP($C$2,'LookUp Ranges'!$A$56:$CY$62,BH$38)*$B48))</f>
        <v>0</v>
      </c>
      <c r="BQ48" s="257">
        <f ca="1">IF($L48=$B48,0,IF(AND('Bonus Depreciation Help'!$C$34="50%",$L$5=Inservice),VLOOKUP($C$2,'LookUp Ranges'!$A$64:$CY$69,BI$38)*$B48,VLOOKUP($C$2,'LookUp Ranges'!$A$56:$CY$62,BI$38)*$B48))</f>
        <v>0</v>
      </c>
      <c r="BR48" s="257">
        <f ca="1">IF($L48=$B48,0,IF(AND('Bonus Depreciation Help'!$C$34="50%",$L$5=Inservice),VLOOKUP($C$2,'LookUp Ranges'!$A$64:$CY$69,BJ$38)*$B48,VLOOKUP($C$2,'LookUp Ranges'!$A$56:$CY$62,BJ$38)*$B48))</f>
        <v>0</v>
      </c>
      <c r="BS48" s="257">
        <f ca="1">IF($L48=$B48,0,IF(AND('Bonus Depreciation Help'!$C$34="50%",$L$5=Inservice),VLOOKUP($C$2,'LookUp Ranges'!$A$64:$CY$69,BK$38)*$B48,VLOOKUP($C$2,'LookUp Ranges'!$A$56:$CY$62,BK$38)*$B48))</f>
        <v>0</v>
      </c>
      <c r="BT48" s="257">
        <f ca="1">IF($L48=$B48,0,IF(AND('Bonus Depreciation Help'!$C$34="50%",$L$5=Inservice),VLOOKUP($C$2,'LookUp Ranges'!$A$64:$CY$69,BL$38)*$B48,VLOOKUP($C$2,'LookUp Ranges'!$A$56:$CY$62,BL$38)*$B48))</f>
        <v>0</v>
      </c>
      <c r="BU48" s="257">
        <f ca="1">IF($L48=$B48,0,IF(AND('Bonus Depreciation Help'!$C$34="50%",$L$5=Inservice),VLOOKUP($C$2,'LookUp Ranges'!$A$64:$CY$69,BM$38)*$B48,VLOOKUP($C$2,'LookUp Ranges'!$A$56:$CY$62,BM$38)*$B48))</f>
        <v>0</v>
      </c>
      <c r="BV48" s="257">
        <f ca="1">IF($L48=$B48,0,IF(AND('Bonus Depreciation Help'!$C$34="50%",$L$5=Inservice),VLOOKUP($C$2,'LookUp Ranges'!$A$64:$CY$69,BN$38)*$B48,VLOOKUP($C$2,'LookUp Ranges'!$A$56:$CY$62,BN$38)*$B48))</f>
        <v>0</v>
      </c>
      <c r="BW48" s="257">
        <f ca="1">IF($L48=$B48,0,IF(AND('Bonus Depreciation Help'!$C$34="50%",$L$5=Inservice),VLOOKUP($C$2,'LookUp Ranges'!$A$64:$CY$69,BO$38)*$B48,VLOOKUP($C$2,'LookUp Ranges'!$A$56:$CY$62,BO$38)*$B48))</f>
        <v>0</v>
      </c>
      <c r="BX48" s="257">
        <f ca="1">IF($L48=$B48,0,IF(AND('Bonus Depreciation Help'!$C$34="50%",$L$5=Inservice),VLOOKUP($C$2,'LookUp Ranges'!$A$64:$CY$69,BP$38)*$B48,VLOOKUP($C$2,'LookUp Ranges'!$A$56:$CY$62,BP$38)*$B48))</f>
        <v>0</v>
      </c>
      <c r="BY48" s="257">
        <f ca="1">IF($L48=$B48,0,IF(AND('Bonus Depreciation Help'!$C$34="50%",$L$5=Inservice),VLOOKUP($C$2,'LookUp Ranges'!$A$64:$CY$69,BQ$38)*$B48,VLOOKUP($C$2,'LookUp Ranges'!$A$56:$CY$62,BQ$38)*$B48))</f>
        <v>0</v>
      </c>
      <c r="BZ48" s="257">
        <f ca="1">IF($L48=$B48,0,IF(AND('Bonus Depreciation Help'!$C$34="50%",$L$5=Inservice),VLOOKUP($C$2,'LookUp Ranges'!$A$64:$CY$69,BR$38)*$B48,VLOOKUP($C$2,'LookUp Ranges'!$A$56:$CY$62,BR$38)*$B48))</f>
        <v>0</v>
      </c>
      <c r="CA48" s="257">
        <f ca="1">IF($L48=$B48,0,IF(AND('Bonus Depreciation Help'!$C$34="50%",$L$5=Inservice),VLOOKUP($C$2,'LookUp Ranges'!$A$64:$CY$69,BS$38)*$B48,VLOOKUP($C$2,'LookUp Ranges'!$A$56:$CY$62,BS$38)*$B48))</f>
        <v>0</v>
      </c>
      <c r="CB48" s="257">
        <f ca="1">IF($L48=$B48,0,IF(AND('Bonus Depreciation Help'!$C$34="50%",$L$5=Inservice),VLOOKUP($C$2,'LookUp Ranges'!$A$64:$CY$69,BT$38)*$B48,VLOOKUP($C$2,'LookUp Ranges'!$A$56:$CY$62,BT$38)*$B48))</f>
        <v>0</v>
      </c>
      <c r="CC48" s="257">
        <f ca="1">IF($L48=$B48,0,IF(AND('Bonus Depreciation Help'!$C$34="50%",$L$5=Inservice),VLOOKUP($C$2,'LookUp Ranges'!$A$64:$CY$69,BU$38)*$B48,VLOOKUP($C$2,'LookUp Ranges'!$A$56:$CY$62,BU$38)*$B48))</f>
        <v>0</v>
      </c>
      <c r="CD48" s="257">
        <f ca="1">IF($L48=$B48,0,IF(AND('Bonus Depreciation Help'!$C$34="50%",$L$5=Inservice),VLOOKUP($C$2,'LookUp Ranges'!$A$64:$CY$69,BV$38)*$B48,VLOOKUP($C$2,'LookUp Ranges'!$A$56:$CY$62,BV$38)*$B48))</f>
        <v>0</v>
      </c>
      <c r="CE48" s="257">
        <f ca="1">IF($L48=$B48,0,IF(AND('Bonus Depreciation Help'!$C$34="50%",$L$5=Inservice),VLOOKUP($C$2,'LookUp Ranges'!$A$64:$CY$69,BW$38)*$B48,VLOOKUP($C$2,'LookUp Ranges'!$A$56:$CY$62,BW$38)*$B48))</f>
        <v>0</v>
      </c>
      <c r="CF48" s="257">
        <f ca="1">IF($L48=$B48,0,IF(AND('Bonus Depreciation Help'!$C$34="50%",$L$5=Inservice),VLOOKUP($C$2,'LookUp Ranges'!$A$64:$CY$69,BX$38)*$B48,VLOOKUP($C$2,'LookUp Ranges'!$A$56:$CY$62,BX$38)*$B48))</f>
        <v>0</v>
      </c>
      <c r="CG48" s="257">
        <f ca="1">IF($L48=$B48,0,IF(AND('Bonus Depreciation Help'!$C$34="50%",$L$5=Inservice),VLOOKUP($C$2,'LookUp Ranges'!$A$64:$CY$69,BY$38)*$B48,VLOOKUP($C$2,'LookUp Ranges'!$A$56:$CY$62,BY$38)*$B48))</f>
        <v>0</v>
      </c>
      <c r="CH48" s="257">
        <f ca="1">IF($L48=$B48,0,IF(AND('Bonus Depreciation Help'!$C$34="50%",$L$5=Inservice),VLOOKUP($C$2,'LookUp Ranges'!$A$64:$CY$69,BZ$38)*$B48,VLOOKUP($C$2,'LookUp Ranges'!$A$56:$CY$62,BZ$38)*$B48))</f>
        <v>0</v>
      </c>
      <c r="CI48" s="257">
        <f ca="1">IF($L48=$B48,0,IF(AND('Bonus Depreciation Help'!$C$34="50%",$L$5=Inservice),VLOOKUP($C$2,'LookUp Ranges'!$A$64:$CY$69,CA$38)*$B48,VLOOKUP($C$2,'LookUp Ranges'!$A$56:$CY$62,CA$38)*$B48))</f>
        <v>0</v>
      </c>
      <c r="CJ48" s="257">
        <f ca="1">IF($L48=$B48,0,IF(AND('Bonus Depreciation Help'!$C$34="50%",$L$5=Inservice),VLOOKUP($C$2,'LookUp Ranges'!$A$64:$CY$69,CB$38)*$B48,VLOOKUP($C$2,'LookUp Ranges'!$A$56:$CY$62,CB$38)*$B48))</f>
        <v>0</v>
      </c>
      <c r="CK48" s="257">
        <f ca="1">IF($L48=$B48,0,IF(AND('Bonus Depreciation Help'!$C$34="50%",$L$5=Inservice),VLOOKUP($C$2,'LookUp Ranges'!$A$64:$CY$69,CC$38)*$B48,VLOOKUP($C$2,'LookUp Ranges'!$A$56:$CY$62,CC$38)*$B48))</f>
        <v>0</v>
      </c>
      <c r="CL48" s="257">
        <f ca="1">IF($L48=$B48,0,IF(AND('Bonus Depreciation Help'!$C$34="50%",$L$5=Inservice),VLOOKUP($C$2,'LookUp Ranges'!$A$64:$CY$69,CD$38)*$B48,VLOOKUP($C$2,'LookUp Ranges'!$A$56:$CY$62,CD$38)*$B48))</f>
        <v>0</v>
      </c>
      <c r="CM48" s="257">
        <f ca="1">IF($L48=$B48,0,IF(AND('Bonus Depreciation Help'!$C$34="50%",$L$5=Inservice),VLOOKUP($C$2,'LookUp Ranges'!$A$64:$CY$69,CE$38)*$B48,VLOOKUP($C$2,'LookUp Ranges'!$A$56:$CY$62,CE$38)*$B48))</f>
        <v>0</v>
      </c>
      <c r="CN48" s="257">
        <f ca="1">IF($L48=$B48,0,IF(AND('Bonus Depreciation Help'!$C$34="50%",$L$5=Inservice),VLOOKUP($C$2,'LookUp Ranges'!$A$64:$CY$69,CF$38)*$B48,VLOOKUP($C$2,'LookUp Ranges'!$A$56:$CY$62,CF$38)*$B48))</f>
        <v>0</v>
      </c>
      <c r="CO48" s="257">
        <f ca="1">IF($L48=$B48,0,IF(AND('Bonus Depreciation Help'!$C$34="50%",$L$5=Inservice),VLOOKUP($C$2,'LookUp Ranges'!$A$64:$CY$69,CG$38)*$B48,VLOOKUP($C$2,'LookUp Ranges'!$A$56:$CY$62,CG$38)*$B48))</f>
        <v>0</v>
      </c>
      <c r="CP48" s="257">
        <f ca="1">IF($L48=$B48,0,IF(AND('Bonus Depreciation Help'!$C$34="50%",$L$5=Inservice),VLOOKUP($C$2,'LookUp Ranges'!$A$64:$CY$69,CH$38)*$B48,VLOOKUP($C$2,'LookUp Ranges'!$A$56:$CY$62,CH$38)*$B48))</f>
        <v>0</v>
      </c>
      <c r="CQ48" s="257">
        <f ca="1">IF($L48=$B48,0,IF(AND('Bonus Depreciation Help'!$C$34="50%",$L$5=Inservice),VLOOKUP($C$2,'LookUp Ranges'!$A$64:$CY$69,CI$38)*$B48,VLOOKUP($C$2,'LookUp Ranges'!$A$56:$CY$62,CI$38)*$B48))</f>
        <v>0</v>
      </c>
      <c r="CR48" s="257">
        <f ca="1">IF($L48=$B48,0,IF(AND('Bonus Depreciation Help'!$C$34="50%",$L$5=Inservice),VLOOKUP($C$2,'LookUp Ranges'!$A$64:$CY$69,CJ$38)*$B48,VLOOKUP($C$2,'LookUp Ranges'!$A$56:$CY$62,CJ$38)*$B48))</f>
        <v>0</v>
      </c>
      <c r="CS48" s="257">
        <f ca="1">IF($L48=$B48,0,IF(AND('Bonus Depreciation Help'!$C$34="50%",$L$5=Inservice),VLOOKUP($C$2,'LookUp Ranges'!$A$64:$CY$69,CK$38)*$B48,VLOOKUP($C$2,'LookUp Ranges'!$A$56:$CY$62,CK$38)*$B48))</f>
        <v>0</v>
      </c>
      <c r="CT48" s="257">
        <f ca="1">IF($L48=$B48,0,IF(AND('Bonus Depreciation Help'!$C$34="50%",$L$5=Inservice),VLOOKUP($C$2,'LookUp Ranges'!$A$64:$CY$69,CL$38)*$B48,VLOOKUP($C$2,'LookUp Ranges'!$A$56:$CY$62,CL$38)*$B48))</f>
        <v>0</v>
      </c>
      <c r="CU48" s="257">
        <f ca="1">IF($L48=$B48,0,IF(AND('Bonus Depreciation Help'!$C$34="50%",$L$5=Inservice),VLOOKUP($C$2,'LookUp Ranges'!$A$64:$CY$69,CM$38)*$B48,VLOOKUP($C$2,'LookUp Ranges'!$A$56:$CY$62,CM$38)*$B48))</f>
        <v>0</v>
      </c>
      <c r="CV48" s="257">
        <f ca="1">IF($L48=$B48,0,IF(AND('Bonus Depreciation Help'!$C$34="50%",$L$5=Inservice),VLOOKUP($C$2,'LookUp Ranges'!$A$64:$CY$69,CN$38)*$B48,VLOOKUP($C$2,'LookUp Ranges'!$A$56:$CY$62,CN$38)*$B48))</f>
        <v>0</v>
      </c>
      <c r="CW48" s="257">
        <f ca="1">IF($L48=$B48,0,IF(AND('Bonus Depreciation Help'!$C$34="50%",$L$5=Inservice),VLOOKUP($C$2,'LookUp Ranges'!$A$64:$CY$69,CO$38)*$B48,VLOOKUP($C$2,'LookUp Ranges'!$A$56:$CY$62,CO$38)*$B48))</f>
        <v>0</v>
      </c>
      <c r="CX48" s="257">
        <f ca="1">IF($L48=$B48,0,IF(AND('Bonus Depreciation Help'!$C$34="50%",$L$5=Inservice),VLOOKUP($C$2,'LookUp Ranges'!$A$64:$CY$69,CP$38)*$B48,VLOOKUP($C$2,'LookUp Ranges'!$A$56:$CY$62,CP$38)*$B48))</f>
        <v>0</v>
      </c>
      <c r="CY48" s="247">
        <f t="shared" ca="1" si="236"/>
        <v>0</v>
      </c>
    </row>
    <row r="49" spans="1:103" x14ac:dyDescent="0.2">
      <c r="A49" s="246">
        <f t="shared" si="234"/>
        <v>11</v>
      </c>
      <c r="B49" s="238">
        <f t="shared" si="235"/>
        <v>0</v>
      </c>
      <c r="C49" s="248"/>
      <c r="D49" s="248"/>
      <c r="E49" s="248"/>
      <c r="F49" s="248"/>
      <c r="G49" s="248"/>
      <c r="H49" s="248"/>
      <c r="I49" s="248"/>
      <c r="J49" s="248"/>
      <c r="K49" s="248"/>
      <c r="L49" s="248"/>
      <c r="M49" s="256">
        <f ca="1">IF(AND('Bonus Depreciation Help'!$C$34="100%",M$5=Inservice),$B49,IF(AND('Bonus Depreciation Help'!$C$34="50%",M$5=Inservice),VLOOKUP($C$2,'LookUp Ranges'!$A$64:$CY$69,D$38)*$B49,VLOOKUP($C$2,'LookUp Ranges'!$A$56:$CY$62,D$38)*$B49))</f>
        <v>0</v>
      </c>
      <c r="N49" s="256">
        <f ca="1">IF($M49=$B49,0,IF(AND('Bonus Depreciation Help'!$C$34="50%",$M$5=Inservice),VLOOKUP($C$2,'LookUp Ranges'!$A$64:$CY$69,E$38)*$B49,VLOOKUP($C$2,'LookUp Ranges'!$A$56:$CY$62,E$38)*$B49))</f>
        <v>0</v>
      </c>
      <c r="O49" s="256">
        <f ca="1">IF($M49=$B49,0,IF(AND('Bonus Depreciation Help'!$C$34="50%",$M$5=Inservice),VLOOKUP($C$2,'LookUp Ranges'!$A$64:$CY$69,F$38)*$B49,VLOOKUP($C$2,'LookUp Ranges'!$A$56:$CY$62,F$38)*$B49))</f>
        <v>0</v>
      </c>
      <c r="P49" s="256">
        <f ca="1">IF($M49=$B49,0,IF(AND('Bonus Depreciation Help'!$C$34="50%",$M$5=Inservice),VLOOKUP($C$2,'LookUp Ranges'!$A$64:$CY$69,G$38)*$B49,VLOOKUP($C$2,'LookUp Ranges'!$A$56:$CY$62,G$38)*$B49))</f>
        <v>0</v>
      </c>
      <c r="Q49" s="256">
        <f ca="1">IF($M49=$B49,0,IF(AND('Bonus Depreciation Help'!$C$34="50%",$M$5=Inservice),VLOOKUP($C$2,'LookUp Ranges'!$A$64:$CY$69,H$38)*$B49,VLOOKUP($C$2,'LookUp Ranges'!$A$56:$CY$62,H$38)*$B49))</f>
        <v>0</v>
      </c>
      <c r="R49" s="256">
        <f ca="1">IF($M49=$B49,0,IF(AND('Bonus Depreciation Help'!$C$34="50%",$M$5=Inservice),VLOOKUP($C$2,'LookUp Ranges'!$A$64:$CY$69,I$38)*$B49,VLOOKUP($C$2,'LookUp Ranges'!$A$56:$CY$62,I$38)*$B49))</f>
        <v>0</v>
      </c>
      <c r="S49" s="256">
        <f ca="1">IF($M49=$B49,0,IF(AND('Bonus Depreciation Help'!$C$34="50%",$M$5=Inservice),VLOOKUP($C$2,'LookUp Ranges'!$A$64:$CY$69,J$38)*$B49,VLOOKUP($C$2,'LookUp Ranges'!$A$56:$CY$62,J$38)*$B49))</f>
        <v>0</v>
      </c>
      <c r="T49" s="256">
        <f ca="1">IF($M49=$B49,0,IF(AND('Bonus Depreciation Help'!$C$34="50%",$M$5=Inservice),VLOOKUP($C$2,'LookUp Ranges'!$A$64:$CY$69,K$38)*$B49,VLOOKUP($C$2,'LookUp Ranges'!$A$56:$CY$62,K$38)*$B49))</f>
        <v>0</v>
      </c>
      <c r="U49" s="256">
        <f ca="1">IF($M49=$B49,0,IF(AND('Bonus Depreciation Help'!$C$34="50%",$M$5=Inservice),VLOOKUP($C$2,'LookUp Ranges'!$A$64:$CY$69,L$38)*$B49,VLOOKUP($C$2,'LookUp Ranges'!$A$56:$CY$62,L$38)*$B49))</f>
        <v>0</v>
      </c>
      <c r="V49" s="256">
        <f ca="1">IF($M49=$B49,0,IF(AND('Bonus Depreciation Help'!$C$34="50%",$M$5=Inservice),VLOOKUP($C$2,'LookUp Ranges'!$A$64:$CY$69,M$38)*$B49,VLOOKUP($C$2,'LookUp Ranges'!$A$56:$CY$62,M$38)*$B49))</f>
        <v>0</v>
      </c>
      <c r="W49" s="256">
        <f ca="1">IF($M49=$B49,0,IF(AND('Bonus Depreciation Help'!$C$34="50%",$M$5=Inservice),VLOOKUP($C$2,'LookUp Ranges'!$A$64:$CY$69,N$38)*$B49,VLOOKUP($C$2,'LookUp Ranges'!$A$56:$CY$62,N$38)*$B49))</f>
        <v>0</v>
      </c>
      <c r="X49" s="256">
        <f ca="1">IF($M49=$B49,0,IF(AND('Bonus Depreciation Help'!$C$34="50%",$M$5=Inservice),VLOOKUP($C$2,'LookUp Ranges'!$A$64:$CY$69,O$38)*$B49,VLOOKUP($C$2,'LookUp Ranges'!$A$56:$CY$62,O$38)*$B49))</f>
        <v>0</v>
      </c>
      <c r="Y49" s="256">
        <f ca="1">IF($M49=$B49,0,IF(AND('Bonus Depreciation Help'!$C$34="50%",$M$5=Inservice),VLOOKUP($C$2,'LookUp Ranges'!$A$64:$CY$69,P$38)*$B49,VLOOKUP($C$2,'LookUp Ranges'!$A$56:$CY$62,P$38)*$B49))</f>
        <v>0</v>
      </c>
      <c r="Z49" s="257">
        <f ca="1">IF($M49=$B49,0,IF(AND('Bonus Depreciation Help'!$C$34="50%",$M$5=Inservice),VLOOKUP($C$2,'LookUp Ranges'!$A$64:$CY$69,Q$38)*$B49,VLOOKUP($C$2,'LookUp Ranges'!$A$56:$CY$62,Q$38)*$B49))</f>
        <v>0</v>
      </c>
      <c r="AA49" s="257">
        <f ca="1">IF($M49=$B49,0,IF(AND('Bonus Depreciation Help'!$C$34="50%",$M$5=Inservice),VLOOKUP($C$2,'LookUp Ranges'!$A$64:$CY$69,R$38)*$B49,VLOOKUP($C$2,'LookUp Ranges'!$A$56:$CY$62,R$38)*$B49))</f>
        <v>0</v>
      </c>
      <c r="AB49" s="257">
        <f ca="1">IF($M49=$B49,0,IF(AND('Bonus Depreciation Help'!$C$34="50%",$M$5=Inservice),VLOOKUP($C$2,'LookUp Ranges'!$A$64:$CY$69,S$38)*$B49,VLOOKUP($C$2,'LookUp Ranges'!$A$56:$CY$62,S$38)*$B49))</f>
        <v>0</v>
      </c>
      <c r="AC49" s="257">
        <f ca="1">IF($M49=$B49,0,IF(AND('Bonus Depreciation Help'!$C$34="50%",$M$5=Inservice),VLOOKUP($C$2,'LookUp Ranges'!$A$64:$CY$69,T$38)*$B49,VLOOKUP($C$2,'LookUp Ranges'!$A$56:$CY$62,T$38)*$B49))</f>
        <v>0</v>
      </c>
      <c r="AD49" s="257">
        <f ca="1">IF($M49=$B49,0,IF(AND('Bonus Depreciation Help'!$C$34="50%",$M$5=Inservice),VLOOKUP($C$2,'LookUp Ranges'!$A$64:$CY$69,U$38)*$B49,VLOOKUP($C$2,'LookUp Ranges'!$A$56:$CY$62,U$38)*$B49))</f>
        <v>0</v>
      </c>
      <c r="AE49" s="257">
        <f ca="1">IF($M49=$B49,0,IF(AND('Bonus Depreciation Help'!$C$34="50%",$M$5=Inservice),VLOOKUP($C$2,'LookUp Ranges'!$A$64:$CY$69,V$38)*$B49,VLOOKUP($C$2,'LookUp Ranges'!$A$56:$CY$62,V$38)*$B49))</f>
        <v>0</v>
      </c>
      <c r="AF49" s="257">
        <f ca="1">IF($M49=$B49,0,IF(AND('Bonus Depreciation Help'!$C$34="50%",$M$5=Inservice),VLOOKUP($C$2,'LookUp Ranges'!$A$64:$CY$69,W$38)*$B49,VLOOKUP($C$2,'LookUp Ranges'!$A$56:$CY$62,W$38)*$B49))</f>
        <v>0</v>
      </c>
      <c r="AG49" s="257">
        <f ca="1">IF($M49=$B49,0,IF(AND('Bonus Depreciation Help'!$C$34="50%",$M$5=Inservice),VLOOKUP($C$2,'LookUp Ranges'!$A$64:$CY$69,X$38)*$B49,VLOOKUP($C$2,'LookUp Ranges'!$A$56:$CY$62,X$38)*$B49))</f>
        <v>0</v>
      </c>
      <c r="AH49" s="257">
        <f ca="1">IF($M49=$B49,0,IF(AND('Bonus Depreciation Help'!$C$34="50%",$M$5=Inservice),VLOOKUP($C$2,'LookUp Ranges'!$A$64:$CY$69,Y$38)*$B49,VLOOKUP($C$2,'LookUp Ranges'!$A$56:$CY$62,Y$38)*$B49))</f>
        <v>0</v>
      </c>
      <c r="AI49" s="257">
        <f ca="1">IF($M49=$B49,0,IF(AND('Bonus Depreciation Help'!$C$34="50%",$M$5=Inservice),VLOOKUP($C$2,'LookUp Ranges'!$A$64:$CY$69,Z$38)*$B49,VLOOKUP($C$2,'LookUp Ranges'!$A$56:$CY$62,Z$38)*$B49))</f>
        <v>0</v>
      </c>
      <c r="AJ49" s="257">
        <f ca="1">IF($M49=$B49,0,IF(AND('Bonus Depreciation Help'!$C$34="50%",$M$5=Inservice),VLOOKUP($C$2,'LookUp Ranges'!$A$64:$CY$69,AA$38)*$B49,VLOOKUP($C$2,'LookUp Ranges'!$A$56:$CY$62,AA$38)*$B49))</f>
        <v>0</v>
      </c>
      <c r="AK49" s="257">
        <f ca="1">IF($M49=$B49,0,IF(AND('Bonus Depreciation Help'!$C$34="50%",$M$5=Inservice),VLOOKUP($C$2,'LookUp Ranges'!$A$64:$CY$69,AB$38)*$B49,VLOOKUP($C$2,'LookUp Ranges'!$A$56:$CY$62,AB$38)*$B49))</f>
        <v>0</v>
      </c>
      <c r="AL49" s="257">
        <f ca="1">IF($M49=$B49,0,IF(AND('Bonus Depreciation Help'!$C$34="50%",$M$5=Inservice),VLOOKUP($C$2,'LookUp Ranges'!$A$64:$CY$69,AC$38)*$B49,VLOOKUP($C$2,'LookUp Ranges'!$A$56:$CY$62,AC$38)*$B49))</f>
        <v>0</v>
      </c>
      <c r="AM49" s="257">
        <f ca="1">IF($M49=$B49,0,IF(AND('Bonus Depreciation Help'!$C$34="50%",$M$5=Inservice),VLOOKUP($C$2,'LookUp Ranges'!$A$64:$CY$69,AD$38)*$B49,VLOOKUP($C$2,'LookUp Ranges'!$A$56:$CY$62,AD$38)*$B49))</f>
        <v>0</v>
      </c>
      <c r="AN49" s="257">
        <f ca="1">IF($M49=$B49,0,IF(AND('Bonus Depreciation Help'!$C$34="50%",$M$5=Inservice),VLOOKUP($C$2,'LookUp Ranges'!$A$64:$CY$69,AE$38)*$B49,VLOOKUP($C$2,'LookUp Ranges'!$A$56:$CY$62,AE$38)*$B49))</f>
        <v>0</v>
      </c>
      <c r="AO49" s="257">
        <f ca="1">IF($M49=$B49,0,IF(AND('Bonus Depreciation Help'!$C$34="50%",$M$5=Inservice),VLOOKUP($C$2,'LookUp Ranges'!$A$64:$CY$69,AF$38)*$B49,VLOOKUP($C$2,'LookUp Ranges'!$A$56:$CY$62,AF$38)*$B49))</f>
        <v>0</v>
      </c>
      <c r="AP49" s="257">
        <f ca="1">IF($M49=$B49,0,IF(AND('Bonus Depreciation Help'!$C$34="50%",$M$5=Inservice),VLOOKUP($C$2,'LookUp Ranges'!$A$64:$CY$69,AG$38)*$B49,VLOOKUP($C$2,'LookUp Ranges'!$A$56:$CY$62,AG$38)*$B49))</f>
        <v>0</v>
      </c>
      <c r="AQ49" s="257">
        <f ca="1">IF($M49=$B49,0,IF(AND('Bonus Depreciation Help'!$C$34="50%",$M$5=Inservice),VLOOKUP($C$2,'LookUp Ranges'!$A$64:$CY$69,AH$38)*$B49,VLOOKUP($C$2,'LookUp Ranges'!$A$56:$CY$62,AH$38)*$B49))</f>
        <v>0</v>
      </c>
      <c r="AR49" s="257">
        <f ca="1">IF($M49=$B49,0,IF(AND('Bonus Depreciation Help'!$C$34="50%",$M$5=Inservice),VLOOKUP($C$2,'LookUp Ranges'!$A$64:$CY$69,AI$38)*$B49,VLOOKUP($C$2,'LookUp Ranges'!$A$56:$CY$62,AI$38)*$B49))</f>
        <v>0</v>
      </c>
      <c r="AS49" s="257">
        <f ca="1">IF($M49=$B49,0,IF(AND('Bonus Depreciation Help'!$C$34="50%",$M$5=Inservice),VLOOKUP($C$2,'LookUp Ranges'!$A$64:$CY$69,AJ$38)*$B49,VLOOKUP($C$2,'LookUp Ranges'!$A$56:$CY$62,AJ$38)*$B49))</f>
        <v>0</v>
      </c>
      <c r="AT49" s="257">
        <f ca="1">IF($M49=$B49,0,IF(AND('Bonus Depreciation Help'!$C$34="50%",$M$5=Inservice),VLOOKUP($C$2,'LookUp Ranges'!$A$64:$CY$69,AK$38)*$B49,VLOOKUP($C$2,'LookUp Ranges'!$A$56:$CY$62,AK$38)*$B49))</f>
        <v>0</v>
      </c>
      <c r="AU49" s="257">
        <f ca="1">IF($M49=$B49,0,IF(AND('Bonus Depreciation Help'!$C$34="50%",$M$5=Inservice),VLOOKUP($C$2,'LookUp Ranges'!$A$64:$CY$69,AL$38)*$B49,VLOOKUP($C$2,'LookUp Ranges'!$A$56:$CY$62,AL$38)*$B49))</f>
        <v>0</v>
      </c>
      <c r="AV49" s="257">
        <f ca="1">IF($M49=$B49,0,IF(AND('Bonus Depreciation Help'!$C$34="50%",$M$5=Inservice),VLOOKUP($C$2,'LookUp Ranges'!$A$64:$CY$69,AM$38)*$B49,VLOOKUP($C$2,'LookUp Ranges'!$A$56:$CY$62,AM$38)*$B49))</f>
        <v>0</v>
      </c>
      <c r="AW49" s="257">
        <f ca="1">IF($M49=$B49,0,IF(AND('Bonus Depreciation Help'!$C$34="50%",$M$5=Inservice),VLOOKUP($C$2,'LookUp Ranges'!$A$64:$CY$69,AN$38)*$B49,VLOOKUP($C$2,'LookUp Ranges'!$A$56:$CY$62,AN$38)*$B49))</f>
        <v>0</v>
      </c>
      <c r="AX49" s="257">
        <f ca="1">IF($M49=$B49,0,IF(AND('Bonus Depreciation Help'!$C$34="50%",$M$5=Inservice),VLOOKUP($C$2,'LookUp Ranges'!$A$64:$CY$69,AO$38)*$B49,VLOOKUP($C$2,'LookUp Ranges'!$A$56:$CY$62,AO$38)*$B49))</f>
        <v>0</v>
      </c>
      <c r="AY49" s="257">
        <f ca="1">IF($M49=$B49,0,IF(AND('Bonus Depreciation Help'!$C$34="50%",$M$5=Inservice),VLOOKUP($C$2,'LookUp Ranges'!$A$64:$CY$69,AP$38)*$B49,VLOOKUP($C$2,'LookUp Ranges'!$A$56:$CY$62,AP$38)*$B49))</f>
        <v>0</v>
      </c>
      <c r="AZ49" s="257">
        <f ca="1">IF($M49=$B49,0,IF(AND('Bonus Depreciation Help'!$C$34="50%",$M$5=Inservice),VLOOKUP($C$2,'LookUp Ranges'!$A$64:$CY$69,AQ$38)*$B49,VLOOKUP($C$2,'LookUp Ranges'!$A$56:$CY$62,AQ$38)*$B49))</f>
        <v>0</v>
      </c>
      <c r="BA49" s="257">
        <f ca="1">IF($M49=$B49,0,IF(AND('Bonus Depreciation Help'!$C$34="50%",$M$5=Inservice),VLOOKUP($C$2,'LookUp Ranges'!$A$64:$CY$69,AR$38)*$B49,VLOOKUP($C$2,'LookUp Ranges'!$A$56:$CY$62,AR$38)*$B49))</f>
        <v>0</v>
      </c>
      <c r="BB49" s="257">
        <f ca="1">IF($M49=$B49,0,IF(AND('Bonus Depreciation Help'!$C$34="50%",$M$5=Inservice),VLOOKUP($C$2,'LookUp Ranges'!$A$64:$CY$69,AS$38)*$B49,VLOOKUP($C$2,'LookUp Ranges'!$A$56:$CY$62,AS$38)*$B49))</f>
        <v>0</v>
      </c>
      <c r="BC49" s="257">
        <f ca="1">IF($M49=$B49,0,IF(AND('Bonus Depreciation Help'!$C$34="50%",$M$5=Inservice),VLOOKUP($C$2,'LookUp Ranges'!$A$64:$CY$69,AT$38)*$B49,VLOOKUP($C$2,'LookUp Ranges'!$A$56:$CY$62,AT$38)*$B49))</f>
        <v>0</v>
      </c>
      <c r="BD49" s="257">
        <f ca="1">IF($M49=$B49,0,IF(AND('Bonus Depreciation Help'!$C$34="50%",$M$5=Inservice),VLOOKUP($C$2,'LookUp Ranges'!$A$64:$CY$69,AU$38)*$B49,VLOOKUP($C$2,'LookUp Ranges'!$A$56:$CY$62,AU$38)*$B49))</f>
        <v>0</v>
      </c>
      <c r="BE49" s="257">
        <f ca="1">IF($M49=$B49,0,IF(AND('Bonus Depreciation Help'!$C$34="50%",$M$5=Inservice),VLOOKUP($C$2,'LookUp Ranges'!$A$64:$CY$69,AV$38)*$B49,VLOOKUP($C$2,'LookUp Ranges'!$A$56:$CY$62,AV$38)*$B49))</f>
        <v>0</v>
      </c>
      <c r="BF49" s="257">
        <f ca="1">IF($M49=$B49,0,IF(AND('Bonus Depreciation Help'!$C$34="50%",$M$5=Inservice),VLOOKUP($C$2,'LookUp Ranges'!$A$64:$CY$69,AW$38)*$B49,VLOOKUP($C$2,'LookUp Ranges'!$A$56:$CY$62,AW$38)*$B49))</f>
        <v>0</v>
      </c>
      <c r="BG49" s="257">
        <f ca="1">IF($M49=$B49,0,IF(AND('Bonus Depreciation Help'!$C$34="50%",$M$5=Inservice),VLOOKUP($C$2,'LookUp Ranges'!$A$64:$CY$69,AX$38)*$B49,VLOOKUP($C$2,'LookUp Ranges'!$A$56:$CY$62,AX$38)*$B49))</f>
        <v>0</v>
      </c>
      <c r="BH49" s="257">
        <f ca="1">IF($M49=$B49,0,IF(AND('Bonus Depreciation Help'!$C$34="50%",$M$5=Inservice),VLOOKUP($C$2,'LookUp Ranges'!$A$64:$CY$69,AY$38)*$B49,VLOOKUP($C$2,'LookUp Ranges'!$A$56:$CY$62,AY$38)*$B49))</f>
        <v>0</v>
      </c>
      <c r="BI49" s="257">
        <f ca="1">IF($M49=$B49,0,IF(AND('Bonus Depreciation Help'!$C$34="50%",$M$5=Inservice),VLOOKUP($C$2,'LookUp Ranges'!$A$64:$CY$69,AZ$38)*$B49,VLOOKUP($C$2,'LookUp Ranges'!$A$56:$CY$62,AZ$38)*$B49))</f>
        <v>0</v>
      </c>
      <c r="BJ49" s="257">
        <f ca="1">IF($M49=$B49,0,IF(AND('Bonus Depreciation Help'!$C$34="50%",$M$5=Inservice),VLOOKUP($C$2,'LookUp Ranges'!$A$64:$CY$69,BA$38)*$B49,VLOOKUP($C$2,'LookUp Ranges'!$A$56:$CY$62,BA$38)*$B49))</f>
        <v>0</v>
      </c>
      <c r="BK49" s="257">
        <f ca="1">IF($M49=$B49,0,IF(AND('Bonus Depreciation Help'!$C$34="50%",$M$5=Inservice),VLOOKUP($C$2,'LookUp Ranges'!$A$64:$CY$69,BB$38)*$B49,VLOOKUP($C$2,'LookUp Ranges'!$A$56:$CY$62,BB$38)*$B49))</f>
        <v>0</v>
      </c>
      <c r="BL49" s="257">
        <f ca="1">IF($M49=$B49,0,IF(AND('Bonus Depreciation Help'!$C$34="50%",$M$5=Inservice),VLOOKUP($C$2,'LookUp Ranges'!$A$64:$CY$69,BC$38)*$B49,VLOOKUP($C$2,'LookUp Ranges'!$A$56:$CY$62,BC$38)*$B49))</f>
        <v>0</v>
      </c>
      <c r="BM49" s="257">
        <f ca="1">IF($M49=$B49,0,IF(AND('Bonus Depreciation Help'!$C$34="50%",$M$5=Inservice),VLOOKUP($C$2,'LookUp Ranges'!$A$64:$CY$69,BD$38)*$B49,VLOOKUP($C$2,'LookUp Ranges'!$A$56:$CY$62,BD$38)*$B49))</f>
        <v>0</v>
      </c>
      <c r="BN49" s="257">
        <f ca="1">IF($M49=$B49,0,IF(AND('Bonus Depreciation Help'!$C$34="50%",$M$5=Inservice),VLOOKUP($C$2,'LookUp Ranges'!$A$64:$CY$69,BE$38)*$B49,VLOOKUP($C$2,'LookUp Ranges'!$A$56:$CY$62,BE$38)*$B49))</f>
        <v>0</v>
      </c>
      <c r="BO49" s="257">
        <f ca="1">IF($M49=$B49,0,IF(AND('Bonus Depreciation Help'!$C$34="50%",$M$5=Inservice),VLOOKUP($C$2,'LookUp Ranges'!$A$64:$CY$69,BF$38)*$B49,VLOOKUP($C$2,'LookUp Ranges'!$A$56:$CY$62,BF$38)*$B49))</f>
        <v>0</v>
      </c>
      <c r="BP49" s="257">
        <f ca="1">IF($M49=$B49,0,IF(AND('Bonus Depreciation Help'!$C$34="50%",$M$5=Inservice),VLOOKUP($C$2,'LookUp Ranges'!$A$64:$CY$69,BG$38)*$B49,VLOOKUP($C$2,'LookUp Ranges'!$A$56:$CY$62,BG$38)*$B49))</f>
        <v>0</v>
      </c>
      <c r="BQ49" s="257">
        <f ca="1">IF($M49=$B49,0,IF(AND('Bonus Depreciation Help'!$C$34="50%",$M$5=Inservice),VLOOKUP($C$2,'LookUp Ranges'!$A$64:$CY$69,BH$38)*$B49,VLOOKUP($C$2,'LookUp Ranges'!$A$56:$CY$62,BH$38)*$B49))</f>
        <v>0</v>
      </c>
      <c r="BR49" s="257">
        <f ca="1">IF($M49=$B49,0,IF(AND('Bonus Depreciation Help'!$C$34="50%",$M$5=Inservice),VLOOKUP($C$2,'LookUp Ranges'!$A$64:$CY$69,BI$38)*$B49,VLOOKUP($C$2,'LookUp Ranges'!$A$56:$CY$62,BI$38)*$B49))</f>
        <v>0</v>
      </c>
      <c r="BS49" s="257">
        <f ca="1">IF($M49=$B49,0,IF(AND('Bonus Depreciation Help'!$C$34="50%",$M$5=Inservice),VLOOKUP($C$2,'LookUp Ranges'!$A$64:$CY$69,BJ$38)*$B49,VLOOKUP($C$2,'LookUp Ranges'!$A$56:$CY$62,BJ$38)*$B49))</f>
        <v>0</v>
      </c>
      <c r="BT49" s="257">
        <f ca="1">IF($M49=$B49,0,IF(AND('Bonus Depreciation Help'!$C$34="50%",$M$5=Inservice),VLOOKUP($C$2,'LookUp Ranges'!$A$64:$CY$69,BK$38)*$B49,VLOOKUP($C$2,'LookUp Ranges'!$A$56:$CY$62,BK$38)*$B49))</f>
        <v>0</v>
      </c>
      <c r="BU49" s="257">
        <f ca="1">IF($M49=$B49,0,IF(AND('Bonus Depreciation Help'!$C$34="50%",$M$5=Inservice),VLOOKUP($C$2,'LookUp Ranges'!$A$64:$CY$69,BL$38)*$B49,VLOOKUP($C$2,'LookUp Ranges'!$A$56:$CY$62,BL$38)*$B49))</f>
        <v>0</v>
      </c>
      <c r="BV49" s="257">
        <f ca="1">IF($M49=$B49,0,IF(AND('Bonus Depreciation Help'!$C$34="50%",$M$5=Inservice),VLOOKUP($C$2,'LookUp Ranges'!$A$64:$CY$69,BM$38)*$B49,VLOOKUP($C$2,'LookUp Ranges'!$A$56:$CY$62,BM$38)*$B49))</f>
        <v>0</v>
      </c>
      <c r="BW49" s="257">
        <f ca="1">IF($M49=$B49,0,IF(AND('Bonus Depreciation Help'!$C$34="50%",$M$5=Inservice),VLOOKUP($C$2,'LookUp Ranges'!$A$64:$CY$69,BN$38)*$B49,VLOOKUP($C$2,'LookUp Ranges'!$A$56:$CY$62,BN$38)*$B49))</f>
        <v>0</v>
      </c>
      <c r="BX49" s="257">
        <f ca="1">IF($M49=$B49,0,IF(AND('Bonus Depreciation Help'!$C$34="50%",$M$5=Inservice),VLOOKUP($C$2,'LookUp Ranges'!$A$64:$CY$69,BO$38)*$B49,VLOOKUP($C$2,'LookUp Ranges'!$A$56:$CY$62,BO$38)*$B49))</f>
        <v>0</v>
      </c>
      <c r="BY49" s="257">
        <f ca="1">IF($M49=$B49,0,IF(AND('Bonus Depreciation Help'!$C$34="50%",$M$5=Inservice),VLOOKUP($C$2,'LookUp Ranges'!$A$64:$CY$69,BP$38)*$B49,VLOOKUP($C$2,'LookUp Ranges'!$A$56:$CY$62,BP$38)*$B49))</f>
        <v>0</v>
      </c>
      <c r="BZ49" s="257">
        <f ca="1">IF($M49=$B49,0,IF(AND('Bonus Depreciation Help'!$C$34="50%",$M$5=Inservice),VLOOKUP($C$2,'LookUp Ranges'!$A$64:$CY$69,BQ$38)*$B49,VLOOKUP($C$2,'LookUp Ranges'!$A$56:$CY$62,BQ$38)*$B49))</f>
        <v>0</v>
      </c>
      <c r="CA49" s="257">
        <f ca="1">IF($M49=$B49,0,IF(AND('Bonus Depreciation Help'!$C$34="50%",$M$5=Inservice),VLOOKUP($C$2,'LookUp Ranges'!$A$64:$CY$69,BR$38)*$B49,VLOOKUP($C$2,'LookUp Ranges'!$A$56:$CY$62,BR$38)*$B49))</f>
        <v>0</v>
      </c>
      <c r="CB49" s="257">
        <f ca="1">IF($M49=$B49,0,IF(AND('Bonus Depreciation Help'!$C$34="50%",$M$5=Inservice),VLOOKUP($C$2,'LookUp Ranges'!$A$64:$CY$69,BS$38)*$B49,VLOOKUP($C$2,'LookUp Ranges'!$A$56:$CY$62,BS$38)*$B49))</f>
        <v>0</v>
      </c>
      <c r="CC49" s="257">
        <f ca="1">IF($M49=$B49,0,IF(AND('Bonus Depreciation Help'!$C$34="50%",$M$5=Inservice),VLOOKUP($C$2,'LookUp Ranges'!$A$64:$CY$69,BT$38)*$B49,VLOOKUP($C$2,'LookUp Ranges'!$A$56:$CY$62,BT$38)*$B49))</f>
        <v>0</v>
      </c>
      <c r="CD49" s="257">
        <f ca="1">IF($M49=$B49,0,IF(AND('Bonus Depreciation Help'!$C$34="50%",$M$5=Inservice),VLOOKUP($C$2,'LookUp Ranges'!$A$64:$CY$69,BU$38)*$B49,VLOOKUP($C$2,'LookUp Ranges'!$A$56:$CY$62,BU$38)*$B49))</f>
        <v>0</v>
      </c>
      <c r="CE49" s="257">
        <f ca="1">IF($M49=$B49,0,IF(AND('Bonus Depreciation Help'!$C$34="50%",$M$5=Inservice),VLOOKUP($C$2,'LookUp Ranges'!$A$64:$CY$69,BV$38)*$B49,VLOOKUP($C$2,'LookUp Ranges'!$A$56:$CY$62,BV$38)*$B49))</f>
        <v>0</v>
      </c>
      <c r="CF49" s="257">
        <f ca="1">IF($M49=$B49,0,IF(AND('Bonus Depreciation Help'!$C$34="50%",$M$5=Inservice),VLOOKUP($C$2,'LookUp Ranges'!$A$64:$CY$69,BW$38)*$B49,VLOOKUP($C$2,'LookUp Ranges'!$A$56:$CY$62,BW$38)*$B49))</f>
        <v>0</v>
      </c>
      <c r="CG49" s="257">
        <f ca="1">IF($M49=$B49,0,IF(AND('Bonus Depreciation Help'!$C$34="50%",$M$5=Inservice),VLOOKUP($C$2,'LookUp Ranges'!$A$64:$CY$69,BX$38)*$B49,VLOOKUP($C$2,'LookUp Ranges'!$A$56:$CY$62,BX$38)*$B49))</f>
        <v>0</v>
      </c>
      <c r="CH49" s="257">
        <f ca="1">IF($M49=$B49,0,IF(AND('Bonus Depreciation Help'!$C$34="50%",$M$5=Inservice),VLOOKUP($C$2,'LookUp Ranges'!$A$64:$CY$69,BY$38)*$B49,VLOOKUP($C$2,'LookUp Ranges'!$A$56:$CY$62,BY$38)*$B49))</f>
        <v>0</v>
      </c>
      <c r="CI49" s="257">
        <f ca="1">IF($M49=$B49,0,IF(AND('Bonus Depreciation Help'!$C$34="50%",$M$5=Inservice),VLOOKUP($C$2,'LookUp Ranges'!$A$64:$CY$69,BZ$38)*$B49,VLOOKUP($C$2,'LookUp Ranges'!$A$56:$CY$62,BZ$38)*$B49))</f>
        <v>0</v>
      </c>
      <c r="CJ49" s="257">
        <f ca="1">IF($M49=$B49,0,IF(AND('Bonus Depreciation Help'!$C$34="50%",$M$5=Inservice),VLOOKUP($C$2,'LookUp Ranges'!$A$64:$CY$69,CA$38)*$B49,VLOOKUP($C$2,'LookUp Ranges'!$A$56:$CY$62,CA$38)*$B49))</f>
        <v>0</v>
      </c>
      <c r="CK49" s="257">
        <f ca="1">IF($M49=$B49,0,IF(AND('Bonus Depreciation Help'!$C$34="50%",$M$5=Inservice),VLOOKUP($C$2,'LookUp Ranges'!$A$64:$CY$69,CB$38)*$B49,VLOOKUP($C$2,'LookUp Ranges'!$A$56:$CY$62,CB$38)*$B49))</f>
        <v>0</v>
      </c>
      <c r="CL49" s="257">
        <f ca="1">IF($M49=$B49,0,IF(AND('Bonus Depreciation Help'!$C$34="50%",$M$5=Inservice),VLOOKUP($C$2,'LookUp Ranges'!$A$64:$CY$69,CC$38)*$B49,VLOOKUP($C$2,'LookUp Ranges'!$A$56:$CY$62,CC$38)*$B49))</f>
        <v>0</v>
      </c>
      <c r="CM49" s="257">
        <f ca="1">IF($M49=$B49,0,IF(AND('Bonus Depreciation Help'!$C$34="50%",$M$5=Inservice),VLOOKUP($C$2,'LookUp Ranges'!$A$64:$CY$69,CD$38)*$B49,VLOOKUP($C$2,'LookUp Ranges'!$A$56:$CY$62,CD$38)*$B49))</f>
        <v>0</v>
      </c>
      <c r="CN49" s="257">
        <f ca="1">IF($M49=$B49,0,IF(AND('Bonus Depreciation Help'!$C$34="50%",$M$5=Inservice),VLOOKUP($C$2,'LookUp Ranges'!$A$64:$CY$69,CE$38)*$B49,VLOOKUP($C$2,'LookUp Ranges'!$A$56:$CY$62,CE$38)*$B49))</f>
        <v>0</v>
      </c>
      <c r="CO49" s="257">
        <f ca="1">IF($M49=$B49,0,IF(AND('Bonus Depreciation Help'!$C$34="50%",$M$5=Inservice),VLOOKUP($C$2,'LookUp Ranges'!$A$64:$CY$69,CF$38)*$B49,VLOOKUP($C$2,'LookUp Ranges'!$A$56:$CY$62,CF$38)*$B49))</f>
        <v>0</v>
      </c>
      <c r="CP49" s="257">
        <f ca="1">IF($M49=$B49,0,IF(AND('Bonus Depreciation Help'!$C$34="50%",$M$5=Inservice),VLOOKUP($C$2,'LookUp Ranges'!$A$64:$CY$69,CG$38)*$B49,VLOOKUP($C$2,'LookUp Ranges'!$A$56:$CY$62,CG$38)*$B49))</f>
        <v>0</v>
      </c>
      <c r="CQ49" s="257">
        <f ca="1">IF($M49=$B49,0,IF(AND('Bonus Depreciation Help'!$C$34="50%",$M$5=Inservice),VLOOKUP($C$2,'LookUp Ranges'!$A$64:$CY$69,CH$38)*$B49,VLOOKUP($C$2,'LookUp Ranges'!$A$56:$CY$62,CH$38)*$B49))</f>
        <v>0</v>
      </c>
      <c r="CR49" s="257">
        <f ca="1">IF($M49=$B49,0,IF(AND('Bonus Depreciation Help'!$C$34="50%",$M$5=Inservice),VLOOKUP($C$2,'LookUp Ranges'!$A$64:$CY$69,CI$38)*$B49,VLOOKUP($C$2,'LookUp Ranges'!$A$56:$CY$62,CI$38)*$B49))</f>
        <v>0</v>
      </c>
      <c r="CS49" s="257">
        <f ca="1">IF($M49=$B49,0,IF(AND('Bonus Depreciation Help'!$C$34="50%",$M$5=Inservice),VLOOKUP($C$2,'LookUp Ranges'!$A$64:$CY$69,CJ$38)*$B49,VLOOKUP($C$2,'LookUp Ranges'!$A$56:$CY$62,CJ$38)*$B49))</f>
        <v>0</v>
      </c>
      <c r="CT49" s="257">
        <f ca="1">IF($M49=$B49,0,IF(AND('Bonus Depreciation Help'!$C$34="50%",$M$5=Inservice),VLOOKUP($C$2,'LookUp Ranges'!$A$64:$CY$69,CK$38)*$B49,VLOOKUP($C$2,'LookUp Ranges'!$A$56:$CY$62,CK$38)*$B49))</f>
        <v>0</v>
      </c>
      <c r="CU49" s="257">
        <f ca="1">IF($M49=$B49,0,IF(AND('Bonus Depreciation Help'!$C$34="50%",$M$5=Inservice),VLOOKUP($C$2,'LookUp Ranges'!$A$64:$CY$69,CL$38)*$B49,VLOOKUP($C$2,'LookUp Ranges'!$A$56:$CY$62,CL$38)*$B49))</f>
        <v>0</v>
      </c>
      <c r="CV49" s="257">
        <f ca="1">IF($M49=$B49,0,IF(AND('Bonus Depreciation Help'!$C$34="50%",$M$5=Inservice),VLOOKUP($C$2,'LookUp Ranges'!$A$64:$CY$69,CM$38)*$B49,VLOOKUP($C$2,'LookUp Ranges'!$A$56:$CY$62,CM$38)*$B49))</f>
        <v>0</v>
      </c>
      <c r="CW49" s="257">
        <f ca="1">IF($M49=$B49,0,IF(AND('Bonus Depreciation Help'!$C$34="50%",$M$5=Inservice),VLOOKUP($C$2,'LookUp Ranges'!$A$64:$CY$69,CN$38)*$B49,VLOOKUP($C$2,'LookUp Ranges'!$A$56:$CY$62,CN$38)*$B49))</f>
        <v>0</v>
      </c>
      <c r="CX49" s="257">
        <f ca="1">IF($M49=$B49,0,IF(AND('Bonus Depreciation Help'!$C$34="50%",$M$5=Inservice),VLOOKUP($C$2,'LookUp Ranges'!$A$64:$CY$69,CO$38)*$B49,VLOOKUP($C$2,'LookUp Ranges'!$A$56:$CY$62,CO$38)*$B49))</f>
        <v>0</v>
      </c>
      <c r="CY49" s="247">
        <f t="shared" ca="1" si="236"/>
        <v>0</v>
      </c>
    </row>
    <row r="50" spans="1:103" x14ac:dyDescent="0.2">
      <c r="A50" s="246">
        <f t="shared" si="234"/>
        <v>12</v>
      </c>
      <c r="B50" s="238">
        <f t="shared" si="235"/>
        <v>0</v>
      </c>
      <c r="C50" s="248"/>
      <c r="D50" s="248"/>
      <c r="E50" s="248"/>
      <c r="F50" s="248"/>
      <c r="G50" s="248"/>
      <c r="H50" s="248"/>
      <c r="I50" s="248"/>
      <c r="J50" s="248"/>
      <c r="K50" s="248"/>
      <c r="L50" s="248"/>
      <c r="M50" s="248"/>
      <c r="N50" s="256">
        <f ca="1">IF(AND('Bonus Depreciation Help'!$C$34="100%",N$5=Inservice),$B50,IF(AND('Bonus Depreciation Help'!$C$34="50%",N$5=Inservice),VLOOKUP($C$2,'LookUp Ranges'!$A$64:$CY$69,D$38)*$B50,VLOOKUP($C$2,'LookUp Ranges'!$A$56:$CY$62,D$38)*$B50))</f>
        <v>0</v>
      </c>
      <c r="O50" s="256">
        <f ca="1">IF($N50=$B50,0,IF(AND('Bonus Depreciation Help'!$C$34="50%",$N$5=Inservice),VLOOKUP($C$2,'LookUp Ranges'!$A$64:$CY$69,E$38)*$B50,VLOOKUP($C$2,'LookUp Ranges'!$A$56:$CY$62,E$38)*$B50))</f>
        <v>0</v>
      </c>
      <c r="P50" s="256">
        <f ca="1">IF($N50=$B50,0,IF(AND('Bonus Depreciation Help'!$C$34="50%",$N$5=Inservice),VLOOKUP($C$2,'LookUp Ranges'!$A$64:$CY$69,F$38)*$B50,VLOOKUP($C$2,'LookUp Ranges'!$A$56:$CY$62,F$38)*$B50))</f>
        <v>0</v>
      </c>
      <c r="Q50" s="256">
        <f ca="1">IF($N50=$B50,0,IF(AND('Bonus Depreciation Help'!$C$34="50%",$N$5=Inservice),VLOOKUP($C$2,'LookUp Ranges'!$A$64:$CY$69,G$38)*$B50,VLOOKUP($C$2,'LookUp Ranges'!$A$56:$CY$62,G$38)*$B50))</f>
        <v>0</v>
      </c>
      <c r="R50" s="256">
        <f ca="1">IF($N50=$B50,0,IF(AND('Bonus Depreciation Help'!$C$34="50%",$N$5=Inservice),VLOOKUP($C$2,'LookUp Ranges'!$A$64:$CY$69,H$38)*$B50,VLOOKUP($C$2,'LookUp Ranges'!$A$56:$CY$62,H$38)*$B50))</f>
        <v>0</v>
      </c>
      <c r="S50" s="256">
        <f ca="1">IF($N50=$B50,0,IF(AND('Bonus Depreciation Help'!$C$34="50%",$N$5=Inservice),VLOOKUP($C$2,'LookUp Ranges'!$A$64:$CY$69,I$38)*$B50,VLOOKUP($C$2,'LookUp Ranges'!$A$56:$CY$62,I$38)*$B50))</f>
        <v>0</v>
      </c>
      <c r="T50" s="256">
        <f ca="1">IF($N50=$B50,0,IF(AND('Bonus Depreciation Help'!$C$34="50%",$N$5=Inservice),VLOOKUP($C$2,'LookUp Ranges'!$A$64:$CY$69,J$38)*$B50,VLOOKUP($C$2,'LookUp Ranges'!$A$56:$CY$62,J$38)*$B50))</f>
        <v>0</v>
      </c>
      <c r="U50" s="256">
        <f ca="1">IF($N50=$B50,0,IF(AND('Bonus Depreciation Help'!$C$34="50%",$N$5=Inservice),VLOOKUP($C$2,'LookUp Ranges'!$A$64:$CY$69,K$38)*$B50,VLOOKUP($C$2,'LookUp Ranges'!$A$56:$CY$62,K$38)*$B50))</f>
        <v>0</v>
      </c>
      <c r="V50" s="256">
        <f ca="1">IF($N50=$B50,0,IF(AND('Bonus Depreciation Help'!$C$34="50%",$N$5=Inservice),VLOOKUP($C$2,'LookUp Ranges'!$A$64:$CY$69,L$38)*$B50,VLOOKUP($C$2,'LookUp Ranges'!$A$56:$CY$62,L$38)*$B50))</f>
        <v>0</v>
      </c>
      <c r="W50" s="256">
        <f ca="1">IF($N50=$B50,0,IF(AND('Bonus Depreciation Help'!$C$34="50%",$N$5=Inservice),VLOOKUP($C$2,'LookUp Ranges'!$A$64:$CY$69,M$38)*$B50,VLOOKUP($C$2,'LookUp Ranges'!$A$56:$CY$62,M$38)*$B50))</f>
        <v>0</v>
      </c>
      <c r="X50" s="256">
        <f ca="1">IF($N50=$B50,0,IF(AND('Bonus Depreciation Help'!$C$34="50%",$N$5=Inservice),VLOOKUP($C$2,'LookUp Ranges'!$A$64:$CY$69,N$38)*$B50,VLOOKUP($C$2,'LookUp Ranges'!$A$56:$CY$62,N$38)*$B50))</f>
        <v>0</v>
      </c>
      <c r="Y50" s="256">
        <f ca="1">IF($N50=$B50,0,IF(AND('Bonus Depreciation Help'!$C$34="50%",$N$5=Inservice),VLOOKUP($C$2,'LookUp Ranges'!$A$64:$CY$69,O$38)*$B50,VLOOKUP($C$2,'LookUp Ranges'!$A$56:$CY$62,O$38)*$B50))</f>
        <v>0</v>
      </c>
      <c r="Z50" s="257">
        <f ca="1">IF($N50=$B50,0,IF(AND('Bonus Depreciation Help'!$C$34="50%",$N$5=Inservice),VLOOKUP($C$2,'LookUp Ranges'!$A$64:$CY$69,P$38)*$B50,VLOOKUP($C$2,'LookUp Ranges'!$A$56:$CY$62,P$38)*$B50))</f>
        <v>0</v>
      </c>
      <c r="AA50" s="257">
        <f ca="1">IF($N50=$B50,0,IF(AND('Bonus Depreciation Help'!$C$34="50%",$N$5=Inservice),VLOOKUP($C$2,'LookUp Ranges'!$A$64:$CY$69,Q$38)*$B50,VLOOKUP($C$2,'LookUp Ranges'!$A$56:$CY$62,Q$38)*$B50))</f>
        <v>0</v>
      </c>
      <c r="AB50" s="257">
        <f ca="1">IF($N50=$B50,0,IF(AND('Bonus Depreciation Help'!$C$34="50%",$N$5=Inservice),VLOOKUP($C$2,'LookUp Ranges'!$A$64:$CY$69,R$38)*$B50,VLOOKUP($C$2,'LookUp Ranges'!$A$56:$CY$62,R$38)*$B50))</f>
        <v>0</v>
      </c>
      <c r="AC50" s="257">
        <f ca="1">IF($N50=$B50,0,IF(AND('Bonus Depreciation Help'!$C$34="50%",$N$5=Inservice),VLOOKUP($C$2,'LookUp Ranges'!$A$64:$CY$69,S$38)*$B50,VLOOKUP($C$2,'LookUp Ranges'!$A$56:$CY$62,S$38)*$B50))</f>
        <v>0</v>
      </c>
      <c r="AD50" s="257">
        <f ca="1">IF($N50=$B50,0,IF(AND('Bonus Depreciation Help'!$C$34="50%",$N$5=Inservice),VLOOKUP($C$2,'LookUp Ranges'!$A$64:$CY$69,T$38)*$B50,VLOOKUP($C$2,'LookUp Ranges'!$A$56:$CY$62,T$38)*$B50))</f>
        <v>0</v>
      </c>
      <c r="AE50" s="257">
        <f ca="1">IF($N50=$B50,0,IF(AND('Bonus Depreciation Help'!$C$34="50%",$N$5=Inservice),VLOOKUP($C$2,'LookUp Ranges'!$A$64:$CY$69,U$38)*$B50,VLOOKUP($C$2,'LookUp Ranges'!$A$56:$CY$62,U$38)*$B50))</f>
        <v>0</v>
      </c>
      <c r="AF50" s="257">
        <f ca="1">IF($N50=$B50,0,IF(AND('Bonus Depreciation Help'!$C$34="50%",$N$5=Inservice),VLOOKUP($C$2,'LookUp Ranges'!$A$64:$CY$69,V$38)*$B50,VLOOKUP($C$2,'LookUp Ranges'!$A$56:$CY$62,V$38)*$B50))</f>
        <v>0</v>
      </c>
      <c r="AG50" s="257">
        <f ca="1">IF($N50=$B50,0,IF(AND('Bonus Depreciation Help'!$C$34="50%",$N$5=Inservice),VLOOKUP($C$2,'LookUp Ranges'!$A$64:$CY$69,W$38)*$B50,VLOOKUP($C$2,'LookUp Ranges'!$A$56:$CY$62,W$38)*$B50))</f>
        <v>0</v>
      </c>
      <c r="AH50" s="257">
        <f ca="1">IF($N50=$B50,0,IF(AND('Bonus Depreciation Help'!$C$34="50%",$N$5=Inservice),VLOOKUP($C$2,'LookUp Ranges'!$A$64:$CY$69,X$38)*$B50,VLOOKUP($C$2,'LookUp Ranges'!$A$56:$CY$62,X$38)*$B50))</f>
        <v>0</v>
      </c>
      <c r="AI50" s="257">
        <f ca="1">IF($N50=$B50,0,IF(AND('Bonus Depreciation Help'!$C$34="50%",$N$5=Inservice),VLOOKUP($C$2,'LookUp Ranges'!$A$64:$CY$69,Y$38)*$B50,VLOOKUP($C$2,'LookUp Ranges'!$A$56:$CY$62,Y$38)*$B50))</f>
        <v>0</v>
      </c>
      <c r="AJ50" s="257">
        <f ca="1">IF($N50=$B50,0,IF(AND('Bonus Depreciation Help'!$C$34="50%",$N$5=Inservice),VLOOKUP($C$2,'LookUp Ranges'!$A$64:$CY$69,Z$38)*$B50,VLOOKUP($C$2,'LookUp Ranges'!$A$56:$CY$62,Z$38)*$B50))</f>
        <v>0</v>
      </c>
      <c r="AK50" s="257">
        <f ca="1">IF($N50=$B50,0,IF(AND('Bonus Depreciation Help'!$C$34="50%",$N$5=Inservice),VLOOKUP($C$2,'LookUp Ranges'!$A$64:$CY$69,AA$38)*$B50,VLOOKUP($C$2,'LookUp Ranges'!$A$56:$CY$62,AA$38)*$B50))</f>
        <v>0</v>
      </c>
      <c r="AL50" s="257">
        <f ca="1">IF($N50=$B50,0,IF(AND('Bonus Depreciation Help'!$C$34="50%",$N$5=Inservice),VLOOKUP($C$2,'LookUp Ranges'!$A$64:$CY$69,AB$38)*$B50,VLOOKUP($C$2,'LookUp Ranges'!$A$56:$CY$62,AB$38)*$B50))</f>
        <v>0</v>
      </c>
      <c r="AM50" s="257">
        <f ca="1">IF($N50=$B50,0,IF(AND('Bonus Depreciation Help'!$C$34="50%",$N$5=Inservice),VLOOKUP($C$2,'LookUp Ranges'!$A$64:$CY$69,AC$38)*$B50,VLOOKUP($C$2,'LookUp Ranges'!$A$56:$CY$62,AC$38)*$B50))</f>
        <v>0</v>
      </c>
      <c r="AN50" s="257">
        <f ca="1">IF($N50=$B50,0,IF(AND('Bonus Depreciation Help'!$C$34="50%",$N$5=Inservice),VLOOKUP($C$2,'LookUp Ranges'!$A$64:$CY$69,AD$38)*$B50,VLOOKUP($C$2,'LookUp Ranges'!$A$56:$CY$62,AD$38)*$B50))</f>
        <v>0</v>
      </c>
      <c r="AO50" s="257">
        <f ca="1">IF($N50=$B50,0,IF(AND('Bonus Depreciation Help'!$C$34="50%",$N$5=Inservice),VLOOKUP($C$2,'LookUp Ranges'!$A$64:$CY$69,AE$38)*$B50,VLOOKUP($C$2,'LookUp Ranges'!$A$56:$CY$62,AE$38)*$B50))</f>
        <v>0</v>
      </c>
      <c r="AP50" s="257">
        <f ca="1">IF($N50=$B50,0,IF(AND('Bonus Depreciation Help'!$C$34="50%",$N$5=Inservice),VLOOKUP($C$2,'LookUp Ranges'!$A$64:$CY$69,AF$38)*$B50,VLOOKUP($C$2,'LookUp Ranges'!$A$56:$CY$62,AF$38)*$B50))</f>
        <v>0</v>
      </c>
      <c r="AQ50" s="257">
        <f ca="1">IF($N50=$B50,0,IF(AND('Bonus Depreciation Help'!$C$34="50%",$N$5=Inservice),VLOOKUP($C$2,'LookUp Ranges'!$A$64:$CY$69,AG$38)*$B50,VLOOKUP($C$2,'LookUp Ranges'!$A$56:$CY$62,AG$38)*$B50))</f>
        <v>0</v>
      </c>
      <c r="AR50" s="257">
        <f ca="1">IF($N50=$B50,0,IF(AND('Bonus Depreciation Help'!$C$34="50%",$N$5=Inservice),VLOOKUP($C$2,'LookUp Ranges'!$A$64:$CY$69,AH$38)*$B50,VLOOKUP($C$2,'LookUp Ranges'!$A$56:$CY$62,AH$38)*$B50))</f>
        <v>0</v>
      </c>
      <c r="AS50" s="257">
        <f ca="1">IF($N50=$B50,0,IF(AND('Bonus Depreciation Help'!$C$34="50%",$N$5=Inservice),VLOOKUP($C$2,'LookUp Ranges'!$A$64:$CY$69,AI$38)*$B50,VLOOKUP($C$2,'LookUp Ranges'!$A$56:$CY$62,AI$38)*$B50))</f>
        <v>0</v>
      </c>
      <c r="AT50" s="257">
        <f ca="1">IF($N50=$B50,0,IF(AND('Bonus Depreciation Help'!$C$34="50%",$N$5=Inservice),VLOOKUP($C$2,'LookUp Ranges'!$A$64:$CY$69,AJ$38)*$B50,VLOOKUP($C$2,'LookUp Ranges'!$A$56:$CY$62,AJ$38)*$B50))</f>
        <v>0</v>
      </c>
      <c r="AU50" s="257">
        <f ca="1">IF($N50=$B50,0,IF(AND('Bonus Depreciation Help'!$C$34="50%",$N$5=Inservice),VLOOKUP($C$2,'LookUp Ranges'!$A$64:$CY$69,AK$38)*$B50,VLOOKUP($C$2,'LookUp Ranges'!$A$56:$CY$62,AK$38)*$B50))</f>
        <v>0</v>
      </c>
      <c r="AV50" s="257">
        <f ca="1">IF($N50=$B50,0,IF(AND('Bonus Depreciation Help'!$C$34="50%",$N$5=Inservice),VLOOKUP($C$2,'LookUp Ranges'!$A$64:$CY$69,AL$38)*$B50,VLOOKUP($C$2,'LookUp Ranges'!$A$56:$CY$62,AL$38)*$B50))</f>
        <v>0</v>
      </c>
      <c r="AW50" s="257">
        <f ca="1">IF($N50=$B50,0,IF(AND('Bonus Depreciation Help'!$C$34="50%",$N$5=Inservice),VLOOKUP($C$2,'LookUp Ranges'!$A$64:$CY$69,AM$38)*$B50,VLOOKUP($C$2,'LookUp Ranges'!$A$56:$CY$62,AM$38)*$B50))</f>
        <v>0</v>
      </c>
      <c r="AX50" s="257">
        <f ca="1">IF($N50=$B50,0,IF(AND('Bonus Depreciation Help'!$C$34="50%",$N$5=Inservice),VLOOKUP($C$2,'LookUp Ranges'!$A$64:$CY$69,AN$38)*$B50,VLOOKUP($C$2,'LookUp Ranges'!$A$56:$CY$62,AN$38)*$B50))</f>
        <v>0</v>
      </c>
      <c r="AY50" s="257">
        <f ca="1">IF($N50=$B50,0,IF(AND('Bonus Depreciation Help'!$C$34="50%",$N$5=Inservice),VLOOKUP($C$2,'LookUp Ranges'!$A$64:$CY$69,AO$38)*$B50,VLOOKUP($C$2,'LookUp Ranges'!$A$56:$CY$62,AO$38)*$B50))</f>
        <v>0</v>
      </c>
      <c r="AZ50" s="257">
        <f ca="1">IF($N50=$B50,0,IF(AND('Bonus Depreciation Help'!$C$34="50%",$N$5=Inservice),VLOOKUP($C$2,'LookUp Ranges'!$A$64:$CY$69,AP$38)*$B50,VLOOKUP($C$2,'LookUp Ranges'!$A$56:$CY$62,AP$38)*$B50))</f>
        <v>0</v>
      </c>
      <c r="BA50" s="257">
        <f ca="1">IF($N50=$B50,0,IF(AND('Bonus Depreciation Help'!$C$34="50%",$N$5=Inservice),VLOOKUP($C$2,'LookUp Ranges'!$A$64:$CY$69,AQ$38)*$B50,VLOOKUP($C$2,'LookUp Ranges'!$A$56:$CY$62,AQ$38)*$B50))</f>
        <v>0</v>
      </c>
      <c r="BB50" s="257">
        <f ca="1">IF($N50=$B50,0,IF(AND('Bonus Depreciation Help'!$C$34="50%",$N$5=Inservice),VLOOKUP($C$2,'LookUp Ranges'!$A$64:$CY$69,AR$38)*$B50,VLOOKUP($C$2,'LookUp Ranges'!$A$56:$CY$62,AR$38)*$B50))</f>
        <v>0</v>
      </c>
      <c r="BC50" s="257">
        <f ca="1">IF($N50=$B50,0,IF(AND('Bonus Depreciation Help'!$C$34="50%",$N$5=Inservice),VLOOKUP($C$2,'LookUp Ranges'!$A$64:$CY$69,AS$38)*$B50,VLOOKUP($C$2,'LookUp Ranges'!$A$56:$CY$62,AS$38)*$B50))</f>
        <v>0</v>
      </c>
      <c r="BD50" s="257">
        <f ca="1">IF($N50=$B50,0,IF(AND('Bonus Depreciation Help'!$C$34="50%",$N$5=Inservice),VLOOKUP($C$2,'LookUp Ranges'!$A$64:$CY$69,AT$38)*$B50,VLOOKUP($C$2,'LookUp Ranges'!$A$56:$CY$62,AT$38)*$B50))</f>
        <v>0</v>
      </c>
      <c r="BE50" s="257">
        <f ca="1">IF($N50=$B50,0,IF(AND('Bonus Depreciation Help'!$C$34="50%",$N$5=Inservice),VLOOKUP($C$2,'LookUp Ranges'!$A$64:$CY$69,AU$38)*$B50,VLOOKUP($C$2,'LookUp Ranges'!$A$56:$CY$62,AU$38)*$B50))</f>
        <v>0</v>
      </c>
      <c r="BF50" s="257">
        <f ca="1">IF($N50=$B50,0,IF(AND('Bonus Depreciation Help'!$C$34="50%",$N$5=Inservice),VLOOKUP($C$2,'LookUp Ranges'!$A$64:$CY$69,AV$38)*$B50,VLOOKUP($C$2,'LookUp Ranges'!$A$56:$CY$62,AV$38)*$B50))</f>
        <v>0</v>
      </c>
      <c r="BG50" s="257">
        <f ca="1">IF($N50=$B50,0,IF(AND('Bonus Depreciation Help'!$C$34="50%",$N$5=Inservice),VLOOKUP($C$2,'LookUp Ranges'!$A$64:$CY$69,AW$38)*$B50,VLOOKUP($C$2,'LookUp Ranges'!$A$56:$CY$62,AW$38)*$B50))</f>
        <v>0</v>
      </c>
      <c r="BH50" s="257">
        <f ca="1">IF($N50=$B50,0,IF(AND('Bonus Depreciation Help'!$C$34="50%",$N$5=Inservice),VLOOKUP($C$2,'LookUp Ranges'!$A$64:$CY$69,AX$38)*$B50,VLOOKUP($C$2,'LookUp Ranges'!$A$56:$CY$62,AX$38)*$B50))</f>
        <v>0</v>
      </c>
      <c r="BI50" s="257">
        <f ca="1">IF($N50=$B50,0,IF(AND('Bonus Depreciation Help'!$C$34="50%",$N$5=Inservice),VLOOKUP($C$2,'LookUp Ranges'!$A$64:$CY$69,AY$38)*$B50,VLOOKUP($C$2,'LookUp Ranges'!$A$56:$CY$62,AY$38)*$B50))</f>
        <v>0</v>
      </c>
      <c r="BJ50" s="257">
        <f ca="1">IF($N50=$B50,0,IF(AND('Bonus Depreciation Help'!$C$34="50%",$N$5=Inservice),VLOOKUP($C$2,'LookUp Ranges'!$A$64:$CY$69,AZ$38)*$B50,VLOOKUP($C$2,'LookUp Ranges'!$A$56:$CY$62,AZ$38)*$B50))</f>
        <v>0</v>
      </c>
      <c r="BK50" s="257">
        <f ca="1">IF($N50=$B50,0,IF(AND('Bonus Depreciation Help'!$C$34="50%",$N$5=Inservice),VLOOKUP($C$2,'LookUp Ranges'!$A$64:$CY$69,BA$38)*$B50,VLOOKUP($C$2,'LookUp Ranges'!$A$56:$CY$62,BA$38)*$B50))</f>
        <v>0</v>
      </c>
      <c r="BL50" s="257">
        <f ca="1">IF($N50=$B50,0,IF(AND('Bonus Depreciation Help'!$C$34="50%",$N$5=Inservice),VLOOKUP($C$2,'LookUp Ranges'!$A$64:$CY$69,BB$38)*$B50,VLOOKUP($C$2,'LookUp Ranges'!$A$56:$CY$62,BB$38)*$B50))</f>
        <v>0</v>
      </c>
      <c r="BM50" s="257">
        <f ca="1">IF($N50=$B50,0,IF(AND('Bonus Depreciation Help'!$C$34="50%",$N$5=Inservice),VLOOKUP($C$2,'LookUp Ranges'!$A$64:$CY$69,BC$38)*$B50,VLOOKUP($C$2,'LookUp Ranges'!$A$56:$CY$62,BC$38)*$B50))</f>
        <v>0</v>
      </c>
      <c r="BN50" s="257">
        <f ca="1">IF($N50=$B50,0,IF(AND('Bonus Depreciation Help'!$C$34="50%",$N$5=Inservice),VLOOKUP($C$2,'LookUp Ranges'!$A$64:$CY$69,BD$38)*$B50,VLOOKUP($C$2,'LookUp Ranges'!$A$56:$CY$62,BD$38)*$B50))</f>
        <v>0</v>
      </c>
      <c r="BO50" s="257">
        <f ca="1">IF($N50=$B50,0,IF(AND('Bonus Depreciation Help'!$C$34="50%",$N$5=Inservice),VLOOKUP($C$2,'LookUp Ranges'!$A$64:$CY$69,BE$38)*$B50,VLOOKUP($C$2,'LookUp Ranges'!$A$56:$CY$62,BE$38)*$B50))</f>
        <v>0</v>
      </c>
      <c r="BP50" s="257">
        <f ca="1">IF($N50=$B50,0,IF(AND('Bonus Depreciation Help'!$C$34="50%",$N$5=Inservice),VLOOKUP($C$2,'LookUp Ranges'!$A$64:$CY$69,BF$38)*$B50,VLOOKUP($C$2,'LookUp Ranges'!$A$56:$CY$62,BF$38)*$B50))</f>
        <v>0</v>
      </c>
      <c r="BQ50" s="257">
        <f ca="1">IF($N50=$B50,0,IF(AND('Bonus Depreciation Help'!$C$34="50%",$N$5=Inservice),VLOOKUP($C$2,'LookUp Ranges'!$A$64:$CY$69,BG$38)*$B50,VLOOKUP($C$2,'LookUp Ranges'!$A$56:$CY$62,BG$38)*$B50))</f>
        <v>0</v>
      </c>
      <c r="BR50" s="257">
        <f ca="1">IF($N50=$B50,0,IF(AND('Bonus Depreciation Help'!$C$34="50%",$N$5=Inservice),VLOOKUP($C$2,'LookUp Ranges'!$A$64:$CY$69,BH$38)*$B50,VLOOKUP($C$2,'LookUp Ranges'!$A$56:$CY$62,BH$38)*$B50))</f>
        <v>0</v>
      </c>
      <c r="BS50" s="257">
        <f ca="1">IF($N50=$B50,0,IF(AND('Bonus Depreciation Help'!$C$34="50%",$N$5=Inservice),VLOOKUP($C$2,'LookUp Ranges'!$A$64:$CY$69,BI$38)*$B50,VLOOKUP($C$2,'LookUp Ranges'!$A$56:$CY$62,BI$38)*$B50))</f>
        <v>0</v>
      </c>
      <c r="BT50" s="257">
        <f ca="1">IF($N50=$B50,0,IF(AND('Bonus Depreciation Help'!$C$34="50%",$N$5=Inservice),VLOOKUP($C$2,'LookUp Ranges'!$A$64:$CY$69,BJ$38)*$B50,VLOOKUP($C$2,'LookUp Ranges'!$A$56:$CY$62,BJ$38)*$B50))</f>
        <v>0</v>
      </c>
      <c r="BU50" s="257">
        <f ca="1">IF($N50=$B50,0,IF(AND('Bonus Depreciation Help'!$C$34="50%",$N$5=Inservice),VLOOKUP($C$2,'LookUp Ranges'!$A$64:$CY$69,BK$38)*$B50,VLOOKUP($C$2,'LookUp Ranges'!$A$56:$CY$62,BK$38)*$B50))</f>
        <v>0</v>
      </c>
      <c r="BV50" s="257">
        <f ca="1">IF($N50=$B50,0,IF(AND('Bonus Depreciation Help'!$C$34="50%",$N$5=Inservice),VLOOKUP($C$2,'LookUp Ranges'!$A$64:$CY$69,BL$38)*$B50,VLOOKUP($C$2,'LookUp Ranges'!$A$56:$CY$62,BL$38)*$B50))</f>
        <v>0</v>
      </c>
      <c r="BW50" s="257">
        <f ca="1">IF($N50=$B50,0,IF(AND('Bonus Depreciation Help'!$C$34="50%",$N$5=Inservice),VLOOKUP($C$2,'LookUp Ranges'!$A$64:$CY$69,BM$38)*$B50,VLOOKUP($C$2,'LookUp Ranges'!$A$56:$CY$62,BM$38)*$B50))</f>
        <v>0</v>
      </c>
      <c r="BX50" s="257">
        <f ca="1">IF($N50=$B50,0,IF(AND('Bonus Depreciation Help'!$C$34="50%",$N$5=Inservice),VLOOKUP($C$2,'LookUp Ranges'!$A$64:$CY$69,BN$38)*$B50,VLOOKUP($C$2,'LookUp Ranges'!$A$56:$CY$62,BN$38)*$B50))</f>
        <v>0</v>
      </c>
      <c r="BY50" s="257">
        <f ca="1">IF($N50=$B50,0,IF(AND('Bonus Depreciation Help'!$C$34="50%",$N$5=Inservice),VLOOKUP($C$2,'LookUp Ranges'!$A$64:$CY$69,BO$38)*$B50,VLOOKUP($C$2,'LookUp Ranges'!$A$56:$CY$62,BO$38)*$B50))</f>
        <v>0</v>
      </c>
      <c r="BZ50" s="257">
        <f ca="1">IF($N50=$B50,0,IF(AND('Bonus Depreciation Help'!$C$34="50%",$N$5=Inservice),VLOOKUP($C$2,'LookUp Ranges'!$A$64:$CY$69,BP$38)*$B50,VLOOKUP($C$2,'LookUp Ranges'!$A$56:$CY$62,BP$38)*$B50))</f>
        <v>0</v>
      </c>
      <c r="CA50" s="257">
        <f ca="1">IF($N50=$B50,0,IF(AND('Bonus Depreciation Help'!$C$34="50%",$N$5=Inservice),VLOOKUP($C$2,'LookUp Ranges'!$A$64:$CY$69,BQ$38)*$B50,VLOOKUP($C$2,'LookUp Ranges'!$A$56:$CY$62,BQ$38)*$B50))</f>
        <v>0</v>
      </c>
      <c r="CB50" s="257">
        <f ca="1">IF($N50=$B50,0,IF(AND('Bonus Depreciation Help'!$C$34="50%",$N$5=Inservice),VLOOKUP($C$2,'LookUp Ranges'!$A$64:$CY$69,BR$38)*$B50,VLOOKUP($C$2,'LookUp Ranges'!$A$56:$CY$62,BR$38)*$B50))</f>
        <v>0</v>
      </c>
      <c r="CC50" s="257">
        <f ca="1">IF($N50=$B50,0,IF(AND('Bonus Depreciation Help'!$C$34="50%",$N$5=Inservice),VLOOKUP($C$2,'LookUp Ranges'!$A$64:$CY$69,BS$38)*$B50,VLOOKUP($C$2,'LookUp Ranges'!$A$56:$CY$62,BS$38)*$B50))</f>
        <v>0</v>
      </c>
      <c r="CD50" s="257">
        <f ca="1">IF($N50=$B50,0,IF(AND('Bonus Depreciation Help'!$C$34="50%",$N$5=Inservice),VLOOKUP($C$2,'LookUp Ranges'!$A$64:$CY$69,BT$38)*$B50,VLOOKUP($C$2,'LookUp Ranges'!$A$56:$CY$62,BT$38)*$B50))</f>
        <v>0</v>
      </c>
      <c r="CE50" s="257">
        <f ca="1">IF($N50=$B50,0,IF(AND('Bonus Depreciation Help'!$C$34="50%",$N$5=Inservice),VLOOKUP($C$2,'LookUp Ranges'!$A$64:$CY$69,BU$38)*$B50,VLOOKUP($C$2,'LookUp Ranges'!$A$56:$CY$62,BU$38)*$B50))</f>
        <v>0</v>
      </c>
      <c r="CF50" s="257">
        <f ca="1">IF($N50=$B50,0,IF(AND('Bonus Depreciation Help'!$C$34="50%",$N$5=Inservice),VLOOKUP($C$2,'LookUp Ranges'!$A$64:$CY$69,BV$38)*$B50,VLOOKUP($C$2,'LookUp Ranges'!$A$56:$CY$62,BV$38)*$B50))</f>
        <v>0</v>
      </c>
      <c r="CG50" s="257">
        <f ca="1">IF($N50=$B50,0,IF(AND('Bonus Depreciation Help'!$C$34="50%",$N$5=Inservice),VLOOKUP($C$2,'LookUp Ranges'!$A$64:$CY$69,BW$38)*$B50,VLOOKUP($C$2,'LookUp Ranges'!$A$56:$CY$62,BW$38)*$B50))</f>
        <v>0</v>
      </c>
      <c r="CH50" s="257">
        <f ca="1">IF($N50=$B50,0,IF(AND('Bonus Depreciation Help'!$C$34="50%",$N$5=Inservice),VLOOKUP($C$2,'LookUp Ranges'!$A$64:$CY$69,BX$38)*$B50,VLOOKUP($C$2,'LookUp Ranges'!$A$56:$CY$62,BX$38)*$B50))</f>
        <v>0</v>
      </c>
      <c r="CI50" s="257">
        <f ca="1">IF($N50=$B50,0,IF(AND('Bonus Depreciation Help'!$C$34="50%",$N$5=Inservice),VLOOKUP($C$2,'LookUp Ranges'!$A$64:$CY$69,BY$38)*$B50,VLOOKUP($C$2,'LookUp Ranges'!$A$56:$CY$62,BY$38)*$B50))</f>
        <v>0</v>
      </c>
      <c r="CJ50" s="257">
        <f ca="1">IF($N50=$B50,0,IF(AND('Bonus Depreciation Help'!$C$34="50%",$N$5=Inservice),VLOOKUP($C$2,'LookUp Ranges'!$A$64:$CY$69,BZ$38)*$B50,VLOOKUP($C$2,'LookUp Ranges'!$A$56:$CY$62,BZ$38)*$B50))</f>
        <v>0</v>
      </c>
      <c r="CK50" s="257">
        <f ca="1">IF($N50=$B50,0,IF(AND('Bonus Depreciation Help'!$C$34="50%",$N$5=Inservice),VLOOKUP($C$2,'LookUp Ranges'!$A$64:$CY$69,CA$38)*$B50,VLOOKUP($C$2,'LookUp Ranges'!$A$56:$CY$62,CA$38)*$B50))</f>
        <v>0</v>
      </c>
      <c r="CL50" s="257">
        <f ca="1">IF($N50=$B50,0,IF(AND('Bonus Depreciation Help'!$C$34="50%",$N$5=Inservice),VLOOKUP($C$2,'LookUp Ranges'!$A$64:$CY$69,CB$38)*$B50,VLOOKUP($C$2,'LookUp Ranges'!$A$56:$CY$62,CB$38)*$B50))</f>
        <v>0</v>
      </c>
      <c r="CM50" s="257">
        <f ca="1">IF($N50=$B50,0,IF(AND('Bonus Depreciation Help'!$C$34="50%",$N$5=Inservice),VLOOKUP($C$2,'LookUp Ranges'!$A$64:$CY$69,CC$38)*$B50,VLOOKUP($C$2,'LookUp Ranges'!$A$56:$CY$62,CC$38)*$B50))</f>
        <v>0</v>
      </c>
      <c r="CN50" s="257">
        <f ca="1">IF($N50=$B50,0,IF(AND('Bonus Depreciation Help'!$C$34="50%",$N$5=Inservice),VLOOKUP($C$2,'LookUp Ranges'!$A$64:$CY$69,CD$38)*$B50,VLOOKUP($C$2,'LookUp Ranges'!$A$56:$CY$62,CD$38)*$B50))</f>
        <v>0</v>
      </c>
      <c r="CO50" s="257">
        <f ca="1">IF($N50=$B50,0,IF(AND('Bonus Depreciation Help'!$C$34="50%",$N$5=Inservice),VLOOKUP($C$2,'LookUp Ranges'!$A$64:$CY$69,CE$38)*$B50,VLOOKUP($C$2,'LookUp Ranges'!$A$56:$CY$62,CE$38)*$B50))</f>
        <v>0</v>
      </c>
      <c r="CP50" s="257">
        <f ca="1">IF($N50=$B50,0,IF(AND('Bonus Depreciation Help'!$C$34="50%",$N$5=Inservice),VLOOKUP($C$2,'LookUp Ranges'!$A$64:$CY$69,CF$38)*$B50,VLOOKUP($C$2,'LookUp Ranges'!$A$56:$CY$62,CF$38)*$B50))</f>
        <v>0</v>
      </c>
      <c r="CQ50" s="257">
        <f ca="1">IF($N50=$B50,0,IF(AND('Bonus Depreciation Help'!$C$34="50%",$N$5=Inservice),VLOOKUP($C$2,'LookUp Ranges'!$A$64:$CY$69,CG$38)*$B50,VLOOKUP($C$2,'LookUp Ranges'!$A$56:$CY$62,CG$38)*$B50))</f>
        <v>0</v>
      </c>
      <c r="CR50" s="257">
        <f ca="1">IF($N50=$B50,0,IF(AND('Bonus Depreciation Help'!$C$34="50%",$N$5=Inservice),VLOOKUP($C$2,'LookUp Ranges'!$A$64:$CY$69,CH$38)*$B50,VLOOKUP($C$2,'LookUp Ranges'!$A$56:$CY$62,CH$38)*$B50))</f>
        <v>0</v>
      </c>
      <c r="CS50" s="257">
        <f ca="1">IF($N50=$B50,0,IF(AND('Bonus Depreciation Help'!$C$34="50%",$N$5=Inservice),VLOOKUP($C$2,'LookUp Ranges'!$A$64:$CY$69,CI$38)*$B50,VLOOKUP($C$2,'LookUp Ranges'!$A$56:$CY$62,CI$38)*$B50))</f>
        <v>0</v>
      </c>
      <c r="CT50" s="257">
        <f ca="1">IF($N50=$B50,0,IF(AND('Bonus Depreciation Help'!$C$34="50%",$N$5=Inservice),VLOOKUP($C$2,'LookUp Ranges'!$A$64:$CY$69,CJ$38)*$B50,VLOOKUP($C$2,'LookUp Ranges'!$A$56:$CY$62,CJ$38)*$B50))</f>
        <v>0</v>
      </c>
      <c r="CU50" s="257">
        <f ca="1">IF($N50=$B50,0,IF(AND('Bonus Depreciation Help'!$C$34="50%",$N$5=Inservice),VLOOKUP($C$2,'LookUp Ranges'!$A$64:$CY$69,CK$38)*$B50,VLOOKUP($C$2,'LookUp Ranges'!$A$56:$CY$62,CK$38)*$B50))</f>
        <v>0</v>
      </c>
      <c r="CV50" s="257">
        <f ca="1">IF($N50=$B50,0,IF(AND('Bonus Depreciation Help'!$C$34="50%",$N$5=Inservice),VLOOKUP($C$2,'LookUp Ranges'!$A$64:$CY$69,CL$38)*$B50,VLOOKUP($C$2,'LookUp Ranges'!$A$56:$CY$62,CL$38)*$B50))</f>
        <v>0</v>
      </c>
      <c r="CW50" s="257">
        <f ca="1">IF($N50=$B50,0,IF(AND('Bonus Depreciation Help'!$C$34="50%",$N$5=Inservice),VLOOKUP($C$2,'LookUp Ranges'!$A$64:$CY$69,CM$38)*$B50,VLOOKUP($C$2,'LookUp Ranges'!$A$56:$CY$62,CM$38)*$B50))</f>
        <v>0</v>
      </c>
      <c r="CX50" s="257">
        <f ca="1">IF($N50=$B50,0,IF(AND('Bonus Depreciation Help'!$C$34="50%",$N$5=Inservice),VLOOKUP($C$2,'LookUp Ranges'!$A$64:$CY$69,CN$38)*$B50,VLOOKUP($C$2,'LookUp Ranges'!$A$56:$CY$62,CN$38)*$B50))</f>
        <v>0</v>
      </c>
      <c r="CY50" s="247">
        <f t="shared" ca="1" si="236"/>
        <v>0</v>
      </c>
    </row>
    <row r="51" spans="1:103" x14ac:dyDescent="0.2">
      <c r="A51" s="246">
        <f t="shared" si="234"/>
        <v>13</v>
      </c>
      <c r="B51" s="238">
        <f t="shared" si="235"/>
        <v>0</v>
      </c>
      <c r="C51" s="248"/>
      <c r="D51" s="248"/>
      <c r="E51" s="248"/>
      <c r="F51" s="248"/>
      <c r="G51" s="248"/>
      <c r="H51" s="248"/>
      <c r="I51" s="248"/>
      <c r="J51" s="248"/>
      <c r="K51" s="248"/>
      <c r="L51" s="248"/>
      <c r="M51" s="248"/>
      <c r="N51" s="248"/>
      <c r="O51" s="256">
        <f ca="1">IF(AND('Bonus Depreciation Help'!$C$34="100%",O$5=Inservice),$B51,IF(AND('Bonus Depreciation Help'!$C$34="50%",O$5=Inservice),VLOOKUP($C$2,'LookUp Ranges'!$A$64:$CY$69,D$38)*$B51,VLOOKUP($C$2,'LookUp Ranges'!$A$56:$CY$62,D$38)*$B51))</f>
        <v>0</v>
      </c>
      <c r="P51" s="256">
        <f ca="1">IF($O51=$B51,0,IF(AND('Bonus Depreciation Help'!$C$34="50%",$O$5=Inservice),VLOOKUP($C$2,'LookUp Ranges'!$A$64:$CY$69,E$38)*$B51,VLOOKUP($C$2,'LookUp Ranges'!$A$56:$CY$62,E$38)*$B51))</f>
        <v>0</v>
      </c>
      <c r="Q51" s="256">
        <f ca="1">IF($O51=$B51,0,IF(AND('Bonus Depreciation Help'!$C$34="50%",$O$5=Inservice),VLOOKUP($C$2,'LookUp Ranges'!$A$64:$CY$69,F$38)*$B51,VLOOKUP($C$2,'LookUp Ranges'!$A$56:$CY$62,F$38)*$B51))</f>
        <v>0</v>
      </c>
      <c r="R51" s="256">
        <f ca="1">IF($O51=$B51,0,IF(AND('Bonus Depreciation Help'!$C$34="50%",$O$5=Inservice),VLOOKUP($C$2,'LookUp Ranges'!$A$64:$CY$69,G$38)*$B51,VLOOKUP($C$2,'LookUp Ranges'!$A$56:$CY$62,G$38)*$B51))</f>
        <v>0</v>
      </c>
      <c r="S51" s="256">
        <f ca="1">IF($O51=$B51,0,IF(AND('Bonus Depreciation Help'!$C$34="50%",$O$5=Inservice),VLOOKUP($C$2,'LookUp Ranges'!$A$64:$CY$69,H$38)*$B51,VLOOKUP($C$2,'LookUp Ranges'!$A$56:$CY$62,H$38)*$B51))</f>
        <v>0</v>
      </c>
      <c r="T51" s="256">
        <f ca="1">IF($O51=$B51,0,IF(AND('Bonus Depreciation Help'!$C$34="50%",$O$5=Inservice),VLOOKUP($C$2,'LookUp Ranges'!$A$64:$CY$69,I$38)*$B51,VLOOKUP($C$2,'LookUp Ranges'!$A$56:$CY$62,I$38)*$B51))</f>
        <v>0</v>
      </c>
      <c r="U51" s="256">
        <f ca="1">IF($O51=$B51,0,IF(AND('Bonus Depreciation Help'!$C$34="50%",$O$5=Inservice),VLOOKUP($C$2,'LookUp Ranges'!$A$64:$CY$69,J$38)*$B51,VLOOKUP($C$2,'LookUp Ranges'!$A$56:$CY$62,J$38)*$B51))</f>
        <v>0</v>
      </c>
      <c r="V51" s="256">
        <f ca="1">IF($O51=$B51,0,IF(AND('Bonus Depreciation Help'!$C$34="50%",$O$5=Inservice),VLOOKUP($C$2,'LookUp Ranges'!$A$64:$CY$69,K$38)*$B51,VLOOKUP($C$2,'LookUp Ranges'!$A$56:$CY$62,K$38)*$B51))</f>
        <v>0</v>
      </c>
      <c r="W51" s="256">
        <f ca="1">IF($O51=$B51,0,IF(AND('Bonus Depreciation Help'!$C$34="50%",$O$5=Inservice),VLOOKUP($C$2,'LookUp Ranges'!$A$64:$CY$69,L$38)*$B51,VLOOKUP($C$2,'LookUp Ranges'!$A$56:$CY$62,L$38)*$B51))</f>
        <v>0</v>
      </c>
      <c r="X51" s="256">
        <f ca="1">IF($O51=$B51,0,IF(AND('Bonus Depreciation Help'!$C$34="50%",$O$5=Inservice),VLOOKUP($C$2,'LookUp Ranges'!$A$64:$CY$69,M$38)*$B51,VLOOKUP($C$2,'LookUp Ranges'!$A$56:$CY$62,M$38)*$B51))</f>
        <v>0</v>
      </c>
      <c r="Y51" s="256">
        <f ca="1">IF($O51=$B51,0,IF(AND('Bonus Depreciation Help'!$C$34="50%",$O$5=Inservice),VLOOKUP($C$2,'LookUp Ranges'!$A$64:$CY$69,N$38)*$B51,VLOOKUP($C$2,'LookUp Ranges'!$A$56:$CY$62,N$38)*$B51))</f>
        <v>0</v>
      </c>
      <c r="Z51" s="257">
        <f ca="1">IF($O51=$B51,0,IF(AND('Bonus Depreciation Help'!$C$34="50%",$O$5=Inservice),VLOOKUP($C$2,'LookUp Ranges'!$A$64:$CY$69,O$38)*$B51,VLOOKUP($C$2,'LookUp Ranges'!$A$56:$CY$62,O$38)*$B51))</f>
        <v>0</v>
      </c>
      <c r="AA51" s="257">
        <f ca="1">IF($O51=$B51,0,IF(AND('Bonus Depreciation Help'!$C$34="50%",$O$5=Inservice),VLOOKUP($C$2,'LookUp Ranges'!$A$64:$CY$69,P$38)*$B51,VLOOKUP($C$2,'LookUp Ranges'!$A$56:$CY$62,P$38)*$B51))</f>
        <v>0</v>
      </c>
      <c r="AB51" s="257">
        <f ca="1">IF($O51=$B51,0,IF(AND('Bonus Depreciation Help'!$C$34="50%",$O$5=Inservice),VLOOKUP($C$2,'LookUp Ranges'!$A$64:$CY$69,Q$38)*$B51,VLOOKUP($C$2,'LookUp Ranges'!$A$56:$CY$62,Q$38)*$B51))</f>
        <v>0</v>
      </c>
      <c r="AC51" s="257">
        <f ca="1">IF($O51=$B51,0,IF(AND('Bonus Depreciation Help'!$C$34="50%",$O$5=Inservice),VLOOKUP($C$2,'LookUp Ranges'!$A$64:$CY$69,R$38)*$B51,VLOOKUP($C$2,'LookUp Ranges'!$A$56:$CY$62,R$38)*$B51))</f>
        <v>0</v>
      </c>
      <c r="AD51" s="257">
        <f ca="1">IF($O51=$B51,0,IF(AND('Bonus Depreciation Help'!$C$34="50%",$O$5=Inservice),VLOOKUP($C$2,'LookUp Ranges'!$A$64:$CY$69,S$38)*$B51,VLOOKUP($C$2,'LookUp Ranges'!$A$56:$CY$62,S$38)*$B51))</f>
        <v>0</v>
      </c>
      <c r="AE51" s="257">
        <f ca="1">IF($O51=$B51,0,IF(AND('Bonus Depreciation Help'!$C$34="50%",$O$5=Inservice),VLOOKUP($C$2,'LookUp Ranges'!$A$64:$CY$69,T$38)*$B51,VLOOKUP($C$2,'LookUp Ranges'!$A$56:$CY$62,T$38)*$B51))</f>
        <v>0</v>
      </c>
      <c r="AF51" s="257">
        <f ca="1">IF($O51=$B51,0,IF(AND('Bonus Depreciation Help'!$C$34="50%",$O$5=Inservice),VLOOKUP($C$2,'LookUp Ranges'!$A$64:$CY$69,U$38)*$B51,VLOOKUP($C$2,'LookUp Ranges'!$A$56:$CY$62,U$38)*$B51))</f>
        <v>0</v>
      </c>
      <c r="AG51" s="257">
        <f ca="1">IF($O51=$B51,0,IF(AND('Bonus Depreciation Help'!$C$34="50%",$O$5=Inservice),VLOOKUP($C$2,'LookUp Ranges'!$A$64:$CY$69,V$38)*$B51,VLOOKUP($C$2,'LookUp Ranges'!$A$56:$CY$62,V$38)*$B51))</f>
        <v>0</v>
      </c>
      <c r="AH51" s="257">
        <f ca="1">IF($O51=$B51,0,IF(AND('Bonus Depreciation Help'!$C$34="50%",$O$5=Inservice),VLOOKUP($C$2,'LookUp Ranges'!$A$64:$CY$69,W$38)*$B51,VLOOKUP($C$2,'LookUp Ranges'!$A$56:$CY$62,W$38)*$B51))</f>
        <v>0</v>
      </c>
      <c r="AI51" s="257">
        <f ca="1">IF($O51=$B51,0,IF(AND('Bonus Depreciation Help'!$C$34="50%",$O$5=Inservice),VLOOKUP($C$2,'LookUp Ranges'!$A$64:$CY$69,X$38)*$B51,VLOOKUP($C$2,'LookUp Ranges'!$A$56:$CY$62,X$38)*$B51))</f>
        <v>0</v>
      </c>
      <c r="AJ51" s="257">
        <f ca="1">IF($O51=$B51,0,IF(AND('Bonus Depreciation Help'!$C$34="50%",$O$5=Inservice),VLOOKUP($C$2,'LookUp Ranges'!$A$64:$CY$69,Y$38)*$B51,VLOOKUP($C$2,'LookUp Ranges'!$A$56:$CY$62,Y$38)*$B51))</f>
        <v>0</v>
      </c>
      <c r="AK51" s="257">
        <f ca="1">IF($O51=$B51,0,IF(AND('Bonus Depreciation Help'!$C$34="50%",$O$5=Inservice),VLOOKUP($C$2,'LookUp Ranges'!$A$64:$CY$69,Z$38)*$B51,VLOOKUP($C$2,'LookUp Ranges'!$A$56:$CY$62,Z$38)*$B51))</f>
        <v>0</v>
      </c>
      <c r="AL51" s="257">
        <f ca="1">IF($O51=$B51,0,IF(AND('Bonus Depreciation Help'!$C$34="50%",$O$5=Inservice),VLOOKUP($C$2,'LookUp Ranges'!$A$64:$CY$69,AA$38)*$B51,VLOOKUP($C$2,'LookUp Ranges'!$A$56:$CY$62,AA$38)*$B51))</f>
        <v>0</v>
      </c>
      <c r="AM51" s="257">
        <f ca="1">IF($O51=$B51,0,IF(AND('Bonus Depreciation Help'!$C$34="50%",$O$5=Inservice),VLOOKUP($C$2,'LookUp Ranges'!$A$64:$CY$69,AB$38)*$B51,VLOOKUP($C$2,'LookUp Ranges'!$A$56:$CY$62,AB$38)*$B51))</f>
        <v>0</v>
      </c>
      <c r="AN51" s="257">
        <f ca="1">IF($O51=$B51,0,IF(AND('Bonus Depreciation Help'!$C$34="50%",$O$5=Inservice),VLOOKUP($C$2,'LookUp Ranges'!$A$64:$CY$69,AC$38)*$B51,VLOOKUP($C$2,'LookUp Ranges'!$A$56:$CY$62,AC$38)*$B51))</f>
        <v>0</v>
      </c>
      <c r="AO51" s="257">
        <f ca="1">IF($O51=$B51,0,IF(AND('Bonus Depreciation Help'!$C$34="50%",$O$5=Inservice),VLOOKUP($C$2,'LookUp Ranges'!$A$64:$CY$69,AD$38)*$B51,VLOOKUP($C$2,'LookUp Ranges'!$A$56:$CY$62,AD$38)*$B51))</f>
        <v>0</v>
      </c>
      <c r="AP51" s="257">
        <f ca="1">IF($O51=$B51,0,IF(AND('Bonus Depreciation Help'!$C$34="50%",$O$5=Inservice),VLOOKUP($C$2,'LookUp Ranges'!$A$64:$CY$69,AE$38)*$B51,VLOOKUP($C$2,'LookUp Ranges'!$A$56:$CY$62,AE$38)*$B51))</f>
        <v>0</v>
      </c>
      <c r="AQ51" s="257">
        <f ca="1">IF($O51=$B51,0,IF(AND('Bonus Depreciation Help'!$C$34="50%",$O$5=Inservice),VLOOKUP($C$2,'LookUp Ranges'!$A$64:$CY$69,AF$38)*$B51,VLOOKUP($C$2,'LookUp Ranges'!$A$56:$CY$62,AF$38)*$B51))</f>
        <v>0</v>
      </c>
      <c r="AR51" s="257">
        <f ca="1">IF($O51=$B51,0,IF(AND('Bonus Depreciation Help'!$C$34="50%",$O$5=Inservice),VLOOKUP($C$2,'LookUp Ranges'!$A$64:$CY$69,AG$38)*$B51,VLOOKUP($C$2,'LookUp Ranges'!$A$56:$CY$62,AG$38)*$B51))</f>
        <v>0</v>
      </c>
      <c r="AS51" s="257">
        <f ca="1">IF($O51=$B51,0,IF(AND('Bonus Depreciation Help'!$C$34="50%",$O$5=Inservice),VLOOKUP($C$2,'LookUp Ranges'!$A$64:$CY$69,AH$38)*$B51,VLOOKUP($C$2,'LookUp Ranges'!$A$56:$CY$62,AH$38)*$B51))</f>
        <v>0</v>
      </c>
      <c r="AT51" s="257">
        <f ca="1">IF($O51=$B51,0,IF(AND('Bonus Depreciation Help'!$C$34="50%",$O$5=Inservice),VLOOKUP($C$2,'LookUp Ranges'!$A$64:$CY$69,AI$38)*$B51,VLOOKUP($C$2,'LookUp Ranges'!$A$56:$CY$62,AI$38)*$B51))</f>
        <v>0</v>
      </c>
      <c r="AU51" s="257">
        <f ca="1">IF($O51=$B51,0,IF(AND('Bonus Depreciation Help'!$C$34="50%",$O$5=Inservice),VLOOKUP($C$2,'LookUp Ranges'!$A$64:$CY$69,AJ$38)*$B51,VLOOKUP($C$2,'LookUp Ranges'!$A$56:$CY$62,AJ$38)*$B51))</f>
        <v>0</v>
      </c>
      <c r="AV51" s="257">
        <f ca="1">IF($O51=$B51,0,IF(AND('Bonus Depreciation Help'!$C$34="50%",$O$5=Inservice),VLOOKUP($C$2,'LookUp Ranges'!$A$64:$CY$69,AK$38)*$B51,VLOOKUP($C$2,'LookUp Ranges'!$A$56:$CY$62,AK$38)*$B51))</f>
        <v>0</v>
      </c>
      <c r="AW51" s="257">
        <f ca="1">IF($O51=$B51,0,IF(AND('Bonus Depreciation Help'!$C$34="50%",$O$5=Inservice),VLOOKUP($C$2,'LookUp Ranges'!$A$64:$CY$69,AL$38)*$B51,VLOOKUP($C$2,'LookUp Ranges'!$A$56:$CY$62,AL$38)*$B51))</f>
        <v>0</v>
      </c>
      <c r="AX51" s="257">
        <f ca="1">IF($O51=$B51,0,IF(AND('Bonus Depreciation Help'!$C$34="50%",$O$5=Inservice),VLOOKUP($C$2,'LookUp Ranges'!$A$64:$CY$69,AM$38)*$B51,VLOOKUP($C$2,'LookUp Ranges'!$A$56:$CY$62,AM$38)*$B51))</f>
        <v>0</v>
      </c>
      <c r="AY51" s="257">
        <f ca="1">IF($O51=$B51,0,IF(AND('Bonus Depreciation Help'!$C$34="50%",$O$5=Inservice),VLOOKUP($C$2,'LookUp Ranges'!$A$64:$CY$69,AN$38)*$B51,VLOOKUP($C$2,'LookUp Ranges'!$A$56:$CY$62,AN$38)*$B51))</f>
        <v>0</v>
      </c>
      <c r="AZ51" s="257">
        <f ca="1">IF($O51=$B51,0,IF(AND('Bonus Depreciation Help'!$C$34="50%",$O$5=Inservice),VLOOKUP($C$2,'LookUp Ranges'!$A$64:$CY$69,AO$38)*$B51,VLOOKUP($C$2,'LookUp Ranges'!$A$56:$CY$62,AO$38)*$B51))</f>
        <v>0</v>
      </c>
      <c r="BA51" s="257">
        <f ca="1">IF($O51=$B51,0,IF(AND('Bonus Depreciation Help'!$C$34="50%",$O$5=Inservice),VLOOKUP($C$2,'LookUp Ranges'!$A$64:$CY$69,AP$38)*$B51,VLOOKUP($C$2,'LookUp Ranges'!$A$56:$CY$62,AP$38)*$B51))</f>
        <v>0</v>
      </c>
      <c r="BB51" s="257">
        <f ca="1">IF($O51=$B51,0,IF(AND('Bonus Depreciation Help'!$C$34="50%",$O$5=Inservice),VLOOKUP($C$2,'LookUp Ranges'!$A$64:$CY$69,AQ$38)*$B51,VLOOKUP($C$2,'LookUp Ranges'!$A$56:$CY$62,AQ$38)*$B51))</f>
        <v>0</v>
      </c>
      <c r="BC51" s="257">
        <f ca="1">IF($O51=$B51,0,IF(AND('Bonus Depreciation Help'!$C$34="50%",$O$5=Inservice),VLOOKUP($C$2,'LookUp Ranges'!$A$64:$CY$69,AR$38)*$B51,VLOOKUP($C$2,'LookUp Ranges'!$A$56:$CY$62,AR$38)*$B51))</f>
        <v>0</v>
      </c>
      <c r="BD51" s="257">
        <f ca="1">IF($O51=$B51,0,IF(AND('Bonus Depreciation Help'!$C$34="50%",$O$5=Inservice),VLOOKUP($C$2,'LookUp Ranges'!$A$64:$CY$69,AS$38)*$B51,VLOOKUP($C$2,'LookUp Ranges'!$A$56:$CY$62,AS$38)*$B51))</f>
        <v>0</v>
      </c>
      <c r="BE51" s="257">
        <f ca="1">IF($O51=$B51,0,IF(AND('Bonus Depreciation Help'!$C$34="50%",$O$5=Inservice),VLOOKUP($C$2,'LookUp Ranges'!$A$64:$CY$69,AT$38)*$B51,VLOOKUP($C$2,'LookUp Ranges'!$A$56:$CY$62,AT$38)*$B51))</f>
        <v>0</v>
      </c>
      <c r="BF51" s="257">
        <f ca="1">IF($O51=$B51,0,IF(AND('Bonus Depreciation Help'!$C$34="50%",$O$5=Inservice),VLOOKUP($C$2,'LookUp Ranges'!$A$64:$CY$69,AU$38)*$B51,VLOOKUP($C$2,'LookUp Ranges'!$A$56:$CY$62,AU$38)*$B51))</f>
        <v>0</v>
      </c>
      <c r="BG51" s="257">
        <f ca="1">IF($O51=$B51,0,IF(AND('Bonus Depreciation Help'!$C$34="50%",$O$5=Inservice),VLOOKUP($C$2,'LookUp Ranges'!$A$64:$CY$69,AV$38)*$B51,VLOOKUP($C$2,'LookUp Ranges'!$A$56:$CY$62,AV$38)*$B51))</f>
        <v>0</v>
      </c>
      <c r="BH51" s="257">
        <f ca="1">IF($O51=$B51,0,IF(AND('Bonus Depreciation Help'!$C$34="50%",$O$5=Inservice),VLOOKUP($C$2,'LookUp Ranges'!$A$64:$CY$69,AW$38)*$B51,VLOOKUP($C$2,'LookUp Ranges'!$A$56:$CY$62,AW$38)*$B51))</f>
        <v>0</v>
      </c>
      <c r="BI51" s="257">
        <f ca="1">IF($O51=$B51,0,IF(AND('Bonus Depreciation Help'!$C$34="50%",$O$5=Inservice),VLOOKUP($C$2,'LookUp Ranges'!$A$64:$CY$69,AX$38)*$B51,VLOOKUP($C$2,'LookUp Ranges'!$A$56:$CY$62,AX$38)*$B51))</f>
        <v>0</v>
      </c>
      <c r="BJ51" s="257">
        <f ca="1">IF($O51=$B51,0,IF(AND('Bonus Depreciation Help'!$C$34="50%",$O$5=Inservice),VLOOKUP($C$2,'LookUp Ranges'!$A$64:$CY$69,AY$38)*$B51,VLOOKUP($C$2,'LookUp Ranges'!$A$56:$CY$62,AY$38)*$B51))</f>
        <v>0</v>
      </c>
      <c r="BK51" s="257">
        <f ca="1">IF($O51=$B51,0,IF(AND('Bonus Depreciation Help'!$C$34="50%",$O$5=Inservice),VLOOKUP($C$2,'LookUp Ranges'!$A$64:$CY$69,AZ$38)*$B51,VLOOKUP($C$2,'LookUp Ranges'!$A$56:$CY$62,AZ$38)*$B51))</f>
        <v>0</v>
      </c>
      <c r="BL51" s="257">
        <f ca="1">IF($O51=$B51,0,IF(AND('Bonus Depreciation Help'!$C$34="50%",$O$5=Inservice),VLOOKUP($C$2,'LookUp Ranges'!$A$64:$CY$69,BA$38)*$B51,VLOOKUP($C$2,'LookUp Ranges'!$A$56:$CY$62,BA$38)*$B51))</f>
        <v>0</v>
      </c>
      <c r="BM51" s="257">
        <f ca="1">IF($O51=$B51,0,IF(AND('Bonus Depreciation Help'!$C$34="50%",$O$5=Inservice),VLOOKUP($C$2,'LookUp Ranges'!$A$64:$CY$69,BB$38)*$B51,VLOOKUP($C$2,'LookUp Ranges'!$A$56:$CY$62,BB$38)*$B51))</f>
        <v>0</v>
      </c>
      <c r="BN51" s="257">
        <f ca="1">IF($O51=$B51,0,IF(AND('Bonus Depreciation Help'!$C$34="50%",$O$5=Inservice),VLOOKUP($C$2,'LookUp Ranges'!$A$64:$CY$69,BC$38)*$B51,VLOOKUP($C$2,'LookUp Ranges'!$A$56:$CY$62,BC$38)*$B51))</f>
        <v>0</v>
      </c>
      <c r="BO51" s="257">
        <f ca="1">IF($O51=$B51,0,IF(AND('Bonus Depreciation Help'!$C$34="50%",$O$5=Inservice),VLOOKUP($C$2,'LookUp Ranges'!$A$64:$CY$69,BD$38)*$B51,VLOOKUP($C$2,'LookUp Ranges'!$A$56:$CY$62,BD$38)*$B51))</f>
        <v>0</v>
      </c>
      <c r="BP51" s="257">
        <f ca="1">IF($O51=$B51,0,IF(AND('Bonus Depreciation Help'!$C$34="50%",$O$5=Inservice),VLOOKUP($C$2,'LookUp Ranges'!$A$64:$CY$69,BE$38)*$B51,VLOOKUP($C$2,'LookUp Ranges'!$A$56:$CY$62,BE$38)*$B51))</f>
        <v>0</v>
      </c>
      <c r="BQ51" s="257">
        <f ca="1">IF($O51=$B51,0,IF(AND('Bonus Depreciation Help'!$C$34="50%",$O$5=Inservice),VLOOKUP($C$2,'LookUp Ranges'!$A$64:$CY$69,BF$38)*$B51,VLOOKUP($C$2,'LookUp Ranges'!$A$56:$CY$62,BF$38)*$B51))</f>
        <v>0</v>
      </c>
      <c r="BR51" s="257">
        <f ca="1">IF($O51=$B51,0,IF(AND('Bonus Depreciation Help'!$C$34="50%",$O$5=Inservice),VLOOKUP($C$2,'LookUp Ranges'!$A$64:$CY$69,BG$38)*$B51,VLOOKUP($C$2,'LookUp Ranges'!$A$56:$CY$62,BG$38)*$B51))</f>
        <v>0</v>
      </c>
      <c r="BS51" s="257">
        <f ca="1">IF($O51=$B51,0,IF(AND('Bonus Depreciation Help'!$C$34="50%",$O$5=Inservice),VLOOKUP($C$2,'LookUp Ranges'!$A$64:$CY$69,BH$38)*$B51,VLOOKUP($C$2,'LookUp Ranges'!$A$56:$CY$62,BH$38)*$B51))</f>
        <v>0</v>
      </c>
      <c r="BT51" s="257">
        <f ca="1">IF($O51=$B51,0,IF(AND('Bonus Depreciation Help'!$C$34="50%",$O$5=Inservice),VLOOKUP($C$2,'LookUp Ranges'!$A$64:$CY$69,BI$38)*$B51,VLOOKUP($C$2,'LookUp Ranges'!$A$56:$CY$62,BI$38)*$B51))</f>
        <v>0</v>
      </c>
      <c r="BU51" s="257">
        <f ca="1">IF($O51=$B51,0,IF(AND('Bonus Depreciation Help'!$C$34="50%",$O$5=Inservice),VLOOKUP($C$2,'LookUp Ranges'!$A$64:$CY$69,BJ$38)*$B51,VLOOKUP($C$2,'LookUp Ranges'!$A$56:$CY$62,BJ$38)*$B51))</f>
        <v>0</v>
      </c>
      <c r="BV51" s="257">
        <f ca="1">IF($O51=$B51,0,IF(AND('Bonus Depreciation Help'!$C$34="50%",$O$5=Inservice),VLOOKUP($C$2,'LookUp Ranges'!$A$64:$CY$69,BK$38)*$B51,VLOOKUP($C$2,'LookUp Ranges'!$A$56:$CY$62,BK$38)*$B51))</f>
        <v>0</v>
      </c>
      <c r="BW51" s="257">
        <f ca="1">IF($O51=$B51,0,IF(AND('Bonus Depreciation Help'!$C$34="50%",$O$5=Inservice),VLOOKUP($C$2,'LookUp Ranges'!$A$64:$CY$69,BL$38)*$B51,VLOOKUP($C$2,'LookUp Ranges'!$A$56:$CY$62,BL$38)*$B51))</f>
        <v>0</v>
      </c>
      <c r="BX51" s="257">
        <f ca="1">IF($O51=$B51,0,IF(AND('Bonus Depreciation Help'!$C$34="50%",$O$5=Inservice),VLOOKUP($C$2,'LookUp Ranges'!$A$64:$CY$69,BM$38)*$B51,VLOOKUP($C$2,'LookUp Ranges'!$A$56:$CY$62,BM$38)*$B51))</f>
        <v>0</v>
      </c>
      <c r="BY51" s="257">
        <f ca="1">IF($O51=$B51,0,IF(AND('Bonus Depreciation Help'!$C$34="50%",$O$5=Inservice),VLOOKUP($C$2,'LookUp Ranges'!$A$64:$CY$69,BN$38)*$B51,VLOOKUP($C$2,'LookUp Ranges'!$A$56:$CY$62,BN$38)*$B51))</f>
        <v>0</v>
      </c>
      <c r="BZ51" s="257">
        <f ca="1">IF($O51=$B51,0,IF(AND('Bonus Depreciation Help'!$C$34="50%",$O$5=Inservice),VLOOKUP($C$2,'LookUp Ranges'!$A$64:$CY$69,BO$38)*$B51,VLOOKUP($C$2,'LookUp Ranges'!$A$56:$CY$62,BO$38)*$B51))</f>
        <v>0</v>
      </c>
      <c r="CA51" s="257">
        <f ca="1">IF($O51=$B51,0,IF(AND('Bonus Depreciation Help'!$C$34="50%",$O$5=Inservice),VLOOKUP($C$2,'LookUp Ranges'!$A$64:$CY$69,BP$38)*$B51,VLOOKUP($C$2,'LookUp Ranges'!$A$56:$CY$62,BP$38)*$B51))</f>
        <v>0</v>
      </c>
      <c r="CB51" s="257">
        <f ca="1">IF($O51=$B51,0,IF(AND('Bonus Depreciation Help'!$C$34="50%",$O$5=Inservice),VLOOKUP($C$2,'LookUp Ranges'!$A$64:$CY$69,BQ$38)*$B51,VLOOKUP($C$2,'LookUp Ranges'!$A$56:$CY$62,BQ$38)*$B51))</f>
        <v>0</v>
      </c>
      <c r="CC51" s="257">
        <f ca="1">IF($O51=$B51,0,IF(AND('Bonus Depreciation Help'!$C$34="50%",$O$5=Inservice),VLOOKUP($C$2,'LookUp Ranges'!$A$64:$CY$69,BR$38)*$B51,VLOOKUP($C$2,'LookUp Ranges'!$A$56:$CY$62,BR$38)*$B51))</f>
        <v>0</v>
      </c>
      <c r="CD51" s="257">
        <f ca="1">IF($O51=$B51,0,IF(AND('Bonus Depreciation Help'!$C$34="50%",$O$5=Inservice),VLOOKUP($C$2,'LookUp Ranges'!$A$64:$CY$69,BS$38)*$B51,VLOOKUP($C$2,'LookUp Ranges'!$A$56:$CY$62,BS$38)*$B51))</f>
        <v>0</v>
      </c>
      <c r="CE51" s="257">
        <f ca="1">IF($O51=$B51,0,IF(AND('Bonus Depreciation Help'!$C$34="50%",$O$5=Inservice),VLOOKUP($C$2,'LookUp Ranges'!$A$64:$CY$69,BT$38)*$B51,VLOOKUP($C$2,'LookUp Ranges'!$A$56:$CY$62,BT$38)*$B51))</f>
        <v>0</v>
      </c>
      <c r="CF51" s="257">
        <f ca="1">IF($O51=$B51,0,IF(AND('Bonus Depreciation Help'!$C$34="50%",$O$5=Inservice),VLOOKUP($C$2,'LookUp Ranges'!$A$64:$CY$69,BU$38)*$B51,VLOOKUP($C$2,'LookUp Ranges'!$A$56:$CY$62,BU$38)*$B51))</f>
        <v>0</v>
      </c>
      <c r="CG51" s="257">
        <f ca="1">IF($O51=$B51,0,IF(AND('Bonus Depreciation Help'!$C$34="50%",$O$5=Inservice),VLOOKUP($C$2,'LookUp Ranges'!$A$64:$CY$69,BV$38)*$B51,VLOOKUP($C$2,'LookUp Ranges'!$A$56:$CY$62,BV$38)*$B51))</f>
        <v>0</v>
      </c>
      <c r="CH51" s="257">
        <f ca="1">IF($O51=$B51,0,IF(AND('Bonus Depreciation Help'!$C$34="50%",$O$5=Inservice),VLOOKUP($C$2,'LookUp Ranges'!$A$64:$CY$69,BW$38)*$B51,VLOOKUP($C$2,'LookUp Ranges'!$A$56:$CY$62,BW$38)*$B51))</f>
        <v>0</v>
      </c>
      <c r="CI51" s="257">
        <f ca="1">IF($O51=$B51,0,IF(AND('Bonus Depreciation Help'!$C$34="50%",$O$5=Inservice),VLOOKUP($C$2,'LookUp Ranges'!$A$64:$CY$69,BX$38)*$B51,VLOOKUP($C$2,'LookUp Ranges'!$A$56:$CY$62,BX$38)*$B51))</f>
        <v>0</v>
      </c>
      <c r="CJ51" s="257">
        <f ca="1">IF($O51=$B51,0,IF(AND('Bonus Depreciation Help'!$C$34="50%",$O$5=Inservice),VLOOKUP($C$2,'LookUp Ranges'!$A$64:$CY$69,BY$38)*$B51,VLOOKUP($C$2,'LookUp Ranges'!$A$56:$CY$62,BY$38)*$B51))</f>
        <v>0</v>
      </c>
      <c r="CK51" s="257">
        <f ca="1">IF($O51=$B51,0,IF(AND('Bonus Depreciation Help'!$C$34="50%",$O$5=Inservice),VLOOKUP($C$2,'LookUp Ranges'!$A$64:$CY$69,BZ$38)*$B51,VLOOKUP($C$2,'LookUp Ranges'!$A$56:$CY$62,BZ$38)*$B51))</f>
        <v>0</v>
      </c>
      <c r="CL51" s="257">
        <f ca="1">IF($O51=$B51,0,IF(AND('Bonus Depreciation Help'!$C$34="50%",$O$5=Inservice),VLOOKUP($C$2,'LookUp Ranges'!$A$64:$CY$69,CA$38)*$B51,VLOOKUP($C$2,'LookUp Ranges'!$A$56:$CY$62,CA$38)*$B51))</f>
        <v>0</v>
      </c>
      <c r="CM51" s="257">
        <f ca="1">IF($O51=$B51,0,IF(AND('Bonus Depreciation Help'!$C$34="50%",$O$5=Inservice),VLOOKUP($C$2,'LookUp Ranges'!$A$64:$CY$69,CB$38)*$B51,VLOOKUP($C$2,'LookUp Ranges'!$A$56:$CY$62,CB$38)*$B51))</f>
        <v>0</v>
      </c>
      <c r="CN51" s="257">
        <f ca="1">IF($O51=$B51,0,IF(AND('Bonus Depreciation Help'!$C$34="50%",$O$5=Inservice),VLOOKUP($C$2,'LookUp Ranges'!$A$64:$CY$69,CC$38)*$B51,VLOOKUP($C$2,'LookUp Ranges'!$A$56:$CY$62,CC$38)*$B51))</f>
        <v>0</v>
      </c>
      <c r="CO51" s="257">
        <f ca="1">IF($O51=$B51,0,IF(AND('Bonus Depreciation Help'!$C$34="50%",$O$5=Inservice),VLOOKUP($C$2,'LookUp Ranges'!$A$64:$CY$69,CD$38)*$B51,VLOOKUP($C$2,'LookUp Ranges'!$A$56:$CY$62,CD$38)*$B51))</f>
        <v>0</v>
      </c>
      <c r="CP51" s="257">
        <f ca="1">IF($O51=$B51,0,IF(AND('Bonus Depreciation Help'!$C$34="50%",$O$5=Inservice),VLOOKUP($C$2,'LookUp Ranges'!$A$64:$CY$69,CE$38)*$B51,VLOOKUP($C$2,'LookUp Ranges'!$A$56:$CY$62,CE$38)*$B51))</f>
        <v>0</v>
      </c>
      <c r="CQ51" s="257">
        <f ca="1">IF($O51=$B51,0,IF(AND('Bonus Depreciation Help'!$C$34="50%",$O$5=Inservice),VLOOKUP($C$2,'LookUp Ranges'!$A$64:$CY$69,CF$38)*$B51,VLOOKUP($C$2,'LookUp Ranges'!$A$56:$CY$62,CF$38)*$B51))</f>
        <v>0</v>
      </c>
      <c r="CR51" s="257">
        <f ca="1">IF($O51=$B51,0,IF(AND('Bonus Depreciation Help'!$C$34="50%",$O$5=Inservice),VLOOKUP($C$2,'LookUp Ranges'!$A$64:$CY$69,CG$38)*$B51,VLOOKUP($C$2,'LookUp Ranges'!$A$56:$CY$62,CG$38)*$B51))</f>
        <v>0</v>
      </c>
      <c r="CS51" s="257">
        <f ca="1">IF($O51=$B51,0,IF(AND('Bonus Depreciation Help'!$C$34="50%",$O$5=Inservice),VLOOKUP($C$2,'LookUp Ranges'!$A$64:$CY$69,CH$38)*$B51,VLOOKUP($C$2,'LookUp Ranges'!$A$56:$CY$62,CH$38)*$B51))</f>
        <v>0</v>
      </c>
      <c r="CT51" s="257">
        <f ca="1">IF($O51=$B51,0,IF(AND('Bonus Depreciation Help'!$C$34="50%",$O$5=Inservice),VLOOKUP($C$2,'LookUp Ranges'!$A$64:$CY$69,CI$38)*$B51,VLOOKUP($C$2,'LookUp Ranges'!$A$56:$CY$62,CI$38)*$B51))</f>
        <v>0</v>
      </c>
      <c r="CU51" s="257">
        <f ca="1">IF($O51=$B51,0,IF(AND('Bonus Depreciation Help'!$C$34="50%",$O$5=Inservice),VLOOKUP($C$2,'LookUp Ranges'!$A$64:$CY$69,CJ$38)*$B51,VLOOKUP($C$2,'LookUp Ranges'!$A$56:$CY$62,CJ$38)*$B51))</f>
        <v>0</v>
      </c>
      <c r="CV51" s="257">
        <f ca="1">IF($O51=$B51,0,IF(AND('Bonus Depreciation Help'!$C$34="50%",$O$5=Inservice),VLOOKUP($C$2,'LookUp Ranges'!$A$64:$CY$69,CK$38)*$B51,VLOOKUP($C$2,'LookUp Ranges'!$A$56:$CY$62,CK$38)*$B51))</f>
        <v>0</v>
      </c>
      <c r="CW51" s="257">
        <f ca="1">IF($O51=$B51,0,IF(AND('Bonus Depreciation Help'!$C$34="50%",$O$5=Inservice),VLOOKUP($C$2,'LookUp Ranges'!$A$64:$CY$69,CL$38)*$B51,VLOOKUP($C$2,'LookUp Ranges'!$A$56:$CY$62,CL$38)*$B51))</f>
        <v>0</v>
      </c>
      <c r="CX51" s="257">
        <f ca="1">IF($O51=$B51,0,IF(AND('Bonus Depreciation Help'!$C$34="50%",$O$5=Inservice),VLOOKUP($C$2,'LookUp Ranges'!$A$64:$CY$69,CM$38)*$B51,VLOOKUP($C$2,'LookUp Ranges'!$A$56:$CY$62,CM$38)*$B51))</f>
        <v>0</v>
      </c>
      <c r="CY51" s="247">
        <f t="shared" ca="1" si="236"/>
        <v>0</v>
      </c>
    </row>
    <row r="52" spans="1:103" x14ac:dyDescent="0.2">
      <c r="A52" s="246">
        <f t="shared" si="234"/>
        <v>14</v>
      </c>
      <c r="B52" s="238">
        <f t="shared" si="235"/>
        <v>0</v>
      </c>
      <c r="C52" s="248"/>
      <c r="D52" s="248"/>
      <c r="E52" s="248"/>
      <c r="F52" s="248"/>
      <c r="G52" s="248"/>
      <c r="H52" s="248"/>
      <c r="I52" s="248"/>
      <c r="J52" s="248"/>
      <c r="K52" s="248"/>
      <c r="L52" s="248"/>
      <c r="M52" s="248"/>
      <c r="N52" s="248"/>
      <c r="O52" s="248"/>
      <c r="P52" s="256">
        <f ca="1">IF(AND('Bonus Depreciation Help'!$C$34="100%",P$5=Inservice),$B52,IF(AND('Bonus Depreciation Help'!$C$34="50%",P$5=Inservice),VLOOKUP($C$2,'LookUp Ranges'!$A$64:$CY$69,D$38)*$B52,VLOOKUP($C$2,'LookUp Ranges'!$A$56:$CY$62,D$38)*$B52))</f>
        <v>0</v>
      </c>
      <c r="Q52" s="256">
        <f ca="1">IF($P52=$B52,0,IF(AND('Bonus Depreciation Help'!$C$34="50%",$P$5=Inservice),VLOOKUP($C$2,'LookUp Ranges'!$A$64:$CY$69,E$38)*$B52,VLOOKUP($C$2,'LookUp Ranges'!$A$56:$CY$62,E$38)*$B52))</f>
        <v>0</v>
      </c>
      <c r="R52" s="256">
        <f ca="1">IF($P52=$B52,0,IF(AND('Bonus Depreciation Help'!$C$34="50%",$P$5=Inservice),VLOOKUP($C$2,'LookUp Ranges'!$A$64:$CY$69,F$38)*$B52,VLOOKUP($C$2,'LookUp Ranges'!$A$56:$CY$62,F$38)*$B52))</f>
        <v>0</v>
      </c>
      <c r="S52" s="256">
        <f ca="1">IF($P52=$B52,0,IF(AND('Bonus Depreciation Help'!$C$34="50%",$P$5=Inservice),VLOOKUP($C$2,'LookUp Ranges'!$A$64:$CY$69,G$38)*$B52,VLOOKUP($C$2,'LookUp Ranges'!$A$56:$CY$62,G$38)*$B52))</f>
        <v>0</v>
      </c>
      <c r="T52" s="256">
        <f ca="1">IF($P52=$B52,0,IF(AND('Bonus Depreciation Help'!$C$34="50%",$P$5=Inservice),VLOOKUP($C$2,'LookUp Ranges'!$A$64:$CY$69,H$38)*$B52,VLOOKUP($C$2,'LookUp Ranges'!$A$56:$CY$62,H$38)*$B52))</f>
        <v>0</v>
      </c>
      <c r="U52" s="256">
        <f ca="1">IF($P52=$B52,0,IF(AND('Bonus Depreciation Help'!$C$34="50%",$P$5=Inservice),VLOOKUP($C$2,'LookUp Ranges'!$A$64:$CY$69,I$38)*$B52,VLOOKUP($C$2,'LookUp Ranges'!$A$56:$CY$62,I$38)*$B52))</f>
        <v>0</v>
      </c>
      <c r="V52" s="256">
        <f ca="1">IF($P52=$B52,0,IF(AND('Bonus Depreciation Help'!$C$34="50%",$P$5=Inservice),VLOOKUP($C$2,'LookUp Ranges'!$A$64:$CY$69,J$38)*$B52,VLOOKUP($C$2,'LookUp Ranges'!$A$56:$CY$62,J$38)*$B52))</f>
        <v>0</v>
      </c>
      <c r="W52" s="256">
        <f ca="1">IF($P52=$B52,0,IF(AND('Bonus Depreciation Help'!$C$34="50%",$P$5=Inservice),VLOOKUP($C$2,'LookUp Ranges'!$A$64:$CY$69,K$38)*$B52,VLOOKUP($C$2,'LookUp Ranges'!$A$56:$CY$62,K$38)*$B52))</f>
        <v>0</v>
      </c>
      <c r="X52" s="256">
        <f ca="1">IF($P52=$B52,0,IF(AND('Bonus Depreciation Help'!$C$34="50%",$P$5=Inservice),VLOOKUP($C$2,'LookUp Ranges'!$A$64:$CY$69,L$38)*$B52,VLOOKUP($C$2,'LookUp Ranges'!$A$56:$CY$62,L$38)*$B52))</f>
        <v>0</v>
      </c>
      <c r="Y52" s="256">
        <f ca="1">IF($P52=$B52,0,IF(AND('Bonus Depreciation Help'!$C$34="50%",$P$5=Inservice),VLOOKUP($C$2,'LookUp Ranges'!$A$64:$CY$69,M$38)*$B52,VLOOKUP($C$2,'LookUp Ranges'!$A$56:$CY$62,M$38)*$B52))</f>
        <v>0</v>
      </c>
      <c r="Z52" s="257">
        <f ca="1">IF($P52=$B52,0,IF(AND('Bonus Depreciation Help'!$C$34="50%",$P$5=Inservice),VLOOKUP($C$2,'LookUp Ranges'!$A$64:$CY$69,N$38)*$B52,VLOOKUP($C$2,'LookUp Ranges'!$A$56:$CY$62,N$38)*$B52))</f>
        <v>0</v>
      </c>
      <c r="AA52" s="257">
        <f ca="1">IF($P52=$B52,0,IF(AND('Bonus Depreciation Help'!$C$34="50%",$P$5=Inservice),VLOOKUP($C$2,'LookUp Ranges'!$A$64:$CY$69,O$38)*$B52,VLOOKUP($C$2,'LookUp Ranges'!$A$56:$CY$62,O$38)*$B52))</f>
        <v>0</v>
      </c>
      <c r="AB52" s="257">
        <f ca="1">IF($P52=$B52,0,IF(AND('Bonus Depreciation Help'!$C$34="50%",$P$5=Inservice),VLOOKUP($C$2,'LookUp Ranges'!$A$64:$CY$69,P$38)*$B52,VLOOKUP($C$2,'LookUp Ranges'!$A$56:$CY$62,P$38)*$B52))</f>
        <v>0</v>
      </c>
      <c r="AC52" s="257">
        <f ca="1">IF($P52=$B52,0,IF(AND('Bonus Depreciation Help'!$C$34="50%",$P$5=Inservice),VLOOKUP($C$2,'LookUp Ranges'!$A$64:$CY$69,Q$38)*$B52,VLOOKUP($C$2,'LookUp Ranges'!$A$56:$CY$62,Q$38)*$B52))</f>
        <v>0</v>
      </c>
      <c r="AD52" s="257">
        <f ca="1">IF($P52=$B52,0,IF(AND('Bonus Depreciation Help'!$C$34="50%",$P$5=Inservice),VLOOKUP($C$2,'LookUp Ranges'!$A$64:$CY$69,R$38)*$B52,VLOOKUP($C$2,'LookUp Ranges'!$A$56:$CY$62,R$38)*$B52))</f>
        <v>0</v>
      </c>
      <c r="AE52" s="257">
        <f ca="1">IF($P52=$B52,0,IF(AND('Bonus Depreciation Help'!$C$34="50%",$P$5=Inservice),VLOOKUP($C$2,'LookUp Ranges'!$A$64:$CY$69,S$38)*$B52,VLOOKUP($C$2,'LookUp Ranges'!$A$56:$CY$62,S$38)*$B52))</f>
        <v>0</v>
      </c>
      <c r="AF52" s="257">
        <f ca="1">IF($P52=$B52,0,IF(AND('Bonus Depreciation Help'!$C$34="50%",$P$5=Inservice),VLOOKUP($C$2,'LookUp Ranges'!$A$64:$CY$69,T$38)*$B52,VLOOKUP($C$2,'LookUp Ranges'!$A$56:$CY$62,T$38)*$B52))</f>
        <v>0</v>
      </c>
      <c r="AG52" s="257">
        <f ca="1">IF($P52=$B52,0,IF(AND('Bonus Depreciation Help'!$C$34="50%",$P$5=Inservice),VLOOKUP($C$2,'LookUp Ranges'!$A$64:$CY$69,U$38)*$B52,VLOOKUP($C$2,'LookUp Ranges'!$A$56:$CY$62,U$38)*$B52))</f>
        <v>0</v>
      </c>
      <c r="AH52" s="257">
        <f ca="1">IF($P52=$B52,0,IF(AND('Bonus Depreciation Help'!$C$34="50%",$P$5=Inservice),VLOOKUP($C$2,'LookUp Ranges'!$A$64:$CY$69,V$38)*$B52,VLOOKUP($C$2,'LookUp Ranges'!$A$56:$CY$62,V$38)*$B52))</f>
        <v>0</v>
      </c>
      <c r="AI52" s="257">
        <f ca="1">IF($P52=$B52,0,IF(AND('Bonus Depreciation Help'!$C$34="50%",$P$5=Inservice),VLOOKUP($C$2,'LookUp Ranges'!$A$64:$CY$69,W$38)*$B52,VLOOKUP($C$2,'LookUp Ranges'!$A$56:$CY$62,W$38)*$B52))</f>
        <v>0</v>
      </c>
      <c r="AJ52" s="257">
        <f ca="1">IF($P52=$B52,0,IF(AND('Bonus Depreciation Help'!$C$34="50%",$P$5=Inservice),VLOOKUP($C$2,'LookUp Ranges'!$A$64:$CY$69,X$38)*$B52,VLOOKUP($C$2,'LookUp Ranges'!$A$56:$CY$62,X$38)*$B52))</f>
        <v>0</v>
      </c>
      <c r="AK52" s="257">
        <f ca="1">IF($P52=$B52,0,IF(AND('Bonus Depreciation Help'!$C$34="50%",$P$5=Inservice),VLOOKUP($C$2,'LookUp Ranges'!$A$64:$CY$69,Y$38)*$B52,VLOOKUP($C$2,'LookUp Ranges'!$A$56:$CY$62,Y$38)*$B52))</f>
        <v>0</v>
      </c>
      <c r="AL52" s="257">
        <f ca="1">IF($P52=$B52,0,IF(AND('Bonus Depreciation Help'!$C$34="50%",$P$5=Inservice),VLOOKUP($C$2,'LookUp Ranges'!$A$64:$CY$69,Z$38)*$B52,VLOOKUP($C$2,'LookUp Ranges'!$A$56:$CY$62,Z$38)*$B52))</f>
        <v>0</v>
      </c>
      <c r="AM52" s="257">
        <f ca="1">IF($P52=$B52,0,IF(AND('Bonus Depreciation Help'!$C$34="50%",$P$5=Inservice),VLOOKUP($C$2,'LookUp Ranges'!$A$64:$CY$69,AA$38)*$B52,VLOOKUP($C$2,'LookUp Ranges'!$A$56:$CY$62,AA$38)*$B52))</f>
        <v>0</v>
      </c>
      <c r="AN52" s="257">
        <f ca="1">IF($P52=$B52,0,IF(AND('Bonus Depreciation Help'!$C$34="50%",$P$5=Inservice),VLOOKUP($C$2,'LookUp Ranges'!$A$64:$CY$69,AB$38)*$B52,VLOOKUP($C$2,'LookUp Ranges'!$A$56:$CY$62,AB$38)*$B52))</f>
        <v>0</v>
      </c>
      <c r="AO52" s="257">
        <f ca="1">IF($P52=$B52,0,IF(AND('Bonus Depreciation Help'!$C$34="50%",$P$5=Inservice),VLOOKUP($C$2,'LookUp Ranges'!$A$64:$CY$69,AC$38)*$B52,VLOOKUP($C$2,'LookUp Ranges'!$A$56:$CY$62,AC$38)*$B52))</f>
        <v>0</v>
      </c>
      <c r="AP52" s="257">
        <f ca="1">IF($P52=$B52,0,IF(AND('Bonus Depreciation Help'!$C$34="50%",$P$5=Inservice),VLOOKUP($C$2,'LookUp Ranges'!$A$64:$CY$69,AD$38)*$B52,VLOOKUP($C$2,'LookUp Ranges'!$A$56:$CY$62,AD$38)*$B52))</f>
        <v>0</v>
      </c>
      <c r="AQ52" s="257">
        <f ca="1">IF($P52=$B52,0,IF(AND('Bonus Depreciation Help'!$C$34="50%",$P$5=Inservice),VLOOKUP($C$2,'LookUp Ranges'!$A$64:$CY$69,AE$38)*$B52,VLOOKUP($C$2,'LookUp Ranges'!$A$56:$CY$62,AE$38)*$B52))</f>
        <v>0</v>
      </c>
      <c r="AR52" s="257">
        <f ca="1">IF($P52=$B52,0,IF(AND('Bonus Depreciation Help'!$C$34="50%",$P$5=Inservice),VLOOKUP($C$2,'LookUp Ranges'!$A$64:$CY$69,AF$38)*$B52,VLOOKUP($C$2,'LookUp Ranges'!$A$56:$CY$62,AF$38)*$B52))</f>
        <v>0</v>
      </c>
      <c r="AS52" s="257">
        <f ca="1">IF($P52=$B52,0,IF(AND('Bonus Depreciation Help'!$C$34="50%",$P$5=Inservice),VLOOKUP($C$2,'LookUp Ranges'!$A$64:$CY$69,AG$38)*$B52,VLOOKUP($C$2,'LookUp Ranges'!$A$56:$CY$62,AG$38)*$B52))</f>
        <v>0</v>
      </c>
      <c r="AT52" s="257">
        <f ca="1">IF($P52=$B52,0,IF(AND('Bonus Depreciation Help'!$C$34="50%",$P$5=Inservice),VLOOKUP($C$2,'LookUp Ranges'!$A$64:$CY$69,AH$38)*$B52,VLOOKUP($C$2,'LookUp Ranges'!$A$56:$CY$62,AH$38)*$B52))</f>
        <v>0</v>
      </c>
      <c r="AU52" s="257">
        <f ca="1">IF($P52=$B52,0,IF(AND('Bonus Depreciation Help'!$C$34="50%",$P$5=Inservice),VLOOKUP($C$2,'LookUp Ranges'!$A$64:$CY$69,AI$38)*$B52,VLOOKUP($C$2,'LookUp Ranges'!$A$56:$CY$62,AI$38)*$B52))</f>
        <v>0</v>
      </c>
      <c r="AV52" s="257">
        <f ca="1">IF($P52=$B52,0,IF(AND('Bonus Depreciation Help'!$C$34="50%",$P$5=Inservice),VLOOKUP($C$2,'LookUp Ranges'!$A$64:$CY$69,AJ$38)*$B52,VLOOKUP($C$2,'LookUp Ranges'!$A$56:$CY$62,AJ$38)*$B52))</f>
        <v>0</v>
      </c>
      <c r="AW52" s="257">
        <f ca="1">IF($P52=$B52,0,IF(AND('Bonus Depreciation Help'!$C$34="50%",$P$5=Inservice),VLOOKUP($C$2,'LookUp Ranges'!$A$64:$CY$69,AK$38)*$B52,VLOOKUP($C$2,'LookUp Ranges'!$A$56:$CY$62,AK$38)*$B52))</f>
        <v>0</v>
      </c>
      <c r="AX52" s="257">
        <f ca="1">IF($P52=$B52,0,IF(AND('Bonus Depreciation Help'!$C$34="50%",$P$5=Inservice),VLOOKUP($C$2,'LookUp Ranges'!$A$64:$CY$69,AL$38)*$B52,VLOOKUP($C$2,'LookUp Ranges'!$A$56:$CY$62,AL$38)*$B52))</f>
        <v>0</v>
      </c>
      <c r="AY52" s="257">
        <f ca="1">IF($P52=$B52,0,IF(AND('Bonus Depreciation Help'!$C$34="50%",$P$5=Inservice),VLOOKUP($C$2,'LookUp Ranges'!$A$64:$CY$69,AM$38)*$B52,VLOOKUP($C$2,'LookUp Ranges'!$A$56:$CY$62,AM$38)*$B52))</f>
        <v>0</v>
      </c>
      <c r="AZ52" s="257">
        <f ca="1">IF($P52=$B52,0,IF(AND('Bonus Depreciation Help'!$C$34="50%",$P$5=Inservice),VLOOKUP($C$2,'LookUp Ranges'!$A$64:$CY$69,AN$38)*$B52,VLOOKUP($C$2,'LookUp Ranges'!$A$56:$CY$62,AN$38)*$B52))</f>
        <v>0</v>
      </c>
      <c r="BA52" s="257">
        <f ca="1">IF($P52=$B52,0,IF(AND('Bonus Depreciation Help'!$C$34="50%",$P$5=Inservice),VLOOKUP($C$2,'LookUp Ranges'!$A$64:$CY$69,AO$38)*$B52,VLOOKUP($C$2,'LookUp Ranges'!$A$56:$CY$62,AO$38)*$B52))</f>
        <v>0</v>
      </c>
      <c r="BB52" s="257">
        <f ca="1">IF($P52=$B52,0,IF(AND('Bonus Depreciation Help'!$C$34="50%",$P$5=Inservice),VLOOKUP($C$2,'LookUp Ranges'!$A$64:$CY$69,AP$38)*$B52,VLOOKUP($C$2,'LookUp Ranges'!$A$56:$CY$62,AP$38)*$B52))</f>
        <v>0</v>
      </c>
      <c r="BC52" s="257">
        <f ca="1">IF($P52=$B52,0,IF(AND('Bonus Depreciation Help'!$C$34="50%",$P$5=Inservice),VLOOKUP($C$2,'LookUp Ranges'!$A$64:$CY$69,AQ$38)*$B52,VLOOKUP($C$2,'LookUp Ranges'!$A$56:$CY$62,AQ$38)*$B52))</f>
        <v>0</v>
      </c>
      <c r="BD52" s="257">
        <f ca="1">IF($P52=$B52,0,IF(AND('Bonus Depreciation Help'!$C$34="50%",$P$5=Inservice),VLOOKUP($C$2,'LookUp Ranges'!$A$64:$CY$69,AR$38)*$B52,VLOOKUP($C$2,'LookUp Ranges'!$A$56:$CY$62,AR$38)*$B52))</f>
        <v>0</v>
      </c>
      <c r="BE52" s="257">
        <f ca="1">IF($P52=$B52,0,IF(AND('Bonus Depreciation Help'!$C$34="50%",$P$5=Inservice),VLOOKUP($C$2,'LookUp Ranges'!$A$64:$CY$69,AS$38)*$B52,VLOOKUP($C$2,'LookUp Ranges'!$A$56:$CY$62,AS$38)*$B52))</f>
        <v>0</v>
      </c>
      <c r="BF52" s="257">
        <f ca="1">IF($P52=$B52,0,IF(AND('Bonus Depreciation Help'!$C$34="50%",$P$5=Inservice),VLOOKUP($C$2,'LookUp Ranges'!$A$64:$CY$69,AT$38)*$B52,VLOOKUP($C$2,'LookUp Ranges'!$A$56:$CY$62,AT$38)*$B52))</f>
        <v>0</v>
      </c>
      <c r="BG52" s="257">
        <f ca="1">IF($P52=$B52,0,IF(AND('Bonus Depreciation Help'!$C$34="50%",$P$5=Inservice),VLOOKUP($C$2,'LookUp Ranges'!$A$64:$CY$69,AU$38)*$B52,VLOOKUP($C$2,'LookUp Ranges'!$A$56:$CY$62,AU$38)*$B52))</f>
        <v>0</v>
      </c>
      <c r="BH52" s="257">
        <f ca="1">IF($P52=$B52,0,IF(AND('Bonus Depreciation Help'!$C$34="50%",$P$5=Inservice),VLOOKUP($C$2,'LookUp Ranges'!$A$64:$CY$69,AV$38)*$B52,VLOOKUP($C$2,'LookUp Ranges'!$A$56:$CY$62,AV$38)*$B52))</f>
        <v>0</v>
      </c>
      <c r="BI52" s="257">
        <f ca="1">IF($P52=$B52,0,IF(AND('Bonus Depreciation Help'!$C$34="50%",$P$5=Inservice),VLOOKUP($C$2,'LookUp Ranges'!$A$64:$CY$69,AW$38)*$B52,VLOOKUP($C$2,'LookUp Ranges'!$A$56:$CY$62,AW$38)*$B52))</f>
        <v>0</v>
      </c>
      <c r="BJ52" s="257">
        <f ca="1">IF($P52=$B52,0,IF(AND('Bonus Depreciation Help'!$C$34="50%",$P$5=Inservice),VLOOKUP($C$2,'LookUp Ranges'!$A$64:$CY$69,AX$38)*$B52,VLOOKUP($C$2,'LookUp Ranges'!$A$56:$CY$62,AX$38)*$B52))</f>
        <v>0</v>
      </c>
      <c r="BK52" s="257">
        <f ca="1">IF($P52=$B52,0,IF(AND('Bonus Depreciation Help'!$C$34="50%",$P$5=Inservice),VLOOKUP($C$2,'LookUp Ranges'!$A$64:$CY$69,AY$38)*$B52,VLOOKUP($C$2,'LookUp Ranges'!$A$56:$CY$62,AY$38)*$B52))</f>
        <v>0</v>
      </c>
      <c r="BL52" s="257">
        <f ca="1">IF($P52=$B52,0,IF(AND('Bonus Depreciation Help'!$C$34="50%",$P$5=Inservice),VLOOKUP($C$2,'LookUp Ranges'!$A$64:$CY$69,AZ$38)*$B52,VLOOKUP($C$2,'LookUp Ranges'!$A$56:$CY$62,AZ$38)*$B52))</f>
        <v>0</v>
      </c>
      <c r="BM52" s="257">
        <f ca="1">IF($P52=$B52,0,IF(AND('Bonus Depreciation Help'!$C$34="50%",$P$5=Inservice),VLOOKUP($C$2,'LookUp Ranges'!$A$64:$CY$69,BA$38)*$B52,VLOOKUP($C$2,'LookUp Ranges'!$A$56:$CY$62,BA$38)*$B52))</f>
        <v>0</v>
      </c>
      <c r="BN52" s="257">
        <f ca="1">IF($P52=$B52,0,IF(AND('Bonus Depreciation Help'!$C$34="50%",$P$5=Inservice),VLOOKUP($C$2,'LookUp Ranges'!$A$64:$CY$69,BB$38)*$B52,VLOOKUP($C$2,'LookUp Ranges'!$A$56:$CY$62,BB$38)*$B52))</f>
        <v>0</v>
      </c>
      <c r="BO52" s="257">
        <f ca="1">IF($P52=$B52,0,IF(AND('Bonus Depreciation Help'!$C$34="50%",$P$5=Inservice),VLOOKUP($C$2,'LookUp Ranges'!$A$64:$CY$69,BC$38)*$B52,VLOOKUP($C$2,'LookUp Ranges'!$A$56:$CY$62,BC$38)*$B52))</f>
        <v>0</v>
      </c>
      <c r="BP52" s="257">
        <f ca="1">IF($P52=$B52,0,IF(AND('Bonus Depreciation Help'!$C$34="50%",$P$5=Inservice),VLOOKUP($C$2,'LookUp Ranges'!$A$64:$CY$69,BD$38)*$B52,VLOOKUP($C$2,'LookUp Ranges'!$A$56:$CY$62,BD$38)*$B52))</f>
        <v>0</v>
      </c>
      <c r="BQ52" s="257">
        <f ca="1">IF($P52=$B52,0,IF(AND('Bonus Depreciation Help'!$C$34="50%",$P$5=Inservice),VLOOKUP($C$2,'LookUp Ranges'!$A$64:$CY$69,BE$38)*$B52,VLOOKUP($C$2,'LookUp Ranges'!$A$56:$CY$62,BE$38)*$B52))</f>
        <v>0</v>
      </c>
      <c r="BR52" s="257">
        <f ca="1">IF($P52=$B52,0,IF(AND('Bonus Depreciation Help'!$C$34="50%",$P$5=Inservice),VLOOKUP($C$2,'LookUp Ranges'!$A$64:$CY$69,BF$38)*$B52,VLOOKUP($C$2,'LookUp Ranges'!$A$56:$CY$62,BF$38)*$B52))</f>
        <v>0</v>
      </c>
      <c r="BS52" s="257">
        <f ca="1">IF($P52=$B52,0,IF(AND('Bonus Depreciation Help'!$C$34="50%",$P$5=Inservice),VLOOKUP($C$2,'LookUp Ranges'!$A$64:$CY$69,BG$38)*$B52,VLOOKUP($C$2,'LookUp Ranges'!$A$56:$CY$62,BG$38)*$B52))</f>
        <v>0</v>
      </c>
      <c r="BT52" s="257">
        <f ca="1">IF($P52=$B52,0,IF(AND('Bonus Depreciation Help'!$C$34="50%",$P$5=Inservice),VLOOKUP($C$2,'LookUp Ranges'!$A$64:$CY$69,BH$38)*$B52,VLOOKUP($C$2,'LookUp Ranges'!$A$56:$CY$62,BH$38)*$B52))</f>
        <v>0</v>
      </c>
      <c r="BU52" s="257">
        <f ca="1">IF($P52=$B52,0,IF(AND('Bonus Depreciation Help'!$C$34="50%",$P$5=Inservice),VLOOKUP($C$2,'LookUp Ranges'!$A$64:$CY$69,BI$38)*$B52,VLOOKUP($C$2,'LookUp Ranges'!$A$56:$CY$62,BI$38)*$B52))</f>
        <v>0</v>
      </c>
      <c r="BV52" s="257">
        <f ca="1">IF($P52=$B52,0,IF(AND('Bonus Depreciation Help'!$C$34="50%",$P$5=Inservice),VLOOKUP($C$2,'LookUp Ranges'!$A$64:$CY$69,BJ$38)*$B52,VLOOKUP($C$2,'LookUp Ranges'!$A$56:$CY$62,BJ$38)*$B52))</f>
        <v>0</v>
      </c>
      <c r="BW52" s="257">
        <f ca="1">IF($P52=$B52,0,IF(AND('Bonus Depreciation Help'!$C$34="50%",$P$5=Inservice),VLOOKUP($C$2,'LookUp Ranges'!$A$64:$CY$69,BK$38)*$B52,VLOOKUP($C$2,'LookUp Ranges'!$A$56:$CY$62,BK$38)*$B52))</f>
        <v>0</v>
      </c>
      <c r="BX52" s="257">
        <f ca="1">IF($P52=$B52,0,IF(AND('Bonus Depreciation Help'!$C$34="50%",$P$5=Inservice),VLOOKUP($C$2,'LookUp Ranges'!$A$64:$CY$69,BL$38)*$B52,VLOOKUP($C$2,'LookUp Ranges'!$A$56:$CY$62,BL$38)*$B52))</f>
        <v>0</v>
      </c>
      <c r="BY52" s="257">
        <f ca="1">IF($P52=$B52,0,IF(AND('Bonus Depreciation Help'!$C$34="50%",$P$5=Inservice),VLOOKUP($C$2,'LookUp Ranges'!$A$64:$CY$69,BM$38)*$B52,VLOOKUP($C$2,'LookUp Ranges'!$A$56:$CY$62,BM$38)*$B52))</f>
        <v>0</v>
      </c>
      <c r="BZ52" s="257">
        <f ca="1">IF($P52=$B52,0,IF(AND('Bonus Depreciation Help'!$C$34="50%",$P$5=Inservice),VLOOKUP($C$2,'LookUp Ranges'!$A$64:$CY$69,BN$38)*$B52,VLOOKUP($C$2,'LookUp Ranges'!$A$56:$CY$62,BN$38)*$B52))</f>
        <v>0</v>
      </c>
      <c r="CA52" s="257">
        <f ca="1">IF($P52=$B52,0,IF(AND('Bonus Depreciation Help'!$C$34="50%",$P$5=Inservice),VLOOKUP($C$2,'LookUp Ranges'!$A$64:$CY$69,BO$38)*$B52,VLOOKUP($C$2,'LookUp Ranges'!$A$56:$CY$62,BO$38)*$B52))</f>
        <v>0</v>
      </c>
      <c r="CB52" s="257">
        <f ca="1">IF($P52=$B52,0,IF(AND('Bonus Depreciation Help'!$C$34="50%",$P$5=Inservice),VLOOKUP($C$2,'LookUp Ranges'!$A$64:$CY$69,BP$38)*$B52,VLOOKUP($C$2,'LookUp Ranges'!$A$56:$CY$62,BP$38)*$B52))</f>
        <v>0</v>
      </c>
      <c r="CC52" s="257">
        <f ca="1">IF($P52=$B52,0,IF(AND('Bonus Depreciation Help'!$C$34="50%",$P$5=Inservice),VLOOKUP($C$2,'LookUp Ranges'!$A$64:$CY$69,BQ$38)*$B52,VLOOKUP($C$2,'LookUp Ranges'!$A$56:$CY$62,BQ$38)*$B52))</f>
        <v>0</v>
      </c>
      <c r="CD52" s="257">
        <f ca="1">IF($P52=$B52,0,IF(AND('Bonus Depreciation Help'!$C$34="50%",$P$5=Inservice),VLOOKUP($C$2,'LookUp Ranges'!$A$64:$CY$69,BR$38)*$B52,VLOOKUP($C$2,'LookUp Ranges'!$A$56:$CY$62,BR$38)*$B52))</f>
        <v>0</v>
      </c>
      <c r="CE52" s="257">
        <f ca="1">IF($P52=$B52,0,IF(AND('Bonus Depreciation Help'!$C$34="50%",$P$5=Inservice),VLOOKUP($C$2,'LookUp Ranges'!$A$64:$CY$69,BS$38)*$B52,VLOOKUP($C$2,'LookUp Ranges'!$A$56:$CY$62,BS$38)*$B52))</f>
        <v>0</v>
      </c>
      <c r="CF52" s="257">
        <f ca="1">IF($P52=$B52,0,IF(AND('Bonus Depreciation Help'!$C$34="50%",$P$5=Inservice),VLOOKUP($C$2,'LookUp Ranges'!$A$64:$CY$69,BT$38)*$B52,VLOOKUP($C$2,'LookUp Ranges'!$A$56:$CY$62,BT$38)*$B52))</f>
        <v>0</v>
      </c>
      <c r="CG52" s="257">
        <f ca="1">IF($P52=$B52,0,IF(AND('Bonus Depreciation Help'!$C$34="50%",$P$5=Inservice),VLOOKUP($C$2,'LookUp Ranges'!$A$64:$CY$69,BU$38)*$B52,VLOOKUP($C$2,'LookUp Ranges'!$A$56:$CY$62,BU$38)*$B52))</f>
        <v>0</v>
      </c>
      <c r="CH52" s="257">
        <f ca="1">IF($P52=$B52,0,IF(AND('Bonus Depreciation Help'!$C$34="50%",$P$5=Inservice),VLOOKUP($C$2,'LookUp Ranges'!$A$64:$CY$69,BV$38)*$B52,VLOOKUP($C$2,'LookUp Ranges'!$A$56:$CY$62,BV$38)*$B52))</f>
        <v>0</v>
      </c>
      <c r="CI52" s="257">
        <f ca="1">IF($P52=$B52,0,IF(AND('Bonus Depreciation Help'!$C$34="50%",$P$5=Inservice),VLOOKUP($C$2,'LookUp Ranges'!$A$64:$CY$69,BW$38)*$B52,VLOOKUP($C$2,'LookUp Ranges'!$A$56:$CY$62,BW$38)*$B52))</f>
        <v>0</v>
      </c>
      <c r="CJ52" s="257">
        <f ca="1">IF($P52=$B52,0,IF(AND('Bonus Depreciation Help'!$C$34="50%",$P$5=Inservice),VLOOKUP($C$2,'LookUp Ranges'!$A$64:$CY$69,BX$38)*$B52,VLOOKUP($C$2,'LookUp Ranges'!$A$56:$CY$62,BX$38)*$B52))</f>
        <v>0</v>
      </c>
      <c r="CK52" s="257">
        <f ca="1">IF($P52=$B52,0,IF(AND('Bonus Depreciation Help'!$C$34="50%",$P$5=Inservice),VLOOKUP($C$2,'LookUp Ranges'!$A$64:$CY$69,BY$38)*$B52,VLOOKUP($C$2,'LookUp Ranges'!$A$56:$CY$62,BY$38)*$B52))</f>
        <v>0</v>
      </c>
      <c r="CL52" s="257">
        <f ca="1">IF($P52=$B52,0,IF(AND('Bonus Depreciation Help'!$C$34="50%",$P$5=Inservice),VLOOKUP($C$2,'LookUp Ranges'!$A$64:$CY$69,BZ$38)*$B52,VLOOKUP($C$2,'LookUp Ranges'!$A$56:$CY$62,BZ$38)*$B52))</f>
        <v>0</v>
      </c>
      <c r="CM52" s="257">
        <f ca="1">IF($P52=$B52,0,IF(AND('Bonus Depreciation Help'!$C$34="50%",$P$5=Inservice),VLOOKUP($C$2,'LookUp Ranges'!$A$64:$CY$69,CA$38)*$B52,VLOOKUP($C$2,'LookUp Ranges'!$A$56:$CY$62,CA$38)*$B52))</f>
        <v>0</v>
      </c>
      <c r="CN52" s="257">
        <f ca="1">IF($P52=$B52,0,IF(AND('Bonus Depreciation Help'!$C$34="50%",$P$5=Inservice),VLOOKUP($C$2,'LookUp Ranges'!$A$64:$CY$69,CB$38)*$B52,VLOOKUP($C$2,'LookUp Ranges'!$A$56:$CY$62,CB$38)*$B52))</f>
        <v>0</v>
      </c>
      <c r="CO52" s="257">
        <f ca="1">IF($P52=$B52,0,IF(AND('Bonus Depreciation Help'!$C$34="50%",$P$5=Inservice),VLOOKUP($C$2,'LookUp Ranges'!$A$64:$CY$69,CC$38)*$B52,VLOOKUP($C$2,'LookUp Ranges'!$A$56:$CY$62,CC$38)*$B52))</f>
        <v>0</v>
      </c>
      <c r="CP52" s="257">
        <f ca="1">IF($P52=$B52,0,IF(AND('Bonus Depreciation Help'!$C$34="50%",$P$5=Inservice),VLOOKUP($C$2,'LookUp Ranges'!$A$64:$CY$69,CD$38)*$B52,VLOOKUP($C$2,'LookUp Ranges'!$A$56:$CY$62,CD$38)*$B52))</f>
        <v>0</v>
      </c>
      <c r="CQ52" s="257">
        <f ca="1">IF($P52=$B52,0,IF(AND('Bonus Depreciation Help'!$C$34="50%",$P$5=Inservice),VLOOKUP($C$2,'LookUp Ranges'!$A$64:$CY$69,CE$38)*$B52,VLOOKUP($C$2,'LookUp Ranges'!$A$56:$CY$62,CE$38)*$B52))</f>
        <v>0</v>
      </c>
      <c r="CR52" s="257">
        <f ca="1">IF($P52=$B52,0,IF(AND('Bonus Depreciation Help'!$C$34="50%",$P$5=Inservice),VLOOKUP($C$2,'LookUp Ranges'!$A$64:$CY$69,CF$38)*$B52,VLOOKUP($C$2,'LookUp Ranges'!$A$56:$CY$62,CF$38)*$B52))</f>
        <v>0</v>
      </c>
      <c r="CS52" s="257">
        <f ca="1">IF($P52=$B52,0,IF(AND('Bonus Depreciation Help'!$C$34="50%",$P$5=Inservice),VLOOKUP($C$2,'LookUp Ranges'!$A$64:$CY$69,CG$38)*$B52,VLOOKUP($C$2,'LookUp Ranges'!$A$56:$CY$62,CG$38)*$B52))</f>
        <v>0</v>
      </c>
      <c r="CT52" s="257">
        <f ca="1">IF($P52=$B52,0,IF(AND('Bonus Depreciation Help'!$C$34="50%",$P$5=Inservice),VLOOKUP($C$2,'LookUp Ranges'!$A$64:$CY$69,CH$38)*$B52,VLOOKUP($C$2,'LookUp Ranges'!$A$56:$CY$62,CH$38)*$B52))</f>
        <v>0</v>
      </c>
      <c r="CU52" s="257">
        <f ca="1">IF($P52=$B52,0,IF(AND('Bonus Depreciation Help'!$C$34="50%",$P$5=Inservice),VLOOKUP($C$2,'LookUp Ranges'!$A$64:$CY$69,CI$38)*$B52,VLOOKUP($C$2,'LookUp Ranges'!$A$56:$CY$62,CI$38)*$B52))</f>
        <v>0</v>
      </c>
      <c r="CV52" s="257">
        <f ca="1">IF($P52=$B52,0,IF(AND('Bonus Depreciation Help'!$C$34="50%",$P$5=Inservice),VLOOKUP($C$2,'LookUp Ranges'!$A$64:$CY$69,CJ$38)*$B52,VLOOKUP($C$2,'LookUp Ranges'!$A$56:$CY$62,CJ$38)*$B52))</f>
        <v>0</v>
      </c>
      <c r="CW52" s="257">
        <f ca="1">IF($P52=$B52,0,IF(AND('Bonus Depreciation Help'!$C$34="50%",$P$5=Inservice),VLOOKUP($C$2,'LookUp Ranges'!$A$64:$CY$69,CK$38)*$B52,VLOOKUP($C$2,'LookUp Ranges'!$A$56:$CY$62,CK$38)*$B52))</f>
        <v>0</v>
      </c>
      <c r="CX52" s="257">
        <f ca="1">IF($P52=$B52,0,IF(AND('Bonus Depreciation Help'!$C$34="50%",$P$5=Inservice),VLOOKUP($C$2,'LookUp Ranges'!$A$64:$CY$69,CL$38)*$B52,VLOOKUP($C$2,'LookUp Ranges'!$A$56:$CY$62,CL$38)*$B52))</f>
        <v>0</v>
      </c>
      <c r="CY52" s="247">
        <f t="shared" ca="1" si="236"/>
        <v>0</v>
      </c>
    </row>
    <row r="53" spans="1:103" x14ac:dyDescent="0.2">
      <c r="A53" s="246">
        <f t="shared" si="234"/>
        <v>15</v>
      </c>
      <c r="B53" s="238">
        <f t="shared" ca="1" si="235"/>
        <v>-8607.3554648942845</v>
      </c>
      <c r="C53" s="248"/>
      <c r="D53" s="248"/>
      <c r="E53" s="248"/>
      <c r="F53" s="248"/>
      <c r="G53" s="248"/>
      <c r="H53" s="248"/>
      <c r="I53" s="248"/>
      <c r="J53" s="248"/>
      <c r="K53" s="248"/>
      <c r="L53" s="248"/>
      <c r="M53" s="248"/>
      <c r="N53" s="248"/>
      <c r="O53" s="248"/>
      <c r="P53" s="248"/>
      <c r="Q53" s="256">
        <f ca="1">IF(AND('Bonus Depreciation Help'!$C$34="100%",Q$5=Inservice),$B53,IF(AND('Bonus Depreciation Help'!$C$34="50%",Q$5=Inservice),VLOOKUP($C$2,'LookUp Ranges'!$A$64:$CY$69,D$38)*$B53,VLOOKUP($C$2,'LookUp Ranges'!$A$56:$CY$62,D$38)*$B53))</f>
        <v>-860.73554648942854</v>
      </c>
      <c r="R53" s="256">
        <f ca="1">IF($Q53=$B53,0,IF(AND('Bonus Depreciation Help'!$C$34="50%",$Q$5=Inservice),VLOOKUP($C$2,'LookUp Ranges'!$A$64:$CY$69,E$38)*$B53,VLOOKUP($C$2,'LookUp Ranges'!$A$56:$CY$62,E$38)*$B53))</f>
        <v>-1721.4710929788571</v>
      </c>
      <c r="S53" s="256">
        <f ca="1">IF($Q53=$B53,0,IF(AND('Bonus Depreciation Help'!$C$34="50%",$Q$5=Inservice),VLOOKUP($C$2,'LookUp Ranges'!$A$64:$CY$69,F$38)*$B53,VLOOKUP($C$2,'LookUp Ranges'!$A$56:$CY$62,F$38)*$B53))</f>
        <v>-1721.4710929788571</v>
      </c>
      <c r="T53" s="256">
        <f ca="1">IF($Q53=$B53,0,IF(AND('Bonus Depreciation Help'!$C$34="50%",$Q$5=Inservice),VLOOKUP($C$2,'LookUp Ranges'!$A$64:$CY$69,G$38)*$B53,VLOOKUP($C$2,'LookUp Ranges'!$A$56:$CY$62,G$38)*$B53))</f>
        <v>-1721.4710929788571</v>
      </c>
      <c r="U53" s="256">
        <f ca="1">IF($Q53=$B53,0,IF(AND('Bonus Depreciation Help'!$C$34="50%",$Q$5=Inservice),VLOOKUP($C$2,'LookUp Ranges'!$A$64:$CY$69,H$38)*$B53,VLOOKUP($C$2,'LookUp Ranges'!$A$56:$CY$62,H$38)*$B53))</f>
        <v>-1721.4710929788571</v>
      </c>
      <c r="V53" s="256">
        <f ca="1">IF($Q53=$B53,0,IF(AND('Bonus Depreciation Help'!$C$34="50%",$Q$5=Inservice),VLOOKUP($C$2,'LookUp Ranges'!$A$64:$CY$69,I$38)*$B53,VLOOKUP($C$2,'LookUp Ranges'!$A$56:$CY$62,I$38)*$B53))</f>
        <v>-860.73554648942854</v>
      </c>
      <c r="W53" s="256">
        <f ca="1">IF($Q53=$B53,0,IF(AND('Bonus Depreciation Help'!$C$34="50%",$Q$5=Inservice),VLOOKUP($C$2,'LookUp Ranges'!$A$64:$CY$69,J$38)*$B53,VLOOKUP($C$2,'LookUp Ranges'!$A$56:$CY$62,J$38)*$B53))</f>
        <v>0</v>
      </c>
      <c r="X53" s="256">
        <f ca="1">IF($Q53=$B53,0,IF(AND('Bonus Depreciation Help'!$C$34="50%",$Q$5=Inservice),VLOOKUP($C$2,'LookUp Ranges'!$A$64:$CY$69,K$38)*$B53,VLOOKUP($C$2,'LookUp Ranges'!$A$56:$CY$62,K$38)*$B53))</f>
        <v>0</v>
      </c>
      <c r="Y53" s="256">
        <f ca="1">IF($Q53=$B53,0,IF(AND('Bonus Depreciation Help'!$C$34="50%",$Q$5=Inservice),VLOOKUP($C$2,'LookUp Ranges'!$A$64:$CY$69,L$38)*$B53,VLOOKUP($C$2,'LookUp Ranges'!$A$56:$CY$62,L$38)*$B53))</f>
        <v>0</v>
      </c>
      <c r="Z53" s="257">
        <f ca="1">IF($Q53=$B53,0,IF(AND('Bonus Depreciation Help'!$C$34="50%",$Q$5=Inservice),VLOOKUP($C$2,'LookUp Ranges'!$A$64:$CY$69,M$38)*$B53,VLOOKUP($C$2,'LookUp Ranges'!$A$56:$CY$62,M$38)*$B53))</f>
        <v>0</v>
      </c>
      <c r="AA53" s="257">
        <f ca="1">IF($Q53=$B53,0,IF(AND('Bonus Depreciation Help'!$C$34="50%",$Q$5=Inservice),VLOOKUP($C$2,'LookUp Ranges'!$A$64:$CY$69,N$38)*$B53,VLOOKUP($C$2,'LookUp Ranges'!$A$56:$CY$62,N$38)*$B53))</f>
        <v>0</v>
      </c>
      <c r="AB53" s="257">
        <f ca="1">IF($Q53=$B53,0,IF(AND('Bonus Depreciation Help'!$C$34="50%",$Q$5=Inservice),VLOOKUP($C$2,'LookUp Ranges'!$A$64:$CY$69,O$38)*$B53,VLOOKUP($C$2,'LookUp Ranges'!$A$56:$CY$62,O$38)*$B53))</f>
        <v>0</v>
      </c>
      <c r="AC53" s="257">
        <f ca="1">IF($Q53=$B53,0,IF(AND('Bonus Depreciation Help'!$C$34="50%",$Q$5=Inservice),VLOOKUP($C$2,'LookUp Ranges'!$A$64:$CY$69,P$38)*$B53,VLOOKUP($C$2,'LookUp Ranges'!$A$56:$CY$62,P$38)*$B53))</f>
        <v>0</v>
      </c>
      <c r="AD53" s="257">
        <f ca="1">IF($Q53=$B53,0,IF(AND('Bonus Depreciation Help'!$C$34="50%",$Q$5=Inservice),VLOOKUP($C$2,'LookUp Ranges'!$A$64:$CY$69,Q$38)*$B53,VLOOKUP($C$2,'LookUp Ranges'!$A$56:$CY$62,Q$38)*$B53))</f>
        <v>0</v>
      </c>
      <c r="AE53" s="257">
        <f ca="1">IF($Q53=$B53,0,IF(AND('Bonus Depreciation Help'!$C$34="50%",$Q$5=Inservice),VLOOKUP($C$2,'LookUp Ranges'!$A$64:$CY$69,R$38)*$B53,VLOOKUP($C$2,'LookUp Ranges'!$A$56:$CY$62,R$38)*$B53))</f>
        <v>0</v>
      </c>
      <c r="AF53" s="257">
        <f ca="1">IF($Q53=$B53,0,IF(AND('Bonus Depreciation Help'!$C$34="50%",$Q$5=Inservice),VLOOKUP($C$2,'LookUp Ranges'!$A$64:$CY$69,S$38)*$B53,VLOOKUP($C$2,'LookUp Ranges'!$A$56:$CY$62,S$38)*$B53))</f>
        <v>0</v>
      </c>
      <c r="AG53" s="257">
        <f ca="1">IF($Q53=$B53,0,IF(AND('Bonus Depreciation Help'!$C$34="50%",$Q$5=Inservice),VLOOKUP($C$2,'LookUp Ranges'!$A$64:$CY$69,T$38)*$B53,VLOOKUP($C$2,'LookUp Ranges'!$A$56:$CY$62,T$38)*$B53))</f>
        <v>0</v>
      </c>
      <c r="AH53" s="257">
        <f ca="1">IF($Q53=$B53,0,IF(AND('Bonus Depreciation Help'!$C$34="50%",$Q$5=Inservice),VLOOKUP($C$2,'LookUp Ranges'!$A$64:$CY$69,U$38)*$B53,VLOOKUP($C$2,'LookUp Ranges'!$A$56:$CY$62,U$38)*$B53))</f>
        <v>0</v>
      </c>
      <c r="AI53" s="257">
        <f ca="1">IF($Q53=$B53,0,IF(AND('Bonus Depreciation Help'!$C$34="50%",$Q$5=Inservice),VLOOKUP($C$2,'LookUp Ranges'!$A$64:$CY$69,V$38)*$B53,VLOOKUP($C$2,'LookUp Ranges'!$A$56:$CY$62,V$38)*$B53))</f>
        <v>0</v>
      </c>
      <c r="AJ53" s="257">
        <f ca="1">IF($Q53=$B53,0,IF(AND('Bonus Depreciation Help'!$C$34="50%",$Q$5=Inservice),VLOOKUP($C$2,'LookUp Ranges'!$A$64:$CY$69,W$38)*$B53,VLOOKUP($C$2,'LookUp Ranges'!$A$56:$CY$62,W$38)*$B53))</f>
        <v>0</v>
      </c>
      <c r="AK53" s="257">
        <f ca="1">IF($Q53=$B53,0,IF(AND('Bonus Depreciation Help'!$C$34="50%",$Q$5=Inservice),VLOOKUP($C$2,'LookUp Ranges'!$A$64:$CY$69,X$38)*$B53,VLOOKUP($C$2,'LookUp Ranges'!$A$56:$CY$62,X$38)*$B53))</f>
        <v>0</v>
      </c>
      <c r="AL53" s="257">
        <f ca="1">IF($Q53=$B53,0,IF(AND('Bonus Depreciation Help'!$C$34="50%",$Q$5=Inservice),VLOOKUP($C$2,'LookUp Ranges'!$A$64:$CY$69,Y$38)*$B53,VLOOKUP($C$2,'LookUp Ranges'!$A$56:$CY$62,Y$38)*$B53))</f>
        <v>0</v>
      </c>
      <c r="AM53" s="257">
        <f ca="1">IF($Q53=$B53,0,IF(AND('Bonus Depreciation Help'!$C$34="50%",$Q$5=Inservice),VLOOKUP($C$2,'LookUp Ranges'!$A$64:$CY$69,Z$38)*$B53,VLOOKUP($C$2,'LookUp Ranges'!$A$56:$CY$62,Z$38)*$B53))</f>
        <v>0</v>
      </c>
      <c r="AN53" s="257">
        <f ca="1">IF($Q53=$B53,0,IF(AND('Bonus Depreciation Help'!$C$34="50%",$Q$5=Inservice),VLOOKUP($C$2,'LookUp Ranges'!$A$64:$CY$69,AA$38)*$B53,VLOOKUP($C$2,'LookUp Ranges'!$A$56:$CY$62,AA$38)*$B53))</f>
        <v>0</v>
      </c>
      <c r="AO53" s="257">
        <f ca="1">IF($Q53=$B53,0,IF(AND('Bonus Depreciation Help'!$C$34="50%",$Q$5=Inservice),VLOOKUP($C$2,'LookUp Ranges'!$A$64:$CY$69,AB$38)*$B53,VLOOKUP($C$2,'LookUp Ranges'!$A$56:$CY$62,AB$38)*$B53))</f>
        <v>0</v>
      </c>
      <c r="AP53" s="257">
        <f ca="1">IF($Q53=$B53,0,IF(AND('Bonus Depreciation Help'!$C$34="50%",$Q$5=Inservice),VLOOKUP($C$2,'LookUp Ranges'!$A$64:$CY$69,AC$38)*$B53,VLOOKUP($C$2,'LookUp Ranges'!$A$56:$CY$62,AC$38)*$B53))</f>
        <v>0</v>
      </c>
      <c r="AQ53" s="257">
        <f ca="1">IF($Q53=$B53,0,IF(AND('Bonus Depreciation Help'!$C$34="50%",$Q$5=Inservice),VLOOKUP($C$2,'LookUp Ranges'!$A$64:$CY$69,AD$38)*$B53,VLOOKUP($C$2,'LookUp Ranges'!$A$56:$CY$62,AD$38)*$B53))</f>
        <v>0</v>
      </c>
      <c r="AR53" s="257">
        <f ca="1">IF($Q53=$B53,0,IF(AND('Bonus Depreciation Help'!$C$34="50%",$Q$5=Inservice),VLOOKUP($C$2,'LookUp Ranges'!$A$64:$CY$69,AE$38)*$B53,VLOOKUP($C$2,'LookUp Ranges'!$A$56:$CY$62,AE$38)*$B53))</f>
        <v>0</v>
      </c>
      <c r="AS53" s="257">
        <f ca="1">IF($Q53=$B53,0,IF(AND('Bonus Depreciation Help'!$C$34="50%",$Q$5=Inservice),VLOOKUP($C$2,'LookUp Ranges'!$A$64:$CY$69,AF$38)*$B53,VLOOKUP($C$2,'LookUp Ranges'!$A$56:$CY$62,AF$38)*$B53))</f>
        <v>0</v>
      </c>
      <c r="AT53" s="257">
        <f ca="1">IF($Q53=$B53,0,IF(AND('Bonus Depreciation Help'!$C$34="50%",$Q$5=Inservice),VLOOKUP($C$2,'LookUp Ranges'!$A$64:$CY$69,AG$38)*$B53,VLOOKUP($C$2,'LookUp Ranges'!$A$56:$CY$62,AG$38)*$B53))</f>
        <v>0</v>
      </c>
      <c r="AU53" s="257">
        <f ca="1">IF($Q53=$B53,0,IF(AND('Bonus Depreciation Help'!$C$34="50%",$Q$5=Inservice),VLOOKUP($C$2,'LookUp Ranges'!$A$64:$CY$69,AH$38)*$B53,VLOOKUP($C$2,'LookUp Ranges'!$A$56:$CY$62,AH$38)*$B53))</f>
        <v>0</v>
      </c>
      <c r="AV53" s="257">
        <f ca="1">IF($Q53=$B53,0,IF(AND('Bonus Depreciation Help'!$C$34="50%",$Q$5=Inservice),VLOOKUP($C$2,'LookUp Ranges'!$A$64:$CY$69,AI$38)*$B53,VLOOKUP($C$2,'LookUp Ranges'!$A$56:$CY$62,AI$38)*$B53))</f>
        <v>0</v>
      </c>
      <c r="AW53" s="257">
        <f ca="1">IF($Q53=$B53,0,IF(AND('Bonus Depreciation Help'!$C$34="50%",$Q$5=Inservice),VLOOKUP($C$2,'LookUp Ranges'!$A$64:$CY$69,AJ$38)*$B53,VLOOKUP($C$2,'LookUp Ranges'!$A$56:$CY$62,AJ$38)*$B53))</f>
        <v>0</v>
      </c>
      <c r="AX53" s="257">
        <f ca="1">IF($Q53=$B53,0,IF(AND('Bonus Depreciation Help'!$C$34="50%",$Q$5=Inservice),VLOOKUP($C$2,'LookUp Ranges'!$A$64:$CY$69,AK$38)*$B53,VLOOKUP($C$2,'LookUp Ranges'!$A$56:$CY$62,AK$38)*$B53))</f>
        <v>0</v>
      </c>
      <c r="AY53" s="257">
        <f ca="1">IF($Q53=$B53,0,IF(AND('Bonus Depreciation Help'!$C$34="50%",$Q$5=Inservice),VLOOKUP($C$2,'LookUp Ranges'!$A$64:$CY$69,AL$38)*$B53,VLOOKUP($C$2,'LookUp Ranges'!$A$56:$CY$62,AL$38)*$B53))</f>
        <v>0</v>
      </c>
      <c r="AZ53" s="257">
        <f ca="1">IF($Q53=$B53,0,IF(AND('Bonus Depreciation Help'!$C$34="50%",$Q$5=Inservice),VLOOKUP($C$2,'LookUp Ranges'!$A$64:$CY$69,AM$38)*$B53,VLOOKUP($C$2,'LookUp Ranges'!$A$56:$CY$62,AM$38)*$B53))</f>
        <v>0</v>
      </c>
      <c r="BA53" s="257">
        <f ca="1">IF($Q53=$B53,0,IF(AND('Bonus Depreciation Help'!$C$34="50%",$Q$5=Inservice),VLOOKUP($C$2,'LookUp Ranges'!$A$64:$CY$69,AN$38)*$B53,VLOOKUP($C$2,'LookUp Ranges'!$A$56:$CY$62,AN$38)*$B53))</f>
        <v>0</v>
      </c>
      <c r="BB53" s="257">
        <f ca="1">IF($Q53=$B53,0,IF(AND('Bonus Depreciation Help'!$C$34="50%",$Q$5=Inservice),VLOOKUP($C$2,'LookUp Ranges'!$A$64:$CY$69,AO$38)*$B53,VLOOKUP($C$2,'LookUp Ranges'!$A$56:$CY$62,AO$38)*$B53))</f>
        <v>0</v>
      </c>
      <c r="BC53" s="257">
        <f ca="1">IF($Q53=$B53,0,IF(AND('Bonus Depreciation Help'!$C$34="50%",$Q$5=Inservice),VLOOKUP($C$2,'LookUp Ranges'!$A$64:$CY$69,AP$38)*$B53,VLOOKUP($C$2,'LookUp Ranges'!$A$56:$CY$62,AP$38)*$B53))</f>
        <v>0</v>
      </c>
      <c r="BD53" s="257">
        <f ca="1">IF($Q53=$B53,0,IF(AND('Bonus Depreciation Help'!$C$34="50%",$Q$5=Inservice),VLOOKUP($C$2,'LookUp Ranges'!$A$64:$CY$69,AQ$38)*$B53,VLOOKUP($C$2,'LookUp Ranges'!$A$56:$CY$62,AQ$38)*$B53))</f>
        <v>0</v>
      </c>
      <c r="BE53" s="257">
        <f ca="1">IF($Q53=$B53,0,IF(AND('Bonus Depreciation Help'!$C$34="50%",$Q$5=Inservice),VLOOKUP($C$2,'LookUp Ranges'!$A$64:$CY$69,AR$38)*$B53,VLOOKUP($C$2,'LookUp Ranges'!$A$56:$CY$62,AR$38)*$B53))</f>
        <v>0</v>
      </c>
      <c r="BF53" s="257">
        <f ca="1">IF($Q53=$B53,0,IF(AND('Bonus Depreciation Help'!$C$34="50%",$Q$5=Inservice),VLOOKUP($C$2,'LookUp Ranges'!$A$64:$CY$69,AS$38)*$B53,VLOOKUP($C$2,'LookUp Ranges'!$A$56:$CY$62,AS$38)*$B53))</f>
        <v>0</v>
      </c>
      <c r="BG53" s="257">
        <f ca="1">IF($Q53=$B53,0,IF(AND('Bonus Depreciation Help'!$C$34="50%",$Q$5=Inservice),VLOOKUP($C$2,'LookUp Ranges'!$A$64:$CY$69,AT$38)*$B53,VLOOKUP($C$2,'LookUp Ranges'!$A$56:$CY$62,AT$38)*$B53))</f>
        <v>0</v>
      </c>
      <c r="BH53" s="257">
        <f ca="1">IF($Q53=$B53,0,IF(AND('Bonus Depreciation Help'!$C$34="50%",$Q$5=Inservice),VLOOKUP($C$2,'LookUp Ranges'!$A$64:$CY$69,AU$38)*$B53,VLOOKUP($C$2,'LookUp Ranges'!$A$56:$CY$62,AU$38)*$B53))</f>
        <v>0</v>
      </c>
      <c r="BI53" s="257">
        <f ca="1">IF($Q53=$B53,0,IF(AND('Bonus Depreciation Help'!$C$34="50%",$Q$5=Inservice),VLOOKUP($C$2,'LookUp Ranges'!$A$64:$CY$69,AV$38)*$B53,VLOOKUP($C$2,'LookUp Ranges'!$A$56:$CY$62,AV$38)*$B53))</f>
        <v>0</v>
      </c>
      <c r="BJ53" s="257">
        <f ca="1">IF($Q53=$B53,0,IF(AND('Bonus Depreciation Help'!$C$34="50%",$Q$5=Inservice),VLOOKUP($C$2,'LookUp Ranges'!$A$64:$CY$69,AW$38)*$B53,VLOOKUP($C$2,'LookUp Ranges'!$A$56:$CY$62,AW$38)*$B53))</f>
        <v>0</v>
      </c>
      <c r="BK53" s="257">
        <f ca="1">IF($Q53=$B53,0,IF(AND('Bonus Depreciation Help'!$C$34="50%",$Q$5=Inservice),VLOOKUP($C$2,'LookUp Ranges'!$A$64:$CY$69,AX$38)*$B53,VLOOKUP($C$2,'LookUp Ranges'!$A$56:$CY$62,AX$38)*$B53))</f>
        <v>0</v>
      </c>
      <c r="BL53" s="257">
        <f ca="1">IF($Q53=$B53,0,IF(AND('Bonus Depreciation Help'!$C$34="50%",$Q$5=Inservice),VLOOKUP($C$2,'LookUp Ranges'!$A$64:$CY$69,AY$38)*$B53,VLOOKUP($C$2,'LookUp Ranges'!$A$56:$CY$62,AY$38)*$B53))</f>
        <v>0</v>
      </c>
      <c r="BM53" s="257">
        <f ca="1">IF($Q53=$B53,0,IF(AND('Bonus Depreciation Help'!$C$34="50%",$Q$5=Inservice),VLOOKUP($C$2,'LookUp Ranges'!$A$64:$CY$69,AZ$38)*$B53,VLOOKUP($C$2,'LookUp Ranges'!$A$56:$CY$62,AZ$38)*$B53))</f>
        <v>0</v>
      </c>
      <c r="BN53" s="257">
        <f ca="1">IF($Q53=$B53,0,IF(AND('Bonus Depreciation Help'!$C$34="50%",$Q$5=Inservice),VLOOKUP($C$2,'LookUp Ranges'!$A$64:$CY$69,BA$38)*$B53,VLOOKUP($C$2,'LookUp Ranges'!$A$56:$CY$62,BA$38)*$B53))</f>
        <v>0</v>
      </c>
      <c r="BO53" s="257">
        <f ca="1">IF($Q53=$B53,0,IF(AND('Bonus Depreciation Help'!$C$34="50%",$Q$5=Inservice),VLOOKUP($C$2,'LookUp Ranges'!$A$64:$CY$69,BB$38)*$B53,VLOOKUP($C$2,'LookUp Ranges'!$A$56:$CY$62,BB$38)*$B53))</f>
        <v>0</v>
      </c>
      <c r="BP53" s="257">
        <f ca="1">IF($Q53=$B53,0,IF(AND('Bonus Depreciation Help'!$C$34="50%",$Q$5=Inservice),VLOOKUP($C$2,'LookUp Ranges'!$A$64:$CY$69,BC$38)*$B53,VLOOKUP($C$2,'LookUp Ranges'!$A$56:$CY$62,BC$38)*$B53))</f>
        <v>0</v>
      </c>
      <c r="BQ53" s="257">
        <f ca="1">IF($Q53=$B53,0,IF(AND('Bonus Depreciation Help'!$C$34="50%",$Q$5=Inservice),VLOOKUP($C$2,'LookUp Ranges'!$A$64:$CY$69,BD$38)*$B53,VLOOKUP($C$2,'LookUp Ranges'!$A$56:$CY$62,BD$38)*$B53))</f>
        <v>0</v>
      </c>
      <c r="BR53" s="257">
        <f ca="1">IF($Q53=$B53,0,IF(AND('Bonus Depreciation Help'!$C$34="50%",$Q$5=Inservice),VLOOKUP($C$2,'LookUp Ranges'!$A$64:$CY$69,BE$38)*$B53,VLOOKUP($C$2,'LookUp Ranges'!$A$56:$CY$62,BE$38)*$B53))</f>
        <v>0</v>
      </c>
      <c r="BS53" s="257">
        <f ca="1">IF($Q53=$B53,0,IF(AND('Bonus Depreciation Help'!$C$34="50%",$Q$5=Inservice),VLOOKUP($C$2,'LookUp Ranges'!$A$64:$CY$69,BF$38)*$B53,VLOOKUP($C$2,'LookUp Ranges'!$A$56:$CY$62,BF$38)*$B53))</f>
        <v>0</v>
      </c>
      <c r="BT53" s="257">
        <f ca="1">IF($Q53=$B53,0,IF(AND('Bonus Depreciation Help'!$C$34="50%",$Q$5=Inservice),VLOOKUP($C$2,'LookUp Ranges'!$A$64:$CY$69,BG$38)*$B53,VLOOKUP($C$2,'LookUp Ranges'!$A$56:$CY$62,BG$38)*$B53))</f>
        <v>0</v>
      </c>
      <c r="BU53" s="257">
        <f ca="1">IF($Q53=$B53,0,IF(AND('Bonus Depreciation Help'!$C$34="50%",$Q$5=Inservice),VLOOKUP($C$2,'LookUp Ranges'!$A$64:$CY$69,BH$38)*$B53,VLOOKUP($C$2,'LookUp Ranges'!$A$56:$CY$62,BH$38)*$B53))</f>
        <v>0</v>
      </c>
      <c r="BV53" s="257">
        <f ca="1">IF($Q53=$B53,0,IF(AND('Bonus Depreciation Help'!$C$34="50%",$Q$5=Inservice),VLOOKUP($C$2,'LookUp Ranges'!$A$64:$CY$69,BI$38)*$B53,VLOOKUP($C$2,'LookUp Ranges'!$A$56:$CY$62,BI$38)*$B53))</f>
        <v>0</v>
      </c>
      <c r="BW53" s="257">
        <f ca="1">IF($Q53=$B53,0,IF(AND('Bonus Depreciation Help'!$C$34="50%",$Q$5=Inservice),VLOOKUP($C$2,'LookUp Ranges'!$A$64:$CY$69,BJ$38)*$B53,VLOOKUP($C$2,'LookUp Ranges'!$A$56:$CY$62,BJ$38)*$B53))</f>
        <v>0</v>
      </c>
      <c r="BX53" s="257">
        <f ca="1">IF($Q53=$B53,0,IF(AND('Bonus Depreciation Help'!$C$34="50%",$Q$5=Inservice),VLOOKUP($C$2,'LookUp Ranges'!$A$64:$CY$69,BK$38)*$B53,VLOOKUP($C$2,'LookUp Ranges'!$A$56:$CY$62,BK$38)*$B53))</f>
        <v>0</v>
      </c>
      <c r="BY53" s="257">
        <f ca="1">IF($Q53=$B53,0,IF(AND('Bonus Depreciation Help'!$C$34="50%",$Q$5=Inservice),VLOOKUP($C$2,'LookUp Ranges'!$A$64:$CY$69,BL$38)*$B53,VLOOKUP($C$2,'LookUp Ranges'!$A$56:$CY$62,BL$38)*$B53))</f>
        <v>0</v>
      </c>
      <c r="BZ53" s="257">
        <f ca="1">IF($Q53=$B53,0,IF(AND('Bonus Depreciation Help'!$C$34="50%",$Q$5=Inservice),VLOOKUP($C$2,'LookUp Ranges'!$A$64:$CY$69,BM$38)*$B53,VLOOKUP($C$2,'LookUp Ranges'!$A$56:$CY$62,BM$38)*$B53))</f>
        <v>0</v>
      </c>
      <c r="CA53" s="257">
        <f ca="1">IF($Q53=$B53,0,IF(AND('Bonus Depreciation Help'!$C$34="50%",$Q$5=Inservice),VLOOKUP($C$2,'LookUp Ranges'!$A$64:$CY$69,BN$38)*$B53,VLOOKUP($C$2,'LookUp Ranges'!$A$56:$CY$62,BN$38)*$B53))</f>
        <v>0</v>
      </c>
      <c r="CB53" s="257">
        <f ca="1">IF($Q53=$B53,0,IF(AND('Bonus Depreciation Help'!$C$34="50%",$Q$5=Inservice),VLOOKUP($C$2,'LookUp Ranges'!$A$64:$CY$69,BO$38)*$B53,VLOOKUP($C$2,'LookUp Ranges'!$A$56:$CY$62,BO$38)*$B53))</f>
        <v>0</v>
      </c>
      <c r="CC53" s="257">
        <f ca="1">IF($Q53=$B53,0,IF(AND('Bonus Depreciation Help'!$C$34="50%",$Q$5=Inservice),VLOOKUP($C$2,'LookUp Ranges'!$A$64:$CY$69,BP$38)*$B53,VLOOKUP($C$2,'LookUp Ranges'!$A$56:$CY$62,BP$38)*$B53))</f>
        <v>0</v>
      </c>
      <c r="CD53" s="257">
        <f ca="1">IF($Q53=$B53,0,IF(AND('Bonus Depreciation Help'!$C$34="50%",$Q$5=Inservice),VLOOKUP($C$2,'LookUp Ranges'!$A$64:$CY$69,BQ$38)*$B53,VLOOKUP($C$2,'LookUp Ranges'!$A$56:$CY$62,BQ$38)*$B53))</f>
        <v>0</v>
      </c>
      <c r="CE53" s="257">
        <f ca="1">IF($Q53=$B53,0,IF(AND('Bonus Depreciation Help'!$C$34="50%",$Q$5=Inservice),VLOOKUP($C$2,'LookUp Ranges'!$A$64:$CY$69,BR$38)*$B53,VLOOKUP($C$2,'LookUp Ranges'!$A$56:$CY$62,BR$38)*$B53))</f>
        <v>0</v>
      </c>
      <c r="CF53" s="257">
        <f ca="1">IF($Q53=$B53,0,IF(AND('Bonus Depreciation Help'!$C$34="50%",$Q$5=Inservice),VLOOKUP($C$2,'LookUp Ranges'!$A$64:$CY$69,BS$38)*$B53,VLOOKUP($C$2,'LookUp Ranges'!$A$56:$CY$62,BS$38)*$B53))</f>
        <v>0</v>
      </c>
      <c r="CG53" s="257">
        <f ca="1">IF($Q53=$B53,0,IF(AND('Bonus Depreciation Help'!$C$34="50%",$Q$5=Inservice),VLOOKUP($C$2,'LookUp Ranges'!$A$64:$CY$69,BT$38)*$B53,VLOOKUP($C$2,'LookUp Ranges'!$A$56:$CY$62,BT$38)*$B53))</f>
        <v>0</v>
      </c>
      <c r="CH53" s="257">
        <f ca="1">IF($Q53=$B53,0,IF(AND('Bonus Depreciation Help'!$C$34="50%",$Q$5=Inservice),VLOOKUP($C$2,'LookUp Ranges'!$A$64:$CY$69,BU$38)*$B53,VLOOKUP($C$2,'LookUp Ranges'!$A$56:$CY$62,BU$38)*$B53))</f>
        <v>0</v>
      </c>
      <c r="CI53" s="257">
        <f ca="1">IF($Q53=$B53,0,IF(AND('Bonus Depreciation Help'!$C$34="50%",$Q$5=Inservice),VLOOKUP($C$2,'LookUp Ranges'!$A$64:$CY$69,BV$38)*$B53,VLOOKUP($C$2,'LookUp Ranges'!$A$56:$CY$62,BV$38)*$B53))</f>
        <v>0</v>
      </c>
      <c r="CJ53" s="257">
        <f ca="1">IF($Q53=$B53,0,IF(AND('Bonus Depreciation Help'!$C$34="50%",$Q$5=Inservice),VLOOKUP($C$2,'LookUp Ranges'!$A$64:$CY$69,BW$38)*$B53,VLOOKUP($C$2,'LookUp Ranges'!$A$56:$CY$62,BW$38)*$B53))</f>
        <v>0</v>
      </c>
      <c r="CK53" s="257">
        <f ca="1">IF($Q53=$B53,0,IF(AND('Bonus Depreciation Help'!$C$34="50%",$Q$5=Inservice),VLOOKUP($C$2,'LookUp Ranges'!$A$64:$CY$69,BX$38)*$B53,VLOOKUP($C$2,'LookUp Ranges'!$A$56:$CY$62,BX$38)*$B53))</f>
        <v>0</v>
      </c>
      <c r="CL53" s="257">
        <f ca="1">IF($Q53=$B53,0,IF(AND('Bonus Depreciation Help'!$C$34="50%",$Q$5=Inservice),VLOOKUP($C$2,'LookUp Ranges'!$A$64:$CY$69,BY$38)*$B53,VLOOKUP($C$2,'LookUp Ranges'!$A$56:$CY$62,BY$38)*$B53))</f>
        <v>0</v>
      </c>
      <c r="CM53" s="257">
        <f ca="1">IF($Q53=$B53,0,IF(AND('Bonus Depreciation Help'!$C$34="50%",$Q$5=Inservice),VLOOKUP($C$2,'LookUp Ranges'!$A$64:$CY$69,BZ$38)*$B53,VLOOKUP($C$2,'LookUp Ranges'!$A$56:$CY$62,BZ$38)*$B53))</f>
        <v>0</v>
      </c>
      <c r="CN53" s="257">
        <f ca="1">IF($Q53=$B53,0,IF(AND('Bonus Depreciation Help'!$C$34="50%",$Q$5=Inservice),VLOOKUP($C$2,'LookUp Ranges'!$A$64:$CY$69,CA$38)*$B53,VLOOKUP($C$2,'LookUp Ranges'!$A$56:$CY$62,CA$38)*$B53))</f>
        <v>0</v>
      </c>
      <c r="CO53" s="257">
        <f ca="1">IF($Q53=$B53,0,IF(AND('Bonus Depreciation Help'!$C$34="50%",$Q$5=Inservice),VLOOKUP($C$2,'LookUp Ranges'!$A$64:$CY$69,CB$38)*$B53,VLOOKUP($C$2,'LookUp Ranges'!$A$56:$CY$62,CB$38)*$B53))</f>
        <v>0</v>
      </c>
      <c r="CP53" s="257">
        <f ca="1">IF($Q53=$B53,0,IF(AND('Bonus Depreciation Help'!$C$34="50%",$Q$5=Inservice),VLOOKUP($C$2,'LookUp Ranges'!$A$64:$CY$69,CC$38)*$B53,VLOOKUP($C$2,'LookUp Ranges'!$A$56:$CY$62,CC$38)*$B53))</f>
        <v>0</v>
      </c>
      <c r="CQ53" s="257">
        <f ca="1">IF($Q53=$B53,0,IF(AND('Bonus Depreciation Help'!$C$34="50%",$Q$5=Inservice),VLOOKUP($C$2,'LookUp Ranges'!$A$64:$CY$69,CD$38)*$B53,VLOOKUP($C$2,'LookUp Ranges'!$A$56:$CY$62,CD$38)*$B53))</f>
        <v>0</v>
      </c>
      <c r="CR53" s="257">
        <f ca="1">IF($Q53=$B53,0,IF(AND('Bonus Depreciation Help'!$C$34="50%",$Q$5=Inservice),VLOOKUP($C$2,'LookUp Ranges'!$A$64:$CY$69,CE$38)*$B53,VLOOKUP($C$2,'LookUp Ranges'!$A$56:$CY$62,CE$38)*$B53))</f>
        <v>0</v>
      </c>
      <c r="CS53" s="257">
        <f ca="1">IF($Q53=$B53,0,IF(AND('Bonus Depreciation Help'!$C$34="50%",$Q$5=Inservice),VLOOKUP($C$2,'LookUp Ranges'!$A$64:$CY$69,CF$38)*$B53,VLOOKUP($C$2,'LookUp Ranges'!$A$56:$CY$62,CF$38)*$B53))</f>
        <v>0</v>
      </c>
      <c r="CT53" s="257">
        <f ca="1">IF($Q53=$B53,0,IF(AND('Bonus Depreciation Help'!$C$34="50%",$Q$5=Inservice),VLOOKUP($C$2,'LookUp Ranges'!$A$64:$CY$69,CG$38)*$B53,VLOOKUP($C$2,'LookUp Ranges'!$A$56:$CY$62,CG$38)*$B53))</f>
        <v>0</v>
      </c>
      <c r="CU53" s="257">
        <f ca="1">IF($Q53=$B53,0,IF(AND('Bonus Depreciation Help'!$C$34="50%",$Q$5=Inservice),VLOOKUP($C$2,'LookUp Ranges'!$A$64:$CY$69,CH$38)*$B53,VLOOKUP($C$2,'LookUp Ranges'!$A$56:$CY$62,CH$38)*$B53))</f>
        <v>0</v>
      </c>
      <c r="CV53" s="257">
        <f ca="1">IF($Q53=$B53,0,IF(AND('Bonus Depreciation Help'!$C$34="50%",$Q$5=Inservice),VLOOKUP($C$2,'LookUp Ranges'!$A$64:$CY$69,CI$38)*$B53,VLOOKUP($C$2,'LookUp Ranges'!$A$56:$CY$62,CI$38)*$B53))</f>
        <v>0</v>
      </c>
      <c r="CW53" s="257">
        <f ca="1">IF($Q53=$B53,0,IF(AND('Bonus Depreciation Help'!$C$34="50%",$Q$5=Inservice),VLOOKUP($C$2,'LookUp Ranges'!$A$64:$CY$69,CJ$38)*$B53,VLOOKUP($C$2,'LookUp Ranges'!$A$56:$CY$62,CJ$38)*$B53))</f>
        <v>0</v>
      </c>
      <c r="CX53" s="257">
        <f ca="1">IF($Q53=$B53,0,IF(AND('Bonus Depreciation Help'!$C$34="50%",$Q$5=Inservice),VLOOKUP($C$2,'LookUp Ranges'!$A$64:$CY$69,CK$38)*$B53,VLOOKUP($C$2,'LookUp Ranges'!$A$56:$CY$62,CK$38)*$B53))</f>
        <v>0</v>
      </c>
      <c r="CY53" s="247">
        <f t="shared" ca="1" si="236"/>
        <v>-8607.3554648942845</v>
      </c>
    </row>
    <row r="54" spans="1:103" x14ac:dyDescent="0.2">
      <c r="A54" s="246">
        <f t="shared" si="234"/>
        <v>16</v>
      </c>
      <c r="B54" s="238">
        <f t="shared" ca="1" si="235"/>
        <v>0</v>
      </c>
      <c r="C54" s="248"/>
      <c r="D54" s="248"/>
      <c r="E54" s="248"/>
      <c r="F54" s="248"/>
      <c r="G54" s="248"/>
      <c r="H54" s="248"/>
      <c r="I54" s="248"/>
      <c r="J54" s="248"/>
      <c r="K54" s="248"/>
      <c r="L54" s="248"/>
      <c r="M54" s="248"/>
      <c r="N54" s="248"/>
      <c r="O54" s="248"/>
      <c r="P54" s="248"/>
      <c r="Q54" s="248"/>
      <c r="R54" s="256">
        <f ca="1">IF(AND('Bonus Depreciation Help'!$C$34="100%",R$5=Inservice),$B54,IF(AND('Bonus Depreciation Help'!$C$34="50%",R$5=Inservice),VLOOKUP($C$2,'LookUp Ranges'!$A$64:$CY$69,D$38)*$B54,VLOOKUP($C$2,'LookUp Ranges'!$A$56:$CY$62,D$38)*$B54))</f>
        <v>0</v>
      </c>
      <c r="S54" s="256">
        <f ca="1">IF($R54=$B54,0,IF(AND('Bonus Depreciation Help'!$C$34="50%",$R$5=Inservice),VLOOKUP($C$2,'LookUp Ranges'!$A$64:$CY$69,E$38)*$B54,VLOOKUP($C$2,'LookUp Ranges'!$A$56:$CY$62,E$38)*$B54))</f>
        <v>0</v>
      </c>
      <c r="T54" s="256">
        <f ca="1">IF($R54=$B54,0,IF(AND('Bonus Depreciation Help'!$C$34="50%",$R$5=Inservice),VLOOKUP($C$2,'LookUp Ranges'!$A$64:$CY$69,F$38)*$B54,VLOOKUP($C$2,'LookUp Ranges'!$A$56:$CY$62,F$38)*$B54))</f>
        <v>0</v>
      </c>
      <c r="U54" s="256">
        <f ca="1">IF($R54=$B54,0,IF(AND('Bonus Depreciation Help'!$C$34="50%",$R$5=Inservice),VLOOKUP($C$2,'LookUp Ranges'!$A$64:$CY$69,G$38)*$B54,VLOOKUP($C$2,'LookUp Ranges'!$A$56:$CY$62,G$38)*$B54))</f>
        <v>0</v>
      </c>
      <c r="V54" s="256">
        <f ca="1">IF($R54=$B54,0,IF(AND('Bonus Depreciation Help'!$C$34="50%",$R$5=Inservice),VLOOKUP($C$2,'LookUp Ranges'!$A$64:$CY$69,H$38)*$B54,VLOOKUP($C$2,'LookUp Ranges'!$A$56:$CY$62,H$38)*$B54))</f>
        <v>0</v>
      </c>
      <c r="W54" s="256">
        <f ca="1">IF($R54=$B54,0,IF(AND('Bonus Depreciation Help'!$C$34="50%",$R$5=Inservice),VLOOKUP($C$2,'LookUp Ranges'!$A$64:$CY$69,I$38)*$B54,VLOOKUP($C$2,'LookUp Ranges'!$A$56:$CY$62,I$38)*$B54))</f>
        <v>0</v>
      </c>
      <c r="X54" s="256">
        <f ca="1">IF($R54=$B54,0,IF(AND('Bonus Depreciation Help'!$C$34="50%",$R$5=Inservice),VLOOKUP($C$2,'LookUp Ranges'!$A$64:$CY$69,J$38)*$B54,VLOOKUP($C$2,'LookUp Ranges'!$A$56:$CY$62,J$38)*$B54))</f>
        <v>0</v>
      </c>
      <c r="Y54" s="256">
        <f ca="1">IF($R54=$B54,0,IF(AND('Bonus Depreciation Help'!$C$34="50%",$R$5=Inservice),VLOOKUP($C$2,'LookUp Ranges'!$A$64:$CY$69,K$38)*$B54,VLOOKUP($C$2,'LookUp Ranges'!$A$56:$CY$62,K$38)*$B54))</f>
        <v>0</v>
      </c>
      <c r="Z54" s="257">
        <f ca="1">IF($R54=$B54,0,IF(AND('Bonus Depreciation Help'!$C$34="50%",$R$5=Inservice),VLOOKUP($C$2,'LookUp Ranges'!$A$64:$CY$69,L$38)*$B54,VLOOKUP($C$2,'LookUp Ranges'!$A$56:$CY$62,L$38)*$B54))</f>
        <v>0</v>
      </c>
      <c r="AA54" s="257">
        <f ca="1">IF($R54=$B54,0,IF(AND('Bonus Depreciation Help'!$C$34="50%",$R$5=Inservice),VLOOKUP($C$2,'LookUp Ranges'!$A$64:$CY$69,M$38)*$B54,VLOOKUP($C$2,'LookUp Ranges'!$A$56:$CY$62,M$38)*$B54))</f>
        <v>0</v>
      </c>
      <c r="AB54" s="257">
        <f ca="1">IF($R54=$B54,0,IF(AND('Bonus Depreciation Help'!$C$34="50%",$R$5=Inservice),VLOOKUP($C$2,'LookUp Ranges'!$A$64:$CY$69,N$38)*$B54,VLOOKUP($C$2,'LookUp Ranges'!$A$56:$CY$62,N$38)*$B54))</f>
        <v>0</v>
      </c>
      <c r="AC54" s="257">
        <f ca="1">IF($R54=$B54,0,IF(AND('Bonus Depreciation Help'!$C$34="50%",$R$5=Inservice),VLOOKUP($C$2,'LookUp Ranges'!$A$64:$CY$69,O$38)*$B54,VLOOKUP($C$2,'LookUp Ranges'!$A$56:$CY$62,O$38)*$B54))</f>
        <v>0</v>
      </c>
      <c r="AD54" s="257">
        <f ca="1">IF($R54=$B54,0,IF(AND('Bonus Depreciation Help'!$C$34="50%",$R$5=Inservice),VLOOKUP($C$2,'LookUp Ranges'!$A$64:$CY$69,P$38)*$B54,VLOOKUP($C$2,'LookUp Ranges'!$A$56:$CY$62,P$38)*$B54))</f>
        <v>0</v>
      </c>
      <c r="AE54" s="257">
        <f ca="1">IF($R54=$B54,0,IF(AND('Bonus Depreciation Help'!$C$34="50%",$R$5=Inservice),VLOOKUP($C$2,'LookUp Ranges'!$A$64:$CY$69,Q$38)*$B54,VLOOKUP($C$2,'LookUp Ranges'!$A$56:$CY$62,Q$38)*$B54))</f>
        <v>0</v>
      </c>
      <c r="AF54" s="257">
        <f ca="1">IF($R54=$B54,0,IF(AND('Bonus Depreciation Help'!$C$34="50%",$R$5=Inservice),VLOOKUP($C$2,'LookUp Ranges'!$A$64:$CY$69,R$38)*$B54,VLOOKUP($C$2,'LookUp Ranges'!$A$56:$CY$62,R$38)*$B54))</f>
        <v>0</v>
      </c>
      <c r="AG54" s="257">
        <f ca="1">IF($R54=$B54,0,IF(AND('Bonus Depreciation Help'!$C$34="50%",$R$5=Inservice),VLOOKUP($C$2,'LookUp Ranges'!$A$64:$CY$69,S$38)*$B54,VLOOKUP($C$2,'LookUp Ranges'!$A$56:$CY$62,S$38)*$B54))</f>
        <v>0</v>
      </c>
      <c r="AH54" s="257">
        <f ca="1">IF($R54=$B54,0,IF(AND('Bonus Depreciation Help'!$C$34="50%",$R$5=Inservice),VLOOKUP($C$2,'LookUp Ranges'!$A$64:$CY$69,T$38)*$B54,VLOOKUP($C$2,'LookUp Ranges'!$A$56:$CY$62,T$38)*$B54))</f>
        <v>0</v>
      </c>
      <c r="AI54" s="257">
        <f ca="1">IF($R54=$B54,0,IF(AND('Bonus Depreciation Help'!$C$34="50%",$R$5=Inservice),VLOOKUP($C$2,'LookUp Ranges'!$A$64:$CY$69,U$38)*$B54,VLOOKUP($C$2,'LookUp Ranges'!$A$56:$CY$62,U$38)*$B54))</f>
        <v>0</v>
      </c>
      <c r="AJ54" s="257">
        <f ca="1">IF($R54=$B54,0,IF(AND('Bonus Depreciation Help'!$C$34="50%",$R$5=Inservice),VLOOKUP($C$2,'LookUp Ranges'!$A$64:$CY$69,V$38)*$B54,VLOOKUP($C$2,'LookUp Ranges'!$A$56:$CY$62,V$38)*$B54))</f>
        <v>0</v>
      </c>
      <c r="AK54" s="257">
        <f ca="1">IF($R54=$B54,0,IF(AND('Bonus Depreciation Help'!$C$34="50%",$R$5=Inservice),VLOOKUP($C$2,'LookUp Ranges'!$A$64:$CY$69,W$38)*$B54,VLOOKUP($C$2,'LookUp Ranges'!$A$56:$CY$62,W$38)*$B54))</f>
        <v>0</v>
      </c>
      <c r="AL54" s="257">
        <f ca="1">IF($R54=$B54,0,IF(AND('Bonus Depreciation Help'!$C$34="50%",$R$5=Inservice),VLOOKUP($C$2,'LookUp Ranges'!$A$64:$CY$69,X$38)*$B54,VLOOKUP($C$2,'LookUp Ranges'!$A$56:$CY$62,X$38)*$B54))</f>
        <v>0</v>
      </c>
      <c r="AM54" s="257">
        <f ca="1">IF($R54=$B54,0,IF(AND('Bonus Depreciation Help'!$C$34="50%",$R$5=Inservice),VLOOKUP($C$2,'LookUp Ranges'!$A$64:$CY$69,Y$38)*$B54,VLOOKUP($C$2,'LookUp Ranges'!$A$56:$CY$62,Y$38)*$B54))</f>
        <v>0</v>
      </c>
      <c r="AN54" s="257">
        <f ca="1">IF($R54=$B54,0,IF(AND('Bonus Depreciation Help'!$C$34="50%",$R$5=Inservice),VLOOKUP($C$2,'LookUp Ranges'!$A$64:$CY$69,Z$38)*$B54,VLOOKUP($C$2,'LookUp Ranges'!$A$56:$CY$62,Z$38)*$B54))</f>
        <v>0</v>
      </c>
      <c r="AO54" s="257">
        <f ca="1">IF($R54=$B54,0,IF(AND('Bonus Depreciation Help'!$C$34="50%",$R$5=Inservice),VLOOKUP($C$2,'LookUp Ranges'!$A$64:$CY$69,AA$38)*$B54,VLOOKUP($C$2,'LookUp Ranges'!$A$56:$CY$62,AA$38)*$B54))</f>
        <v>0</v>
      </c>
      <c r="AP54" s="257">
        <f ca="1">IF($R54=$B54,0,IF(AND('Bonus Depreciation Help'!$C$34="50%",$R$5=Inservice),VLOOKUP($C$2,'LookUp Ranges'!$A$64:$CY$69,AB$38)*$B54,VLOOKUP($C$2,'LookUp Ranges'!$A$56:$CY$62,AB$38)*$B54))</f>
        <v>0</v>
      </c>
      <c r="AQ54" s="257">
        <f ca="1">IF($R54=$B54,0,IF(AND('Bonus Depreciation Help'!$C$34="50%",$R$5=Inservice),VLOOKUP($C$2,'LookUp Ranges'!$A$64:$CY$69,AC$38)*$B54,VLOOKUP($C$2,'LookUp Ranges'!$A$56:$CY$62,AC$38)*$B54))</f>
        <v>0</v>
      </c>
      <c r="AR54" s="257">
        <f ca="1">IF($R54=$B54,0,IF(AND('Bonus Depreciation Help'!$C$34="50%",$R$5=Inservice),VLOOKUP($C$2,'LookUp Ranges'!$A$64:$CY$69,AD$38)*$B54,VLOOKUP($C$2,'LookUp Ranges'!$A$56:$CY$62,AD$38)*$B54))</f>
        <v>0</v>
      </c>
      <c r="AS54" s="257">
        <f ca="1">IF($R54=$B54,0,IF(AND('Bonus Depreciation Help'!$C$34="50%",$R$5=Inservice),VLOOKUP($C$2,'LookUp Ranges'!$A$64:$CY$69,AE$38)*$B54,VLOOKUP($C$2,'LookUp Ranges'!$A$56:$CY$62,AE$38)*$B54))</f>
        <v>0</v>
      </c>
      <c r="AT54" s="257">
        <f ca="1">IF($R54=$B54,0,IF(AND('Bonus Depreciation Help'!$C$34="50%",$R$5=Inservice),VLOOKUP($C$2,'LookUp Ranges'!$A$64:$CY$69,AF$38)*$B54,VLOOKUP($C$2,'LookUp Ranges'!$A$56:$CY$62,AF$38)*$B54))</f>
        <v>0</v>
      </c>
      <c r="AU54" s="257">
        <f ca="1">IF($R54=$B54,0,IF(AND('Bonus Depreciation Help'!$C$34="50%",$R$5=Inservice),VLOOKUP($C$2,'LookUp Ranges'!$A$64:$CY$69,AG$38)*$B54,VLOOKUP($C$2,'LookUp Ranges'!$A$56:$CY$62,AG$38)*$B54))</f>
        <v>0</v>
      </c>
      <c r="AV54" s="257">
        <f ca="1">IF($R54=$B54,0,IF(AND('Bonus Depreciation Help'!$C$34="50%",$R$5=Inservice),VLOOKUP($C$2,'LookUp Ranges'!$A$64:$CY$69,AH$38)*$B54,VLOOKUP($C$2,'LookUp Ranges'!$A$56:$CY$62,AH$38)*$B54))</f>
        <v>0</v>
      </c>
      <c r="AW54" s="257">
        <f ca="1">IF($R54=$B54,0,IF(AND('Bonus Depreciation Help'!$C$34="50%",$R$5=Inservice),VLOOKUP($C$2,'LookUp Ranges'!$A$64:$CY$69,AI$38)*$B54,VLOOKUP($C$2,'LookUp Ranges'!$A$56:$CY$62,AI$38)*$B54))</f>
        <v>0</v>
      </c>
      <c r="AX54" s="257">
        <f ca="1">IF($R54=$B54,0,IF(AND('Bonus Depreciation Help'!$C$34="50%",$R$5=Inservice),VLOOKUP($C$2,'LookUp Ranges'!$A$64:$CY$69,AJ$38)*$B54,VLOOKUP($C$2,'LookUp Ranges'!$A$56:$CY$62,AJ$38)*$B54))</f>
        <v>0</v>
      </c>
      <c r="AY54" s="257">
        <f ca="1">IF($R54=$B54,0,IF(AND('Bonus Depreciation Help'!$C$34="50%",$R$5=Inservice),VLOOKUP($C$2,'LookUp Ranges'!$A$64:$CY$69,AK$38)*$B54,VLOOKUP($C$2,'LookUp Ranges'!$A$56:$CY$62,AK$38)*$B54))</f>
        <v>0</v>
      </c>
      <c r="AZ54" s="257">
        <f ca="1">IF($R54=$B54,0,IF(AND('Bonus Depreciation Help'!$C$34="50%",$R$5=Inservice),VLOOKUP($C$2,'LookUp Ranges'!$A$64:$CY$69,AL$38)*$B54,VLOOKUP($C$2,'LookUp Ranges'!$A$56:$CY$62,AL$38)*$B54))</f>
        <v>0</v>
      </c>
      <c r="BA54" s="257">
        <f ca="1">IF($R54=$B54,0,IF(AND('Bonus Depreciation Help'!$C$34="50%",$R$5=Inservice),VLOOKUP($C$2,'LookUp Ranges'!$A$64:$CY$69,AM$38)*$B54,VLOOKUP($C$2,'LookUp Ranges'!$A$56:$CY$62,AM$38)*$B54))</f>
        <v>0</v>
      </c>
      <c r="BB54" s="257">
        <f ca="1">IF($R54=$B54,0,IF(AND('Bonus Depreciation Help'!$C$34="50%",$R$5=Inservice),VLOOKUP($C$2,'LookUp Ranges'!$A$64:$CY$69,AN$38)*$B54,VLOOKUP($C$2,'LookUp Ranges'!$A$56:$CY$62,AN$38)*$B54))</f>
        <v>0</v>
      </c>
      <c r="BC54" s="257">
        <f ca="1">IF($R54=$B54,0,IF(AND('Bonus Depreciation Help'!$C$34="50%",$R$5=Inservice),VLOOKUP($C$2,'LookUp Ranges'!$A$64:$CY$69,AO$38)*$B54,VLOOKUP($C$2,'LookUp Ranges'!$A$56:$CY$62,AO$38)*$B54))</f>
        <v>0</v>
      </c>
      <c r="BD54" s="257">
        <f ca="1">IF($R54=$B54,0,IF(AND('Bonus Depreciation Help'!$C$34="50%",$R$5=Inservice),VLOOKUP($C$2,'LookUp Ranges'!$A$64:$CY$69,AP$38)*$B54,VLOOKUP($C$2,'LookUp Ranges'!$A$56:$CY$62,AP$38)*$B54))</f>
        <v>0</v>
      </c>
      <c r="BE54" s="257">
        <f ca="1">IF($R54=$B54,0,IF(AND('Bonus Depreciation Help'!$C$34="50%",$R$5=Inservice),VLOOKUP($C$2,'LookUp Ranges'!$A$64:$CY$69,AQ$38)*$B54,VLOOKUP($C$2,'LookUp Ranges'!$A$56:$CY$62,AQ$38)*$B54))</f>
        <v>0</v>
      </c>
      <c r="BF54" s="257">
        <f ca="1">IF($R54=$B54,0,IF(AND('Bonus Depreciation Help'!$C$34="50%",$R$5=Inservice),VLOOKUP($C$2,'LookUp Ranges'!$A$64:$CY$69,AR$38)*$B54,VLOOKUP($C$2,'LookUp Ranges'!$A$56:$CY$62,AR$38)*$B54))</f>
        <v>0</v>
      </c>
      <c r="BG54" s="257">
        <f ca="1">IF($R54=$B54,0,IF(AND('Bonus Depreciation Help'!$C$34="50%",$R$5=Inservice),VLOOKUP($C$2,'LookUp Ranges'!$A$64:$CY$69,AS$38)*$B54,VLOOKUP($C$2,'LookUp Ranges'!$A$56:$CY$62,AS$38)*$B54))</f>
        <v>0</v>
      </c>
      <c r="BH54" s="257">
        <f ca="1">IF($R54=$B54,0,IF(AND('Bonus Depreciation Help'!$C$34="50%",$R$5=Inservice),VLOOKUP($C$2,'LookUp Ranges'!$A$64:$CY$69,AT$38)*$B54,VLOOKUP($C$2,'LookUp Ranges'!$A$56:$CY$62,AT$38)*$B54))</f>
        <v>0</v>
      </c>
      <c r="BI54" s="257">
        <f ca="1">IF($R54=$B54,0,IF(AND('Bonus Depreciation Help'!$C$34="50%",$R$5=Inservice),VLOOKUP($C$2,'LookUp Ranges'!$A$64:$CY$69,AU$38)*$B54,VLOOKUP($C$2,'LookUp Ranges'!$A$56:$CY$62,AU$38)*$B54))</f>
        <v>0</v>
      </c>
      <c r="BJ54" s="257">
        <f ca="1">IF($R54=$B54,0,IF(AND('Bonus Depreciation Help'!$C$34="50%",$R$5=Inservice),VLOOKUP($C$2,'LookUp Ranges'!$A$64:$CY$69,AV$38)*$B54,VLOOKUP($C$2,'LookUp Ranges'!$A$56:$CY$62,AV$38)*$B54))</f>
        <v>0</v>
      </c>
      <c r="BK54" s="257">
        <f ca="1">IF($R54=$B54,0,IF(AND('Bonus Depreciation Help'!$C$34="50%",$R$5=Inservice),VLOOKUP($C$2,'LookUp Ranges'!$A$64:$CY$69,AW$38)*$B54,VLOOKUP($C$2,'LookUp Ranges'!$A$56:$CY$62,AW$38)*$B54))</f>
        <v>0</v>
      </c>
      <c r="BL54" s="257">
        <f ca="1">IF($R54=$B54,0,IF(AND('Bonus Depreciation Help'!$C$34="50%",$R$5=Inservice),VLOOKUP($C$2,'LookUp Ranges'!$A$64:$CY$69,AX$38)*$B54,VLOOKUP($C$2,'LookUp Ranges'!$A$56:$CY$62,AX$38)*$B54))</f>
        <v>0</v>
      </c>
      <c r="BM54" s="257">
        <f ca="1">IF($R54=$B54,0,IF(AND('Bonus Depreciation Help'!$C$34="50%",$R$5=Inservice),VLOOKUP($C$2,'LookUp Ranges'!$A$64:$CY$69,AY$38)*$B54,VLOOKUP($C$2,'LookUp Ranges'!$A$56:$CY$62,AY$38)*$B54))</f>
        <v>0</v>
      </c>
      <c r="BN54" s="257">
        <f ca="1">IF($R54=$B54,0,IF(AND('Bonus Depreciation Help'!$C$34="50%",$R$5=Inservice),VLOOKUP($C$2,'LookUp Ranges'!$A$64:$CY$69,AZ$38)*$B54,VLOOKUP($C$2,'LookUp Ranges'!$A$56:$CY$62,AZ$38)*$B54))</f>
        <v>0</v>
      </c>
      <c r="BO54" s="257">
        <f ca="1">IF($R54=$B54,0,IF(AND('Bonus Depreciation Help'!$C$34="50%",$R$5=Inservice),VLOOKUP($C$2,'LookUp Ranges'!$A$64:$CY$69,BA$38)*$B54,VLOOKUP($C$2,'LookUp Ranges'!$A$56:$CY$62,BA$38)*$B54))</f>
        <v>0</v>
      </c>
      <c r="BP54" s="257">
        <f ca="1">IF($R54=$B54,0,IF(AND('Bonus Depreciation Help'!$C$34="50%",$R$5=Inservice),VLOOKUP($C$2,'LookUp Ranges'!$A$64:$CY$69,BB$38)*$B54,VLOOKUP($C$2,'LookUp Ranges'!$A$56:$CY$62,BB$38)*$B54))</f>
        <v>0</v>
      </c>
      <c r="BQ54" s="257">
        <f ca="1">IF($R54=$B54,0,IF(AND('Bonus Depreciation Help'!$C$34="50%",$R$5=Inservice),VLOOKUP($C$2,'LookUp Ranges'!$A$64:$CY$69,BC$38)*$B54,VLOOKUP($C$2,'LookUp Ranges'!$A$56:$CY$62,BC$38)*$B54))</f>
        <v>0</v>
      </c>
      <c r="BR54" s="257">
        <f ca="1">IF($R54=$B54,0,IF(AND('Bonus Depreciation Help'!$C$34="50%",$R$5=Inservice),VLOOKUP($C$2,'LookUp Ranges'!$A$64:$CY$69,BD$38)*$B54,VLOOKUP($C$2,'LookUp Ranges'!$A$56:$CY$62,BD$38)*$B54))</f>
        <v>0</v>
      </c>
      <c r="BS54" s="257">
        <f ca="1">IF($R54=$B54,0,IF(AND('Bonus Depreciation Help'!$C$34="50%",$R$5=Inservice),VLOOKUP($C$2,'LookUp Ranges'!$A$64:$CY$69,BE$38)*$B54,VLOOKUP($C$2,'LookUp Ranges'!$A$56:$CY$62,BE$38)*$B54))</f>
        <v>0</v>
      </c>
      <c r="BT54" s="257">
        <f ca="1">IF($R54=$B54,0,IF(AND('Bonus Depreciation Help'!$C$34="50%",$R$5=Inservice),VLOOKUP($C$2,'LookUp Ranges'!$A$64:$CY$69,BF$38)*$B54,VLOOKUP($C$2,'LookUp Ranges'!$A$56:$CY$62,BF$38)*$B54))</f>
        <v>0</v>
      </c>
      <c r="BU54" s="257">
        <f ca="1">IF($R54=$B54,0,IF(AND('Bonus Depreciation Help'!$C$34="50%",$R$5=Inservice),VLOOKUP($C$2,'LookUp Ranges'!$A$64:$CY$69,BG$38)*$B54,VLOOKUP($C$2,'LookUp Ranges'!$A$56:$CY$62,BG$38)*$B54))</f>
        <v>0</v>
      </c>
      <c r="BV54" s="257">
        <f ca="1">IF($R54=$B54,0,IF(AND('Bonus Depreciation Help'!$C$34="50%",$R$5=Inservice),VLOOKUP($C$2,'LookUp Ranges'!$A$64:$CY$69,BH$38)*$B54,VLOOKUP($C$2,'LookUp Ranges'!$A$56:$CY$62,BH$38)*$B54))</f>
        <v>0</v>
      </c>
      <c r="BW54" s="257">
        <f ca="1">IF($R54=$B54,0,IF(AND('Bonus Depreciation Help'!$C$34="50%",$R$5=Inservice),VLOOKUP($C$2,'LookUp Ranges'!$A$64:$CY$69,BI$38)*$B54,VLOOKUP($C$2,'LookUp Ranges'!$A$56:$CY$62,BI$38)*$B54))</f>
        <v>0</v>
      </c>
      <c r="BX54" s="257">
        <f ca="1">IF($R54=$B54,0,IF(AND('Bonus Depreciation Help'!$C$34="50%",$R$5=Inservice),VLOOKUP($C$2,'LookUp Ranges'!$A$64:$CY$69,BJ$38)*$B54,VLOOKUP($C$2,'LookUp Ranges'!$A$56:$CY$62,BJ$38)*$B54))</f>
        <v>0</v>
      </c>
      <c r="BY54" s="257">
        <f ca="1">IF($R54=$B54,0,IF(AND('Bonus Depreciation Help'!$C$34="50%",$R$5=Inservice),VLOOKUP($C$2,'LookUp Ranges'!$A$64:$CY$69,BK$38)*$B54,VLOOKUP($C$2,'LookUp Ranges'!$A$56:$CY$62,BK$38)*$B54))</f>
        <v>0</v>
      </c>
      <c r="BZ54" s="257">
        <f ca="1">IF($R54=$B54,0,IF(AND('Bonus Depreciation Help'!$C$34="50%",$R$5=Inservice),VLOOKUP($C$2,'LookUp Ranges'!$A$64:$CY$69,BL$38)*$B54,VLOOKUP($C$2,'LookUp Ranges'!$A$56:$CY$62,BL$38)*$B54))</f>
        <v>0</v>
      </c>
      <c r="CA54" s="257">
        <f ca="1">IF($R54=$B54,0,IF(AND('Bonus Depreciation Help'!$C$34="50%",$R$5=Inservice),VLOOKUP($C$2,'LookUp Ranges'!$A$64:$CY$69,BM$38)*$B54,VLOOKUP($C$2,'LookUp Ranges'!$A$56:$CY$62,BM$38)*$B54))</f>
        <v>0</v>
      </c>
      <c r="CB54" s="257">
        <f ca="1">IF($R54=$B54,0,IF(AND('Bonus Depreciation Help'!$C$34="50%",$R$5=Inservice),VLOOKUP($C$2,'LookUp Ranges'!$A$64:$CY$69,BN$38)*$B54,VLOOKUP($C$2,'LookUp Ranges'!$A$56:$CY$62,BN$38)*$B54))</f>
        <v>0</v>
      </c>
      <c r="CC54" s="257">
        <f ca="1">IF($R54=$B54,0,IF(AND('Bonus Depreciation Help'!$C$34="50%",$R$5=Inservice),VLOOKUP($C$2,'LookUp Ranges'!$A$64:$CY$69,BO$38)*$B54,VLOOKUP($C$2,'LookUp Ranges'!$A$56:$CY$62,BO$38)*$B54))</f>
        <v>0</v>
      </c>
      <c r="CD54" s="257">
        <f ca="1">IF($R54=$B54,0,IF(AND('Bonus Depreciation Help'!$C$34="50%",$R$5=Inservice),VLOOKUP($C$2,'LookUp Ranges'!$A$64:$CY$69,BP$38)*$B54,VLOOKUP($C$2,'LookUp Ranges'!$A$56:$CY$62,BP$38)*$B54))</f>
        <v>0</v>
      </c>
      <c r="CE54" s="257">
        <f ca="1">IF($R54=$B54,0,IF(AND('Bonus Depreciation Help'!$C$34="50%",$R$5=Inservice),VLOOKUP($C$2,'LookUp Ranges'!$A$64:$CY$69,BQ$38)*$B54,VLOOKUP($C$2,'LookUp Ranges'!$A$56:$CY$62,BQ$38)*$B54))</f>
        <v>0</v>
      </c>
      <c r="CF54" s="257">
        <f ca="1">IF($R54=$B54,0,IF(AND('Bonus Depreciation Help'!$C$34="50%",$R$5=Inservice),VLOOKUP($C$2,'LookUp Ranges'!$A$64:$CY$69,BR$38)*$B54,VLOOKUP($C$2,'LookUp Ranges'!$A$56:$CY$62,BR$38)*$B54))</f>
        <v>0</v>
      </c>
      <c r="CG54" s="257">
        <f ca="1">IF($R54=$B54,0,IF(AND('Bonus Depreciation Help'!$C$34="50%",$R$5=Inservice),VLOOKUP($C$2,'LookUp Ranges'!$A$64:$CY$69,BS$38)*$B54,VLOOKUP($C$2,'LookUp Ranges'!$A$56:$CY$62,BS$38)*$B54))</f>
        <v>0</v>
      </c>
      <c r="CH54" s="257">
        <f ca="1">IF($R54=$B54,0,IF(AND('Bonus Depreciation Help'!$C$34="50%",$R$5=Inservice),VLOOKUP($C$2,'LookUp Ranges'!$A$64:$CY$69,BT$38)*$B54,VLOOKUP($C$2,'LookUp Ranges'!$A$56:$CY$62,BT$38)*$B54))</f>
        <v>0</v>
      </c>
      <c r="CI54" s="257">
        <f ca="1">IF($R54=$B54,0,IF(AND('Bonus Depreciation Help'!$C$34="50%",$R$5=Inservice),VLOOKUP($C$2,'LookUp Ranges'!$A$64:$CY$69,BU$38)*$B54,VLOOKUP($C$2,'LookUp Ranges'!$A$56:$CY$62,BU$38)*$B54))</f>
        <v>0</v>
      </c>
      <c r="CJ54" s="257">
        <f ca="1">IF($R54=$B54,0,IF(AND('Bonus Depreciation Help'!$C$34="50%",$R$5=Inservice),VLOOKUP($C$2,'LookUp Ranges'!$A$64:$CY$69,BV$38)*$B54,VLOOKUP($C$2,'LookUp Ranges'!$A$56:$CY$62,BV$38)*$B54))</f>
        <v>0</v>
      </c>
      <c r="CK54" s="257">
        <f ca="1">IF($R54=$B54,0,IF(AND('Bonus Depreciation Help'!$C$34="50%",$R$5=Inservice),VLOOKUP($C$2,'LookUp Ranges'!$A$64:$CY$69,BW$38)*$B54,VLOOKUP($C$2,'LookUp Ranges'!$A$56:$CY$62,BW$38)*$B54))</f>
        <v>0</v>
      </c>
      <c r="CL54" s="257">
        <f ca="1">IF($R54=$B54,0,IF(AND('Bonus Depreciation Help'!$C$34="50%",$R$5=Inservice),VLOOKUP($C$2,'LookUp Ranges'!$A$64:$CY$69,BX$38)*$B54,VLOOKUP($C$2,'LookUp Ranges'!$A$56:$CY$62,BX$38)*$B54))</f>
        <v>0</v>
      </c>
      <c r="CM54" s="257">
        <f ca="1">IF($R54=$B54,0,IF(AND('Bonus Depreciation Help'!$C$34="50%",$R$5=Inservice),VLOOKUP($C$2,'LookUp Ranges'!$A$64:$CY$69,BY$38)*$B54,VLOOKUP($C$2,'LookUp Ranges'!$A$56:$CY$62,BY$38)*$B54))</f>
        <v>0</v>
      </c>
      <c r="CN54" s="257">
        <f ca="1">IF($R54=$B54,0,IF(AND('Bonus Depreciation Help'!$C$34="50%",$R$5=Inservice),VLOOKUP($C$2,'LookUp Ranges'!$A$64:$CY$69,BZ$38)*$B54,VLOOKUP($C$2,'LookUp Ranges'!$A$56:$CY$62,BZ$38)*$B54))</f>
        <v>0</v>
      </c>
      <c r="CO54" s="257">
        <f ca="1">IF($R54=$B54,0,IF(AND('Bonus Depreciation Help'!$C$34="50%",$R$5=Inservice),VLOOKUP($C$2,'LookUp Ranges'!$A$64:$CY$69,CA$38)*$B54,VLOOKUP($C$2,'LookUp Ranges'!$A$56:$CY$62,CA$38)*$B54))</f>
        <v>0</v>
      </c>
      <c r="CP54" s="257">
        <f ca="1">IF($R54=$B54,0,IF(AND('Bonus Depreciation Help'!$C$34="50%",$R$5=Inservice),VLOOKUP($C$2,'LookUp Ranges'!$A$64:$CY$69,CB$38)*$B54,VLOOKUP($C$2,'LookUp Ranges'!$A$56:$CY$62,CB$38)*$B54))</f>
        <v>0</v>
      </c>
      <c r="CQ54" s="257">
        <f ca="1">IF($R54=$B54,0,IF(AND('Bonus Depreciation Help'!$C$34="50%",$R$5=Inservice),VLOOKUP($C$2,'LookUp Ranges'!$A$64:$CY$69,CC$38)*$B54,VLOOKUP($C$2,'LookUp Ranges'!$A$56:$CY$62,CC$38)*$B54))</f>
        <v>0</v>
      </c>
      <c r="CR54" s="257">
        <f ca="1">IF($R54=$B54,0,IF(AND('Bonus Depreciation Help'!$C$34="50%",$R$5=Inservice),VLOOKUP($C$2,'LookUp Ranges'!$A$64:$CY$69,CD$38)*$B54,VLOOKUP($C$2,'LookUp Ranges'!$A$56:$CY$62,CD$38)*$B54))</f>
        <v>0</v>
      </c>
      <c r="CS54" s="257">
        <f ca="1">IF($R54=$B54,0,IF(AND('Bonus Depreciation Help'!$C$34="50%",$R$5=Inservice),VLOOKUP($C$2,'LookUp Ranges'!$A$64:$CY$69,CE$38)*$B54,VLOOKUP($C$2,'LookUp Ranges'!$A$56:$CY$62,CE$38)*$B54))</f>
        <v>0</v>
      </c>
      <c r="CT54" s="257">
        <f ca="1">IF($R54=$B54,0,IF(AND('Bonus Depreciation Help'!$C$34="50%",$R$5=Inservice),VLOOKUP($C$2,'LookUp Ranges'!$A$64:$CY$69,CF$38)*$B54,VLOOKUP($C$2,'LookUp Ranges'!$A$56:$CY$62,CF$38)*$B54))</f>
        <v>0</v>
      </c>
      <c r="CU54" s="257">
        <f ca="1">IF($R54=$B54,0,IF(AND('Bonus Depreciation Help'!$C$34="50%",$R$5=Inservice),VLOOKUP($C$2,'LookUp Ranges'!$A$64:$CY$69,CG$38)*$B54,VLOOKUP($C$2,'LookUp Ranges'!$A$56:$CY$62,CG$38)*$B54))</f>
        <v>0</v>
      </c>
      <c r="CV54" s="257">
        <f ca="1">IF($R54=$B54,0,IF(AND('Bonus Depreciation Help'!$C$34="50%",$R$5=Inservice),VLOOKUP($C$2,'LookUp Ranges'!$A$64:$CY$69,CH$38)*$B54,VLOOKUP($C$2,'LookUp Ranges'!$A$56:$CY$62,CH$38)*$B54))</f>
        <v>0</v>
      </c>
      <c r="CW54" s="257">
        <f ca="1">IF($R54=$B54,0,IF(AND('Bonus Depreciation Help'!$C$34="50%",$R$5=Inservice),VLOOKUP($C$2,'LookUp Ranges'!$A$64:$CY$69,CI$38)*$B54,VLOOKUP($C$2,'LookUp Ranges'!$A$56:$CY$62,CI$38)*$B54))</f>
        <v>0</v>
      </c>
      <c r="CX54" s="257">
        <f ca="1">IF($R54=$B54,0,IF(AND('Bonus Depreciation Help'!$C$34="50%",$R$5=Inservice),VLOOKUP($C$2,'LookUp Ranges'!$A$64:$CY$69,CJ$38)*$B54,VLOOKUP($C$2,'LookUp Ranges'!$A$56:$CY$62,CJ$38)*$B54))</f>
        <v>0</v>
      </c>
      <c r="CY54" s="247">
        <f t="shared" ca="1" si="236"/>
        <v>0</v>
      </c>
    </row>
    <row r="55" spans="1:103" x14ac:dyDescent="0.2">
      <c r="A55" s="246">
        <f t="shared" si="234"/>
        <v>17</v>
      </c>
      <c r="B55" s="238">
        <f t="shared" ca="1" si="235"/>
        <v>0</v>
      </c>
      <c r="C55" s="248"/>
      <c r="D55" s="248"/>
      <c r="E55" s="248"/>
      <c r="F55" s="248"/>
      <c r="G55" s="248"/>
      <c r="H55" s="248"/>
      <c r="I55" s="248"/>
      <c r="J55" s="248"/>
      <c r="K55" s="248"/>
      <c r="L55" s="248"/>
      <c r="M55" s="248"/>
      <c r="N55" s="248"/>
      <c r="O55" s="248"/>
      <c r="P55" s="248"/>
      <c r="Q55" s="248"/>
      <c r="R55" s="248"/>
      <c r="S55" s="256">
        <f ca="1">IF(AND('Bonus Depreciation Help'!$C$34="100%",S$5=Inservice),$B55,IF(AND('Bonus Depreciation Help'!$C$34="50%",S$5=Inservice),VLOOKUP($C$2,'LookUp Ranges'!$A$64:$CY$69,D$38)*$B55,VLOOKUP($C$2,'LookUp Ranges'!$A$56:$CY$62,D$38)*$B55))</f>
        <v>0</v>
      </c>
      <c r="T55" s="256">
        <f ca="1">IF($S55=$B55,0,IF(AND('Bonus Depreciation Help'!$C$34="50%",$S$5=Inservice),VLOOKUP($C$2,'LookUp Ranges'!$A$64:$CY$69,E$38)*$B55,VLOOKUP($C$2,'LookUp Ranges'!$A$56:$CY$62,E$38)*$B55))</f>
        <v>0</v>
      </c>
      <c r="U55" s="256">
        <f ca="1">IF($S55=$B55,0,IF(AND('Bonus Depreciation Help'!$C$34="50%",$S$5=Inservice),VLOOKUP($C$2,'LookUp Ranges'!$A$64:$CY$69,F$38)*$B55,VLOOKUP($C$2,'LookUp Ranges'!$A$56:$CY$62,F$38)*$B55))</f>
        <v>0</v>
      </c>
      <c r="V55" s="256">
        <f ca="1">IF($S55=$B55,0,IF(AND('Bonus Depreciation Help'!$C$34="50%",$S$5=Inservice),VLOOKUP($C$2,'LookUp Ranges'!$A$64:$CY$69,G$38)*$B55,VLOOKUP($C$2,'LookUp Ranges'!$A$56:$CY$62,G$38)*$B55))</f>
        <v>0</v>
      </c>
      <c r="W55" s="256">
        <f ca="1">IF($S55=$B55,0,IF(AND('Bonus Depreciation Help'!$C$34="50%",$S$5=Inservice),VLOOKUP($C$2,'LookUp Ranges'!$A$64:$CY$69,H$38)*$B55,VLOOKUP($C$2,'LookUp Ranges'!$A$56:$CY$62,H$38)*$B55))</f>
        <v>0</v>
      </c>
      <c r="X55" s="256">
        <f ca="1">IF($S55=$B55,0,IF(AND('Bonus Depreciation Help'!$C$34="50%",$S$5=Inservice),VLOOKUP($C$2,'LookUp Ranges'!$A$64:$CY$69,I$38)*$B55,VLOOKUP($C$2,'LookUp Ranges'!$A$56:$CY$62,I$38)*$B55))</f>
        <v>0</v>
      </c>
      <c r="Y55" s="256">
        <f ca="1">IF($S55=$B55,0,IF(AND('Bonus Depreciation Help'!$C$34="50%",$S$5=Inservice),VLOOKUP($C$2,'LookUp Ranges'!$A$64:$CY$69,J$38)*$B55,VLOOKUP($C$2,'LookUp Ranges'!$A$56:$CY$62,J$38)*$B55))</f>
        <v>0</v>
      </c>
      <c r="Z55" s="257">
        <f ca="1">IF($S55=$B55,0,IF(AND('Bonus Depreciation Help'!$C$34="50%",$S$5=Inservice),VLOOKUP($C$2,'LookUp Ranges'!$A$64:$CY$69,K$38)*$B55,VLOOKUP($C$2,'LookUp Ranges'!$A$56:$CY$62,K$38)*$B55))</f>
        <v>0</v>
      </c>
      <c r="AA55" s="257">
        <f ca="1">IF($S55=$B55,0,IF(AND('Bonus Depreciation Help'!$C$34="50%",$S$5=Inservice),VLOOKUP($C$2,'LookUp Ranges'!$A$64:$CY$69,L$38)*$B55,VLOOKUP($C$2,'LookUp Ranges'!$A$56:$CY$62,L$38)*$B55))</f>
        <v>0</v>
      </c>
      <c r="AB55" s="257">
        <f ca="1">IF($S55=$B55,0,IF(AND('Bonus Depreciation Help'!$C$34="50%",$S$5=Inservice),VLOOKUP($C$2,'LookUp Ranges'!$A$64:$CY$69,M$38)*$B55,VLOOKUP($C$2,'LookUp Ranges'!$A$56:$CY$62,M$38)*$B55))</f>
        <v>0</v>
      </c>
      <c r="AC55" s="257">
        <f ca="1">IF($S55=$B55,0,IF(AND('Bonus Depreciation Help'!$C$34="50%",$S$5=Inservice),VLOOKUP($C$2,'LookUp Ranges'!$A$64:$CY$69,N$38)*$B55,VLOOKUP($C$2,'LookUp Ranges'!$A$56:$CY$62,N$38)*$B55))</f>
        <v>0</v>
      </c>
      <c r="AD55" s="257">
        <f ca="1">IF($S55=$B55,0,IF(AND('Bonus Depreciation Help'!$C$34="50%",$S$5=Inservice),VLOOKUP($C$2,'LookUp Ranges'!$A$64:$CY$69,O$38)*$B55,VLOOKUP($C$2,'LookUp Ranges'!$A$56:$CY$62,O$38)*$B55))</f>
        <v>0</v>
      </c>
      <c r="AE55" s="257">
        <f ca="1">IF($S55=$B55,0,IF(AND('Bonus Depreciation Help'!$C$34="50%",$S$5=Inservice),VLOOKUP($C$2,'LookUp Ranges'!$A$64:$CY$69,P$38)*$B55,VLOOKUP($C$2,'LookUp Ranges'!$A$56:$CY$62,P$38)*$B55))</f>
        <v>0</v>
      </c>
      <c r="AF55" s="257">
        <f ca="1">IF($S55=$B55,0,IF(AND('Bonus Depreciation Help'!$C$34="50%",$S$5=Inservice),VLOOKUP($C$2,'LookUp Ranges'!$A$64:$CY$69,Q$38)*$B55,VLOOKUP($C$2,'LookUp Ranges'!$A$56:$CY$62,Q$38)*$B55))</f>
        <v>0</v>
      </c>
      <c r="AG55" s="257">
        <f ca="1">IF($S55=$B55,0,IF(AND('Bonus Depreciation Help'!$C$34="50%",$S$5=Inservice),VLOOKUP($C$2,'LookUp Ranges'!$A$64:$CY$69,R$38)*$B55,VLOOKUP($C$2,'LookUp Ranges'!$A$56:$CY$62,R$38)*$B55))</f>
        <v>0</v>
      </c>
      <c r="AH55" s="257">
        <f ca="1">IF($S55=$B55,0,IF(AND('Bonus Depreciation Help'!$C$34="50%",$S$5=Inservice),VLOOKUP($C$2,'LookUp Ranges'!$A$64:$CY$69,S$38)*$B55,VLOOKUP($C$2,'LookUp Ranges'!$A$56:$CY$62,S$38)*$B55))</f>
        <v>0</v>
      </c>
      <c r="AI55" s="257">
        <f ca="1">IF($S55=$B55,0,IF(AND('Bonus Depreciation Help'!$C$34="50%",$S$5=Inservice),VLOOKUP($C$2,'LookUp Ranges'!$A$64:$CY$69,T$38)*$B55,VLOOKUP($C$2,'LookUp Ranges'!$A$56:$CY$62,T$38)*$B55))</f>
        <v>0</v>
      </c>
      <c r="AJ55" s="257">
        <f ca="1">IF($S55=$B55,0,IF(AND('Bonus Depreciation Help'!$C$34="50%",$S$5=Inservice),VLOOKUP($C$2,'LookUp Ranges'!$A$64:$CY$69,U$38)*$B55,VLOOKUP($C$2,'LookUp Ranges'!$A$56:$CY$62,U$38)*$B55))</f>
        <v>0</v>
      </c>
      <c r="AK55" s="257">
        <f ca="1">IF($S55=$B55,0,IF(AND('Bonus Depreciation Help'!$C$34="50%",$S$5=Inservice),VLOOKUP($C$2,'LookUp Ranges'!$A$64:$CY$69,V$38)*$B55,VLOOKUP($C$2,'LookUp Ranges'!$A$56:$CY$62,V$38)*$B55))</f>
        <v>0</v>
      </c>
      <c r="AL55" s="257">
        <f ca="1">IF($S55=$B55,0,IF(AND('Bonus Depreciation Help'!$C$34="50%",$S$5=Inservice),VLOOKUP($C$2,'LookUp Ranges'!$A$64:$CY$69,W$38)*$B55,VLOOKUP($C$2,'LookUp Ranges'!$A$56:$CY$62,W$38)*$B55))</f>
        <v>0</v>
      </c>
      <c r="AM55" s="257">
        <f ca="1">IF($S55=$B55,0,IF(AND('Bonus Depreciation Help'!$C$34="50%",$S$5=Inservice),VLOOKUP($C$2,'LookUp Ranges'!$A$64:$CY$69,X$38)*$B55,VLOOKUP($C$2,'LookUp Ranges'!$A$56:$CY$62,X$38)*$B55))</f>
        <v>0</v>
      </c>
      <c r="AN55" s="257">
        <f ca="1">IF($S55=$B55,0,IF(AND('Bonus Depreciation Help'!$C$34="50%",$S$5=Inservice),VLOOKUP($C$2,'LookUp Ranges'!$A$64:$CY$69,Y$38)*$B55,VLOOKUP($C$2,'LookUp Ranges'!$A$56:$CY$62,Y$38)*$B55))</f>
        <v>0</v>
      </c>
      <c r="AO55" s="257">
        <f ca="1">IF($S55=$B55,0,IF(AND('Bonus Depreciation Help'!$C$34="50%",$S$5=Inservice),VLOOKUP($C$2,'LookUp Ranges'!$A$64:$CY$69,Z$38)*$B55,VLOOKUP($C$2,'LookUp Ranges'!$A$56:$CY$62,Z$38)*$B55))</f>
        <v>0</v>
      </c>
      <c r="AP55" s="257">
        <f ca="1">IF($S55=$B55,0,IF(AND('Bonus Depreciation Help'!$C$34="50%",$S$5=Inservice),VLOOKUP($C$2,'LookUp Ranges'!$A$64:$CY$69,AA$38)*$B55,VLOOKUP($C$2,'LookUp Ranges'!$A$56:$CY$62,AA$38)*$B55))</f>
        <v>0</v>
      </c>
      <c r="AQ55" s="257">
        <f ca="1">IF($S55=$B55,0,IF(AND('Bonus Depreciation Help'!$C$34="50%",$S$5=Inservice),VLOOKUP($C$2,'LookUp Ranges'!$A$64:$CY$69,AB$38)*$B55,VLOOKUP($C$2,'LookUp Ranges'!$A$56:$CY$62,AB$38)*$B55))</f>
        <v>0</v>
      </c>
      <c r="AR55" s="257">
        <f ca="1">IF($S55=$B55,0,IF(AND('Bonus Depreciation Help'!$C$34="50%",$S$5=Inservice),VLOOKUP($C$2,'LookUp Ranges'!$A$64:$CY$69,AC$38)*$B55,VLOOKUP($C$2,'LookUp Ranges'!$A$56:$CY$62,AC$38)*$B55))</f>
        <v>0</v>
      </c>
      <c r="AS55" s="257">
        <f ca="1">IF($S55=$B55,0,IF(AND('Bonus Depreciation Help'!$C$34="50%",$S$5=Inservice),VLOOKUP($C$2,'LookUp Ranges'!$A$64:$CY$69,AD$38)*$B55,VLOOKUP($C$2,'LookUp Ranges'!$A$56:$CY$62,AD$38)*$B55))</f>
        <v>0</v>
      </c>
      <c r="AT55" s="257">
        <f ca="1">IF($S55=$B55,0,IF(AND('Bonus Depreciation Help'!$C$34="50%",$S$5=Inservice),VLOOKUP($C$2,'LookUp Ranges'!$A$64:$CY$69,AE$38)*$B55,VLOOKUP($C$2,'LookUp Ranges'!$A$56:$CY$62,AE$38)*$B55))</f>
        <v>0</v>
      </c>
      <c r="AU55" s="257">
        <f ca="1">IF($S55=$B55,0,IF(AND('Bonus Depreciation Help'!$C$34="50%",$S$5=Inservice),VLOOKUP($C$2,'LookUp Ranges'!$A$64:$CY$69,AF$38)*$B55,VLOOKUP($C$2,'LookUp Ranges'!$A$56:$CY$62,AF$38)*$B55))</f>
        <v>0</v>
      </c>
      <c r="AV55" s="257">
        <f ca="1">IF($S55=$B55,0,IF(AND('Bonus Depreciation Help'!$C$34="50%",$S$5=Inservice),VLOOKUP($C$2,'LookUp Ranges'!$A$64:$CY$69,AG$38)*$B55,VLOOKUP($C$2,'LookUp Ranges'!$A$56:$CY$62,AG$38)*$B55))</f>
        <v>0</v>
      </c>
      <c r="AW55" s="257">
        <f ca="1">IF($S55=$B55,0,IF(AND('Bonus Depreciation Help'!$C$34="50%",$S$5=Inservice),VLOOKUP($C$2,'LookUp Ranges'!$A$64:$CY$69,AH$38)*$B55,VLOOKUP($C$2,'LookUp Ranges'!$A$56:$CY$62,AH$38)*$B55))</f>
        <v>0</v>
      </c>
      <c r="AX55" s="257">
        <f ca="1">IF($S55=$B55,0,IF(AND('Bonus Depreciation Help'!$C$34="50%",$S$5=Inservice),VLOOKUP($C$2,'LookUp Ranges'!$A$64:$CY$69,AI$38)*$B55,VLOOKUP($C$2,'LookUp Ranges'!$A$56:$CY$62,AI$38)*$B55))</f>
        <v>0</v>
      </c>
      <c r="AY55" s="257">
        <f ca="1">IF($S55=$B55,0,IF(AND('Bonus Depreciation Help'!$C$34="50%",$S$5=Inservice),VLOOKUP($C$2,'LookUp Ranges'!$A$64:$CY$69,AJ$38)*$B55,VLOOKUP($C$2,'LookUp Ranges'!$A$56:$CY$62,AJ$38)*$B55))</f>
        <v>0</v>
      </c>
      <c r="AZ55" s="257">
        <f ca="1">IF($S55=$B55,0,IF(AND('Bonus Depreciation Help'!$C$34="50%",$S$5=Inservice),VLOOKUP($C$2,'LookUp Ranges'!$A$64:$CY$69,AK$38)*$B55,VLOOKUP($C$2,'LookUp Ranges'!$A$56:$CY$62,AK$38)*$B55))</f>
        <v>0</v>
      </c>
      <c r="BA55" s="257">
        <f ca="1">IF($S55=$B55,0,IF(AND('Bonus Depreciation Help'!$C$34="50%",$S$5=Inservice),VLOOKUP($C$2,'LookUp Ranges'!$A$64:$CY$69,AL$38)*$B55,VLOOKUP($C$2,'LookUp Ranges'!$A$56:$CY$62,AL$38)*$B55))</f>
        <v>0</v>
      </c>
      <c r="BB55" s="257">
        <f ca="1">IF($S55=$B55,0,IF(AND('Bonus Depreciation Help'!$C$34="50%",$S$5=Inservice),VLOOKUP($C$2,'LookUp Ranges'!$A$64:$CY$69,AM$38)*$B55,VLOOKUP($C$2,'LookUp Ranges'!$A$56:$CY$62,AM$38)*$B55))</f>
        <v>0</v>
      </c>
      <c r="BC55" s="257">
        <f ca="1">IF($S55=$B55,0,IF(AND('Bonus Depreciation Help'!$C$34="50%",$S$5=Inservice),VLOOKUP($C$2,'LookUp Ranges'!$A$64:$CY$69,AN$38)*$B55,VLOOKUP($C$2,'LookUp Ranges'!$A$56:$CY$62,AN$38)*$B55))</f>
        <v>0</v>
      </c>
      <c r="BD55" s="257">
        <f ca="1">IF($S55=$B55,0,IF(AND('Bonus Depreciation Help'!$C$34="50%",$S$5=Inservice),VLOOKUP($C$2,'LookUp Ranges'!$A$64:$CY$69,AO$38)*$B55,VLOOKUP($C$2,'LookUp Ranges'!$A$56:$CY$62,AO$38)*$B55))</f>
        <v>0</v>
      </c>
      <c r="BE55" s="257">
        <f ca="1">IF($S55=$B55,0,IF(AND('Bonus Depreciation Help'!$C$34="50%",$S$5=Inservice),VLOOKUP($C$2,'LookUp Ranges'!$A$64:$CY$69,AP$38)*$B55,VLOOKUP($C$2,'LookUp Ranges'!$A$56:$CY$62,AP$38)*$B55))</f>
        <v>0</v>
      </c>
      <c r="BF55" s="257">
        <f ca="1">IF($S55=$B55,0,IF(AND('Bonus Depreciation Help'!$C$34="50%",$S$5=Inservice),VLOOKUP($C$2,'LookUp Ranges'!$A$64:$CY$69,AQ$38)*$B55,VLOOKUP($C$2,'LookUp Ranges'!$A$56:$CY$62,AQ$38)*$B55))</f>
        <v>0</v>
      </c>
      <c r="BG55" s="257">
        <f ca="1">IF($S55=$B55,0,IF(AND('Bonus Depreciation Help'!$C$34="50%",$S$5=Inservice),VLOOKUP($C$2,'LookUp Ranges'!$A$64:$CY$69,AR$38)*$B55,VLOOKUP($C$2,'LookUp Ranges'!$A$56:$CY$62,AR$38)*$B55))</f>
        <v>0</v>
      </c>
      <c r="BH55" s="257">
        <f ca="1">IF($S55=$B55,0,IF(AND('Bonus Depreciation Help'!$C$34="50%",$S$5=Inservice),VLOOKUP($C$2,'LookUp Ranges'!$A$64:$CY$69,AS$38)*$B55,VLOOKUP($C$2,'LookUp Ranges'!$A$56:$CY$62,AS$38)*$B55))</f>
        <v>0</v>
      </c>
      <c r="BI55" s="257">
        <f ca="1">IF($S55=$B55,0,IF(AND('Bonus Depreciation Help'!$C$34="50%",$S$5=Inservice),VLOOKUP($C$2,'LookUp Ranges'!$A$64:$CY$69,AT$38)*$B55,VLOOKUP($C$2,'LookUp Ranges'!$A$56:$CY$62,AT$38)*$B55))</f>
        <v>0</v>
      </c>
      <c r="BJ55" s="257">
        <f ca="1">IF($S55=$B55,0,IF(AND('Bonus Depreciation Help'!$C$34="50%",$S$5=Inservice),VLOOKUP($C$2,'LookUp Ranges'!$A$64:$CY$69,AU$38)*$B55,VLOOKUP($C$2,'LookUp Ranges'!$A$56:$CY$62,AU$38)*$B55))</f>
        <v>0</v>
      </c>
      <c r="BK55" s="257">
        <f ca="1">IF($S55=$B55,0,IF(AND('Bonus Depreciation Help'!$C$34="50%",$S$5=Inservice),VLOOKUP($C$2,'LookUp Ranges'!$A$64:$CY$69,AV$38)*$B55,VLOOKUP($C$2,'LookUp Ranges'!$A$56:$CY$62,AV$38)*$B55))</f>
        <v>0</v>
      </c>
      <c r="BL55" s="257">
        <f ca="1">IF($S55=$B55,0,IF(AND('Bonus Depreciation Help'!$C$34="50%",$S$5=Inservice),VLOOKUP($C$2,'LookUp Ranges'!$A$64:$CY$69,AW$38)*$B55,VLOOKUP($C$2,'LookUp Ranges'!$A$56:$CY$62,AW$38)*$B55))</f>
        <v>0</v>
      </c>
      <c r="BM55" s="257">
        <f ca="1">IF($S55=$B55,0,IF(AND('Bonus Depreciation Help'!$C$34="50%",$S$5=Inservice),VLOOKUP($C$2,'LookUp Ranges'!$A$64:$CY$69,AX$38)*$B55,VLOOKUP($C$2,'LookUp Ranges'!$A$56:$CY$62,AX$38)*$B55))</f>
        <v>0</v>
      </c>
      <c r="BN55" s="257">
        <f ca="1">IF($S55=$B55,0,IF(AND('Bonus Depreciation Help'!$C$34="50%",$S$5=Inservice),VLOOKUP($C$2,'LookUp Ranges'!$A$64:$CY$69,AY$38)*$B55,VLOOKUP($C$2,'LookUp Ranges'!$A$56:$CY$62,AY$38)*$B55))</f>
        <v>0</v>
      </c>
      <c r="BO55" s="257">
        <f ca="1">IF($S55=$B55,0,IF(AND('Bonus Depreciation Help'!$C$34="50%",$S$5=Inservice),VLOOKUP($C$2,'LookUp Ranges'!$A$64:$CY$69,AZ$38)*$B55,VLOOKUP($C$2,'LookUp Ranges'!$A$56:$CY$62,AZ$38)*$B55))</f>
        <v>0</v>
      </c>
      <c r="BP55" s="257">
        <f ca="1">IF($S55=$B55,0,IF(AND('Bonus Depreciation Help'!$C$34="50%",$S$5=Inservice),VLOOKUP($C$2,'LookUp Ranges'!$A$64:$CY$69,BA$38)*$B55,VLOOKUP($C$2,'LookUp Ranges'!$A$56:$CY$62,BA$38)*$B55))</f>
        <v>0</v>
      </c>
      <c r="BQ55" s="257">
        <f ca="1">IF($S55=$B55,0,IF(AND('Bonus Depreciation Help'!$C$34="50%",$S$5=Inservice),VLOOKUP($C$2,'LookUp Ranges'!$A$64:$CY$69,BB$38)*$B55,VLOOKUP($C$2,'LookUp Ranges'!$A$56:$CY$62,BB$38)*$B55))</f>
        <v>0</v>
      </c>
      <c r="BR55" s="257">
        <f ca="1">IF($S55=$B55,0,IF(AND('Bonus Depreciation Help'!$C$34="50%",$S$5=Inservice),VLOOKUP($C$2,'LookUp Ranges'!$A$64:$CY$69,BC$38)*$B55,VLOOKUP($C$2,'LookUp Ranges'!$A$56:$CY$62,BC$38)*$B55))</f>
        <v>0</v>
      </c>
      <c r="BS55" s="257">
        <f ca="1">IF($S55=$B55,0,IF(AND('Bonus Depreciation Help'!$C$34="50%",$S$5=Inservice),VLOOKUP($C$2,'LookUp Ranges'!$A$64:$CY$69,BD$38)*$B55,VLOOKUP($C$2,'LookUp Ranges'!$A$56:$CY$62,BD$38)*$B55))</f>
        <v>0</v>
      </c>
      <c r="BT55" s="257">
        <f ca="1">IF($S55=$B55,0,IF(AND('Bonus Depreciation Help'!$C$34="50%",$S$5=Inservice),VLOOKUP($C$2,'LookUp Ranges'!$A$64:$CY$69,BE$38)*$B55,VLOOKUP($C$2,'LookUp Ranges'!$A$56:$CY$62,BE$38)*$B55))</f>
        <v>0</v>
      </c>
      <c r="BU55" s="257">
        <f ca="1">IF($S55=$B55,0,IF(AND('Bonus Depreciation Help'!$C$34="50%",$S$5=Inservice),VLOOKUP($C$2,'LookUp Ranges'!$A$64:$CY$69,BF$38)*$B55,VLOOKUP($C$2,'LookUp Ranges'!$A$56:$CY$62,BF$38)*$B55))</f>
        <v>0</v>
      </c>
      <c r="BV55" s="257">
        <f ca="1">IF($S55=$B55,0,IF(AND('Bonus Depreciation Help'!$C$34="50%",$S$5=Inservice),VLOOKUP($C$2,'LookUp Ranges'!$A$64:$CY$69,BG$38)*$B55,VLOOKUP($C$2,'LookUp Ranges'!$A$56:$CY$62,BG$38)*$B55))</f>
        <v>0</v>
      </c>
      <c r="BW55" s="257">
        <f ca="1">IF($S55=$B55,0,IF(AND('Bonus Depreciation Help'!$C$34="50%",$S$5=Inservice),VLOOKUP($C$2,'LookUp Ranges'!$A$64:$CY$69,BH$38)*$B55,VLOOKUP($C$2,'LookUp Ranges'!$A$56:$CY$62,BH$38)*$B55))</f>
        <v>0</v>
      </c>
      <c r="BX55" s="257">
        <f ca="1">IF($S55=$B55,0,IF(AND('Bonus Depreciation Help'!$C$34="50%",$S$5=Inservice),VLOOKUP($C$2,'LookUp Ranges'!$A$64:$CY$69,BI$38)*$B55,VLOOKUP($C$2,'LookUp Ranges'!$A$56:$CY$62,BI$38)*$B55))</f>
        <v>0</v>
      </c>
      <c r="BY55" s="257">
        <f ca="1">IF($S55=$B55,0,IF(AND('Bonus Depreciation Help'!$C$34="50%",$S$5=Inservice),VLOOKUP($C$2,'LookUp Ranges'!$A$64:$CY$69,BJ$38)*$B55,VLOOKUP($C$2,'LookUp Ranges'!$A$56:$CY$62,BJ$38)*$B55))</f>
        <v>0</v>
      </c>
      <c r="BZ55" s="257">
        <f ca="1">IF($S55=$B55,0,IF(AND('Bonus Depreciation Help'!$C$34="50%",$S$5=Inservice),VLOOKUP($C$2,'LookUp Ranges'!$A$64:$CY$69,BK$38)*$B55,VLOOKUP($C$2,'LookUp Ranges'!$A$56:$CY$62,BK$38)*$B55))</f>
        <v>0</v>
      </c>
      <c r="CA55" s="257">
        <f ca="1">IF($S55=$B55,0,IF(AND('Bonus Depreciation Help'!$C$34="50%",$S$5=Inservice),VLOOKUP($C$2,'LookUp Ranges'!$A$64:$CY$69,BL$38)*$B55,VLOOKUP($C$2,'LookUp Ranges'!$A$56:$CY$62,BL$38)*$B55))</f>
        <v>0</v>
      </c>
      <c r="CB55" s="257">
        <f ca="1">IF($S55=$B55,0,IF(AND('Bonus Depreciation Help'!$C$34="50%",$S$5=Inservice),VLOOKUP($C$2,'LookUp Ranges'!$A$64:$CY$69,BM$38)*$B55,VLOOKUP($C$2,'LookUp Ranges'!$A$56:$CY$62,BM$38)*$B55))</f>
        <v>0</v>
      </c>
      <c r="CC55" s="257">
        <f ca="1">IF($S55=$B55,0,IF(AND('Bonus Depreciation Help'!$C$34="50%",$S$5=Inservice),VLOOKUP($C$2,'LookUp Ranges'!$A$64:$CY$69,BN$38)*$B55,VLOOKUP($C$2,'LookUp Ranges'!$A$56:$CY$62,BN$38)*$B55))</f>
        <v>0</v>
      </c>
      <c r="CD55" s="257">
        <f ca="1">IF($S55=$B55,0,IF(AND('Bonus Depreciation Help'!$C$34="50%",$S$5=Inservice),VLOOKUP($C$2,'LookUp Ranges'!$A$64:$CY$69,BO$38)*$B55,VLOOKUP($C$2,'LookUp Ranges'!$A$56:$CY$62,BO$38)*$B55))</f>
        <v>0</v>
      </c>
      <c r="CE55" s="257">
        <f ca="1">IF($S55=$B55,0,IF(AND('Bonus Depreciation Help'!$C$34="50%",$S$5=Inservice),VLOOKUP($C$2,'LookUp Ranges'!$A$64:$CY$69,BP$38)*$B55,VLOOKUP($C$2,'LookUp Ranges'!$A$56:$CY$62,BP$38)*$B55))</f>
        <v>0</v>
      </c>
      <c r="CF55" s="257">
        <f ca="1">IF($S55=$B55,0,IF(AND('Bonus Depreciation Help'!$C$34="50%",$S$5=Inservice),VLOOKUP($C$2,'LookUp Ranges'!$A$64:$CY$69,BQ$38)*$B55,VLOOKUP($C$2,'LookUp Ranges'!$A$56:$CY$62,BQ$38)*$B55))</f>
        <v>0</v>
      </c>
      <c r="CG55" s="257">
        <f ca="1">IF($S55=$B55,0,IF(AND('Bonus Depreciation Help'!$C$34="50%",$S$5=Inservice),VLOOKUP($C$2,'LookUp Ranges'!$A$64:$CY$69,BR$38)*$B55,VLOOKUP($C$2,'LookUp Ranges'!$A$56:$CY$62,BR$38)*$B55))</f>
        <v>0</v>
      </c>
      <c r="CH55" s="257">
        <f ca="1">IF($S55=$B55,0,IF(AND('Bonus Depreciation Help'!$C$34="50%",$S$5=Inservice),VLOOKUP($C$2,'LookUp Ranges'!$A$64:$CY$69,BS$38)*$B55,VLOOKUP($C$2,'LookUp Ranges'!$A$56:$CY$62,BS$38)*$B55))</f>
        <v>0</v>
      </c>
      <c r="CI55" s="257">
        <f ca="1">IF($S55=$B55,0,IF(AND('Bonus Depreciation Help'!$C$34="50%",$S$5=Inservice),VLOOKUP($C$2,'LookUp Ranges'!$A$64:$CY$69,BT$38)*$B55,VLOOKUP($C$2,'LookUp Ranges'!$A$56:$CY$62,BT$38)*$B55))</f>
        <v>0</v>
      </c>
      <c r="CJ55" s="257">
        <f ca="1">IF($S55=$B55,0,IF(AND('Bonus Depreciation Help'!$C$34="50%",$S$5=Inservice),VLOOKUP($C$2,'LookUp Ranges'!$A$64:$CY$69,BU$38)*$B55,VLOOKUP($C$2,'LookUp Ranges'!$A$56:$CY$62,BU$38)*$B55))</f>
        <v>0</v>
      </c>
      <c r="CK55" s="257">
        <f ca="1">IF($S55=$B55,0,IF(AND('Bonus Depreciation Help'!$C$34="50%",$S$5=Inservice),VLOOKUP($C$2,'LookUp Ranges'!$A$64:$CY$69,BV$38)*$B55,VLOOKUP($C$2,'LookUp Ranges'!$A$56:$CY$62,BV$38)*$B55))</f>
        <v>0</v>
      </c>
      <c r="CL55" s="257">
        <f ca="1">IF($S55=$B55,0,IF(AND('Bonus Depreciation Help'!$C$34="50%",$S$5=Inservice),VLOOKUP($C$2,'LookUp Ranges'!$A$64:$CY$69,BW$38)*$B55,VLOOKUP($C$2,'LookUp Ranges'!$A$56:$CY$62,BW$38)*$B55))</f>
        <v>0</v>
      </c>
      <c r="CM55" s="257">
        <f ca="1">IF($S55=$B55,0,IF(AND('Bonus Depreciation Help'!$C$34="50%",$S$5=Inservice),VLOOKUP($C$2,'LookUp Ranges'!$A$64:$CY$69,BX$38)*$B55,VLOOKUP($C$2,'LookUp Ranges'!$A$56:$CY$62,BX$38)*$B55))</f>
        <v>0</v>
      </c>
      <c r="CN55" s="257">
        <f ca="1">IF($S55=$B55,0,IF(AND('Bonus Depreciation Help'!$C$34="50%",$S$5=Inservice),VLOOKUP($C$2,'LookUp Ranges'!$A$64:$CY$69,BY$38)*$B55,VLOOKUP($C$2,'LookUp Ranges'!$A$56:$CY$62,BY$38)*$B55))</f>
        <v>0</v>
      </c>
      <c r="CO55" s="257">
        <f ca="1">IF($S55=$B55,0,IF(AND('Bonus Depreciation Help'!$C$34="50%",$S$5=Inservice),VLOOKUP($C$2,'LookUp Ranges'!$A$64:$CY$69,BZ$38)*$B55,VLOOKUP($C$2,'LookUp Ranges'!$A$56:$CY$62,BZ$38)*$B55))</f>
        <v>0</v>
      </c>
      <c r="CP55" s="257">
        <f ca="1">IF($S55=$B55,0,IF(AND('Bonus Depreciation Help'!$C$34="50%",$S$5=Inservice),VLOOKUP($C$2,'LookUp Ranges'!$A$64:$CY$69,CA$38)*$B55,VLOOKUP($C$2,'LookUp Ranges'!$A$56:$CY$62,CA$38)*$B55))</f>
        <v>0</v>
      </c>
      <c r="CQ55" s="257">
        <f ca="1">IF($S55=$B55,0,IF(AND('Bonus Depreciation Help'!$C$34="50%",$S$5=Inservice),VLOOKUP($C$2,'LookUp Ranges'!$A$64:$CY$69,CB$38)*$B55,VLOOKUP($C$2,'LookUp Ranges'!$A$56:$CY$62,CB$38)*$B55))</f>
        <v>0</v>
      </c>
      <c r="CR55" s="257">
        <f ca="1">IF($S55=$B55,0,IF(AND('Bonus Depreciation Help'!$C$34="50%",$S$5=Inservice),VLOOKUP($C$2,'LookUp Ranges'!$A$64:$CY$69,CC$38)*$B55,VLOOKUP($C$2,'LookUp Ranges'!$A$56:$CY$62,CC$38)*$B55))</f>
        <v>0</v>
      </c>
      <c r="CS55" s="257">
        <f ca="1">IF($S55=$B55,0,IF(AND('Bonus Depreciation Help'!$C$34="50%",$S$5=Inservice),VLOOKUP($C$2,'LookUp Ranges'!$A$64:$CY$69,CD$38)*$B55,VLOOKUP($C$2,'LookUp Ranges'!$A$56:$CY$62,CD$38)*$B55))</f>
        <v>0</v>
      </c>
      <c r="CT55" s="257">
        <f ca="1">IF($S55=$B55,0,IF(AND('Bonus Depreciation Help'!$C$34="50%",$S$5=Inservice),VLOOKUP($C$2,'LookUp Ranges'!$A$64:$CY$69,CE$38)*$B55,VLOOKUP($C$2,'LookUp Ranges'!$A$56:$CY$62,CE$38)*$B55))</f>
        <v>0</v>
      </c>
      <c r="CU55" s="257">
        <f ca="1">IF($S55=$B55,0,IF(AND('Bonus Depreciation Help'!$C$34="50%",$S$5=Inservice),VLOOKUP($C$2,'LookUp Ranges'!$A$64:$CY$69,CF$38)*$B55,VLOOKUP($C$2,'LookUp Ranges'!$A$56:$CY$62,CF$38)*$B55))</f>
        <v>0</v>
      </c>
      <c r="CV55" s="257">
        <f ca="1">IF($S55=$B55,0,IF(AND('Bonus Depreciation Help'!$C$34="50%",$S$5=Inservice),VLOOKUP($C$2,'LookUp Ranges'!$A$64:$CY$69,CG$38)*$B55,VLOOKUP($C$2,'LookUp Ranges'!$A$56:$CY$62,CG$38)*$B55))</f>
        <v>0</v>
      </c>
      <c r="CW55" s="257">
        <f ca="1">IF($S55=$B55,0,IF(AND('Bonus Depreciation Help'!$C$34="50%",$S$5=Inservice),VLOOKUP($C$2,'LookUp Ranges'!$A$64:$CY$69,CH$38)*$B55,VLOOKUP($C$2,'LookUp Ranges'!$A$56:$CY$62,CH$38)*$B55))</f>
        <v>0</v>
      </c>
      <c r="CX55" s="257">
        <f ca="1">IF($S55=$B55,0,IF(AND('Bonus Depreciation Help'!$C$34="50%",$S$5=Inservice),VLOOKUP($C$2,'LookUp Ranges'!$A$64:$CY$69,CI$38)*$B55,VLOOKUP($C$2,'LookUp Ranges'!$A$56:$CY$62,CI$38)*$B55))</f>
        <v>0</v>
      </c>
      <c r="CY55" s="247">
        <f t="shared" ca="1" si="236"/>
        <v>0</v>
      </c>
    </row>
    <row r="56" spans="1:103" x14ac:dyDescent="0.2">
      <c r="A56" s="246">
        <f t="shared" si="234"/>
        <v>18</v>
      </c>
      <c r="B56" s="238">
        <f t="shared" ca="1" si="235"/>
        <v>0</v>
      </c>
      <c r="C56" s="248"/>
      <c r="D56" s="248"/>
      <c r="E56" s="248"/>
      <c r="F56" s="248"/>
      <c r="G56" s="248"/>
      <c r="H56" s="248"/>
      <c r="I56" s="248"/>
      <c r="J56" s="248"/>
      <c r="K56" s="248"/>
      <c r="L56" s="248"/>
      <c r="M56" s="248"/>
      <c r="N56" s="248"/>
      <c r="O56" s="248"/>
      <c r="P56" s="248"/>
      <c r="Q56" s="248"/>
      <c r="R56" s="248"/>
      <c r="S56" s="248"/>
      <c r="T56" s="256">
        <f ca="1">IF(AND('Bonus Depreciation Help'!$C$34="100%",T$5=Inservice),$B56,IF(AND('Bonus Depreciation Help'!$C$34="50%",T$5=Inservice),VLOOKUP($C$2,'LookUp Ranges'!$A$64:$CY$69,D$38)*$B56,VLOOKUP($C$2,'LookUp Ranges'!$A$56:$CY$62,D$38)*$B56))</f>
        <v>0</v>
      </c>
      <c r="U56" s="256">
        <f ca="1">IF($T56=$B56,0,IF(AND('Bonus Depreciation Help'!$C$34="50%",$T$5=Inservice),VLOOKUP($C$2,'LookUp Ranges'!$A$64:$CY$69,E$38)*$B56,VLOOKUP($C$2,'LookUp Ranges'!$A$56:$CY$62,E$38)*$B56))</f>
        <v>0</v>
      </c>
      <c r="V56" s="256">
        <f ca="1">IF($T56=$B56,0,IF(AND('Bonus Depreciation Help'!$C$34="50%",$T$5=Inservice),VLOOKUP($C$2,'LookUp Ranges'!$A$64:$CY$69,F$38)*$B56,VLOOKUP($C$2,'LookUp Ranges'!$A$56:$CY$62,F$38)*$B56))</f>
        <v>0</v>
      </c>
      <c r="W56" s="256">
        <f ca="1">IF($T56=$B56,0,IF(AND('Bonus Depreciation Help'!$C$34="50%",$T$5=Inservice),VLOOKUP($C$2,'LookUp Ranges'!$A$64:$CY$69,G$38)*$B56,VLOOKUP($C$2,'LookUp Ranges'!$A$56:$CY$62,G$38)*$B56))</f>
        <v>0</v>
      </c>
      <c r="X56" s="256">
        <f ca="1">IF($T56=$B56,0,IF(AND('Bonus Depreciation Help'!$C$34="50%",$T$5=Inservice),VLOOKUP($C$2,'LookUp Ranges'!$A$64:$CY$69,H$38)*$B56,VLOOKUP($C$2,'LookUp Ranges'!$A$56:$CY$62,H$38)*$B56))</f>
        <v>0</v>
      </c>
      <c r="Y56" s="256">
        <f ca="1">IF($T56=$B56,0,IF(AND('Bonus Depreciation Help'!$C$34="50%",$T$5=Inservice),VLOOKUP($C$2,'LookUp Ranges'!$A$64:$CY$69,I$38)*$B56,VLOOKUP($C$2,'LookUp Ranges'!$A$56:$CY$62,I$38)*$B56))</f>
        <v>0</v>
      </c>
      <c r="Z56" s="257">
        <f ca="1">IF($T56=$B56,0,IF(AND('Bonus Depreciation Help'!$C$34="50%",$T$5=Inservice),VLOOKUP($C$2,'LookUp Ranges'!$A$64:$CY$69,J$38)*$B56,VLOOKUP($C$2,'LookUp Ranges'!$A$56:$CY$62,J$38)*$B56))</f>
        <v>0</v>
      </c>
      <c r="AA56" s="257">
        <f ca="1">IF($T56=$B56,0,IF(AND('Bonus Depreciation Help'!$C$34="50%",$T$5=Inservice),VLOOKUP($C$2,'LookUp Ranges'!$A$64:$CY$69,K$38)*$B56,VLOOKUP($C$2,'LookUp Ranges'!$A$56:$CY$62,K$38)*$B56))</f>
        <v>0</v>
      </c>
      <c r="AB56" s="257">
        <f ca="1">IF($T56=$B56,0,IF(AND('Bonus Depreciation Help'!$C$34="50%",$T$5=Inservice),VLOOKUP($C$2,'LookUp Ranges'!$A$64:$CY$69,L$38)*$B56,VLOOKUP($C$2,'LookUp Ranges'!$A$56:$CY$62,L$38)*$B56))</f>
        <v>0</v>
      </c>
      <c r="AC56" s="257">
        <f ca="1">IF($T56=$B56,0,IF(AND('Bonus Depreciation Help'!$C$34="50%",$T$5=Inservice),VLOOKUP($C$2,'LookUp Ranges'!$A$64:$CY$69,M$38)*$B56,VLOOKUP($C$2,'LookUp Ranges'!$A$56:$CY$62,M$38)*$B56))</f>
        <v>0</v>
      </c>
      <c r="AD56" s="257">
        <f ca="1">IF($T56=$B56,0,IF(AND('Bonus Depreciation Help'!$C$34="50%",$T$5=Inservice),VLOOKUP($C$2,'LookUp Ranges'!$A$64:$CY$69,N$38)*$B56,VLOOKUP($C$2,'LookUp Ranges'!$A$56:$CY$62,N$38)*$B56))</f>
        <v>0</v>
      </c>
      <c r="AE56" s="257">
        <f ca="1">IF($T56=$B56,0,IF(AND('Bonus Depreciation Help'!$C$34="50%",$T$5=Inservice),VLOOKUP($C$2,'LookUp Ranges'!$A$64:$CY$69,O$38)*$B56,VLOOKUP($C$2,'LookUp Ranges'!$A$56:$CY$62,O$38)*$B56))</f>
        <v>0</v>
      </c>
      <c r="AF56" s="257">
        <f ca="1">IF($T56=$B56,0,IF(AND('Bonus Depreciation Help'!$C$34="50%",$T$5=Inservice),VLOOKUP($C$2,'LookUp Ranges'!$A$64:$CY$69,P$38)*$B56,VLOOKUP($C$2,'LookUp Ranges'!$A$56:$CY$62,P$38)*$B56))</f>
        <v>0</v>
      </c>
      <c r="AG56" s="257">
        <f ca="1">IF($T56=$B56,0,IF(AND('Bonus Depreciation Help'!$C$34="50%",$T$5=Inservice),VLOOKUP($C$2,'LookUp Ranges'!$A$64:$CY$69,Q$38)*$B56,VLOOKUP($C$2,'LookUp Ranges'!$A$56:$CY$62,Q$38)*$B56))</f>
        <v>0</v>
      </c>
      <c r="AH56" s="257">
        <f ca="1">IF($T56=$B56,0,IF(AND('Bonus Depreciation Help'!$C$34="50%",$T$5=Inservice),VLOOKUP($C$2,'LookUp Ranges'!$A$64:$CY$69,R$38)*$B56,VLOOKUP($C$2,'LookUp Ranges'!$A$56:$CY$62,R$38)*$B56))</f>
        <v>0</v>
      </c>
      <c r="AI56" s="257">
        <f ca="1">IF($T56=$B56,0,IF(AND('Bonus Depreciation Help'!$C$34="50%",$T$5=Inservice),VLOOKUP($C$2,'LookUp Ranges'!$A$64:$CY$69,S$38)*$B56,VLOOKUP($C$2,'LookUp Ranges'!$A$56:$CY$62,S$38)*$B56))</f>
        <v>0</v>
      </c>
      <c r="AJ56" s="257">
        <f ca="1">IF($T56=$B56,0,IF(AND('Bonus Depreciation Help'!$C$34="50%",$T$5=Inservice),VLOOKUP($C$2,'LookUp Ranges'!$A$64:$CY$69,T$38)*$B56,VLOOKUP($C$2,'LookUp Ranges'!$A$56:$CY$62,T$38)*$B56))</f>
        <v>0</v>
      </c>
      <c r="AK56" s="257">
        <f ca="1">IF($T56=$B56,0,IF(AND('Bonus Depreciation Help'!$C$34="50%",$T$5=Inservice),VLOOKUP($C$2,'LookUp Ranges'!$A$64:$CY$69,U$38)*$B56,VLOOKUP($C$2,'LookUp Ranges'!$A$56:$CY$62,U$38)*$B56))</f>
        <v>0</v>
      </c>
      <c r="AL56" s="257">
        <f ca="1">IF($T56=$B56,0,IF(AND('Bonus Depreciation Help'!$C$34="50%",$T$5=Inservice),VLOOKUP($C$2,'LookUp Ranges'!$A$64:$CY$69,V$38)*$B56,VLOOKUP($C$2,'LookUp Ranges'!$A$56:$CY$62,V$38)*$B56))</f>
        <v>0</v>
      </c>
      <c r="AM56" s="257">
        <f ca="1">IF($T56=$B56,0,IF(AND('Bonus Depreciation Help'!$C$34="50%",$T$5=Inservice),VLOOKUP($C$2,'LookUp Ranges'!$A$64:$CY$69,W$38)*$B56,VLOOKUP($C$2,'LookUp Ranges'!$A$56:$CY$62,W$38)*$B56))</f>
        <v>0</v>
      </c>
      <c r="AN56" s="257">
        <f ca="1">IF($T56=$B56,0,IF(AND('Bonus Depreciation Help'!$C$34="50%",$T$5=Inservice),VLOOKUP($C$2,'LookUp Ranges'!$A$64:$CY$69,X$38)*$B56,VLOOKUP($C$2,'LookUp Ranges'!$A$56:$CY$62,X$38)*$B56))</f>
        <v>0</v>
      </c>
      <c r="AO56" s="257">
        <f ca="1">IF($T56=$B56,0,IF(AND('Bonus Depreciation Help'!$C$34="50%",$T$5=Inservice),VLOOKUP($C$2,'LookUp Ranges'!$A$64:$CY$69,Y$38)*$B56,VLOOKUP($C$2,'LookUp Ranges'!$A$56:$CY$62,Y$38)*$B56))</f>
        <v>0</v>
      </c>
      <c r="AP56" s="257">
        <f ca="1">IF($T56=$B56,0,IF(AND('Bonus Depreciation Help'!$C$34="50%",$T$5=Inservice),VLOOKUP($C$2,'LookUp Ranges'!$A$64:$CY$69,Z$38)*$B56,VLOOKUP($C$2,'LookUp Ranges'!$A$56:$CY$62,Z$38)*$B56))</f>
        <v>0</v>
      </c>
      <c r="AQ56" s="257">
        <f ca="1">IF($T56=$B56,0,IF(AND('Bonus Depreciation Help'!$C$34="50%",$T$5=Inservice),VLOOKUP($C$2,'LookUp Ranges'!$A$64:$CY$69,AA$38)*$B56,VLOOKUP($C$2,'LookUp Ranges'!$A$56:$CY$62,AA$38)*$B56))</f>
        <v>0</v>
      </c>
      <c r="AR56" s="257">
        <f ca="1">IF($T56=$B56,0,IF(AND('Bonus Depreciation Help'!$C$34="50%",$T$5=Inservice),VLOOKUP($C$2,'LookUp Ranges'!$A$64:$CY$69,AB$38)*$B56,VLOOKUP($C$2,'LookUp Ranges'!$A$56:$CY$62,AB$38)*$B56))</f>
        <v>0</v>
      </c>
      <c r="AS56" s="257">
        <f ca="1">IF($T56=$B56,0,IF(AND('Bonus Depreciation Help'!$C$34="50%",$T$5=Inservice),VLOOKUP($C$2,'LookUp Ranges'!$A$64:$CY$69,AC$38)*$B56,VLOOKUP($C$2,'LookUp Ranges'!$A$56:$CY$62,AC$38)*$B56))</f>
        <v>0</v>
      </c>
      <c r="AT56" s="257">
        <f ca="1">IF($T56=$B56,0,IF(AND('Bonus Depreciation Help'!$C$34="50%",$T$5=Inservice),VLOOKUP($C$2,'LookUp Ranges'!$A$64:$CY$69,AD$38)*$B56,VLOOKUP($C$2,'LookUp Ranges'!$A$56:$CY$62,AD$38)*$B56))</f>
        <v>0</v>
      </c>
      <c r="AU56" s="257">
        <f ca="1">IF($T56=$B56,0,IF(AND('Bonus Depreciation Help'!$C$34="50%",$T$5=Inservice),VLOOKUP($C$2,'LookUp Ranges'!$A$64:$CY$69,AE$38)*$B56,VLOOKUP($C$2,'LookUp Ranges'!$A$56:$CY$62,AE$38)*$B56))</f>
        <v>0</v>
      </c>
      <c r="AV56" s="257">
        <f ca="1">IF($T56=$B56,0,IF(AND('Bonus Depreciation Help'!$C$34="50%",$T$5=Inservice),VLOOKUP($C$2,'LookUp Ranges'!$A$64:$CY$69,AF$38)*$B56,VLOOKUP($C$2,'LookUp Ranges'!$A$56:$CY$62,AF$38)*$B56))</f>
        <v>0</v>
      </c>
      <c r="AW56" s="257">
        <f ca="1">IF($T56=$B56,0,IF(AND('Bonus Depreciation Help'!$C$34="50%",$T$5=Inservice),VLOOKUP($C$2,'LookUp Ranges'!$A$64:$CY$69,AG$38)*$B56,VLOOKUP($C$2,'LookUp Ranges'!$A$56:$CY$62,AG$38)*$B56))</f>
        <v>0</v>
      </c>
      <c r="AX56" s="257">
        <f ca="1">IF($T56=$B56,0,IF(AND('Bonus Depreciation Help'!$C$34="50%",$T$5=Inservice),VLOOKUP($C$2,'LookUp Ranges'!$A$64:$CY$69,AH$38)*$B56,VLOOKUP($C$2,'LookUp Ranges'!$A$56:$CY$62,AH$38)*$B56))</f>
        <v>0</v>
      </c>
      <c r="AY56" s="257">
        <f ca="1">IF($T56=$B56,0,IF(AND('Bonus Depreciation Help'!$C$34="50%",$T$5=Inservice),VLOOKUP($C$2,'LookUp Ranges'!$A$64:$CY$69,AI$38)*$B56,VLOOKUP($C$2,'LookUp Ranges'!$A$56:$CY$62,AI$38)*$B56))</f>
        <v>0</v>
      </c>
      <c r="AZ56" s="257">
        <f ca="1">IF($T56=$B56,0,IF(AND('Bonus Depreciation Help'!$C$34="50%",$T$5=Inservice),VLOOKUP($C$2,'LookUp Ranges'!$A$64:$CY$69,AJ$38)*$B56,VLOOKUP($C$2,'LookUp Ranges'!$A$56:$CY$62,AJ$38)*$B56))</f>
        <v>0</v>
      </c>
      <c r="BA56" s="257">
        <f ca="1">IF($T56=$B56,0,IF(AND('Bonus Depreciation Help'!$C$34="50%",$T$5=Inservice),VLOOKUP($C$2,'LookUp Ranges'!$A$64:$CY$69,AK$38)*$B56,VLOOKUP($C$2,'LookUp Ranges'!$A$56:$CY$62,AK$38)*$B56))</f>
        <v>0</v>
      </c>
      <c r="BB56" s="257">
        <f ca="1">IF($T56=$B56,0,IF(AND('Bonus Depreciation Help'!$C$34="50%",$T$5=Inservice),VLOOKUP($C$2,'LookUp Ranges'!$A$64:$CY$69,AL$38)*$B56,VLOOKUP($C$2,'LookUp Ranges'!$A$56:$CY$62,AL$38)*$B56))</f>
        <v>0</v>
      </c>
      <c r="BC56" s="257">
        <f ca="1">IF($T56=$B56,0,IF(AND('Bonus Depreciation Help'!$C$34="50%",$T$5=Inservice),VLOOKUP($C$2,'LookUp Ranges'!$A$64:$CY$69,AM$38)*$B56,VLOOKUP($C$2,'LookUp Ranges'!$A$56:$CY$62,AM$38)*$B56))</f>
        <v>0</v>
      </c>
      <c r="BD56" s="257">
        <f ca="1">IF($T56=$B56,0,IF(AND('Bonus Depreciation Help'!$C$34="50%",$T$5=Inservice),VLOOKUP($C$2,'LookUp Ranges'!$A$64:$CY$69,AN$38)*$B56,VLOOKUP($C$2,'LookUp Ranges'!$A$56:$CY$62,AN$38)*$B56))</f>
        <v>0</v>
      </c>
      <c r="BE56" s="257">
        <f ca="1">IF($T56=$B56,0,IF(AND('Bonus Depreciation Help'!$C$34="50%",$T$5=Inservice),VLOOKUP($C$2,'LookUp Ranges'!$A$64:$CY$69,AO$38)*$B56,VLOOKUP($C$2,'LookUp Ranges'!$A$56:$CY$62,AO$38)*$B56))</f>
        <v>0</v>
      </c>
      <c r="BF56" s="257">
        <f ca="1">IF($T56=$B56,0,IF(AND('Bonus Depreciation Help'!$C$34="50%",$T$5=Inservice),VLOOKUP($C$2,'LookUp Ranges'!$A$64:$CY$69,AP$38)*$B56,VLOOKUP($C$2,'LookUp Ranges'!$A$56:$CY$62,AP$38)*$B56))</f>
        <v>0</v>
      </c>
      <c r="BG56" s="257">
        <f ca="1">IF($T56=$B56,0,IF(AND('Bonus Depreciation Help'!$C$34="50%",$T$5=Inservice),VLOOKUP($C$2,'LookUp Ranges'!$A$64:$CY$69,AQ$38)*$B56,VLOOKUP($C$2,'LookUp Ranges'!$A$56:$CY$62,AQ$38)*$B56))</f>
        <v>0</v>
      </c>
      <c r="BH56" s="257">
        <f ca="1">IF($T56=$B56,0,IF(AND('Bonus Depreciation Help'!$C$34="50%",$T$5=Inservice),VLOOKUP($C$2,'LookUp Ranges'!$A$64:$CY$69,AR$38)*$B56,VLOOKUP($C$2,'LookUp Ranges'!$A$56:$CY$62,AR$38)*$B56))</f>
        <v>0</v>
      </c>
      <c r="BI56" s="257">
        <f ca="1">IF($T56=$B56,0,IF(AND('Bonus Depreciation Help'!$C$34="50%",$T$5=Inservice),VLOOKUP($C$2,'LookUp Ranges'!$A$64:$CY$69,AS$38)*$B56,VLOOKUP($C$2,'LookUp Ranges'!$A$56:$CY$62,AS$38)*$B56))</f>
        <v>0</v>
      </c>
      <c r="BJ56" s="257">
        <f ca="1">IF($T56=$B56,0,IF(AND('Bonus Depreciation Help'!$C$34="50%",$T$5=Inservice),VLOOKUP($C$2,'LookUp Ranges'!$A$64:$CY$69,AT$38)*$B56,VLOOKUP($C$2,'LookUp Ranges'!$A$56:$CY$62,AT$38)*$B56))</f>
        <v>0</v>
      </c>
      <c r="BK56" s="257">
        <f ca="1">IF($T56=$B56,0,IF(AND('Bonus Depreciation Help'!$C$34="50%",$T$5=Inservice),VLOOKUP($C$2,'LookUp Ranges'!$A$64:$CY$69,AU$38)*$B56,VLOOKUP($C$2,'LookUp Ranges'!$A$56:$CY$62,AU$38)*$B56))</f>
        <v>0</v>
      </c>
      <c r="BL56" s="257">
        <f ca="1">IF($T56=$B56,0,IF(AND('Bonus Depreciation Help'!$C$34="50%",$T$5=Inservice),VLOOKUP($C$2,'LookUp Ranges'!$A$64:$CY$69,AV$38)*$B56,VLOOKUP($C$2,'LookUp Ranges'!$A$56:$CY$62,AV$38)*$B56))</f>
        <v>0</v>
      </c>
      <c r="BM56" s="257">
        <f ca="1">IF($T56=$B56,0,IF(AND('Bonus Depreciation Help'!$C$34="50%",$T$5=Inservice),VLOOKUP($C$2,'LookUp Ranges'!$A$64:$CY$69,AW$38)*$B56,VLOOKUP($C$2,'LookUp Ranges'!$A$56:$CY$62,AW$38)*$B56))</f>
        <v>0</v>
      </c>
      <c r="BN56" s="257">
        <f ca="1">IF($T56=$B56,0,IF(AND('Bonus Depreciation Help'!$C$34="50%",$T$5=Inservice),VLOOKUP($C$2,'LookUp Ranges'!$A$64:$CY$69,AX$38)*$B56,VLOOKUP($C$2,'LookUp Ranges'!$A$56:$CY$62,AX$38)*$B56))</f>
        <v>0</v>
      </c>
      <c r="BO56" s="257">
        <f ca="1">IF($T56=$B56,0,IF(AND('Bonus Depreciation Help'!$C$34="50%",$T$5=Inservice),VLOOKUP($C$2,'LookUp Ranges'!$A$64:$CY$69,AY$38)*$B56,VLOOKUP($C$2,'LookUp Ranges'!$A$56:$CY$62,AY$38)*$B56))</f>
        <v>0</v>
      </c>
      <c r="BP56" s="257">
        <f ca="1">IF($T56=$B56,0,IF(AND('Bonus Depreciation Help'!$C$34="50%",$T$5=Inservice),VLOOKUP($C$2,'LookUp Ranges'!$A$64:$CY$69,AZ$38)*$B56,VLOOKUP($C$2,'LookUp Ranges'!$A$56:$CY$62,AZ$38)*$B56))</f>
        <v>0</v>
      </c>
      <c r="BQ56" s="257">
        <f ca="1">IF($T56=$B56,0,IF(AND('Bonus Depreciation Help'!$C$34="50%",$T$5=Inservice),VLOOKUP($C$2,'LookUp Ranges'!$A$64:$CY$69,BA$38)*$B56,VLOOKUP($C$2,'LookUp Ranges'!$A$56:$CY$62,BA$38)*$B56))</f>
        <v>0</v>
      </c>
      <c r="BR56" s="257">
        <f ca="1">IF($T56=$B56,0,IF(AND('Bonus Depreciation Help'!$C$34="50%",$T$5=Inservice),VLOOKUP($C$2,'LookUp Ranges'!$A$64:$CY$69,BB$38)*$B56,VLOOKUP($C$2,'LookUp Ranges'!$A$56:$CY$62,BB$38)*$B56))</f>
        <v>0</v>
      </c>
      <c r="BS56" s="257">
        <f ca="1">IF($T56=$B56,0,IF(AND('Bonus Depreciation Help'!$C$34="50%",$T$5=Inservice),VLOOKUP($C$2,'LookUp Ranges'!$A$64:$CY$69,BC$38)*$B56,VLOOKUP($C$2,'LookUp Ranges'!$A$56:$CY$62,BC$38)*$B56))</f>
        <v>0</v>
      </c>
      <c r="BT56" s="257">
        <f ca="1">IF($T56=$B56,0,IF(AND('Bonus Depreciation Help'!$C$34="50%",$T$5=Inservice),VLOOKUP($C$2,'LookUp Ranges'!$A$64:$CY$69,BD$38)*$B56,VLOOKUP($C$2,'LookUp Ranges'!$A$56:$CY$62,BD$38)*$B56))</f>
        <v>0</v>
      </c>
      <c r="BU56" s="257">
        <f ca="1">IF($T56=$B56,0,IF(AND('Bonus Depreciation Help'!$C$34="50%",$T$5=Inservice),VLOOKUP($C$2,'LookUp Ranges'!$A$64:$CY$69,BE$38)*$B56,VLOOKUP($C$2,'LookUp Ranges'!$A$56:$CY$62,BE$38)*$B56))</f>
        <v>0</v>
      </c>
      <c r="BV56" s="257">
        <f ca="1">IF($T56=$B56,0,IF(AND('Bonus Depreciation Help'!$C$34="50%",$T$5=Inservice),VLOOKUP($C$2,'LookUp Ranges'!$A$64:$CY$69,BF$38)*$B56,VLOOKUP($C$2,'LookUp Ranges'!$A$56:$CY$62,BF$38)*$B56))</f>
        <v>0</v>
      </c>
      <c r="BW56" s="257">
        <f ca="1">IF($T56=$B56,0,IF(AND('Bonus Depreciation Help'!$C$34="50%",$T$5=Inservice),VLOOKUP($C$2,'LookUp Ranges'!$A$64:$CY$69,BG$38)*$B56,VLOOKUP($C$2,'LookUp Ranges'!$A$56:$CY$62,BG$38)*$B56))</f>
        <v>0</v>
      </c>
      <c r="BX56" s="257">
        <f ca="1">IF($T56=$B56,0,IF(AND('Bonus Depreciation Help'!$C$34="50%",$T$5=Inservice),VLOOKUP($C$2,'LookUp Ranges'!$A$64:$CY$69,BH$38)*$B56,VLOOKUP($C$2,'LookUp Ranges'!$A$56:$CY$62,BH$38)*$B56))</f>
        <v>0</v>
      </c>
      <c r="BY56" s="257">
        <f ca="1">IF($T56=$B56,0,IF(AND('Bonus Depreciation Help'!$C$34="50%",$T$5=Inservice),VLOOKUP($C$2,'LookUp Ranges'!$A$64:$CY$69,BI$38)*$B56,VLOOKUP($C$2,'LookUp Ranges'!$A$56:$CY$62,BI$38)*$B56))</f>
        <v>0</v>
      </c>
      <c r="BZ56" s="257">
        <f ca="1">IF($T56=$B56,0,IF(AND('Bonus Depreciation Help'!$C$34="50%",$T$5=Inservice),VLOOKUP($C$2,'LookUp Ranges'!$A$64:$CY$69,BJ$38)*$B56,VLOOKUP($C$2,'LookUp Ranges'!$A$56:$CY$62,BJ$38)*$B56))</f>
        <v>0</v>
      </c>
      <c r="CA56" s="257">
        <f ca="1">IF($T56=$B56,0,IF(AND('Bonus Depreciation Help'!$C$34="50%",$T$5=Inservice),VLOOKUP($C$2,'LookUp Ranges'!$A$64:$CY$69,BK$38)*$B56,VLOOKUP($C$2,'LookUp Ranges'!$A$56:$CY$62,BK$38)*$B56))</f>
        <v>0</v>
      </c>
      <c r="CB56" s="257">
        <f ca="1">IF($T56=$B56,0,IF(AND('Bonus Depreciation Help'!$C$34="50%",$T$5=Inservice),VLOOKUP($C$2,'LookUp Ranges'!$A$64:$CY$69,BL$38)*$B56,VLOOKUP($C$2,'LookUp Ranges'!$A$56:$CY$62,BL$38)*$B56))</f>
        <v>0</v>
      </c>
      <c r="CC56" s="257">
        <f ca="1">IF($T56=$B56,0,IF(AND('Bonus Depreciation Help'!$C$34="50%",$T$5=Inservice),VLOOKUP($C$2,'LookUp Ranges'!$A$64:$CY$69,BM$38)*$B56,VLOOKUP($C$2,'LookUp Ranges'!$A$56:$CY$62,BM$38)*$B56))</f>
        <v>0</v>
      </c>
      <c r="CD56" s="257">
        <f ca="1">IF($T56=$B56,0,IF(AND('Bonus Depreciation Help'!$C$34="50%",$T$5=Inservice),VLOOKUP($C$2,'LookUp Ranges'!$A$64:$CY$69,BN$38)*$B56,VLOOKUP($C$2,'LookUp Ranges'!$A$56:$CY$62,BN$38)*$B56))</f>
        <v>0</v>
      </c>
      <c r="CE56" s="257">
        <f ca="1">IF($T56=$B56,0,IF(AND('Bonus Depreciation Help'!$C$34="50%",$T$5=Inservice),VLOOKUP($C$2,'LookUp Ranges'!$A$64:$CY$69,BO$38)*$B56,VLOOKUP($C$2,'LookUp Ranges'!$A$56:$CY$62,BO$38)*$B56))</f>
        <v>0</v>
      </c>
      <c r="CF56" s="257">
        <f ca="1">IF($T56=$B56,0,IF(AND('Bonus Depreciation Help'!$C$34="50%",$T$5=Inservice),VLOOKUP($C$2,'LookUp Ranges'!$A$64:$CY$69,BP$38)*$B56,VLOOKUP($C$2,'LookUp Ranges'!$A$56:$CY$62,BP$38)*$B56))</f>
        <v>0</v>
      </c>
      <c r="CG56" s="257">
        <f ca="1">IF($T56=$B56,0,IF(AND('Bonus Depreciation Help'!$C$34="50%",$T$5=Inservice),VLOOKUP($C$2,'LookUp Ranges'!$A$64:$CY$69,BQ$38)*$B56,VLOOKUP($C$2,'LookUp Ranges'!$A$56:$CY$62,BQ$38)*$B56))</f>
        <v>0</v>
      </c>
      <c r="CH56" s="257">
        <f ca="1">IF($T56=$B56,0,IF(AND('Bonus Depreciation Help'!$C$34="50%",$T$5=Inservice),VLOOKUP($C$2,'LookUp Ranges'!$A$64:$CY$69,BR$38)*$B56,VLOOKUP($C$2,'LookUp Ranges'!$A$56:$CY$62,BR$38)*$B56))</f>
        <v>0</v>
      </c>
      <c r="CI56" s="257">
        <f ca="1">IF($T56=$B56,0,IF(AND('Bonus Depreciation Help'!$C$34="50%",$T$5=Inservice),VLOOKUP($C$2,'LookUp Ranges'!$A$64:$CY$69,BS$38)*$B56,VLOOKUP($C$2,'LookUp Ranges'!$A$56:$CY$62,BS$38)*$B56))</f>
        <v>0</v>
      </c>
      <c r="CJ56" s="257">
        <f ca="1">IF($T56=$B56,0,IF(AND('Bonus Depreciation Help'!$C$34="50%",$T$5=Inservice),VLOOKUP($C$2,'LookUp Ranges'!$A$64:$CY$69,BT$38)*$B56,VLOOKUP($C$2,'LookUp Ranges'!$A$56:$CY$62,BT$38)*$B56))</f>
        <v>0</v>
      </c>
      <c r="CK56" s="257">
        <f ca="1">IF($T56=$B56,0,IF(AND('Bonus Depreciation Help'!$C$34="50%",$T$5=Inservice),VLOOKUP($C$2,'LookUp Ranges'!$A$64:$CY$69,BU$38)*$B56,VLOOKUP($C$2,'LookUp Ranges'!$A$56:$CY$62,BU$38)*$B56))</f>
        <v>0</v>
      </c>
      <c r="CL56" s="257">
        <f ca="1">IF($T56=$B56,0,IF(AND('Bonus Depreciation Help'!$C$34="50%",$T$5=Inservice),VLOOKUP($C$2,'LookUp Ranges'!$A$64:$CY$69,BV$38)*$B56,VLOOKUP($C$2,'LookUp Ranges'!$A$56:$CY$62,BV$38)*$B56))</f>
        <v>0</v>
      </c>
      <c r="CM56" s="257">
        <f ca="1">IF($T56=$B56,0,IF(AND('Bonus Depreciation Help'!$C$34="50%",$T$5=Inservice),VLOOKUP($C$2,'LookUp Ranges'!$A$64:$CY$69,BW$38)*$B56,VLOOKUP($C$2,'LookUp Ranges'!$A$56:$CY$62,BW$38)*$B56))</f>
        <v>0</v>
      </c>
      <c r="CN56" s="257">
        <f ca="1">IF($T56=$B56,0,IF(AND('Bonus Depreciation Help'!$C$34="50%",$T$5=Inservice),VLOOKUP($C$2,'LookUp Ranges'!$A$64:$CY$69,BX$38)*$B56,VLOOKUP($C$2,'LookUp Ranges'!$A$56:$CY$62,BX$38)*$B56))</f>
        <v>0</v>
      </c>
      <c r="CO56" s="257">
        <f ca="1">IF($T56=$B56,0,IF(AND('Bonus Depreciation Help'!$C$34="50%",$T$5=Inservice),VLOOKUP($C$2,'LookUp Ranges'!$A$64:$CY$69,BY$38)*$B56,VLOOKUP($C$2,'LookUp Ranges'!$A$56:$CY$62,BY$38)*$B56))</f>
        <v>0</v>
      </c>
      <c r="CP56" s="257">
        <f ca="1">IF($T56=$B56,0,IF(AND('Bonus Depreciation Help'!$C$34="50%",$T$5=Inservice),VLOOKUP($C$2,'LookUp Ranges'!$A$64:$CY$69,BZ$38)*$B56,VLOOKUP($C$2,'LookUp Ranges'!$A$56:$CY$62,BZ$38)*$B56))</f>
        <v>0</v>
      </c>
      <c r="CQ56" s="257">
        <f ca="1">IF($T56=$B56,0,IF(AND('Bonus Depreciation Help'!$C$34="50%",$T$5=Inservice),VLOOKUP($C$2,'LookUp Ranges'!$A$64:$CY$69,CA$38)*$B56,VLOOKUP($C$2,'LookUp Ranges'!$A$56:$CY$62,CA$38)*$B56))</f>
        <v>0</v>
      </c>
      <c r="CR56" s="257">
        <f ca="1">IF($T56=$B56,0,IF(AND('Bonus Depreciation Help'!$C$34="50%",$T$5=Inservice),VLOOKUP($C$2,'LookUp Ranges'!$A$64:$CY$69,CB$38)*$B56,VLOOKUP($C$2,'LookUp Ranges'!$A$56:$CY$62,CB$38)*$B56))</f>
        <v>0</v>
      </c>
      <c r="CS56" s="257">
        <f ca="1">IF($T56=$B56,0,IF(AND('Bonus Depreciation Help'!$C$34="50%",$T$5=Inservice),VLOOKUP($C$2,'LookUp Ranges'!$A$64:$CY$69,CC$38)*$B56,VLOOKUP($C$2,'LookUp Ranges'!$A$56:$CY$62,CC$38)*$B56))</f>
        <v>0</v>
      </c>
      <c r="CT56" s="257">
        <f ca="1">IF($T56=$B56,0,IF(AND('Bonus Depreciation Help'!$C$34="50%",$T$5=Inservice),VLOOKUP($C$2,'LookUp Ranges'!$A$64:$CY$69,CD$38)*$B56,VLOOKUP($C$2,'LookUp Ranges'!$A$56:$CY$62,CD$38)*$B56))</f>
        <v>0</v>
      </c>
      <c r="CU56" s="257">
        <f ca="1">IF($T56=$B56,0,IF(AND('Bonus Depreciation Help'!$C$34="50%",$T$5=Inservice),VLOOKUP($C$2,'LookUp Ranges'!$A$64:$CY$69,CE$38)*$B56,VLOOKUP($C$2,'LookUp Ranges'!$A$56:$CY$62,CE$38)*$B56))</f>
        <v>0</v>
      </c>
      <c r="CV56" s="257">
        <f ca="1">IF($T56=$B56,0,IF(AND('Bonus Depreciation Help'!$C$34="50%",$T$5=Inservice),VLOOKUP($C$2,'LookUp Ranges'!$A$64:$CY$69,CF$38)*$B56,VLOOKUP($C$2,'LookUp Ranges'!$A$56:$CY$62,CF$38)*$B56))</f>
        <v>0</v>
      </c>
      <c r="CW56" s="257">
        <f ca="1">IF($T56=$B56,0,IF(AND('Bonus Depreciation Help'!$C$34="50%",$T$5=Inservice),VLOOKUP($C$2,'LookUp Ranges'!$A$64:$CY$69,CG$38)*$B56,VLOOKUP($C$2,'LookUp Ranges'!$A$56:$CY$62,CG$38)*$B56))</f>
        <v>0</v>
      </c>
      <c r="CX56" s="257">
        <f ca="1">IF($T56=$B56,0,IF(AND('Bonus Depreciation Help'!$C$34="50%",$T$5=Inservice),VLOOKUP($C$2,'LookUp Ranges'!$A$64:$CY$69,CH$38)*$B56,VLOOKUP($C$2,'LookUp Ranges'!$A$56:$CY$62,CH$38)*$B56))</f>
        <v>0</v>
      </c>
      <c r="CY56" s="247">
        <f t="shared" ca="1" si="236"/>
        <v>0</v>
      </c>
    </row>
    <row r="57" spans="1:103" x14ac:dyDescent="0.2">
      <c r="A57" s="246">
        <f t="shared" si="234"/>
        <v>19</v>
      </c>
      <c r="B57" s="238">
        <f t="shared" ca="1" si="235"/>
        <v>0</v>
      </c>
      <c r="C57" s="248"/>
      <c r="D57" s="248"/>
      <c r="E57" s="248"/>
      <c r="F57" s="248"/>
      <c r="G57" s="248"/>
      <c r="H57" s="248"/>
      <c r="I57" s="248"/>
      <c r="J57" s="248"/>
      <c r="K57" s="248"/>
      <c r="L57" s="248"/>
      <c r="M57" s="248"/>
      <c r="N57" s="248"/>
      <c r="O57" s="248"/>
      <c r="P57" s="248"/>
      <c r="Q57" s="248"/>
      <c r="R57" s="248"/>
      <c r="S57" s="248"/>
      <c r="T57" s="248"/>
      <c r="U57" s="256">
        <f ca="1">IF(AND('Bonus Depreciation Help'!$C$34="100%",U$5=Inservice),$B57,IF(AND('Bonus Depreciation Help'!$C$34="50%",U$5=Inservice),VLOOKUP($C$2,'LookUp Ranges'!$A$64:$CY$69,D$38)*$B57,VLOOKUP($C$2,'LookUp Ranges'!$A$56:$CY$62,D$38)*$B57))</f>
        <v>0</v>
      </c>
      <c r="V57" s="256">
        <f ca="1">IF($U57=$B57,0,IF(AND('Bonus Depreciation Help'!$C$34="50%",$U$5=Inservice),VLOOKUP($C$2,'LookUp Ranges'!$A$64:$CY$69,E$38)*$B57,VLOOKUP($C$2,'LookUp Ranges'!$A$56:$CY$62,E$38)*$B57))</f>
        <v>0</v>
      </c>
      <c r="W57" s="256">
        <f ca="1">IF($U57=$B57,0,IF(AND('Bonus Depreciation Help'!$C$34="50%",$U$5=Inservice),VLOOKUP($C$2,'LookUp Ranges'!$A$64:$CY$69,F$38)*$B57,VLOOKUP($C$2,'LookUp Ranges'!$A$56:$CY$62,F$38)*$B57))</f>
        <v>0</v>
      </c>
      <c r="X57" s="256">
        <f ca="1">IF($U57=$B57,0,IF(AND('Bonus Depreciation Help'!$C$34="50%",$U$5=Inservice),VLOOKUP($C$2,'LookUp Ranges'!$A$64:$CY$69,G$38)*$B57,VLOOKUP($C$2,'LookUp Ranges'!$A$56:$CY$62,G$38)*$B57))</f>
        <v>0</v>
      </c>
      <c r="Y57" s="256">
        <f ca="1">IF($U57=$B57,0,IF(AND('Bonus Depreciation Help'!$C$34="50%",$U$5=Inservice),VLOOKUP($C$2,'LookUp Ranges'!$A$64:$CY$69,H$38)*$B57,VLOOKUP($C$2,'LookUp Ranges'!$A$56:$CY$62,H$38)*$B57))</f>
        <v>0</v>
      </c>
      <c r="Z57" s="257">
        <f ca="1">IF($U57=$B57,0,IF(AND('Bonus Depreciation Help'!$C$34="50%",$U$5=Inservice),VLOOKUP($C$2,'LookUp Ranges'!$A$64:$CY$69,I$38)*$B57,VLOOKUP($C$2,'LookUp Ranges'!$A$56:$CY$62,I$38)*$B57))</f>
        <v>0</v>
      </c>
      <c r="AA57" s="257">
        <f ca="1">IF($U57=$B57,0,IF(AND('Bonus Depreciation Help'!$C$34="50%",$U$5=Inservice),VLOOKUP($C$2,'LookUp Ranges'!$A$64:$CY$69,J$38)*$B57,VLOOKUP($C$2,'LookUp Ranges'!$A$56:$CY$62,J$38)*$B57))</f>
        <v>0</v>
      </c>
      <c r="AB57" s="257">
        <f ca="1">IF($U57=$B57,0,IF(AND('Bonus Depreciation Help'!$C$34="50%",$U$5=Inservice),VLOOKUP($C$2,'LookUp Ranges'!$A$64:$CY$69,K$38)*$B57,VLOOKUP($C$2,'LookUp Ranges'!$A$56:$CY$62,K$38)*$B57))</f>
        <v>0</v>
      </c>
      <c r="AC57" s="257">
        <f ca="1">IF($U57=$B57,0,IF(AND('Bonus Depreciation Help'!$C$34="50%",$U$5=Inservice),VLOOKUP($C$2,'LookUp Ranges'!$A$64:$CY$69,L$38)*$B57,VLOOKUP($C$2,'LookUp Ranges'!$A$56:$CY$62,L$38)*$B57))</f>
        <v>0</v>
      </c>
      <c r="AD57" s="257">
        <f ca="1">IF($U57=$B57,0,IF(AND('Bonus Depreciation Help'!$C$34="50%",$U$5=Inservice),VLOOKUP($C$2,'LookUp Ranges'!$A$64:$CY$69,M$38)*$B57,VLOOKUP($C$2,'LookUp Ranges'!$A$56:$CY$62,M$38)*$B57))</f>
        <v>0</v>
      </c>
      <c r="AE57" s="257">
        <f ca="1">IF($U57=$B57,0,IF(AND('Bonus Depreciation Help'!$C$34="50%",$U$5=Inservice),VLOOKUP($C$2,'LookUp Ranges'!$A$64:$CY$69,N$38)*$B57,VLOOKUP($C$2,'LookUp Ranges'!$A$56:$CY$62,N$38)*$B57))</f>
        <v>0</v>
      </c>
      <c r="AF57" s="257">
        <f ca="1">IF($U57=$B57,0,IF(AND('Bonus Depreciation Help'!$C$34="50%",$U$5=Inservice),VLOOKUP($C$2,'LookUp Ranges'!$A$64:$CY$69,O$38)*$B57,VLOOKUP($C$2,'LookUp Ranges'!$A$56:$CY$62,O$38)*$B57))</f>
        <v>0</v>
      </c>
      <c r="AG57" s="257">
        <f ca="1">IF($U57=$B57,0,IF(AND('Bonus Depreciation Help'!$C$34="50%",$U$5=Inservice),VLOOKUP($C$2,'LookUp Ranges'!$A$64:$CY$69,P$38)*$B57,VLOOKUP($C$2,'LookUp Ranges'!$A$56:$CY$62,P$38)*$B57))</f>
        <v>0</v>
      </c>
      <c r="AH57" s="257">
        <f ca="1">IF($U57=$B57,0,IF(AND('Bonus Depreciation Help'!$C$34="50%",$U$5=Inservice),VLOOKUP($C$2,'LookUp Ranges'!$A$64:$CY$69,Q$38)*$B57,VLOOKUP($C$2,'LookUp Ranges'!$A$56:$CY$62,Q$38)*$B57))</f>
        <v>0</v>
      </c>
      <c r="AI57" s="257">
        <f ca="1">IF($U57=$B57,0,IF(AND('Bonus Depreciation Help'!$C$34="50%",$U$5=Inservice),VLOOKUP($C$2,'LookUp Ranges'!$A$64:$CY$69,R$38)*$B57,VLOOKUP($C$2,'LookUp Ranges'!$A$56:$CY$62,R$38)*$B57))</f>
        <v>0</v>
      </c>
      <c r="AJ57" s="257">
        <f ca="1">IF($U57=$B57,0,IF(AND('Bonus Depreciation Help'!$C$34="50%",$U$5=Inservice),VLOOKUP($C$2,'LookUp Ranges'!$A$64:$CY$69,S$38)*$B57,VLOOKUP($C$2,'LookUp Ranges'!$A$56:$CY$62,S$38)*$B57))</f>
        <v>0</v>
      </c>
      <c r="AK57" s="257">
        <f ca="1">IF($U57=$B57,0,IF(AND('Bonus Depreciation Help'!$C$34="50%",$U$5=Inservice),VLOOKUP($C$2,'LookUp Ranges'!$A$64:$CY$69,T$38)*$B57,VLOOKUP($C$2,'LookUp Ranges'!$A$56:$CY$62,T$38)*$B57))</f>
        <v>0</v>
      </c>
      <c r="AL57" s="257">
        <f ca="1">IF($U57=$B57,0,IF(AND('Bonus Depreciation Help'!$C$34="50%",$U$5=Inservice),VLOOKUP($C$2,'LookUp Ranges'!$A$64:$CY$69,U$38)*$B57,VLOOKUP($C$2,'LookUp Ranges'!$A$56:$CY$62,U$38)*$B57))</f>
        <v>0</v>
      </c>
      <c r="AM57" s="257">
        <f ca="1">IF($U57=$B57,0,IF(AND('Bonus Depreciation Help'!$C$34="50%",$U$5=Inservice),VLOOKUP($C$2,'LookUp Ranges'!$A$64:$CY$69,V$38)*$B57,VLOOKUP($C$2,'LookUp Ranges'!$A$56:$CY$62,V$38)*$B57))</f>
        <v>0</v>
      </c>
      <c r="AN57" s="257">
        <f ca="1">IF($U57=$B57,0,IF(AND('Bonus Depreciation Help'!$C$34="50%",$U$5=Inservice),VLOOKUP($C$2,'LookUp Ranges'!$A$64:$CY$69,W$38)*$B57,VLOOKUP($C$2,'LookUp Ranges'!$A$56:$CY$62,W$38)*$B57))</f>
        <v>0</v>
      </c>
      <c r="AO57" s="257">
        <f ca="1">IF($U57=$B57,0,IF(AND('Bonus Depreciation Help'!$C$34="50%",$U$5=Inservice),VLOOKUP($C$2,'LookUp Ranges'!$A$64:$CY$69,X$38)*$B57,VLOOKUP($C$2,'LookUp Ranges'!$A$56:$CY$62,X$38)*$B57))</f>
        <v>0</v>
      </c>
      <c r="AP57" s="257">
        <f ca="1">IF($U57=$B57,0,IF(AND('Bonus Depreciation Help'!$C$34="50%",$U$5=Inservice),VLOOKUP($C$2,'LookUp Ranges'!$A$64:$CY$69,Y$38)*$B57,VLOOKUP($C$2,'LookUp Ranges'!$A$56:$CY$62,Y$38)*$B57))</f>
        <v>0</v>
      </c>
      <c r="AQ57" s="257">
        <f ca="1">IF($U57=$B57,0,IF(AND('Bonus Depreciation Help'!$C$34="50%",$U$5=Inservice),VLOOKUP($C$2,'LookUp Ranges'!$A$64:$CY$69,Z$38)*$B57,VLOOKUP($C$2,'LookUp Ranges'!$A$56:$CY$62,Z$38)*$B57))</f>
        <v>0</v>
      </c>
      <c r="AR57" s="257">
        <f ca="1">IF($U57=$B57,0,IF(AND('Bonus Depreciation Help'!$C$34="50%",$U$5=Inservice),VLOOKUP($C$2,'LookUp Ranges'!$A$64:$CY$69,AA$38)*$B57,VLOOKUP($C$2,'LookUp Ranges'!$A$56:$CY$62,AA$38)*$B57))</f>
        <v>0</v>
      </c>
      <c r="AS57" s="257">
        <f ca="1">IF($U57=$B57,0,IF(AND('Bonus Depreciation Help'!$C$34="50%",$U$5=Inservice),VLOOKUP($C$2,'LookUp Ranges'!$A$64:$CY$69,AB$38)*$B57,VLOOKUP($C$2,'LookUp Ranges'!$A$56:$CY$62,AB$38)*$B57))</f>
        <v>0</v>
      </c>
      <c r="AT57" s="257">
        <f ca="1">IF($U57=$B57,0,IF(AND('Bonus Depreciation Help'!$C$34="50%",$U$5=Inservice),VLOOKUP($C$2,'LookUp Ranges'!$A$64:$CY$69,AC$38)*$B57,VLOOKUP($C$2,'LookUp Ranges'!$A$56:$CY$62,AC$38)*$B57))</f>
        <v>0</v>
      </c>
      <c r="AU57" s="257">
        <f ca="1">IF($U57=$B57,0,IF(AND('Bonus Depreciation Help'!$C$34="50%",$U$5=Inservice),VLOOKUP($C$2,'LookUp Ranges'!$A$64:$CY$69,AD$38)*$B57,VLOOKUP($C$2,'LookUp Ranges'!$A$56:$CY$62,AD$38)*$B57))</f>
        <v>0</v>
      </c>
      <c r="AV57" s="257">
        <f ca="1">IF($U57=$B57,0,IF(AND('Bonus Depreciation Help'!$C$34="50%",$U$5=Inservice),VLOOKUP($C$2,'LookUp Ranges'!$A$64:$CY$69,AE$38)*$B57,VLOOKUP($C$2,'LookUp Ranges'!$A$56:$CY$62,AE$38)*$B57))</f>
        <v>0</v>
      </c>
      <c r="AW57" s="257">
        <f ca="1">IF($U57=$B57,0,IF(AND('Bonus Depreciation Help'!$C$34="50%",$U$5=Inservice),VLOOKUP($C$2,'LookUp Ranges'!$A$64:$CY$69,AF$38)*$B57,VLOOKUP($C$2,'LookUp Ranges'!$A$56:$CY$62,AF$38)*$B57))</f>
        <v>0</v>
      </c>
      <c r="AX57" s="257">
        <f ca="1">IF($U57=$B57,0,IF(AND('Bonus Depreciation Help'!$C$34="50%",$U$5=Inservice),VLOOKUP($C$2,'LookUp Ranges'!$A$64:$CY$69,AG$38)*$B57,VLOOKUP($C$2,'LookUp Ranges'!$A$56:$CY$62,AG$38)*$B57))</f>
        <v>0</v>
      </c>
      <c r="AY57" s="257">
        <f ca="1">IF($U57=$B57,0,IF(AND('Bonus Depreciation Help'!$C$34="50%",$U$5=Inservice),VLOOKUP($C$2,'LookUp Ranges'!$A$64:$CY$69,AH$38)*$B57,VLOOKUP($C$2,'LookUp Ranges'!$A$56:$CY$62,AH$38)*$B57))</f>
        <v>0</v>
      </c>
      <c r="AZ57" s="257">
        <f ca="1">IF($U57=$B57,0,IF(AND('Bonus Depreciation Help'!$C$34="50%",$U$5=Inservice),VLOOKUP($C$2,'LookUp Ranges'!$A$64:$CY$69,AI$38)*$B57,VLOOKUP($C$2,'LookUp Ranges'!$A$56:$CY$62,AI$38)*$B57))</f>
        <v>0</v>
      </c>
      <c r="BA57" s="257">
        <f ca="1">IF($U57=$B57,0,IF(AND('Bonus Depreciation Help'!$C$34="50%",$U$5=Inservice),VLOOKUP($C$2,'LookUp Ranges'!$A$64:$CY$69,AJ$38)*$B57,VLOOKUP($C$2,'LookUp Ranges'!$A$56:$CY$62,AJ$38)*$B57))</f>
        <v>0</v>
      </c>
      <c r="BB57" s="257">
        <f ca="1">IF($U57=$B57,0,IF(AND('Bonus Depreciation Help'!$C$34="50%",$U$5=Inservice),VLOOKUP($C$2,'LookUp Ranges'!$A$64:$CY$69,AK$38)*$B57,VLOOKUP($C$2,'LookUp Ranges'!$A$56:$CY$62,AK$38)*$B57))</f>
        <v>0</v>
      </c>
      <c r="BC57" s="257">
        <f ca="1">IF($U57=$B57,0,IF(AND('Bonus Depreciation Help'!$C$34="50%",$U$5=Inservice),VLOOKUP($C$2,'LookUp Ranges'!$A$64:$CY$69,AL$38)*$B57,VLOOKUP($C$2,'LookUp Ranges'!$A$56:$CY$62,AL$38)*$B57))</f>
        <v>0</v>
      </c>
      <c r="BD57" s="257">
        <f ca="1">IF($U57=$B57,0,IF(AND('Bonus Depreciation Help'!$C$34="50%",$U$5=Inservice),VLOOKUP($C$2,'LookUp Ranges'!$A$64:$CY$69,AM$38)*$B57,VLOOKUP($C$2,'LookUp Ranges'!$A$56:$CY$62,AM$38)*$B57))</f>
        <v>0</v>
      </c>
      <c r="BE57" s="257">
        <f ca="1">IF($U57=$B57,0,IF(AND('Bonus Depreciation Help'!$C$34="50%",$U$5=Inservice),VLOOKUP($C$2,'LookUp Ranges'!$A$64:$CY$69,AN$38)*$B57,VLOOKUP($C$2,'LookUp Ranges'!$A$56:$CY$62,AN$38)*$B57))</f>
        <v>0</v>
      </c>
      <c r="BF57" s="257">
        <f ca="1">IF($U57=$B57,0,IF(AND('Bonus Depreciation Help'!$C$34="50%",$U$5=Inservice),VLOOKUP($C$2,'LookUp Ranges'!$A$64:$CY$69,AO$38)*$B57,VLOOKUP($C$2,'LookUp Ranges'!$A$56:$CY$62,AO$38)*$B57))</f>
        <v>0</v>
      </c>
      <c r="BG57" s="257">
        <f ca="1">IF($U57=$B57,0,IF(AND('Bonus Depreciation Help'!$C$34="50%",$U$5=Inservice),VLOOKUP($C$2,'LookUp Ranges'!$A$64:$CY$69,AP$38)*$B57,VLOOKUP($C$2,'LookUp Ranges'!$A$56:$CY$62,AP$38)*$B57))</f>
        <v>0</v>
      </c>
      <c r="BH57" s="257">
        <f ca="1">IF($U57=$B57,0,IF(AND('Bonus Depreciation Help'!$C$34="50%",$U$5=Inservice),VLOOKUP($C$2,'LookUp Ranges'!$A$64:$CY$69,AQ$38)*$B57,VLOOKUP($C$2,'LookUp Ranges'!$A$56:$CY$62,AQ$38)*$B57))</f>
        <v>0</v>
      </c>
      <c r="BI57" s="257">
        <f ca="1">IF($U57=$B57,0,IF(AND('Bonus Depreciation Help'!$C$34="50%",$U$5=Inservice),VLOOKUP($C$2,'LookUp Ranges'!$A$64:$CY$69,AR$38)*$B57,VLOOKUP($C$2,'LookUp Ranges'!$A$56:$CY$62,AR$38)*$B57))</f>
        <v>0</v>
      </c>
      <c r="BJ57" s="257">
        <f ca="1">IF($U57=$B57,0,IF(AND('Bonus Depreciation Help'!$C$34="50%",$U$5=Inservice),VLOOKUP($C$2,'LookUp Ranges'!$A$64:$CY$69,AS$38)*$B57,VLOOKUP($C$2,'LookUp Ranges'!$A$56:$CY$62,AS$38)*$B57))</f>
        <v>0</v>
      </c>
      <c r="BK57" s="257">
        <f ca="1">IF($U57=$B57,0,IF(AND('Bonus Depreciation Help'!$C$34="50%",$U$5=Inservice),VLOOKUP($C$2,'LookUp Ranges'!$A$64:$CY$69,AT$38)*$B57,VLOOKUP($C$2,'LookUp Ranges'!$A$56:$CY$62,AT$38)*$B57))</f>
        <v>0</v>
      </c>
      <c r="BL57" s="257">
        <f ca="1">IF($U57=$B57,0,IF(AND('Bonus Depreciation Help'!$C$34="50%",$U$5=Inservice),VLOOKUP($C$2,'LookUp Ranges'!$A$64:$CY$69,AU$38)*$B57,VLOOKUP($C$2,'LookUp Ranges'!$A$56:$CY$62,AU$38)*$B57))</f>
        <v>0</v>
      </c>
      <c r="BM57" s="257">
        <f ca="1">IF($U57=$B57,0,IF(AND('Bonus Depreciation Help'!$C$34="50%",$U$5=Inservice),VLOOKUP($C$2,'LookUp Ranges'!$A$64:$CY$69,AV$38)*$B57,VLOOKUP($C$2,'LookUp Ranges'!$A$56:$CY$62,AV$38)*$B57))</f>
        <v>0</v>
      </c>
      <c r="BN57" s="257">
        <f ca="1">IF($U57=$B57,0,IF(AND('Bonus Depreciation Help'!$C$34="50%",$U$5=Inservice),VLOOKUP($C$2,'LookUp Ranges'!$A$64:$CY$69,AW$38)*$B57,VLOOKUP($C$2,'LookUp Ranges'!$A$56:$CY$62,AW$38)*$B57))</f>
        <v>0</v>
      </c>
      <c r="BO57" s="257">
        <f ca="1">IF($U57=$B57,0,IF(AND('Bonus Depreciation Help'!$C$34="50%",$U$5=Inservice),VLOOKUP($C$2,'LookUp Ranges'!$A$64:$CY$69,AX$38)*$B57,VLOOKUP($C$2,'LookUp Ranges'!$A$56:$CY$62,AX$38)*$B57))</f>
        <v>0</v>
      </c>
      <c r="BP57" s="257">
        <f ca="1">IF($U57=$B57,0,IF(AND('Bonus Depreciation Help'!$C$34="50%",$U$5=Inservice),VLOOKUP($C$2,'LookUp Ranges'!$A$64:$CY$69,AY$38)*$B57,VLOOKUP($C$2,'LookUp Ranges'!$A$56:$CY$62,AY$38)*$B57))</f>
        <v>0</v>
      </c>
      <c r="BQ57" s="257">
        <f ca="1">IF($U57=$B57,0,IF(AND('Bonus Depreciation Help'!$C$34="50%",$U$5=Inservice),VLOOKUP($C$2,'LookUp Ranges'!$A$64:$CY$69,AZ$38)*$B57,VLOOKUP($C$2,'LookUp Ranges'!$A$56:$CY$62,AZ$38)*$B57))</f>
        <v>0</v>
      </c>
      <c r="BR57" s="257">
        <f ca="1">IF($U57=$B57,0,IF(AND('Bonus Depreciation Help'!$C$34="50%",$U$5=Inservice),VLOOKUP($C$2,'LookUp Ranges'!$A$64:$CY$69,BA$38)*$B57,VLOOKUP($C$2,'LookUp Ranges'!$A$56:$CY$62,BA$38)*$B57))</f>
        <v>0</v>
      </c>
      <c r="BS57" s="257">
        <f ca="1">IF($U57=$B57,0,IF(AND('Bonus Depreciation Help'!$C$34="50%",$U$5=Inservice),VLOOKUP($C$2,'LookUp Ranges'!$A$64:$CY$69,BB$38)*$B57,VLOOKUP($C$2,'LookUp Ranges'!$A$56:$CY$62,BB$38)*$B57))</f>
        <v>0</v>
      </c>
      <c r="BT57" s="257">
        <f ca="1">IF($U57=$B57,0,IF(AND('Bonus Depreciation Help'!$C$34="50%",$U$5=Inservice),VLOOKUP($C$2,'LookUp Ranges'!$A$64:$CY$69,BC$38)*$B57,VLOOKUP($C$2,'LookUp Ranges'!$A$56:$CY$62,BC$38)*$B57))</f>
        <v>0</v>
      </c>
      <c r="BU57" s="257">
        <f ca="1">IF($U57=$B57,0,IF(AND('Bonus Depreciation Help'!$C$34="50%",$U$5=Inservice),VLOOKUP($C$2,'LookUp Ranges'!$A$64:$CY$69,BD$38)*$B57,VLOOKUP($C$2,'LookUp Ranges'!$A$56:$CY$62,BD$38)*$B57))</f>
        <v>0</v>
      </c>
      <c r="BV57" s="257">
        <f ca="1">IF($U57=$B57,0,IF(AND('Bonus Depreciation Help'!$C$34="50%",$U$5=Inservice),VLOOKUP($C$2,'LookUp Ranges'!$A$64:$CY$69,BE$38)*$B57,VLOOKUP($C$2,'LookUp Ranges'!$A$56:$CY$62,BE$38)*$B57))</f>
        <v>0</v>
      </c>
      <c r="BW57" s="257">
        <f ca="1">IF($U57=$B57,0,IF(AND('Bonus Depreciation Help'!$C$34="50%",$U$5=Inservice),VLOOKUP($C$2,'LookUp Ranges'!$A$64:$CY$69,BF$38)*$B57,VLOOKUP($C$2,'LookUp Ranges'!$A$56:$CY$62,BF$38)*$B57))</f>
        <v>0</v>
      </c>
      <c r="BX57" s="257">
        <f ca="1">IF($U57=$B57,0,IF(AND('Bonus Depreciation Help'!$C$34="50%",$U$5=Inservice),VLOOKUP($C$2,'LookUp Ranges'!$A$64:$CY$69,BG$38)*$B57,VLOOKUP($C$2,'LookUp Ranges'!$A$56:$CY$62,BG$38)*$B57))</f>
        <v>0</v>
      </c>
      <c r="BY57" s="257">
        <f ca="1">IF($U57=$B57,0,IF(AND('Bonus Depreciation Help'!$C$34="50%",$U$5=Inservice),VLOOKUP($C$2,'LookUp Ranges'!$A$64:$CY$69,BH$38)*$B57,VLOOKUP($C$2,'LookUp Ranges'!$A$56:$CY$62,BH$38)*$B57))</f>
        <v>0</v>
      </c>
      <c r="BZ57" s="257">
        <f ca="1">IF($U57=$B57,0,IF(AND('Bonus Depreciation Help'!$C$34="50%",$U$5=Inservice),VLOOKUP($C$2,'LookUp Ranges'!$A$64:$CY$69,BI$38)*$B57,VLOOKUP($C$2,'LookUp Ranges'!$A$56:$CY$62,BI$38)*$B57))</f>
        <v>0</v>
      </c>
      <c r="CA57" s="257">
        <f ca="1">IF($U57=$B57,0,IF(AND('Bonus Depreciation Help'!$C$34="50%",$U$5=Inservice),VLOOKUP($C$2,'LookUp Ranges'!$A$64:$CY$69,BJ$38)*$B57,VLOOKUP($C$2,'LookUp Ranges'!$A$56:$CY$62,BJ$38)*$B57))</f>
        <v>0</v>
      </c>
      <c r="CB57" s="257">
        <f ca="1">IF($U57=$B57,0,IF(AND('Bonus Depreciation Help'!$C$34="50%",$U$5=Inservice),VLOOKUP($C$2,'LookUp Ranges'!$A$64:$CY$69,BK$38)*$B57,VLOOKUP($C$2,'LookUp Ranges'!$A$56:$CY$62,BK$38)*$B57))</f>
        <v>0</v>
      </c>
      <c r="CC57" s="257">
        <f ca="1">IF($U57=$B57,0,IF(AND('Bonus Depreciation Help'!$C$34="50%",$U$5=Inservice),VLOOKUP($C$2,'LookUp Ranges'!$A$64:$CY$69,BL$38)*$B57,VLOOKUP($C$2,'LookUp Ranges'!$A$56:$CY$62,BL$38)*$B57))</f>
        <v>0</v>
      </c>
      <c r="CD57" s="257">
        <f ca="1">IF($U57=$B57,0,IF(AND('Bonus Depreciation Help'!$C$34="50%",$U$5=Inservice),VLOOKUP($C$2,'LookUp Ranges'!$A$64:$CY$69,BM$38)*$B57,VLOOKUP($C$2,'LookUp Ranges'!$A$56:$CY$62,BM$38)*$B57))</f>
        <v>0</v>
      </c>
      <c r="CE57" s="257">
        <f ca="1">IF($U57=$B57,0,IF(AND('Bonus Depreciation Help'!$C$34="50%",$U$5=Inservice),VLOOKUP($C$2,'LookUp Ranges'!$A$64:$CY$69,BN$38)*$B57,VLOOKUP($C$2,'LookUp Ranges'!$A$56:$CY$62,BN$38)*$B57))</f>
        <v>0</v>
      </c>
      <c r="CF57" s="257">
        <f ca="1">IF($U57=$B57,0,IF(AND('Bonus Depreciation Help'!$C$34="50%",$U$5=Inservice),VLOOKUP($C$2,'LookUp Ranges'!$A$64:$CY$69,BO$38)*$B57,VLOOKUP($C$2,'LookUp Ranges'!$A$56:$CY$62,BO$38)*$B57))</f>
        <v>0</v>
      </c>
      <c r="CG57" s="257">
        <f ca="1">IF($U57=$B57,0,IF(AND('Bonus Depreciation Help'!$C$34="50%",$U$5=Inservice),VLOOKUP($C$2,'LookUp Ranges'!$A$64:$CY$69,BP$38)*$B57,VLOOKUP($C$2,'LookUp Ranges'!$A$56:$CY$62,BP$38)*$B57))</f>
        <v>0</v>
      </c>
      <c r="CH57" s="257">
        <f ca="1">IF($U57=$B57,0,IF(AND('Bonus Depreciation Help'!$C$34="50%",$U$5=Inservice),VLOOKUP($C$2,'LookUp Ranges'!$A$64:$CY$69,BQ$38)*$B57,VLOOKUP($C$2,'LookUp Ranges'!$A$56:$CY$62,BQ$38)*$B57))</f>
        <v>0</v>
      </c>
      <c r="CI57" s="257">
        <f ca="1">IF($U57=$B57,0,IF(AND('Bonus Depreciation Help'!$C$34="50%",$U$5=Inservice),VLOOKUP($C$2,'LookUp Ranges'!$A$64:$CY$69,BR$38)*$B57,VLOOKUP($C$2,'LookUp Ranges'!$A$56:$CY$62,BR$38)*$B57))</f>
        <v>0</v>
      </c>
      <c r="CJ57" s="257">
        <f ca="1">IF($U57=$B57,0,IF(AND('Bonus Depreciation Help'!$C$34="50%",$U$5=Inservice),VLOOKUP($C$2,'LookUp Ranges'!$A$64:$CY$69,BS$38)*$B57,VLOOKUP($C$2,'LookUp Ranges'!$A$56:$CY$62,BS$38)*$B57))</f>
        <v>0</v>
      </c>
      <c r="CK57" s="257">
        <f ca="1">IF($U57=$B57,0,IF(AND('Bonus Depreciation Help'!$C$34="50%",$U$5=Inservice),VLOOKUP($C$2,'LookUp Ranges'!$A$64:$CY$69,BT$38)*$B57,VLOOKUP($C$2,'LookUp Ranges'!$A$56:$CY$62,BT$38)*$B57))</f>
        <v>0</v>
      </c>
      <c r="CL57" s="257">
        <f ca="1">IF($U57=$B57,0,IF(AND('Bonus Depreciation Help'!$C$34="50%",$U$5=Inservice),VLOOKUP($C$2,'LookUp Ranges'!$A$64:$CY$69,BU$38)*$B57,VLOOKUP($C$2,'LookUp Ranges'!$A$56:$CY$62,BU$38)*$B57))</f>
        <v>0</v>
      </c>
      <c r="CM57" s="257">
        <f ca="1">IF($U57=$B57,0,IF(AND('Bonus Depreciation Help'!$C$34="50%",$U$5=Inservice),VLOOKUP($C$2,'LookUp Ranges'!$A$64:$CY$69,BV$38)*$B57,VLOOKUP($C$2,'LookUp Ranges'!$A$56:$CY$62,BV$38)*$B57))</f>
        <v>0</v>
      </c>
      <c r="CN57" s="257">
        <f ca="1">IF($U57=$B57,0,IF(AND('Bonus Depreciation Help'!$C$34="50%",$U$5=Inservice),VLOOKUP($C$2,'LookUp Ranges'!$A$64:$CY$69,BW$38)*$B57,VLOOKUP($C$2,'LookUp Ranges'!$A$56:$CY$62,BW$38)*$B57))</f>
        <v>0</v>
      </c>
      <c r="CO57" s="257">
        <f ca="1">IF($U57=$B57,0,IF(AND('Bonus Depreciation Help'!$C$34="50%",$U$5=Inservice),VLOOKUP($C$2,'LookUp Ranges'!$A$64:$CY$69,BX$38)*$B57,VLOOKUP($C$2,'LookUp Ranges'!$A$56:$CY$62,BX$38)*$B57))</f>
        <v>0</v>
      </c>
      <c r="CP57" s="257">
        <f ca="1">IF($U57=$B57,0,IF(AND('Bonus Depreciation Help'!$C$34="50%",$U$5=Inservice),VLOOKUP($C$2,'LookUp Ranges'!$A$64:$CY$69,BY$38)*$B57,VLOOKUP($C$2,'LookUp Ranges'!$A$56:$CY$62,BY$38)*$B57))</f>
        <v>0</v>
      </c>
      <c r="CQ57" s="257">
        <f ca="1">IF($U57=$B57,0,IF(AND('Bonus Depreciation Help'!$C$34="50%",$U$5=Inservice),VLOOKUP($C$2,'LookUp Ranges'!$A$64:$CY$69,BZ$38)*$B57,VLOOKUP($C$2,'LookUp Ranges'!$A$56:$CY$62,BZ$38)*$B57))</f>
        <v>0</v>
      </c>
      <c r="CR57" s="257">
        <f ca="1">IF($U57=$B57,0,IF(AND('Bonus Depreciation Help'!$C$34="50%",$U$5=Inservice),VLOOKUP($C$2,'LookUp Ranges'!$A$64:$CY$69,CA$38)*$B57,VLOOKUP($C$2,'LookUp Ranges'!$A$56:$CY$62,CA$38)*$B57))</f>
        <v>0</v>
      </c>
      <c r="CS57" s="257">
        <f ca="1">IF($U57=$B57,0,IF(AND('Bonus Depreciation Help'!$C$34="50%",$U$5=Inservice),VLOOKUP($C$2,'LookUp Ranges'!$A$64:$CY$69,CB$38)*$B57,VLOOKUP($C$2,'LookUp Ranges'!$A$56:$CY$62,CB$38)*$B57))</f>
        <v>0</v>
      </c>
      <c r="CT57" s="257">
        <f ca="1">IF($U57=$B57,0,IF(AND('Bonus Depreciation Help'!$C$34="50%",$U$5=Inservice),VLOOKUP($C$2,'LookUp Ranges'!$A$64:$CY$69,CC$38)*$B57,VLOOKUP($C$2,'LookUp Ranges'!$A$56:$CY$62,CC$38)*$B57))</f>
        <v>0</v>
      </c>
      <c r="CU57" s="257">
        <f ca="1">IF($U57=$B57,0,IF(AND('Bonus Depreciation Help'!$C$34="50%",$U$5=Inservice),VLOOKUP($C$2,'LookUp Ranges'!$A$64:$CY$69,CD$38)*$B57,VLOOKUP($C$2,'LookUp Ranges'!$A$56:$CY$62,CD$38)*$B57))</f>
        <v>0</v>
      </c>
      <c r="CV57" s="257">
        <f ca="1">IF($U57=$B57,0,IF(AND('Bonus Depreciation Help'!$C$34="50%",$U$5=Inservice),VLOOKUP($C$2,'LookUp Ranges'!$A$64:$CY$69,CE$38)*$B57,VLOOKUP($C$2,'LookUp Ranges'!$A$56:$CY$62,CE$38)*$B57))</f>
        <v>0</v>
      </c>
      <c r="CW57" s="257">
        <f ca="1">IF($U57=$B57,0,IF(AND('Bonus Depreciation Help'!$C$34="50%",$U$5=Inservice),VLOOKUP($C$2,'LookUp Ranges'!$A$64:$CY$69,CF$38)*$B57,VLOOKUP($C$2,'LookUp Ranges'!$A$56:$CY$62,CF$38)*$B57))</f>
        <v>0</v>
      </c>
      <c r="CX57" s="257">
        <f ca="1">IF($U57=$B57,0,IF(AND('Bonus Depreciation Help'!$C$34="50%",$U$5=Inservice),VLOOKUP($C$2,'LookUp Ranges'!$A$64:$CY$69,CG$38)*$B57,VLOOKUP($C$2,'LookUp Ranges'!$A$56:$CY$62,CG$38)*$B57))</f>
        <v>0</v>
      </c>
      <c r="CY57" s="247">
        <f t="shared" ca="1" si="236"/>
        <v>0</v>
      </c>
    </row>
    <row r="58" spans="1:103" x14ac:dyDescent="0.2">
      <c r="A58" s="246">
        <f t="shared" si="234"/>
        <v>20</v>
      </c>
      <c r="B58" s="238">
        <f t="shared" ca="1" si="235"/>
        <v>0</v>
      </c>
      <c r="C58" s="248"/>
      <c r="D58" s="248"/>
      <c r="E58" s="248"/>
      <c r="F58" s="248"/>
      <c r="G58" s="248"/>
      <c r="H58" s="248"/>
      <c r="I58" s="248"/>
      <c r="J58" s="248"/>
      <c r="K58" s="248"/>
      <c r="L58" s="248"/>
      <c r="M58" s="248"/>
      <c r="N58" s="248"/>
      <c r="O58" s="248"/>
      <c r="P58" s="248"/>
      <c r="Q58" s="248"/>
      <c r="R58" s="248"/>
      <c r="S58" s="248"/>
      <c r="T58" s="248"/>
      <c r="U58" s="248"/>
      <c r="V58" s="256">
        <f ca="1">IF(AND('Bonus Depreciation Help'!$C$34="100%",V$5=Inservice),$B58,IF(AND('Bonus Depreciation Help'!$C$34="50%",V$5=Inservice),VLOOKUP($C$2,'LookUp Ranges'!$A$64:$CY$69,D$38)*$B58,VLOOKUP($C$2,'LookUp Ranges'!$A$56:$CY$62,D$38)*$B58))</f>
        <v>0</v>
      </c>
      <c r="W58" s="256">
        <f ca="1">IF($V58=$B58,0,IF(AND('Bonus Depreciation Help'!$C$34="50%",$V$5=Inservice),VLOOKUP($C$2,'LookUp Ranges'!$A$64:$CY$69,E$38)*$B58,VLOOKUP($C$2,'LookUp Ranges'!$A$56:$CY$62,E$38)*$B58))</f>
        <v>0</v>
      </c>
      <c r="X58" s="256">
        <f ca="1">IF($V58=$B58,0,IF(AND('Bonus Depreciation Help'!$C$34="50%",$V$5=Inservice),VLOOKUP($C$2,'LookUp Ranges'!$A$64:$CY$69,F$38)*$B58,VLOOKUP($C$2,'LookUp Ranges'!$A$56:$CY$62,F$38)*$B58))</f>
        <v>0</v>
      </c>
      <c r="Y58" s="256">
        <f ca="1">IF($V58=$B58,0,IF(AND('Bonus Depreciation Help'!$C$34="50%",$V$5=Inservice),VLOOKUP($C$2,'LookUp Ranges'!$A$64:$CY$69,G$38)*$B58,VLOOKUP($C$2,'LookUp Ranges'!$A$56:$CY$62,G$38)*$B58))</f>
        <v>0</v>
      </c>
      <c r="Z58" s="257">
        <f ca="1">IF($V58=$B58,0,IF(AND('Bonus Depreciation Help'!$C$34="50%",$V$5=Inservice),VLOOKUP($C$2,'LookUp Ranges'!$A$64:$CY$69,H$38)*$B58,VLOOKUP($C$2,'LookUp Ranges'!$A$56:$CY$62,H$38)*$B58))</f>
        <v>0</v>
      </c>
      <c r="AA58" s="257">
        <f ca="1">IF($V58=$B58,0,IF(AND('Bonus Depreciation Help'!$C$34="50%",$V$5=Inservice),VLOOKUP($C$2,'LookUp Ranges'!$A$64:$CY$69,I$38)*$B58,VLOOKUP($C$2,'LookUp Ranges'!$A$56:$CY$62,I$38)*$B58))</f>
        <v>0</v>
      </c>
      <c r="AB58" s="257">
        <f ca="1">IF($V58=$B58,0,IF(AND('Bonus Depreciation Help'!$C$34="50%",$V$5=Inservice),VLOOKUP($C$2,'LookUp Ranges'!$A$64:$CY$69,J$38)*$B58,VLOOKUP($C$2,'LookUp Ranges'!$A$56:$CY$62,J$38)*$B58))</f>
        <v>0</v>
      </c>
      <c r="AC58" s="257">
        <f ca="1">IF($V58=$B58,0,IF(AND('Bonus Depreciation Help'!$C$34="50%",$V$5=Inservice),VLOOKUP($C$2,'LookUp Ranges'!$A$64:$CY$69,K$38)*$B58,VLOOKUP($C$2,'LookUp Ranges'!$A$56:$CY$62,K$38)*$B58))</f>
        <v>0</v>
      </c>
      <c r="AD58" s="257">
        <f ca="1">IF($V58=$B58,0,IF(AND('Bonus Depreciation Help'!$C$34="50%",$V$5=Inservice),VLOOKUP($C$2,'LookUp Ranges'!$A$64:$CY$69,L$38)*$B58,VLOOKUP($C$2,'LookUp Ranges'!$A$56:$CY$62,L$38)*$B58))</f>
        <v>0</v>
      </c>
      <c r="AE58" s="257">
        <f ca="1">IF($V58=$B58,0,IF(AND('Bonus Depreciation Help'!$C$34="50%",$V$5=Inservice),VLOOKUP($C$2,'LookUp Ranges'!$A$64:$CY$69,M$38)*$B58,VLOOKUP($C$2,'LookUp Ranges'!$A$56:$CY$62,M$38)*$B58))</f>
        <v>0</v>
      </c>
      <c r="AF58" s="257">
        <f ca="1">IF($V58=$B58,0,IF(AND('Bonus Depreciation Help'!$C$34="50%",$V$5=Inservice),VLOOKUP($C$2,'LookUp Ranges'!$A$64:$CY$69,N$38)*$B58,VLOOKUP($C$2,'LookUp Ranges'!$A$56:$CY$62,N$38)*$B58))</f>
        <v>0</v>
      </c>
      <c r="AG58" s="257">
        <f ca="1">IF($V58=$B58,0,IF(AND('Bonus Depreciation Help'!$C$34="50%",$V$5=Inservice),VLOOKUP($C$2,'LookUp Ranges'!$A$64:$CY$69,O$38)*$B58,VLOOKUP($C$2,'LookUp Ranges'!$A$56:$CY$62,O$38)*$B58))</f>
        <v>0</v>
      </c>
      <c r="AH58" s="257">
        <f ca="1">IF($V58=$B58,0,IF(AND('Bonus Depreciation Help'!$C$34="50%",$V$5=Inservice),VLOOKUP($C$2,'LookUp Ranges'!$A$64:$CY$69,P$38)*$B58,VLOOKUP($C$2,'LookUp Ranges'!$A$56:$CY$62,P$38)*$B58))</f>
        <v>0</v>
      </c>
      <c r="AI58" s="257">
        <f ca="1">IF($V58=$B58,0,IF(AND('Bonus Depreciation Help'!$C$34="50%",$V$5=Inservice),VLOOKUP($C$2,'LookUp Ranges'!$A$64:$CY$69,Q$38)*$B58,VLOOKUP($C$2,'LookUp Ranges'!$A$56:$CY$62,Q$38)*$B58))</f>
        <v>0</v>
      </c>
      <c r="AJ58" s="257">
        <f ca="1">IF($V58=$B58,0,IF(AND('Bonus Depreciation Help'!$C$34="50%",$V$5=Inservice),VLOOKUP($C$2,'LookUp Ranges'!$A$64:$CY$69,R$38)*$B58,VLOOKUP($C$2,'LookUp Ranges'!$A$56:$CY$62,R$38)*$B58))</f>
        <v>0</v>
      </c>
      <c r="AK58" s="257">
        <f ca="1">IF($V58=$B58,0,IF(AND('Bonus Depreciation Help'!$C$34="50%",$V$5=Inservice),VLOOKUP($C$2,'LookUp Ranges'!$A$64:$CY$69,S$38)*$B58,VLOOKUP($C$2,'LookUp Ranges'!$A$56:$CY$62,S$38)*$B58))</f>
        <v>0</v>
      </c>
      <c r="AL58" s="257">
        <f ca="1">IF($V58=$B58,0,IF(AND('Bonus Depreciation Help'!$C$34="50%",$V$5=Inservice),VLOOKUP($C$2,'LookUp Ranges'!$A$64:$CY$69,T$38)*$B58,VLOOKUP($C$2,'LookUp Ranges'!$A$56:$CY$62,T$38)*$B58))</f>
        <v>0</v>
      </c>
      <c r="AM58" s="257">
        <f ca="1">IF($V58=$B58,0,IF(AND('Bonus Depreciation Help'!$C$34="50%",$V$5=Inservice),VLOOKUP($C$2,'LookUp Ranges'!$A$64:$CY$69,U$38)*$B58,VLOOKUP($C$2,'LookUp Ranges'!$A$56:$CY$62,U$38)*$B58))</f>
        <v>0</v>
      </c>
      <c r="AN58" s="257">
        <f ca="1">IF($V58=$B58,0,IF(AND('Bonus Depreciation Help'!$C$34="50%",$V$5=Inservice),VLOOKUP($C$2,'LookUp Ranges'!$A$64:$CY$69,V$38)*$B58,VLOOKUP($C$2,'LookUp Ranges'!$A$56:$CY$62,V$38)*$B58))</f>
        <v>0</v>
      </c>
      <c r="AO58" s="257">
        <f ca="1">IF($V58=$B58,0,IF(AND('Bonus Depreciation Help'!$C$34="50%",$V$5=Inservice),VLOOKUP($C$2,'LookUp Ranges'!$A$64:$CY$69,W$38)*$B58,VLOOKUP($C$2,'LookUp Ranges'!$A$56:$CY$62,W$38)*$B58))</f>
        <v>0</v>
      </c>
      <c r="AP58" s="257">
        <f ca="1">IF($V58=$B58,0,IF(AND('Bonus Depreciation Help'!$C$34="50%",$V$5=Inservice),VLOOKUP($C$2,'LookUp Ranges'!$A$64:$CY$69,X$38)*$B58,VLOOKUP($C$2,'LookUp Ranges'!$A$56:$CY$62,X$38)*$B58))</f>
        <v>0</v>
      </c>
      <c r="AQ58" s="257">
        <f ca="1">IF($V58=$B58,0,IF(AND('Bonus Depreciation Help'!$C$34="50%",$V$5=Inservice),VLOOKUP($C$2,'LookUp Ranges'!$A$64:$CY$69,Y$38)*$B58,VLOOKUP($C$2,'LookUp Ranges'!$A$56:$CY$62,Y$38)*$B58))</f>
        <v>0</v>
      </c>
      <c r="AR58" s="257">
        <f ca="1">IF($V58=$B58,0,IF(AND('Bonus Depreciation Help'!$C$34="50%",$V$5=Inservice),VLOOKUP($C$2,'LookUp Ranges'!$A$64:$CY$69,Z$38)*$B58,VLOOKUP($C$2,'LookUp Ranges'!$A$56:$CY$62,Z$38)*$B58))</f>
        <v>0</v>
      </c>
      <c r="AS58" s="257">
        <f ca="1">IF($V58=$B58,0,IF(AND('Bonus Depreciation Help'!$C$34="50%",$V$5=Inservice),VLOOKUP($C$2,'LookUp Ranges'!$A$64:$CY$69,AA$38)*$B58,VLOOKUP($C$2,'LookUp Ranges'!$A$56:$CY$62,AA$38)*$B58))</f>
        <v>0</v>
      </c>
      <c r="AT58" s="257">
        <f ca="1">IF($V58=$B58,0,IF(AND('Bonus Depreciation Help'!$C$34="50%",$V$5=Inservice),VLOOKUP($C$2,'LookUp Ranges'!$A$64:$CY$69,AB$38)*$B58,VLOOKUP($C$2,'LookUp Ranges'!$A$56:$CY$62,AB$38)*$B58))</f>
        <v>0</v>
      </c>
      <c r="AU58" s="257">
        <f ca="1">IF($V58=$B58,0,IF(AND('Bonus Depreciation Help'!$C$34="50%",$V$5=Inservice),VLOOKUP($C$2,'LookUp Ranges'!$A$64:$CY$69,AC$38)*$B58,VLOOKUP($C$2,'LookUp Ranges'!$A$56:$CY$62,AC$38)*$B58))</f>
        <v>0</v>
      </c>
      <c r="AV58" s="257">
        <f ca="1">IF($V58=$B58,0,IF(AND('Bonus Depreciation Help'!$C$34="50%",$V$5=Inservice),VLOOKUP($C$2,'LookUp Ranges'!$A$64:$CY$69,AD$38)*$B58,VLOOKUP($C$2,'LookUp Ranges'!$A$56:$CY$62,AD$38)*$B58))</f>
        <v>0</v>
      </c>
      <c r="AW58" s="257">
        <f ca="1">IF($V58=$B58,0,IF(AND('Bonus Depreciation Help'!$C$34="50%",$V$5=Inservice),VLOOKUP($C$2,'LookUp Ranges'!$A$64:$CY$69,AE$38)*$B58,VLOOKUP($C$2,'LookUp Ranges'!$A$56:$CY$62,AE$38)*$B58))</f>
        <v>0</v>
      </c>
      <c r="AX58" s="257">
        <f ca="1">IF($V58=$B58,0,IF(AND('Bonus Depreciation Help'!$C$34="50%",$V$5=Inservice),VLOOKUP($C$2,'LookUp Ranges'!$A$64:$CY$69,AF$38)*$B58,VLOOKUP($C$2,'LookUp Ranges'!$A$56:$CY$62,AF$38)*$B58))</f>
        <v>0</v>
      </c>
      <c r="AY58" s="257">
        <f ca="1">IF($V58=$B58,0,IF(AND('Bonus Depreciation Help'!$C$34="50%",$V$5=Inservice),VLOOKUP($C$2,'LookUp Ranges'!$A$64:$CY$69,AG$38)*$B58,VLOOKUP($C$2,'LookUp Ranges'!$A$56:$CY$62,AG$38)*$B58))</f>
        <v>0</v>
      </c>
      <c r="AZ58" s="257">
        <f ca="1">IF($V58=$B58,0,IF(AND('Bonus Depreciation Help'!$C$34="50%",$V$5=Inservice),VLOOKUP($C$2,'LookUp Ranges'!$A$64:$CY$69,AH$38)*$B58,VLOOKUP($C$2,'LookUp Ranges'!$A$56:$CY$62,AH$38)*$B58))</f>
        <v>0</v>
      </c>
      <c r="BA58" s="257">
        <f ca="1">IF($V58=$B58,0,IF(AND('Bonus Depreciation Help'!$C$34="50%",$V$5=Inservice),VLOOKUP($C$2,'LookUp Ranges'!$A$64:$CY$69,AI$38)*$B58,VLOOKUP($C$2,'LookUp Ranges'!$A$56:$CY$62,AI$38)*$B58))</f>
        <v>0</v>
      </c>
      <c r="BB58" s="257">
        <f ca="1">IF($V58=$B58,0,IF(AND('Bonus Depreciation Help'!$C$34="50%",$V$5=Inservice),VLOOKUP($C$2,'LookUp Ranges'!$A$64:$CY$69,AJ$38)*$B58,VLOOKUP($C$2,'LookUp Ranges'!$A$56:$CY$62,AJ$38)*$B58))</f>
        <v>0</v>
      </c>
      <c r="BC58" s="257">
        <f ca="1">IF($V58=$B58,0,IF(AND('Bonus Depreciation Help'!$C$34="50%",$V$5=Inservice),VLOOKUP($C$2,'LookUp Ranges'!$A$64:$CY$69,AK$38)*$B58,VLOOKUP($C$2,'LookUp Ranges'!$A$56:$CY$62,AK$38)*$B58))</f>
        <v>0</v>
      </c>
      <c r="BD58" s="257">
        <f ca="1">IF($V58=$B58,0,IF(AND('Bonus Depreciation Help'!$C$34="50%",$V$5=Inservice),VLOOKUP($C$2,'LookUp Ranges'!$A$64:$CY$69,AL$38)*$B58,VLOOKUP($C$2,'LookUp Ranges'!$A$56:$CY$62,AL$38)*$B58))</f>
        <v>0</v>
      </c>
      <c r="BE58" s="257">
        <f ca="1">IF($V58=$B58,0,IF(AND('Bonus Depreciation Help'!$C$34="50%",$V$5=Inservice),VLOOKUP($C$2,'LookUp Ranges'!$A$64:$CY$69,AM$38)*$B58,VLOOKUP($C$2,'LookUp Ranges'!$A$56:$CY$62,AM$38)*$B58))</f>
        <v>0</v>
      </c>
      <c r="BF58" s="257">
        <f ca="1">IF($V58=$B58,0,IF(AND('Bonus Depreciation Help'!$C$34="50%",$V$5=Inservice),VLOOKUP($C$2,'LookUp Ranges'!$A$64:$CY$69,AN$38)*$B58,VLOOKUP($C$2,'LookUp Ranges'!$A$56:$CY$62,AN$38)*$B58))</f>
        <v>0</v>
      </c>
      <c r="BG58" s="257">
        <f ca="1">IF($V58=$B58,0,IF(AND('Bonus Depreciation Help'!$C$34="50%",$V$5=Inservice),VLOOKUP($C$2,'LookUp Ranges'!$A$64:$CY$69,AO$38)*$B58,VLOOKUP($C$2,'LookUp Ranges'!$A$56:$CY$62,AO$38)*$B58))</f>
        <v>0</v>
      </c>
      <c r="BH58" s="257">
        <f ca="1">IF($V58=$B58,0,IF(AND('Bonus Depreciation Help'!$C$34="50%",$V$5=Inservice),VLOOKUP($C$2,'LookUp Ranges'!$A$64:$CY$69,AP$38)*$B58,VLOOKUP($C$2,'LookUp Ranges'!$A$56:$CY$62,AP$38)*$B58))</f>
        <v>0</v>
      </c>
      <c r="BI58" s="257">
        <f ca="1">IF($V58=$B58,0,IF(AND('Bonus Depreciation Help'!$C$34="50%",$V$5=Inservice),VLOOKUP($C$2,'LookUp Ranges'!$A$64:$CY$69,AQ$38)*$B58,VLOOKUP($C$2,'LookUp Ranges'!$A$56:$CY$62,AQ$38)*$B58))</f>
        <v>0</v>
      </c>
      <c r="BJ58" s="257">
        <f ca="1">IF($V58=$B58,0,IF(AND('Bonus Depreciation Help'!$C$34="50%",$V$5=Inservice),VLOOKUP($C$2,'LookUp Ranges'!$A$64:$CY$69,AR$38)*$B58,VLOOKUP($C$2,'LookUp Ranges'!$A$56:$CY$62,AR$38)*$B58))</f>
        <v>0</v>
      </c>
      <c r="BK58" s="257">
        <f ca="1">IF($V58=$B58,0,IF(AND('Bonus Depreciation Help'!$C$34="50%",$V$5=Inservice),VLOOKUP($C$2,'LookUp Ranges'!$A$64:$CY$69,AS$38)*$B58,VLOOKUP($C$2,'LookUp Ranges'!$A$56:$CY$62,AS$38)*$B58))</f>
        <v>0</v>
      </c>
      <c r="BL58" s="257">
        <f ca="1">IF($V58=$B58,0,IF(AND('Bonus Depreciation Help'!$C$34="50%",$V$5=Inservice),VLOOKUP($C$2,'LookUp Ranges'!$A$64:$CY$69,AT$38)*$B58,VLOOKUP($C$2,'LookUp Ranges'!$A$56:$CY$62,AT$38)*$B58))</f>
        <v>0</v>
      </c>
      <c r="BM58" s="257">
        <f ca="1">IF($V58=$B58,0,IF(AND('Bonus Depreciation Help'!$C$34="50%",$V$5=Inservice),VLOOKUP($C$2,'LookUp Ranges'!$A$64:$CY$69,AU$38)*$B58,VLOOKUP($C$2,'LookUp Ranges'!$A$56:$CY$62,AU$38)*$B58))</f>
        <v>0</v>
      </c>
      <c r="BN58" s="257">
        <f ca="1">IF($V58=$B58,0,IF(AND('Bonus Depreciation Help'!$C$34="50%",$V$5=Inservice),VLOOKUP($C$2,'LookUp Ranges'!$A$64:$CY$69,AV$38)*$B58,VLOOKUP($C$2,'LookUp Ranges'!$A$56:$CY$62,AV$38)*$B58))</f>
        <v>0</v>
      </c>
      <c r="BO58" s="257">
        <f ca="1">IF($V58=$B58,0,IF(AND('Bonus Depreciation Help'!$C$34="50%",$V$5=Inservice),VLOOKUP($C$2,'LookUp Ranges'!$A$64:$CY$69,AW$38)*$B58,VLOOKUP($C$2,'LookUp Ranges'!$A$56:$CY$62,AW$38)*$B58))</f>
        <v>0</v>
      </c>
      <c r="BP58" s="257">
        <f ca="1">IF($V58=$B58,0,IF(AND('Bonus Depreciation Help'!$C$34="50%",$V$5=Inservice),VLOOKUP($C$2,'LookUp Ranges'!$A$64:$CY$69,AX$38)*$B58,VLOOKUP($C$2,'LookUp Ranges'!$A$56:$CY$62,AX$38)*$B58))</f>
        <v>0</v>
      </c>
      <c r="BQ58" s="257">
        <f ca="1">IF($V58=$B58,0,IF(AND('Bonus Depreciation Help'!$C$34="50%",$V$5=Inservice),VLOOKUP($C$2,'LookUp Ranges'!$A$64:$CY$69,AY$38)*$B58,VLOOKUP($C$2,'LookUp Ranges'!$A$56:$CY$62,AY$38)*$B58))</f>
        <v>0</v>
      </c>
      <c r="BR58" s="257">
        <f ca="1">IF($V58=$B58,0,IF(AND('Bonus Depreciation Help'!$C$34="50%",$V$5=Inservice),VLOOKUP($C$2,'LookUp Ranges'!$A$64:$CY$69,AZ$38)*$B58,VLOOKUP($C$2,'LookUp Ranges'!$A$56:$CY$62,AZ$38)*$B58))</f>
        <v>0</v>
      </c>
      <c r="BS58" s="257">
        <f ca="1">IF($V58=$B58,0,IF(AND('Bonus Depreciation Help'!$C$34="50%",$V$5=Inservice),VLOOKUP($C$2,'LookUp Ranges'!$A$64:$CY$69,BA$38)*$B58,VLOOKUP($C$2,'LookUp Ranges'!$A$56:$CY$62,BA$38)*$B58))</f>
        <v>0</v>
      </c>
      <c r="BT58" s="257">
        <f ca="1">IF($V58=$B58,0,IF(AND('Bonus Depreciation Help'!$C$34="50%",$V$5=Inservice),VLOOKUP($C$2,'LookUp Ranges'!$A$64:$CY$69,BB$38)*$B58,VLOOKUP($C$2,'LookUp Ranges'!$A$56:$CY$62,BB$38)*$B58))</f>
        <v>0</v>
      </c>
      <c r="BU58" s="257">
        <f ca="1">IF($V58=$B58,0,IF(AND('Bonus Depreciation Help'!$C$34="50%",$V$5=Inservice),VLOOKUP($C$2,'LookUp Ranges'!$A$64:$CY$69,BC$38)*$B58,VLOOKUP($C$2,'LookUp Ranges'!$A$56:$CY$62,BC$38)*$B58))</f>
        <v>0</v>
      </c>
      <c r="BV58" s="257">
        <f ca="1">IF($V58=$B58,0,IF(AND('Bonus Depreciation Help'!$C$34="50%",$V$5=Inservice),VLOOKUP($C$2,'LookUp Ranges'!$A$64:$CY$69,BD$38)*$B58,VLOOKUP($C$2,'LookUp Ranges'!$A$56:$CY$62,BD$38)*$B58))</f>
        <v>0</v>
      </c>
      <c r="BW58" s="257">
        <f ca="1">IF($V58=$B58,0,IF(AND('Bonus Depreciation Help'!$C$34="50%",$V$5=Inservice),VLOOKUP($C$2,'LookUp Ranges'!$A$64:$CY$69,BE$38)*$B58,VLOOKUP($C$2,'LookUp Ranges'!$A$56:$CY$62,BE$38)*$B58))</f>
        <v>0</v>
      </c>
      <c r="BX58" s="257">
        <f ca="1">IF($V58=$B58,0,IF(AND('Bonus Depreciation Help'!$C$34="50%",$V$5=Inservice),VLOOKUP($C$2,'LookUp Ranges'!$A$64:$CY$69,BF$38)*$B58,VLOOKUP($C$2,'LookUp Ranges'!$A$56:$CY$62,BF$38)*$B58))</f>
        <v>0</v>
      </c>
      <c r="BY58" s="257">
        <f ca="1">IF($V58=$B58,0,IF(AND('Bonus Depreciation Help'!$C$34="50%",$V$5=Inservice),VLOOKUP($C$2,'LookUp Ranges'!$A$64:$CY$69,BG$38)*$B58,VLOOKUP($C$2,'LookUp Ranges'!$A$56:$CY$62,BG$38)*$B58))</f>
        <v>0</v>
      </c>
      <c r="BZ58" s="257">
        <f ca="1">IF($V58=$B58,0,IF(AND('Bonus Depreciation Help'!$C$34="50%",$V$5=Inservice),VLOOKUP($C$2,'LookUp Ranges'!$A$64:$CY$69,BH$38)*$B58,VLOOKUP($C$2,'LookUp Ranges'!$A$56:$CY$62,BH$38)*$B58))</f>
        <v>0</v>
      </c>
      <c r="CA58" s="257">
        <f ca="1">IF($V58=$B58,0,IF(AND('Bonus Depreciation Help'!$C$34="50%",$V$5=Inservice),VLOOKUP($C$2,'LookUp Ranges'!$A$64:$CY$69,BI$38)*$B58,VLOOKUP($C$2,'LookUp Ranges'!$A$56:$CY$62,BI$38)*$B58))</f>
        <v>0</v>
      </c>
      <c r="CB58" s="257">
        <f ca="1">IF($V58=$B58,0,IF(AND('Bonus Depreciation Help'!$C$34="50%",$V$5=Inservice),VLOOKUP($C$2,'LookUp Ranges'!$A$64:$CY$69,BJ$38)*$B58,VLOOKUP($C$2,'LookUp Ranges'!$A$56:$CY$62,BJ$38)*$B58))</f>
        <v>0</v>
      </c>
      <c r="CC58" s="257">
        <f ca="1">IF($V58=$B58,0,IF(AND('Bonus Depreciation Help'!$C$34="50%",$V$5=Inservice),VLOOKUP($C$2,'LookUp Ranges'!$A$64:$CY$69,BK$38)*$B58,VLOOKUP($C$2,'LookUp Ranges'!$A$56:$CY$62,BK$38)*$B58))</f>
        <v>0</v>
      </c>
      <c r="CD58" s="257">
        <f ca="1">IF($V58=$B58,0,IF(AND('Bonus Depreciation Help'!$C$34="50%",$V$5=Inservice),VLOOKUP($C$2,'LookUp Ranges'!$A$64:$CY$69,BL$38)*$B58,VLOOKUP($C$2,'LookUp Ranges'!$A$56:$CY$62,BL$38)*$B58))</f>
        <v>0</v>
      </c>
      <c r="CE58" s="257">
        <f ca="1">IF($V58=$B58,0,IF(AND('Bonus Depreciation Help'!$C$34="50%",$V$5=Inservice),VLOOKUP($C$2,'LookUp Ranges'!$A$64:$CY$69,BM$38)*$B58,VLOOKUP($C$2,'LookUp Ranges'!$A$56:$CY$62,BM$38)*$B58))</f>
        <v>0</v>
      </c>
      <c r="CF58" s="257">
        <f ca="1">IF($V58=$B58,0,IF(AND('Bonus Depreciation Help'!$C$34="50%",$V$5=Inservice),VLOOKUP($C$2,'LookUp Ranges'!$A$64:$CY$69,BN$38)*$B58,VLOOKUP($C$2,'LookUp Ranges'!$A$56:$CY$62,BN$38)*$B58))</f>
        <v>0</v>
      </c>
      <c r="CG58" s="257">
        <f ca="1">IF($V58=$B58,0,IF(AND('Bonus Depreciation Help'!$C$34="50%",$V$5=Inservice),VLOOKUP($C$2,'LookUp Ranges'!$A$64:$CY$69,BO$38)*$B58,VLOOKUP($C$2,'LookUp Ranges'!$A$56:$CY$62,BO$38)*$B58))</f>
        <v>0</v>
      </c>
      <c r="CH58" s="257">
        <f ca="1">IF($V58=$B58,0,IF(AND('Bonus Depreciation Help'!$C$34="50%",$V$5=Inservice),VLOOKUP($C$2,'LookUp Ranges'!$A$64:$CY$69,BP$38)*$B58,VLOOKUP($C$2,'LookUp Ranges'!$A$56:$CY$62,BP$38)*$B58))</f>
        <v>0</v>
      </c>
      <c r="CI58" s="257">
        <f ca="1">IF($V58=$B58,0,IF(AND('Bonus Depreciation Help'!$C$34="50%",$V$5=Inservice),VLOOKUP($C$2,'LookUp Ranges'!$A$64:$CY$69,BQ$38)*$B58,VLOOKUP($C$2,'LookUp Ranges'!$A$56:$CY$62,BQ$38)*$B58))</f>
        <v>0</v>
      </c>
      <c r="CJ58" s="257">
        <f ca="1">IF($V58=$B58,0,IF(AND('Bonus Depreciation Help'!$C$34="50%",$V$5=Inservice),VLOOKUP($C$2,'LookUp Ranges'!$A$64:$CY$69,BR$38)*$B58,VLOOKUP($C$2,'LookUp Ranges'!$A$56:$CY$62,BR$38)*$B58))</f>
        <v>0</v>
      </c>
      <c r="CK58" s="257">
        <f ca="1">IF($V58=$B58,0,IF(AND('Bonus Depreciation Help'!$C$34="50%",$V$5=Inservice),VLOOKUP($C$2,'LookUp Ranges'!$A$64:$CY$69,BS$38)*$B58,VLOOKUP($C$2,'LookUp Ranges'!$A$56:$CY$62,BS$38)*$B58))</f>
        <v>0</v>
      </c>
      <c r="CL58" s="257">
        <f ca="1">IF($V58=$B58,0,IF(AND('Bonus Depreciation Help'!$C$34="50%",$V$5=Inservice),VLOOKUP($C$2,'LookUp Ranges'!$A$64:$CY$69,BT$38)*$B58,VLOOKUP($C$2,'LookUp Ranges'!$A$56:$CY$62,BT$38)*$B58))</f>
        <v>0</v>
      </c>
      <c r="CM58" s="257">
        <f ca="1">IF($V58=$B58,0,IF(AND('Bonus Depreciation Help'!$C$34="50%",$V$5=Inservice),VLOOKUP($C$2,'LookUp Ranges'!$A$64:$CY$69,BU$38)*$B58,VLOOKUP($C$2,'LookUp Ranges'!$A$56:$CY$62,BU$38)*$B58))</f>
        <v>0</v>
      </c>
      <c r="CN58" s="257">
        <f ca="1">IF($V58=$B58,0,IF(AND('Bonus Depreciation Help'!$C$34="50%",$V$5=Inservice),VLOOKUP($C$2,'LookUp Ranges'!$A$64:$CY$69,BV$38)*$B58,VLOOKUP($C$2,'LookUp Ranges'!$A$56:$CY$62,BV$38)*$B58))</f>
        <v>0</v>
      </c>
      <c r="CO58" s="257">
        <f ca="1">IF($V58=$B58,0,IF(AND('Bonus Depreciation Help'!$C$34="50%",$V$5=Inservice),VLOOKUP($C$2,'LookUp Ranges'!$A$64:$CY$69,BW$38)*$B58,VLOOKUP($C$2,'LookUp Ranges'!$A$56:$CY$62,BW$38)*$B58))</f>
        <v>0</v>
      </c>
      <c r="CP58" s="257">
        <f ca="1">IF($V58=$B58,0,IF(AND('Bonus Depreciation Help'!$C$34="50%",$V$5=Inservice),VLOOKUP($C$2,'LookUp Ranges'!$A$64:$CY$69,BX$38)*$B58,VLOOKUP($C$2,'LookUp Ranges'!$A$56:$CY$62,BX$38)*$B58))</f>
        <v>0</v>
      </c>
      <c r="CQ58" s="257">
        <f ca="1">IF($V58=$B58,0,IF(AND('Bonus Depreciation Help'!$C$34="50%",$V$5=Inservice),VLOOKUP($C$2,'LookUp Ranges'!$A$64:$CY$69,BY$38)*$B58,VLOOKUP($C$2,'LookUp Ranges'!$A$56:$CY$62,BY$38)*$B58))</f>
        <v>0</v>
      </c>
      <c r="CR58" s="257">
        <f ca="1">IF($V58=$B58,0,IF(AND('Bonus Depreciation Help'!$C$34="50%",$V$5=Inservice),VLOOKUP($C$2,'LookUp Ranges'!$A$64:$CY$69,BZ$38)*$B58,VLOOKUP($C$2,'LookUp Ranges'!$A$56:$CY$62,BZ$38)*$B58))</f>
        <v>0</v>
      </c>
      <c r="CS58" s="257">
        <f ca="1">IF($V58=$B58,0,IF(AND('Bonus Depreciation Help'!$C$34="50%",$V$5=Inservice),VLOOKUP($C$2,'LookUp Ranges'!$A$64:$CY$69,CA$38)*$B58,VLOOKUP($C$2,'LookUp Ranges'!$A$56:$CY$62,CA$38)*$B58))</f>
        <v>0</v>
      </c>
      <c r="CT58" s="257">
        <f ca="1">IF($V58=$B58,0,IF(AND('Bonus Depreciation Help'!$C$34="50%",$V$5=Inservice),VLOOKUP($C$2,'LookUp Ranges'!$A$64:$CY$69,CB$38)*$B58,VLOOKUP($C$2,'LookUp Ranges'!$A$56:$CY$62,CB$38)*$B58))</f>
        <v>0</v>
      </c>
      <c r="CU58" s="257">
        <f ca="1">IF($V58=$B58,0,IF(AND('Bonus Depreciation Help'!$C$34="50%",$V$5=Inservice),VLOOKUP($C$2,'LookUp Ranges'!$A$64:$CY$69,CC$38)*$B58,VLOOKUP($C$2,'LookUp Ranges'!$A$56:$CY$62,CC$38)*$B58))</f>
        <v>0</v>
      </c>
      <c r="CV58" s="257">
        <f ca="1">IF($V58=$B58,0,IF(AND('Bonus Depreciation Help'!$C$34="50%",$V$5=Inservice),VLOOKUP($C$2,'LookUp Ranges'!$A$64:$CY$69,CD$38)*$B58,VLOOKUP($C$2,'LookUp Ranges'!$A$56:$CY$62,CD$38)*$B58))</f>
        <v>0</v>
      </c>
      <c r="CW58" s="257">
        <f ca="1">IF($V58=$B58,0,IF(AND('Bonus Depreciation Help'!$C$34="50%",$V$5=Inservice),VLOOKUP($C$2,'LookUp Ranges'!$A$64:$CY$69,CE$38)*$B58,VLOOKUP($C$2,'LookUp Ranges'!$A$56:$CY$62,CE$38)*$B58))</f>
        <v>0</v>
      </c>
      <c r="CX58" s="257">
        <f ca="1">IF($V58=$B58,0,IF(AND('Bonus Depreciation Help'!$C$34="50%",$V$5=Inservice),VLOOKUP($C$2,'LookUp Ranges'!$A$64:$CY$69,CF$38)*$B58,VLOOKUP($C$2,'LookUp Ranges'!$A$56:$CY$62,CF$38)*$B58))</f>
        <v>0</v>
      </c>
      <c r="CY58" s="247">
        <f t="shared" ca="1" si="236"/>
        <v>0</v>
      </c>
    </row>
    <row r="59" spans="1:103" x14ac:dyDescent="0.2">
      <c r="A59" s="246">
        <f t="shared" si="234"/>
        <v>21</v>
      </c>
      <c r="B59" s="238">
        <f t="shared" ca="1" si="235"/>
        <v>0</v>
      </c>
      <c r="C59" s="258"/>
      <c r="D59" s="258"/>
      <c r="E59" s="258"/>
      <c r="F59" s="258"/>
      <c r="G59" s="258"/>
      <c r="H59" s="258"/>
      <c r="I59" s="258"/>
      <c r="J59" s="258"/>
      <c r="K59" s="258"/>
      <c r="L59" s="258"/>
      <c r="M59" s="258"/>
      <c r="N59" s="258"/>
      <c r="O59" s="258"/>
      <c r="P59" s="258"/>
      <c r="Q59" s="258"/>
      <c r="R59" s="258"/>
      <c r="S59" s="258"/>
      <c r="T59" s="258"/>
      <c r="U59" s="258"/>
      <c r="V59" s="259"/>
      <c r="W59" s="260">
        <f ca="1">IF(AND('Bonus Depreciation Help'!$C$34="100%",W$5=Inservice),$B59,IF(AND('Bonus Depreciation Help'!$C$34="50%",W$5=Inservice),VLOOKUP($C$2,'LookUp Ranges'!$A$64:$CY$69,D$38)*$B59,VLOOKUP($C$2,'LookUp Ranges'!$A$56:$CY$62,D$38)*$B59))</f>
        <v>0</v>
      </c>
      <c r="X59" s="260">
        <f ca="1">IF($W59=$B59,0,IF(AND('Bonus Depreciation Help'!$C$34="50%",$W$5=Inservice),VLOOKUP($C$2,'LookUp Ranges'!$A$64:$CY$69,E$38)*$B59,VLOOKUP($C$2,'LookUp Ranges'!$A$56:$CY$62,E$38)*$B59))</f>
        <v>0</v>
      </c>
      <c r="Y59" s="260">
        <f ca="1">IF($W59=$B59,0,IF(AND('Bonus Depreciation Help'!$C$34="50%",$W$5=Inservice),VLOOKUP($C$2,'LookUp Ranges'!$A$64:$CY$69,F$38)*$B59,VLOOKUP($C$2,'LookUp Ranges'!$A$56:$CY$62,F$38)*$B59))</f>
        <v>0</v>
      </c>
      <c r="Z59" s="261">
        <f ca="1">IF($W59=$B59,0,IF(AND('Bonus Depreciation Help'!$C$34="50%",$W$5=Inservice),VLOOKUP($C$2,'LookUp Ranges'!$A$64:$CY$69,G$38)*$B59,VLOOKUP($C$2,'LookUp Ranges'!$A$56:$CY$62,G$38)*$B59))</f>
        <v>0</v>
      </c>
      <c r="AA59" s="261">
        <f ca="1">IF($W59=$B59,0,IF(AND('Bonus Depreciation Help'!$C$34="50%",$W$5=Inservice),VLOOKUP($C$2,'LookUp Ranges'!$A$64:$CY$69,H$38)*$B59,VLOOKUP($C$2,'LookUp Ranges'!$A$56:$CY$62,H$38)*$B59))</f>
        <v>0</v>
      </c>
      <c r="AB59" s="261">
        <f ca="1">IF($W59=$B59,0,IF(AND('Bonus Depreciation Help'!$C$34="50%",$W$5=Inservice),VLOOKUP($C$2,'LookUp Ranges'!$A$64:$CY$69,I$38)*$B59,VLOOKUP($C$2,'LookUp Ranges'!$A$56:$CY$62,I$38)*$B59))</f>
        <v>0</v>
      </c>
      <c r="AC59" s="261">
        <f ca="1">IF($W59=$B59,0,IF(AND('Bonus Depreciation Help'!$C$34="50%",$W$5=Inservice),VLOOKUP($C$2,'LookUp Ranges'!$A$64:$CY$69,J$38)*$B59,VLOOKUP($C$2,'LookUp Ranges'!$A$56:$CY$62,J$38)*$B59))</f>
        <v>0</v>
      </c>
      <c r="AD59" s="261">
        <f ca="1">IF($W59=$B59,0,IF(AND('Bonus Depreciation Help'!$C$34="50%",$W$5=Inservice),VLOOKUP($C$2,'LookUp Ranges'!$A$64:$CY$69,K$38)*$B59,VLOOKUP($C$2,'LookUp Ranges'!$A$56:$CY$62,K$38)*$B59))</f>
        <v>0</v>
      </c>
      <c r="AE59" s="261">
        <f ca="1">IF($W59=$B59,0,IF(AND('Bonus Depreciation Help'!$C$34="50%",$W$5=Inservice),VLOOKUP($C$2,'LookUp Ranges'!$A$64:$CY$69,L$38)*$B59,VLOOKUP($C$2,'LookUp Ranges'!$A$56:$CY$62,L$38)*$B59))</f>
        <v>0</v>
      </c>
      <c r="AF59" s="261">
        <f ca="1">IF($W59=$B59,0,IF(AND('Bonus Depreciation Help'!$C$34="50%",$W$5=Inservice),VLOOKUP($C$2,'LookUp Ranges'!$A$64:$CY$69,M$38)*$B59,VLOOKUP($C$2,'LookUp Ranges'!$A$56:$CY$62,M$38)*$B59))</f>
        <v>0</v>
      </c>
      <c r="AG59" s="261">
        <f ca="1">IF($W59=$B59,0,IF(AND('Bonus Depreciation Help'!$C$34="50%",$W$5=Inservice),VLOOKUP($C$2,'LookUp Ranges'!$A$64:$CY$69,N$38)*$B59,VLOOKUP($C$2,'LookUp Ranges'!$A$56:$CY$62,N$38)*$B59))</f>
        <v>0</v>
      </c>
      <c r="AH59" s="261">
        <f ca="1">IF($W59=$B59,0,IF(AND('Bonus Depreciation Help'!$C$34="50%",$W$5=Inservice),VLOOKUP($C$2,'LookUp Ranges'!$A$64:$CY$69,O$38)*$B59,VLOOKUP($C$2,'LookUp Ranges'!$A$56:$CY$62,O$38)*$B59))</f>
        <v>0</v>
      </c>
      <c r="AI59" s="261">
        <f ca="1">IF($W59=$B59,0,IF(AND('Bonus Depreciation Help'!$C$34="50%",$W$5=Inservice),VLOOKUP($C$2,'LookUp Ranges'!$A$64:$CY$69,P$38)*$B59,VLOOKUP($C$2,'LookUp Ranges'!$A$56:$CY$62,P$38)*$B59))</f>
        <v>0</v>
      </c>
      <c r="AJ59" s="261">
        <f ca="1">IF($W59=$B59,0,IF(AND('Bonus Depreciation Help'!$C$34="50%",$W$5=Inservice),VLOOKUP($C$2,'LookUp Ranges'!$A$64:$CY$69,Q$38)*$B59,VLOOKUP($C$2,'LookUp Ranges'!$A$56:$CY$62,Q$38)*$B59))</f>
        <v>0</v>
      </c>
      <c r="AK59" s="261">
        <f ca="1">IF($W59=$B59,0,IF(AND('Bonus Depreciation Help'!$C$34="50%",$W$5=Inservice),VLOOKUP($C$2,'LookUp Ranges'!$A$64:$CY$69,R$38)*$B59,VLOOKUP($C$2,'LookUp Ranges'!$A$56:$CY$62,R$38)*$B59))</f>
        <v>0</v>
      </c>
      <c r="AL59" s="261">
        <f ca="1">IF($W59=$B59,0,IF(AND('Bonus Depreciation Help'!$C$34="50%",$W$5=Inservice),VLOOKUP($C$2,'LookUp Ranges'!$A$64:$CY$69,S$38)*$B59,VLOOKUP($C$2,'LookUp Ranges'!$A$56:$CY$62,S$38)*$B59))</f>
        <v>0</v>
      </c>
      <c r="AM59" s="261">
        <f ca="1">IF($W59=$B59,0,IF(AND('Bonus Depreciation Help'!$C$34="50%",$W$5=Inservice),VLOOKUP($C$2,'LookUp Ranges'!$A$64:$CY$69,T$38)*$B59,VLOOKUP($C$2,'LookUp Ranges'!$A$56:$CY$62,T$38)*$B59))</f>
        <v>0</v>
      </c>
      <c r="AN59" s="261">
        <f ca="1">IF($W59=$B59,0,IF(AND('Bonus Depreciation Help'!$C$34="50%",$W$5=Inservice),VLOOKUP($C$2,'LookUp Ranges'!$A$64:$CY$69,U$38)*$B59,VLOOKUP($C$2,'LookUp Ranges'!$A$56:$CY$62,U$38)*$B59))</f>
        <v>0</v>
      </c>
      <c r="AO59" s="261">
        <f ca="1">IF($W59=$B59,0,IF(AND('Bonus Depreciation Help'!$C$34="50%",$W$5=Inservice),VLOOKUP($C$2,'LookUp Ranges'!$A$64:$CY$69,V$38)*$B59,VLOOKUP($C$2,'LookUp Ranges'!$A$56:$CY$62,V$38)*$B59))</f>
        <v>0</v>
      </c>
      <c r="AP59" s="261">
        <f ca="1">IF($W59=$B59,0,IF(AND('Bonus Depreciation Help'!$C$34="50%",$W$5=Inservice),VLOOKUP($C$2,'LookUp Ranges'!$A$64:$CY$69,W$38)*$B59,VLOOKUP($C$2,'LookUp Ranges'!$A$56:$CY$62,W$38)*$B59))</f>
        <v>0</v>
      </c>
      <c r="AQ59" s="261">
        <f ca="1">IF($W59=$B59,0,IF(AND('Bonus Depreciation Help'!$C$34="50%",$W$5=Inservice),VLOOKUP($C$2,'LookUp Ranges'!$A$64:$CY$69,X$38)*$B59,VLOOKUP($C$2,'LookUp Ranges'!$A$56:$CY$62,X$38)*$B59))</f>
        <v>0</v>
      </c>
      <c r="AR59" s="261">
        <f ca="1">IF($W59=$B59,0,IF(AND('Bonus Depreciation Help'!$C$34="50%",$W$5=Inservice),VLOOKUP($C$2,'LookUp Ranges'!$A$64:$CY$69,Y$38)*$B59,VLOOKUP($C$2,'LookUp Ranges'!$A$56:$CY$62,Y$38)*$B59))</f>
        <v>0</v>
      </c>
      <c r="AS59" s="261">
        <f ca="1">IF($W59=$B59,0,IF(AND('Bonus Depreciation Help'!$C$34="50%",$W$5=Inservice),VLOOKUP($C$2,'LookUp Ranges'!$A$64:$CY$69,Z$38)*$B59,VLOOKUP($C$2,'LookUp Ranges'!$A$56:$CY$62,Z$38)*$B59))</f>
        <v>0</v>
      </c>
      <c r="AT59" s="261">
        <f ca="1">IF($W59=$B59,0,IF(AND('Bonus Depreciation Help'!$C$34="50%",$W$5=Inservice),VLOOKUP($C$2,'LookUp Ranges'!$A$64:$CY$69,AA$38)*$B59,VLOOKUP($C$2,'LookUp Ranges'!$A$56:$CY$62,AA$38)*$B59))</f>
        <v>0</v>
      </c>
      <c r="AU59" s="261">
        <f ca="1">IF($W59=$B59,0,IF(AND('Bonus Depreciation Help'!$C$34="50%",$W$5=Inservice),VLOOKUP($C$2,'LookUp Ranges'!$A$64:$CY$69,AB$38)*$B59,VLOOKUP($C$2,'LookUp Ranges'!$A$56:$CY$62,AB$38)*$B59))</f>
        <v>0</v>
      </c>
      <c r="AV59" s="261">
        <f ca="1">IF($W59=$B59,0,IF(AND('Bonus Depreciation Help'!$C$34="50%",$W$5=Inservice),VLOOKUP($C$2,'LookUp Ranges'!$A$64:$CY$69,AC$38)*$B59,VLOOKUP($C$2,'LookUp Ranges'!$A$56:$CY$62,AC$38)*$B59))</f>
        <v>0</v>
      </c>
      <c r="AW59" s="261">
        <f ca="1">IF($W59=$B59,0,IF(AND('Bonus Depreciation Help'!$C$34="50%",$W$5=Inservice),VLOOKUP($C$2,'LookUp Ranges'!$A$64:$CY$69,AD$38)*$B59,VLOOKUP($C$2,'LookUp Ranges'!$A$56:$CY$62,AD$38)*$B59))</f>
        <v>0</v>
      </c>
      <c r="AX59" s="261">
        <f ca="1">IF($W59=$B59,0,IF(AND('Bonus Depreciation Help'!$C$34="50%",$W$5=Inservice),VLOOKUP($C$2,'LookUp Ranges'!$A$64:$CY$69,AE$38)*$B59,VLOOKUP($C$2,'LookUp Ranges'!$A$56:$CY$62,AE$38)*$B59))</f>
        <v>0</v>
      </c>
      <c r="AY59" s="261">
        <f ca="1">IF($W59=$B59,0,IF(AND('Bonus Depreciation Help'!$C$34="50%",$W$5=Inservice),VLOOKUP($C$2,'LookUp Ranges'!$A$64:$CY$69,AF$38)*$B59,VLOOKUP($C$2,'LookUp Ranges'!$A$56:$CY$62,AF$38)*$B59))</f>
        <v>0</v>
      </c>
      <c r="AZ59" s="261">
        <f ca="1">IF($W59=$B59,0,IF(AND('Bonus Depreciation Help'!$C$34="50%",$W$5=Inservice),VLOOKUP($C$2,'LookUp Ranges'!$A$64:$CY$69,AG$38)*$B59,VLOOKUP($C$2,'LookUp Ranges'!$A$56:$CY$62,AG$38)*$B59))</f>
        <v>0</v>
      </c>
      <c r="BA59" s="261">
        <f ca="1">IF($W59=$B59,0,IF(AND('Bonus Depreciation Help'!$C$34="50%",$W$5=Inservice),VLOOKUP($C$2,'LookUp Ranges'!$A$64:$CY$69,AH$38)*$B59,VLOOKUP($C$2,'LookUp Ranges'!$A$56:$CY$62,AH$38)*$B59))</f>
        <v>0</v>
      </c>
      <c r="BB59" s="261">
        <f ca="1">IF($W59=$B59,0,IF(AND('Bonus Depreciation Help'!$C$34="50%",$W$5=Inservice),VLOOKUP($C$2,'LookUp Ranges'!$A$64:$CY$69,AI$38)*$B59,VLOOKUP($C$2,'LookUp Ranges'!$A$56:$CY$62,AI$38)*$B59))</f>
        <v>0</v>
      </c>
      <c r="BC59" s="261">
        <f ca="1">IF($W59=$B59,0,IF(AND('Bonus Depreciation Help'!$C$34="50%",$W$5=Inservice),VLOOKUP($C$2,'LookUp Ranges'!$A$64:$CY$69,AJ$38)*$B59,VLOOKUP($C$2,'LookUp Ranges'!$A$56:$CY$62,AJ$38)*$B59))</f>
        <v>0</v>
      </c>
      <c r="BD59" s="261">
        <f ca="1">IF($W59=$B59,0,IF(AND('Bonus Depreciation Help'!$C$34="50%",$W$5=Inservice),VLOOKUP($C$2,'LookUp Ranges'!$A$64:$CY$69,AK$38)*$B59,VLOOKUP($C$2,'LookUp Ranges'!$A$56:$CY$62,AK$38)*$B59))</f>
        <v>0</v>
      </c>
      <c r="BE59" s="261">
        <f ca="1">IF($W59=$B59,0,IF(AND('Bonus Depreciation Help'!$C$34="50%",$W$5=Inservice),VLOOKUP($C$2,'LookUp Ranges'!$A$64:$CY$69,AL$38)*$B59,VLOOKUP($C$2,'LookUp Ranges'!$A$56:$CY$62,AL$38)*$B59))</f>
        <v>0</v>
      </c>
      <c r="BF59" s="261">
        <f ca="1">IF($W59=$B59,0,IF(AND('Bonus Depreciation Help'!$C$34="50%",$W$5=Inservice),VLOOKUP($C$2,'LookUp Ranges'!$A$64:$CY$69,AM$38)*$B59,VLOOKUP($C$2,'LookUp Ranges'!$A$56:$CY$62,AM$38)*$B59))</f>
        <v>0</v>
      </c>
      <c r="BG59" s="261">
        <f ca="1">IF($W59=$B59,0,IF(AND('Bonus Depreciation Help'!$C$34="50%",$W$5=Inservice),VLOOKUP($C$2,'LookUp Ranges'!$A$64:$CY$69,AN$38)*$B59,VLOOKUP($C$2,'LookUp Ranges'!$A$56:$CY$62,AN$38)*$B59))</f>
        <v>0</v>
      </c>
      <c r="BH59" s="261">
        <f ca="1">IF($W59=$B59,0,IF(AND('Bonus Depreciation Help'!$C$34="50%",$W$5=Inservice),VLOOKUP($C$2,'LookUp Ranges'!$A$64:$CY$69,AO$38)*$B59,VLOOKUP($C$2,'LookUp Ranges'!$A$56:$CY$62,AO$38)*$B59))</f>
        <v>0</v>
      </c>
      <c r="BI59" s="261">
        <f ca="1">IF($W59=$B59,0,IF(AND('Bonus Depreciation Help'!$C$34="50%",$W$5=Inservice),VLOOKUP($C$2,'LookUp Ranges'!$A$64:$CY$69,AP$38)*$B59,VLOOKUP($C$2,'LookUp Ranges'!$A$56:$CY$62,AP$38)*$B59))</f>
        <v>0</v>
      </c>
      <c r="BJ59" s="261">
        <f ca="1">IF($W59=$B59,0,IF(AND('Bonus Depreciation Help'!$C$34="50%",$W$5=Inservice),VLOOKUP($C$2,'LookUp Ranges'!$A$64:$CY$69,AQ$38)*$B59,VLOOKUP($C$2,'LookUp Ranges'!$A$56:$CY$62,AQ$38)*$B59))</f>
        <v>0</v>
      </c>
      <c r="BK59" s="261">
        <f ca="1">IF($W59=$B59,0,IF(AND('Bonus Depreciation Help'!$C$34="50%",$W$5=Inservice),VLOOKUP($C$2,'LookUp Ranges'!$A$64:$CY$69,AR$38)*$B59,VLOOKUP($C$2,'LookUp Ranges'!$A$56:$CY$62,AR$38)*$B59))</f>
        <v>0</v>
      </c>
      <c r="BL59" s="261">
        <f ca="1">IF($W59=$B59,0,IF(AND('Bonus Depreciation Help'!$C$34="50%",$W$5=Inservice),VLOOKUP($C$2,'LookUp Ranges'!$A$64:$CY$69,AS$38)*$B59,VLOOKUP($C$2,'LookUp Ranges'!$A$56:$CY$62,AS$38)*$B59))</f>
        <v>0</v>
      </c>
      <c r="BM59" s="261">
        <f ca="1">IF($W59=$B59,0,IF(AND('Bonus Depreciation Help'!$C$34="50%",$W$5=Inservice),VLOOKUP($C$2,'LookUp Ranges'!$A$64:$CY$69,AT$38)*$B59,VLOOKUP($C$2,'LookUp Ranges'!$A$56:$CY$62,AT$38)*$B59))</f>
        <v>0</v>
      </c>
      <c r="BN59" s="261">
        <f ca="1">IF($W59=$B59,0,IF(AND('Bonus Depreciation Help'!$C$34="50%",$W$5=Inservice),VLOOKUP($C$2,'LookUp Ranges'!$A$64:$CY$69,AU$38)*$B59,VLOOKUP($C$2,'LookUp Ranges'!$A$56:$CY$62,AU$38)*$B59))</f>
        <v>0</v>
      </c>
      <c r="BO59" s="261">
        <f ca="1">IF($W59=$B59,0,IF(AND('Bonus Depreciation Help'!$C$34="50%",$W$5=Inservice),VLOOKUP($C$2,'LookUp Ranges'!$A$64:$CY$69,AV$38)*$B59,VLOOKUP($C$2,'LookUp Ranges'!$A$56:$CY$62,AV$38)*$B59))</f>
        <v>0</v>
      </c>
      <c r="BP59" s="261">
        <f ca="1">IF($W59=$B59,0,IF(AND('Bonus Depreciation Help'!$C$34="50%",$W$5=Inservice),VLOOKUP($C$2,'LookUp Ranges'!$A$64:$CY$69,AW$38)*$B59,VLOOKUP($C$2,'LookUp Ranges'!$A$56:$CY$62,AW$38)*$B59))</f>
        <v>0</v>
      </c>
      <c r="BQ59" s="261">
        <f ca="1">IF($W59=$B59,0,IF(AND('Bonus Depreciation Help'!$C$34="50%",$W$5=Inservice),VLOOKUP($C$2,'LookUp Ranges'!$A$64:$CY$69,AX$38)*$B59,VLOOKUP($C$2,'LookUp Ranges'!$A$56:$CY$62,AX$38)*$B59))</f>
        <v>0</v>
      </c>
      <c r="BR59" s="261">
        <f ca="1">IF($W59=$B59,0,IF(AND('Bonus Depreciation Help'!$C$34="50%",$W$5=Inservice),VLOOKUP($C$2,'LookUp Ranges'!$A$64:$CY$69,AY$38)*$B59,VLOOKUP($C$2,'LookUp Ranges'!$A$56:$CY$62,AY$38)*$B59))</f>
        <v>0</v>
      </c>
      <c r="BS59" s="261">
        <f ca="1">IF($W59=$B59,0,IF(AND('Bonus Depreciation Help'!$C$34="50%",$W$5=Inservice),VLOOKUP($C$2,'LookUp Ranges'!$A$64:$CY$69,AZ$38)*$B59,VLOOKUP($C$2,'LookUp Ranges'!$A$56:$CY$62,AZ$38)*$B59))</f>
        <v>0</v>
      </c>
      <c r="BT59" s="261">
        <f ca="1">IF($W59=$B59,0,IF(AND('Bonus Depreciation Help'!$C$34="50%",$W$5=Inservice),VLOOKUP($C$2,'LookUp Ranges'!$A$64:$CY$69,BA$38)*$B59,VLOOKUP($C$2,'LookUp Ranges'!$A$56:$CY$62,BA$38)*$B59))</f>
        <v>0</v>
      </c>
      <c r="BU59" s="261">
        <f ca="1">IF($W59=$B59,0,IF(AND('Bonus Depreciation Help'!$C$34="50%",$W$5=Inservice),VLOOKUP($C$2,'LookUp Ranges'!$A$64:$CY$69,BB$38)*$B59,VLOOKUP($C$2,'LookUp Ranges'!$A$56:$CY$62,BB$38)*$B59))</f>
        <v>0</v>
      </c>
      <c r="BV59" s="261">
        <f ca="1">IF($W59=$B59,0,IF(AND('Bonus Depreciation Help'!$C$34="50%",$W$5=Inservice),VLOOKUP($C$2,'LookUp Ranges'!$A$64:$CY$69,BC$38)*$B59,VLOOKUP($C$2,'LookUp Ranges'!$A$56:$CY$62,BC$38)*$B59))</f>
        <v>0</v>
      </c>
      <c r="BW59" s="261">
        <f ca="1">IF($W59=$B59,0,IF(AND('Bonus Depreciation Help'!$C$34="50%",$W$5=Inservice),VLOOKUP($C$2,'LookUp Ranges'!$A$64:$CY$69,BD$38)*$B59,VLOOKUP($C$2,'LookUp Ranges'!$A$56:$CY$62,BD$38)*$B59))</f>
        <v>0</v>
      </c>
      <c r="BX59" s="261">
        <f ca="1">IF($W59=$B59,0,IF(AND('Bonus Depreciation Help'!$C$34="50%",$W$5=Inservice),VLOOKUP($C$2,'LookUp Ranges'!$A$64:$CY$69,BE$38)*$B59,VLOOKUP($C$2,'LookUp Ranges'!$A$56:$CY$62,BE$38)*$B59))</f>
        <v>0</v>
      </c>
      <c r="BY59" s="261">
        <f ca="1">IF($W59=$B59,0,IF(AND('Bonus Depreciation Help'!$C$34="50%",$W$5=Inservice),VLOOKUP($C$2,'LookUp Ranges'!$A$64:$CY$69,BF$38)*$B59,VLOOKUP($C$2,'LookUp Ranges'!$A$56:$CY$62,BF$38)*$B59))</f>
        <v>0</v>
      </c>
      <c r="BZ59" s="261">
        <f ca="1">IF($W59=$B59,0,IF(AND('Bonus Depreciation Help'!$C$34="50%",$W$5=Inservice),VLOOKUP($C$2,'LookUp Ranges'!$A$64:$CY$69,BG$38)*$B59,VLOOKUP($C$2,'LookUp Ranges'!$A$56:$CY$62,BG$38)*$B59))</f>
        <v>0</v>
      </c>
      <c r="CA59" s="261">
        <f ca="1">IF($W59=$B59,0,IF(AND('Bonus Depreciation Help'!$C$34="50%",$W$5=Inservice),VLOOKUP($C$2,'LookUp Ranges'!$A$64:$CY$69,BH$38)*$B59,VLOOKUP($C$2,'LookUp Ranges'!$A$56:$CY$62,BH$38)*$B59))</f>
        <v>0</v>
      </c>
      <c r="CB59" s="261">
        <f ca="1">IF($W59=$B59,0,IF(AND('Bonus Depreciation Help'!$C$34="50%",$W$5=Inservice),VLOOKUP($C$2,'LookUp Ranges'!$A$64:$CY$69,BI$38)*$B59,VLOOKUP($C$2,'LookUp Ranges'!$A$56:$CY$62,BI$38)*$B59))</f>
        <v>0</v>
      </c>
      <c r="CC59" s="261">
        <f ca="1">IF($W59=$B59,0,IF(AND('Bonus Depreciation Help'!$C$34="50%",$W$5=Inservice),VLOOKUP($C$2,'LookUp Ranges'!$A$64:$CY$69,BJ$38)*$B59,VLOOKUP($C$2,'LookUp Ranges'!$A$56:$CY$62,BJ$38)*$B59))</f>
        <v>0</v>
      </c>
      <c r="CD59" s="261">
        <f ca="1">IF($W59=$B59,0,IF(AND('Bonus Depreciation Help'!$C$34="50%",$W$5=Inservice),VLOOKUP($C$2,'LookUp Ranges'!$A$64:$CY$69,BK$38)*$B59,VLOOKUP($C$2,'LookUp Ranges'!$A$56:$CY$62,BK$38)*$B59))</f>
        <v>0</v>
      </c>
      <c r="CE59" s="261">
        <f ca="1">IF($W59=$B59,0,IF(AND('Bonus Depreciation Help'!$C$34="50%",$W$5=Inservice),VLOOKUP($C$2,'LookUp Ranges'!$A$64:$CY$69,BL$38)*$B59,VLOOKUP($C$2,'LookUp Ranges'!$A$56:$CY$62,BL$38)*$B59))</f>
        <v>0</v>
      </c>
      <c r="CF59" s="261">
        <f ca="1">IF($W59=$B59,0,IF(AND('Bonus Depreciation Help'!$C$34="50%",$W$5=Inservice),VLOOKUP($C$2,'LookUp Ranges'!$A$64:$CY$69,BM$38)*$B59,VLOOKUP($C$2,'LookUp Ranges'!$A$56:$CY$62,BM$38)*$B59))</f>
        <v>0</v>
      </c>
      <c r="CG59" s="261">
        <f ca="1">IF($W59=$B59,0,IF(AND('Bonus Depreciation Help'!$C$34="50%",$W$5=Inservice),VLOOKUP($C$2,'LookUp Ranges'!$A$64:$CY$69,BN$38)*$B59,VLOOKUP($C$2,'LookUp Ranges'!$A$56:$CY$62,BN$38)*$B59))</f>
        <v>0</v>
      </c>
      <c r="CH59" s="261">
        <f ca="1">IF($W59=$B59,0,IF(AND('Bonus Depreciation Help'!$C$34="50%",$W$5=Inservice),VLOOKUP($C$2,'LookUp Ranges'!$A$64:$CY$69,BO$38)*$B59,VLOOKUP($C$2,'LookUp Ranges'!$A$56:$CY$62,BO$38)*$B59))</f>
        <v>0</v>
      </c>
      <c r="CI59" s="261">
        <f ca="1">IF($W59=$B59,0,IF(AND('Bonus Depreciation Help'!$C$34="50%",$W$5=Inservice),VLOOKUP($C$2,'LookUp Ranges'!$A$64:$CY$69,BP$38)*$B59,VLOOKUP($C$2,'LookUp Ranges'!$A$56:$CY$62,BP$38)*$B59))</f>
        <v>0</v>
      </c>
      <c r="CJ59" s="261">
        <f ca="1">IF($W59=$B59,0,IF(AND('Bonus Depreciation Help'!$C$34="50%",$W$5=Inservice),VLOOKUP($C$2,'LookUp Ranges'!$A$64:$CY$69,BQ$38)*$B59,VLOOKUP($C$2,'LookUp Ranges'!$A$56:$CY$62,BQ$38)*$B59))</f>
        <v>0</v>
      </c>
      <c r="CK59" s="261">
        <f ca="1">IF($W59=$B59,0,IF(AND('Bonus Depreciation Help'!$C$34="50%",$W$5=Inservice),VLOOKUP($C$2,'LookUp Ranges'!$A$64:$CY$69,BR$38)*$B59,VLOOKUP($C$2,'LookUp Ranges'!$A$56:$CY$62,BR$38)*$B59))</f>
        <v>0</v>
      </c>
      <c r="CL59" s="261">
        <f ca="1">IF($W59=$B59,0,IF(AND('Bonus Depreciation Help'!$C$34="50%",$W$5=Inservice),VLOOKUP($C$2,'LookUp Ranges'!$A$64:$CY$69,BS$38)*$B59,VLOOKUP($C$2,'LookUp Ranges'!$A$56:$CY$62,BS$38)*$B59))</f>
        <v>0</v>
      </c>
      <c r="CM59" s="261">
        <f ca="1">IF($W59=$B59,0,IF(AND('Bonus Depreciation Help'!$C$34="50%",$W$5=Inservice),VLOOKUP($C$2,'LookUp Ranges'!$A$64:$CY$69,BT$38)*$B59,VLOOKUP($C$2,'LookUp Ranges'!$A$56:$CY$62,BT$38)*$B59))</f>
        <v>0</v>
      </c>
      <c r="CN59" s="261">
        <f ca="1">IF($W59=$B59,0,IF(AND('Bonus Depreciation Help'!$C$34="50%",$W$5=Inservice),VLOOKUP($C$2,'LookUp Ranges'!$A$64:$CY$69,BU$38)*$B59,VLOOKUP($C$2,'LookUp Ranges'!$A$56:$CY$62,BU$38)*$B59))</f>
        <v>0</v>
      </c>
      <c r="CO59" s="261">
        <f ca="1">IF($W59=$B59,0,IF(AND('Bonus Depreciation Help'!$C$34="50%",$W$5=Inservice),VLOOKUP($C$2,'LookUp Ranges'!$A$64:$CY$69,BV$38)*$B59,VLOOKUP($C$2,'LookUp Ranges'!$A$56:$CY$62,BV$38)*$B59))</f>
        <v>0</v>
      </c>
      <c r="CP59" s="261">
        <f ca="1">IF($W59=$B59,0,IF(AND('Bonus Depreciation Help'!$C$34="50%",$W$5=Inservice),VLOOKUP($C$2,'LookUp Ranges'!$A$64:$CY$69,BW$38)*$B59,VLOOKUP($C$2,'LookUp Ranges'!$A$56:$CY$62,BW$38)*$B59))</f>
        <v>0</v>
      </c>
      <c r="CQ59" s="261">
        <f ca="1">IF($W59=$B59,0,IF(AND('Bonus Depreciation Help'!$C$34="50%",$W$5=Inservice),VLOOKUP($C$2,'LookUp Ranges'!$A$64:$CY$69,BX$38)*$B59,VLOOKUP($C$2,'LookUp Ranges'!$A$56:$CY$62,BX$38)*$B59))</f>
        <v>0</v>
      </c>
      <c r="CR59" s="261">
        <f ca="1">IF($W59=$B59,0,IF(AND('Bonus Depreciation Help'!$C$34="50%",$W$5=Inservice),VLOOKUP($C$2,'LookUp Ranges'!$A$64:$CY$69,BY$38)*$B59,VLOOKUP($C$2,'LookUp Ranges'!$A$56:$CY$62,BY$38)*$B59))</f>
        <v>0</v>
      </c>
      <c r="CS59" s="261">
        <f ca="1">IF($W59=$B59,0,IF(AND('Bonus Depreciation Help'!$C$34="50%",$W$5=Inservice),VLOOKUP($C$2,'LookUp Ranges'!$A$64:$CY$69,BZ$38)*$B59,VLOOKUP($C$2,'LookUp Ranges'!$A$56:$CY$62,BZ$38)*$B59))</f>
        <v>0</v>
      </c>
      <c r="CT59" s="261">
        <f ca="1">IF($W59=$B59,0,IF(AND('Bonus Depreciation Help'!$C$34="50%",$W$5=Inservice),VLOOKUP($C$2,'LookUp Ranges'!$A$64:$CY$69,CA$38)*$B59,VLOOKUP($C$2,'LookUp Ranges'!$A$56:$CY$62,CA$38)*$B59))</f>
        <v>0</v>
      </c>
      <c r="CU59" s="261">
        <f ca="1">IF($W59=$B59,0,IF(AND('Bonus Depreciation Help'!$C$34="50%",$W$5=Inservice),VLOOKUP($C$2,'LookUp Ranges'!$A$64:$CY$69,CB$38)*$B59,VLOOKUP($C$2,'LookUp Ranges'!$A$56:$CY$62,CB$38)*$B59))</f>
        <v>0</v>
      </c>
      <c r="CV59" s="261">
        <f ca="1">IF($W59=$B59,0,IF(AND('Bonus Depreciation Help'!$C$34="50%",$W$5=Inservice),VLOOKUP($C$2,'LookUp Ranges'!$A$64:$CY$69,CC$38)*$B59,VLOOKUP($C$2,'LookUp Ranges'!$A$56:$CY$62,CC$38)*$B59))</f>
        <v>0</v>
      </c>
      <c r="CW59" s="261">
        <f ca="1">IF($W59=$B59,0,IF(AND('Bonus Depreciation Help'!$C$34="50%",$W$5=Inservice),VLOOKUP($C$2,'LookUp Ranges'!$A$64:$CY$69,CD$38)*$B59,VLOOKUP($C$2,'LookUp Ranges'!$A$56:$CY$62,CD$38)*$B59))</f>
        <v>0</v>
      </c>
      <c r="CX59" s="261">
        <f ca="1">IF($W59=$B59,0,IF(AND('Bonus Depreciation Help'!$C$34="50%",$W$5=Inservice),VLOOKUP($C$2,'LookUp Ranges'!$A$64:$CY$69,CE$38)*$B59,VLOOKUP($C$2,'LookUp Ranges'!$A$56:$CY$62,CE$38)*$B59))</f>
        <v>0</v>
      </c>
      <c r="CY59" s="262">
        <f t="shared" ca="1" si="236"/>
        <v>0</v>
      </c>
    </row>
    <row r="60" spans="1:103" s="237" customFormat="1" x14ac:dyDescent="0.2">
      <c r="A60" s="251" t="s">
        <v>70</v>
      </c>
      <c r="B60" s="251"/>
      <c r="C60" s="263">
        <f t="shared" ref="C60:W60" ca="1" si="237">SUM(C39:C59)</f>
        <v>0</v>
      </c>
      <c r="D60" s="263">
        <f t="shared" ca="1" si="237"/>
        <v>0</v>
      </c>
      <c r="E60" s="263">
        <f t="shared" ca="1" si="237"/>
        <v>0</v>
      </c>
      <c r="F60" s="263">
        <f t="shared" ca="1" si="237"/>
        <v>0</v>
      </c>
      <c r="G60" s="263">
        <f t="shared" ca="1" si="237"/>
        <v>0</v>
      </c>
      <c r="H60" s="263">
        <f t="shared" ca="1" si="237"/>
        <v>0</v>
      </c>
      <c r="I60" s="263">
        <f t="shared" ca="1" si="237"/>
        <v>0</v>
      </c>
      <c r="J60" s="263">
        <f t="shared" ca="1" si="237"/>
        <v>0</v>
      </c>
      <c r="K60" s="263">
        <f t="shared" ca="1" si="237"/>
        <v>0</v>
      </c>
      <c r="L60" s="263">
        <f t="shared" ca="1" si="237"/>
        <v>0</v>
      </c>
      <c r="M60" s="263">
        <f t="shared" ca="1" si="237"/>
        <v>0</v>
      </c>
      <c r="N60" s="263">
        <f t="shared" ca="1" si="237"/>
        <v>0</v>
      </c>
      <c r="O60" s="263">
        <f t="shared" ca="1" si="237"/>
        <v>0</v>
      </c>
      <c r="P60" s="263">
        <f t="shared" ca="1" si="237"/>
        <v>0</v>
      </c>
      <c r="Q60" s="263">
        <f t="shared" ca="1" si="237"/>
        <v>-860.73554648942854</v>
      </c>
      <c r="R60" s="263">
        <f t="shared" ca="1" si="237"/>
        <v>-1721.4710929788571</v>
      </c>
      <c r="S60" s="263">
        <f t="shared" ca="1" si="237"/>
        <v>-1721.4710929788571</v>
      </c>
      <c r="T60" s="263">
        <f t="shared" ca="1" si="237"/>
        <v>-1721.4710929788571</v>
      </c>
      <c r="U60" s="263">
        <f t="shared" ca="1" si="237"/>
        <v>-1721.4710929788571</v>
      </c>
      <c r="V60" s="263">
        <f t="shared" ca="1" si="237"/>
        <v>-860.73554648942854</v>
      </c>
      <c r="W60" s="263">
        <f t="shared" ca="1" si="237"/>
        <v>0</v>
      </c>
      <c r="X60" s="263">
        <f t="shared" ref="X60:AT60" ca="1" si="238">SUM(X39:X59)</f>
        <v>0</v>
      </c>
      <c r="Y60" s="263">
        <f t="shared" ca="1" si="238"/>
        <v>0</v>
      </c>
      <c r="Z60" s="263">
        <f t="shared" ca="1" si="238"/>
        <v>0</v>
      </c>
      <c r="AA60" s="263">
        <f t="shared" ca="1" si="238"/>
        <v>0</v>
      </c>
      <c r="AB60" s="263">
        <f t="shared" ca="1" si="238"/>
        <v>0</v>
      </c>
      <c r="AC60" s="263">
        <f t="shared" ca="1" si="238"/>
        <v>0</v>
      </c>
      <c r="AD60" s="263">
        <f t="shared" ca="1" si="238"/>
        <v>0</v>
      </c>
      <c r="AE60" s="263">
        <f t="shared" ca="1" si="238"/>
        <v>0</v>
      </c>
      <c r="AF60" s="263">
        <f t="shared" ca="1" si="238"/>
        <v>0</v>
      </c>
      <c r="AG60" s="263">
        <f t="shared" ca="1" si="238"/>
        <v>0</v>
      </c>
      <c r="AH60" s="263">
        <f t="shared" ca="1" si="238"/>
        <v>0</v>
      </c>
      <c r="AI60" s="263">
        <f t="shared" ca="1" si="238"/>
        <v>0</v>
      </c>
      <c r="AJ60" s="263">
        <f t="shared" ca="1" si="238"/>
        <v>0</v>
      </c>
      <c r="AK60" s="263">
        <f t="shared" ca="1" si="238"/>
        <v>0</v>
      </c>
      <c r="AL60" s="263">
        <f t="shared" ca="1" si="238"/>
        <v>0</v>
      </c>
      <c r="AM60" s="263">
        <f t="shared" ca="1" si="238"/>
        <v>0</v>
      </c>
      <c r="AN60" s="263">
        <f t="shared" ca="1" si="238"/>
        <v>0</v>
      </c>
      <c r="AO60" s="263">
        <f t="shared" ca="1" si="238"/>
        <v>0</v>
      </c>
      <c r="AP60" s="263">
        <f t="shared" ca="1" si="238"/>
        <v>0</v>
      </c>
      <c r="AQ60" s="263">
        <f t="shared" ca="1" si="238"/>
        <v>0</v>
      </c>
      <c r="AR60" s="263">
        <f t="shared" ca="1" si="238"/>
        <v>0</v>
      </c>
      <c r="AS60" s="263">
        <f t="shared" ca="1" si="238"/>
        <v>0</v>
      </c>
      <c r="AT60" s="263">
        <f t="shared" ca="1" si="238"/>
        <v>0</v>
      </c>
      <c r="AU60" s="263">
        <f t="shared" ref="AU60:AY60" ca="1" si="239">SUM(AU39:AU59)</f>
        <v>0</v>
      </c>
      <c r="AV60" s="263">
        <f t="shared" ca="1" si="239"/>
        <v>0</v>
      </c>
      <c r="AW60" s="263">
        <f t="shared" ca="1" si="239"/>
        <v>0</v>
      </c>
      <c r="AX60" s="263">
        <f t="shared" ca="1" si="239"/>
        <v>0</v>
      </c>
      <c r="AY60" s="263">
        <f t="shared" ca="1" si="239"/>
        <v>0</v>
      </c>
      <c r="AZ60" s="263">
        <f t="shared" ref="AZ60:CX60" ca="1" si="240">SUM(AZ39:AZ59)</f>
        <v>0</v>
      </c>
      <c r="BA60" s="263">
        <f t="shared" ca="1" si="240"/>
        <v>0</v>
      </c>
      <c r="BB60" s="263">
        <f t="shared" ca="1" si="240"/>
        <v>0</v>
      </c>
      <c r="BC60" s="263">
        <f t="shared" ca="1" si="240"/>
        <v>0</v>
      </c>
      <c r="BD60" s="263">
        <f t="shared" ca="1" si="240"/>
        <v>0</v>
      </c>
      <c r="BE60" s="263">
        <f t="shared" ca="1" si="240"/>
        <v>0</v>
      </c>
      <c r="BF60" s="263">
        <f t="shared" ca="1" si="240"/>
        <v>0</v>
      </c>
      <c r="BG60" s="263">
        <f t="shared" ca="1" si="240"/>
        <v>0</v>
      </c>
      <c r="BH60" s="263">
        <f t="shared" ca="1" si="240"/>
        <v>0</v>
      </c>
      <c r="BI60" s="263">
        <f t="shared" ca="1" si="240"/>
        <v>0</v>
      </c>
      <c r="BJ60" s="263">
        <f t="shared" ca="1" si="240"/>
        <v>0</v>
      </c>
      <c r="BK60" s="263">
        <f t="shared" ca="1" si="240"/>
        <v>0</v>
      </c>
      <c r="BL60" s="263">
        <f t="shared" ca="1" si="240"/>
        <v>0</v>
      </c>
      <c r="BM60" s="263">
        <f t="shared" ca="1" si="240"/>
        <v>0</v>
      </c>
      <c r="BN60" s="263">
        <f t="shared" ca="1" si="240"/>
        <v>0</v>
      </c>
      <c r="BO60" s="263">
        <f t="shared" ca="1" si="240"/>
        <v>0</v>
      </c>
      <c r="BP60" s="263">
        <f t="shared" ca="1" si="240"/>
        <v>0</v>
      </c>
      <c r="BQ60" s="263">
        <f t="shared" ca="1" si="240"/>
        <v>0</v>
      </c>
      <c r="BR60" s="263">
        <f t="shared" ca="1" si="240"/>
        <v>0</v>
      </c>
      <c r="BS60" s="263">
        <f t="shared" ca="1" si="240"/>
        <v>0</v>
      </c>
      <c r="BT60" s="263">
        <f t="shared" ca="1" si="240"/>
        <v>0</v>
      </c>
      <c r="BU60" s="263">
        <f t="shared" ca="1" si="240"/>
        <v>0</v>
      </c>
      <c r="BV60" s="263">
        <f t="shared" ca="1" si="240"/>
        <v>0</v>
      </c>
      <c r="BW60" s="263">
        <f t="shared" ca="1" si="240"/>
        <v>0</v>
      </c>
      <c r="BX60" s="263">
        <f t="shared" ca="1" si="240"/>
        <v>0</v>
      </c>
      <c r="BY60" s="263">
        <f t="shared" ca="1" si="240"/>
        <v>0</v>
      </c>
      <c r="BZ60" s="263">
        <f t="shared" ca="1" si="240"/>
        <v>0</v>
      </c>
      <c r="CA60" s="263">
        <f t="shared" ca="1" si="240"/>
        <v>0</v>
      </c>
      <c r="CB60" s="263">
        <f t="shared" ca="1" si="240"/>
        <v>0</v>
      </c>
      <c r="CC60" s="263">
        <f t="shared" ca="1" si="240"/>
        <v>0</v>
      </c>
      <c r="CD60" s="263">
        <f t="shared" ca="1" si="240"/>
        <v>0</v>
      </c>
      <c r="CE60" s="263">
        <f t="shared" ca="1" si="240"/>
        <v>0</v>
      </c>
      <c r="CF60" s="263">
        <f t="shared" ca="1" si="240"/>
        <v>0</v>
      </c>
      <c r="CG60" s="263">
        <f t="shared" ca="1" si="240"/>
        <v>0</v>
      </c>
      <c r="CH60" s="263">
        <f t="shared" ca="1" si="240"/>
        <v>0</v>
      </c>
      <c r="CI60" s="263">
        <f t="shared" ca="1" si="240"/>
        <v>0</v>
      </c>
      <c r="CJ60" s="263">
        <f t="shared" ca="1" si="240"/>
        <v>0</v>
      </c>
      <c r="CK60" s="263">
        <f t="shared" ca="1" si="240"/>
        <v>0</v>
      </c>
      <c r="CL60" s="263">
        <f t="shared" ca="1" si="240"/>
        <v>0</v>
      </c>
      <c r="CM60" s="263">
        <f t="shared" ca="1" si="240"/>
        <v>0</v>
      </c>
      <c r="CN60" s="263">
        <f t="shared" ca="1" si="240"/>
        <v>0</v>
      </c>
      <c r="CO60" s="263">
        <f t="shared" ca="1" si="240"/>
        <v>0</v>
      </c>
      <c r="CP60" s="263">
        <f t="shared" ca="1" si="240"/>
        <v>0</v>
      </c>
      <c r="CQ60" s="263">
        <f t="shared" ca="1" si="240"/>
        <v>0</v>
      </c>
      <c r="CR60" s="263">
        <f t="shared" ca="1" si="240"/>
        <v>0</v>
      </c>
      <c r="CS60" s="263">
        <f t="shared" ca="1" si="240"/>
        <v>0</v>
      </c>
      <c r="CT60" s="263">
        <f t="shared" ca="1" si="240"/>
        <v>0</v>
      </c>
      <c r="CU60" s="263">
        <f t="shared" ca="1" si="240"/>
        <v>0</v>
      </c>
      <c r="CV60" s="263">
        <f t="shared" ca="1" si="240"/>
        <v>0</v>
      </c>
      <c r="CW60" s="263">
        <f t="shared" ca="1" si="240"/>
        <v>0</v>
      </c>
      <c r="CX60" s="263">
        <f t="shared" ca="1" si="240"/>
        <v>0</v>
      </c>
      <c r="CY60" s="264">
        <f ca="1">SUM(CY39:CY59)</f>
        <v>-8607.3554648942845</v>
      </c>
    </row>
    <row r="61" spans="1:103" x14ac:dyDescent="0.2">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row>
    <row r="62" spans="1:103" x14ac:dyDescent="0.2">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row>
    <row r="63" spans="1:103" x14ac:dyDescent="0.2">
      <c r="F63" s="266"/>
    </row>
    <row r="64" spans="1:103" x14ac:dyDescent="0.2">
      <c r="F64" s="266"/>
    </row>
  </sheetData>
  <phoneticPr fontId="0" type="noConversion"/>
  <pageMargins left="0.75" right="0.75" top="1" bottom="1" header="0.5" footer="0.5"/>
  <pageSetup scale="3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34998626667073579"/>
    <pageSetUpPr fitToPage="1"/>
  </sheetPr>
  <dimension ref="A1:CY64"/>
  <sheetViews>
    <sheetView zoomScaleNormal="100" workbookViewId="0"/>
  </sheetViews>
  <sheetFormatPr defaultColWidth="9" defaultRowHeight="11.25" x14ac:dyDescent="0.2"/>
  <cols>
    <col min="1" max="1" width="20.125" style="234" bestFit="1" customWidth="1"/>
    <col min="2" max="2" width="7.125" style="234" bestFit="1" customWidth="1"/>
    <col min="3" max="3" width="8.125" style="234" customWidth="1"/>
    <col min="4" max="5" width="6.375" style="234" bestFit="1" customWidth="1"/>
    <col min="6" max="6" width="6.75" style="234" customWidth="1"/>
    <col min="7" max="8" width="6.75" style="234" bestFit="1" customWidth="1"/>
    <col min="9" max="20" width="5.25" style="234" bestFit="1" customWidth="1"/>
    <col min="21" max="21" width="6.5" style="234" bestFit="1" customWidth="1"/>
    <col min="22" max="23" width="5.25" style="234" bestFit="1" customWidth="1"/>
    <col min="24" max="102" width="5.25" style="234" customWidth="1"/>
    <col min="103" max="103" width="7.5" style="234" customWidth="1"/>
    <col min="104" max="16384" width="9" style="234"/>
  </cols>
  <sheetData>
    <row r="1" spans="1:103" x14ac:dyDescent="0.2">
      <c r="A1" s="232" t="s">
        <v>67</v>
      </c>
      <c r="B1" s="232"/>
      <c r="C1" s="232">
        <f ca="1">IF(OR(Company='LookUp Ranges'!A5,Company='LookUp Ranges'!A7),'LookUp Ranges'!C46,'LookUp Ranges'!B46)</f>
        <v>5</v>
      </c>
      <c r="D1" s="232" t="s">
        <v>73</v>
      </c>
      <c r="E1" s="233" t="s">
        <v>33</v>
      </c>
      <c r="F1" s="233"/>
      <c r="G1" s="234">
        <f>FirstYear</f>
        <v>2016</v>
      </c>
    </row>
    <row r="2" spans="1:103" x14ac:dyDescent="0.2">
      <c r="A2" s="232" t="s">
        <v>72</v>
      </c>
      <c r="B2" s="232"/>
      <c r="C2" s="232">
        <f ca="1">'LookUp Ranges'!D46</f>
        <v>5</v>
      </c>
      <c r="D2" s="232" t="s">
        <v>73</v>
      </c>
      <c r="E2" s="233" t="s">
        <v>87</v>
      </c>
      <c r="F2" s="233"/>
      <c r="G2" s="234">
        <f>Inservice</f>
        <v>2030</v>
      </c>
    </row>
    <row r="3" spans="1:103" x14ac:dyDescent="0.2">
      <c r="G3" s="235">
        <f>G2-G1</f>
        <v>14</v>
      </c>
    </row>
    <row r="4" spans="1:103" x14ac:dyDescent="0.2">
      <c r="F4" s="236"/>
    </row>
    <row r="5" spans="1:103" x14ac:dyDescent="0.2">
      <c r="C5" s="237">
        <f>FirstYear</f>
        <v>2016</v>
      </c>
      <c r="D5" s="237">
        <f>C5+1</f>
        <v>2017</v>
      </c>
      <c r="E5" s="237">
        <f t="shared" ref="E5:V5" si="0">D5+1</f>
        <v>2018</v>
      </c>
      <c r="F5" s="237">
        <f t="shared" si="0"/>
        <v>2019</v>
      </c>
      <c r="G5" s="237">
        <f t="shared" si="0"/>
        <v>2020</v>
      </c>
      <c r="H5" s="237">
        <f t="shared" si="0"/>
        <v>2021</v>
      </c>
      <c r="I5" s="237">
        <f t="shared" si="0"/>
        <v>2022</v>
      </c>
      <c r="J5" s="237">
        <f t="shared" si="0"/>
        <v>2023</v>
      </c>
      <c r="K5" s="237">
        <f t="shared" si="0"/>
        <v>2024</v>
      </c>
      <c r="L5" s="237">
        <f t="shared" si="0"/>
        <v>2025</v>
      </c>
      <c r="M5" s="237">
        <f t="shared" si="0"/>
        <v>2026</v>
      </c>
      <c r="N5" s="237">
        <f t="shared" si="0"/>
        <v>2027</v>
      </c>
      <c r="O5" s="237">
        <f t="shared" si="0"/>
        <v>2028</v>
      </c>
      <c r="P5" s="237">
        <f t="shared" si="0"/>
        <v>2029</v>
      </c>
      <c r="Q5" s="237">
        <f t="shared" si="0"/>
        <v>2030</v>
      </c>
      <c r="R5" s="237">
        <f t="shared" si="0"/>
        <v>2031</v>
      </c>
      <c r="S5" s="237">
        <f t="shared" si="0"/>
        <v>2032</v>
      </c>
      <c r="T5" s="237">
        <f t="shared" si="0"/>
        <v>2033</v>
      </c>
      <c r="U5" s="237">
        <f t="shared" si="0"/>
        <v>2034</v>
      </c>
      <c r="V5" s="237">
        <f t="shared" si="0"/>
        <v>2035</v>
      </c>
      <c r="W5" s="237">
        <f>V5+1</f>
        <v>2036</v>
      </c>
      <c r="X5" s="237">
        <f t="shared" ref="X5:CI5" si="1">W5+1</f>
        <v>2037</v>
      </c>
      <c r="Y5" s="237">
        <f t="shared" si="1"/>
        <v>2038</v>
      </c>
      <c r="Z5" s="237">
        <f t="shared" si="1"/>
        <v>2039</v>
      </c>
      <c r="AA5" s="237">
        <f t="shared" si="1"/>
        <v>2040</v>
      </c>
      <c r="AB5" s="237">
        <f t="shared" si="1"/>
        <v>2041</v>
      </c>
      <c r="AC5" s="237">
        <f t="shared" si="1"/>
        <v>2042</v>
      </c>
      <c r="AD5" s="237">
        <f t="shared" si="1"/>
        <v>2043</v>
      </c>
      <c r="AE5" s="237">
        <f t="shared" si="1"/>
        <v>2044</v>
      </c>
      <c r="AF5" s="237">
        <f t="shared" si="1"/>
        <v>2045</v>
      </c>
      <c r="AG5" s="237">
        <f t="shared" si="1"/>
        <v>2046</v>
      </c>
      <c r="AH5" s="237">
        <f t="shared" si="1"/>
        <v>2047</v>
      </c>
      <c r="AI5" s="237">
        <f t="shared" si="1"/>
        <v>2048</v>
      </c>
      <c r="AJ5" s="237">
        <f t="shared" si="1"/>
        <v>2049</v>
      </c>
      <c r="AK5" s="237">
        <f t="shared" si="1"/>
        <v>2050</v>
      </c>
      <c r="AL5" s="237">
        <f t="shared" si="1"/>
        <v>2051</v>
      </c>
      <c r="AM5" s="237">
        <f t="shared" si="1"/>
        <v>2052</v>
      </c>
      <c r="AN5" s="237">
        <f t="shared" si="1"/>
        <v>2053</v>
      </c>
      <c r="AO5" s="237">
        <f t="shared" si="1"/>
        <v>2054</v>
      </c>
      <c r="AP5" s="237">
        <f t="shared" si="1"/>
        <v>2055</v>
      </c>
      <c r="AQ5" s="237">
        <f t="shared" si="1"/>
        <v>2056</v>
      </c>
      <c r="AR5" s="237">
        <f t="shared" si="1"/>
        <v>2057</v>
      </c>
      <c r="AS5" s="237">
        <f t="shared" si="1"/>
        <v>2058</v>
      </c>
      <c r="AT5" s="237">
        <f t="shared" si="1"/>
        <v>2059</v>
      </c>
      <c r="AU5" s="237">
        <f t="shared" si="1"/>
        <v>2060</v>
      </c>
      <c r="AV5" s="237">
        <f t="shared" si="1"/>
        <v>2061</v>
      </c>
      <c r="AW5" s="237">
        <f t="shared" si="1"/>
        <v>2062</v>
      </c>
      <c r="AX5" s="237">
        <f t="shared" si="1"/>
        <v>2063</v>
      </c>
      <c r="AY5" s="237">
        <f t="shared" si="1"/>
        <v>2064</v>
      </c>
      <c r="AZ5" s="237">
        <f t="shared" si="1"/>
        <v>2065</v>
      </c>
      <c r="BA5" s="237">
        <f t="shared" si="1"/>
        <v>2066</v>
      </c>
      <c r="BB5" s="237">
        <f t="shared" si="1"/>
        <v>2067</v>
      </c>
      <c r="BC5" s="237">
        <f t="shared" si="1"/>
        <v>2068</v>
      </c>
      <c r="BD5" s="237">
        <f t="shared" si="1"/>
        <v>2069</v>
      </c>
      <c r="BE5" s="237">
        <f t="shared" si="1"/>
        <v>2070</v>
      </c>
      <c r="BF5" s="237">
        <f t="shared" si="1"/>
        <v>2071</v>
      </c>
      <c r="BG5" s="237">
        <f t="shared" si="1"/>
        <v>2072</v>
      </c>
      <c r="BH5" s="237">
        <f t="shared" si="1"/>
        <v>2073</v>
      </c>
      <c r="BI5" s="237">
        <f t="shared" si="1"/>
        <v>2074</v>
      </c>
      <c r="BJ5" s="237">
        <f t="shared" si="1"/>
        <v>2075</v>
      </c>
      <c r="BK5" s="237">
        <f t="shared" si="1"/>
        <v>2076</v>
      </c>
      <c r="BL5" s="237">
        <f t="shared" si="1"/>
        <v>2077</v>
      </c>
      <c r="BM5" s="237">
        <f t="shared" si="1"/>
        <v>2078</v>
      </c>
      <c r="BN5" s="237">
        <f t="shared" si="1"/>
        <v>2079</v>
      </c>
      <c r="BO5" s="237">
        <f t="shared" si="1"/>
        <v>2080</v>
      </c>
      <c r="BP5" s="237">
        <f t="shared" si="1"/>
        <v>2081</v>
      </c>
      <c r="BQ5" s="237">
        <f t="shared" si="1"/>
        <v>2082</v>
      </c>
      <c r="BR5" s="237">
        <f t="shared" si="1"/>
        <v>2083</v>
      </c>
      <c r="BS5" s="237">
        <f t="shared" si="1"/>
        <v>2084</v>
      </c>
      <c r="BT5" s="237">
        <f t="shared" si="1"/>
        <v>2085</v>
      </c>
      <c r="BU5" s="237">
        <f t="shared" si="1"/>
        <v>2086</v>
      </c>
      <c r="BV5" s="237">
        <f t="shared" si="1"/>
        <v>2087</v>
      </c>
      <c r="BW5" s="237">
        <f t="shared" si="1"/>
        <v>2088</v>
      </c>
      <c r="BX5" s="237">
        <f t="shared" si="1"/>
        <v>2089</v>
      </c>
      <c r="BY5" s="237">
        <f t="shared" si="1"/>
        <v>2090</v>
      </c>
      <c r="BZ5" s="237">
        <f t="shared" si="1"/>
        <v>2091</v>
      </c>
      <c r="CA5" s="237">
        <f t="shared" si="1"/>
        <v>2092</v>
      </c>
      <c r="CB5" s="237">
        <f t="shared" si="1"/>
        <v>2093</v>
      </c>
      <c r="CC5" s="237">
        <f t="shared" si="1"/>
        <v>2094</v>
      </c>
      <c r="CD5" s="237">
        <f t="shared" si="1"/>
        <v>2095</v>
      </c>
      <c r="CE5" s="237">
        <f t="shared" si="1"/>
        <v>2096</v>
      </c>
      <c r="CF5" s="237">
        <f t="shared" si="1"/>
        <v>2097</v>
      </c>
      <c r="CG5" s="237">
        <f t="shared" si="1"/>
        <v>2098</v>
      </c>
      <c r="CH5" s="237">
        <f t="shared" si="1"/>
        <v>2099</v>
      </c>
      <c r="CI5" s="237">
        <f t="shared" si="1"/>
        <v>2100</v>
      </c>
      <c r="CJ5" s="237">
        <f t="shared" ref="CJ5:CX5" si="2">CI5+1</f>
        <v>2101</v>
      </c>
      <c r="CK5" s="237">
        <f t="shared" si="2"/>
        <v>2102</v>
      </c>
      <c r="CL5" s="237">
        <f t="shared" si="2"/>
        <v>2103</v>
      </c>
      <c r="CM5" s="237">
        <f t="shared" si="2"/>
        <v>2104</v>
      </c>
      <c r="CN5" s="237">
        <f t="shared" si="2"/>
        <v>2105</v>
      </c>
      <c r="CO5" s="237">
        <f t="shared" si="2"/>
        <v>2106</v>
      </c>
      <c r="CP5" s="237">
        <f t="shared" si="2"/>
        <v>2107</v>
      </c>
      <c r="CQ5" s="237">
        <f t="shared" si="2"/>
        <v>2108</v>
      </c>
      <c r="CR5" s="237">
        <f t="shared" si="2"/>
        <v>2109</v>
      </c>
      <c r="CS5" s="237">
        <f t="shared" si="2"/>
        <v>2110</v>
      </c>
      <c r="CT5" s="237">
        <f t="shared" si="2"/>
        <v>2111</v>
      </c>
      <c r="CU5" s="237">
        <f t="shared" si="2"/>
        <v>2112</v>
      </c>
      <c r="CV5" s="237">
        <f t="shared" si="2"/>
        <v>2113</v>
      </c>
      <c r="CW5" s="237">
        <f t="shared" si="2"/>
        <v>2114</v>
      </c>
      <c r="CX5" s="237">
        <f t="shared" si="2"/>
        <v>2115</v>
      </c>
    </row>
    <row r="6" spans="1:103" x14ac:dyDescent="0.2">
      <c r="A6" s="234" t="s">
        <v>88</v>
      </c>
      <c r="C6" s="238">
        <f ca="1">-Inputs!E74</f>
        <v>0</v>
      </c>
      <c r="D6" s="238">
        <f ca="1">-Inputs!F74</f>
        <v>0</v>
      </c>
      <c r="E6" s="238">
        <f ca="1">-Inputs!G74</f>
        <v>0</v>
      </c>
      <c r="F6" s="238">
        <f ca="1">-Inputs!H74</f>
        <v>0</v>
      </c>
      <c r="G6" s="238">
        <f ca="1">-Inputs!I74</f>
        <v>0</v>
      </c>
      <c r="H6" s="238">
        <f ca="1">-Inputs!J74</f>
        <v>0</v>
      </c>
      <c r="I6" s="238">
        <f ca="1">-Inputs!K74</f>
        <v>0</v>
      </c>
      <c r="J6" s="238">
        <f ca="1">-Inputs!L74</f>
        <v>0</v>
      </c>
      <c r="K6" s="238">
        <f ca="1">-Inputs!M74</f>
        <v>0</v>
      </c>
      <c r="L6" s="238">
        <f ca="1">-Inputs!N74</f>
        <v>0</v>
      </c>
      <c r="M6" s="238">
        <f ca="1">-Inputs!O74</f>
        <v>0</v>
      </c>
      <c r="N6" s="238">
        <f ca="1">-Inputs!P74</f>
        <v>0</v>
      </c>
      <c r="O6" s="238">
        <f ca="1">-Inputs!Q74</f>
        <v>0</v>
      </c>
      <c r="P6" s="238">
        <f>-Inputs!AD74</f>
        <v>0</v>
      </c>
      <c r="Q6" s="238">
        <f>-Inputs!AE74</f>
        <v>0</v>
      </c>
      <c r="R6" s="238">
        <f>-Inputs!AF74</f>
        <v>0</v>
      </c>
      <c r="S6" s="238">
        <f>-Inputs!AG74</f>
        <v>0</v>
      </c>
      <c r="T6" s="238">
        <f>-Inputs!AH74</f>
        <v>0</v>
      </c>
      <c r="U6" s="238">
        <f>-Inputs!AI74</f>
        <v>0</v>
      </c>
      <c r="V6" s="238">
        <f>-Inputs!AJ74</f>
        <v>0</v>
      </c>
      <c r="W6" s="238">
        <f>-Inputs!AK74</f>
        <v>0</v>
      </c>
      <c r="X6" s="238">
        <f>-Inputs!AL74</f>
        <v>0</v>
      </c>
      <c r="Y6" s="238">
        <f>-Inputs!AF74</f>
        <v>0</v>
      </c>
      <c r="Z6" s="238">
        <f>-Inputs!AG74</f>
        <v>0</v>
      </c>
      <c r="AA6" s="238">
        <f>-Inputs!AH74</f>
        <v>0</v>
      </c>
      <c r="AB6" s="238">
        <f>-Inputs!AI74</f>
        <v>0</v>
      </c>
      <c r="AC6" s="238">
        <f>-Inputs!AJ74</f>
        <v>0</v>
      </c>
      <c r="AD6" s="238">
        <f>-Inputs!AK74</f>
        <v>0</v>
      </c>
      <c r="AE6" s="238">
        <f>-Inputs!AL74</f>
        <v>0</v>
      </c>
      <c r="AF6" s="238">
        <f>-Inputs!AM74</f>
        <v>0</v>
      </c>
      <c r="AG6" s="238">
        <f>-Inputs!AN74</f>
        <v>0</v>
      </c>
      <c r="AH6" s="238">
        <f>-Inputs!AO74</f>
        <v>0</v>
      </c>
      <c r="AI6" s="238">
        <f>-Inputs!AP74</f>
        <v>0</v>
      </c>
      <c r="AJ6" s="238">
        <f>-Inputs!AQ74</f>
        <v>0</v>
      </c>
      <c r="AK6" s="238">
        <f>-Inputs!AR74</f>
        <v>0</v>
      </c>
      <c r="AL6" s="238">
        <f>-Inputs!AS74</f>
        <v>0</v>
      </c>
      <c r="AM6" s="238">
        <f>-Inputs!AT74</f>
        <v>0</v>
      </c>
      <c r="AN6" s="238">
        <f>-Inputs!AU74</f>
        <v>0</v>
      </c>
      <c r="AO6" s="238">
        <f>-Inputs!AV74</f>
        <v>0</v>
      </c>
      <c r="AP6" s="238">
        <f>-Inputs!AW74</f>
        <v>0</v>
      </c>
      <c r="AQ6" s="238">
        <f>-Inputs!AX74</f>
        <v>0</v>
      </c>
      <c r="AR6" s="238">
        <f>-Inputs!AY74</f>
        <v>0</v>
      </c>
      <c r="AS6" s="238">
        <f>-Inputs!AZ74</f>
        <v>0</v>
      </c>
      <c r="AT6" s="238">
        <f>-Inputs!BA74</f>
        <v>0</v>
      </c>
      <c r="AU6" s="238">
        <f>-Inputs!BB74</f>
        <v>0</v>
      </c>
      <c r="AV6" s="238">
        <f>-Inputs!BC74</f>
        <v>0</v>
      </c>
      <c r="AW6" s="238">
        <f>-Inputs!BD74</f>
        <v>0</v>
      </c>
      <c r="AX6" s="238">
        <f>-Inputs!BE74</f>
        <v>0</v>
      </c>
      <c r="AY6" s="238">
        <f>-Inputs!BF74</f>
        <v>0</v>
      </c>
      <c r="AZ6" s="238">
        <f>-Inputs!BG74</f>
        <v>0</v>
      </c>
      <c r="BA6" s="238">
        <f>-Inputs!BH74</f>
        <v>0</v>
      </c>
      <c r="BB6" s="238">
        <f>-Inputs!BI74</f>
        <v>0</v>
      </c>
      <c r="BC6" s="238">
        <f>-Inputs!BJ74</f>
        <v>0</v>
      </c>
      <c r="BD6" s="238">
        <f>-Inputs!BK74</f>
        <v>0</v>
      </c>
      <c r="BE6" s="238">
        <f>-Inputs!BL74</f>
        <v>0</v>
      </c>
      <c r="BF6" s="238">
        <f>-Inputs!BM74</f>
        <v>0</v>
      </c>
      <c r="BG6" s="238">
        <f>-Inputs!BN74</f>
        <v>0</v>
      </c>
      <c r="BH6" s="238">
        <f>-Inputs!BO74</f>
        <v>0</v>
      </c>
      <c r="BI6" s="238">
        <f>-Inputs!BP74</f>
        <v>0</v>
      </c>
      <c r="BJ6" s="238">
        <f>-Inputs!BQ74</f>
        <v>0</v>
      </c>
      <c r="BK6" s="238">
        <f>-Inputs!BR74</f>
        <v>0</v>
      </c>
      <c r="BL6" s="238">
        <f>-Inputs!BS74</f>
        <v>0</v>
      </c>
      <c r="BM6" s="238">
        <f>-Inputs!BT74</f>
        <v>0</v>
      </c>
      <c r="BN6" s="238">
        <f>-Inputs!BU74</f>
        <v>0</v>
      </c>
      <c r="BO6" s="238">
        <f>-Inputs!BV74</f>
        <v>0</v>
      </c>
      <c r="BP6" s="238">
        <f>-Inputs!BW74</f>
        <v>0</v>
      </c>
      <c r="BQ6" s="238">
        <f>-Inputs!BX74</f>
        <v>0</v>
      </c>
      <c r="BR6" s="238">
        <f>-Inputs!BY74</f>
        <v>0</v>
      </c>
      <c r="BS6" s="238">
        <f>-Inputs!BZ74</f>
        <v>0</v>
      </c>
      <c r="BT6" s="238">
        <f>-Inputs!CA74</f>
        <v>0</v>
      </c>
      <c r="BU6" s="238">
        <f>-Inputs!CB74</f>
        <v>0</v>
      </c>
      <c r="BV6" s="238">
        <f>-Inputs!CC74</f>
        <v>0</v>
      </c>
      <c r="BW6" s="238">
        <f>-Inputs!CD74</f>
        <v>0</v>
      </c>
      <c r="BX6" s="238">
        <f>-Inputs!CE74</f>
        <v>0</v>
      </c>
      <c r="BY6" s="238">
        <f>-Inputs!CF74</f>
        <v>0</v>
      </c>
      <c r="BZ6" s="238">
        <f>-Inputs!CG74</f>
        <v>0</v>
      </c>
      <c r="CA6" s="238">
        <f>-Inputs!CH74</f>
        <v>0</v>
      </c>
      <c r="CB6" s="238">
        <f>-Inputs!CI74</f>
        <v>0</v>
      </c>
      <c r="CC6" s="238">
        <f>-Inputs!CJ74</f>
        <v>0</v>
      </c>
      <c r="CD6" s="238">
        <f>-Inputs!CK74</f>
        <v>0</v>
      </c>
      <c r="CE6" s="238">
        <f>-Inputs!CL74</f>
        <v>0</v>
      </c>
      <c r="CF6" s="238">
        <f>-Inputs!CM74</f>
        <v>0</v>
      </c>
      <c r="CG6" s="238">
        <f>-Inputs!CN74</f>
        <v>0</v>
      </c>
      <c r="CH6" s="238">
        <f>-Inputs!CO74</f>
        <v>0</v>
      </c>
      <c r="CI6" s="238">
        <f>-Inputs!CP74</f>
        <v>0</v>
      </c>
      <c r="CJ6" s="238">
        <f>-Inputs!CQ74</f>
        <v>0</v>
      </c>
      <c r="CK6" s="238">
        <f>-Inputs!CR74</f>
        <v>0</v>
      </c>
      <c r="CL6" s="238">
        <f>-Inputs!CS74</f>
        <v>0</v>
      </c>
      <c r="CM6" s="238">
        <f>-Inputs!CT74</f>
        <v>0</v>
      </c>
      <c r="CN6" s="238">
        <f>-Inputs!CU74</f>
        <v>0</v>
      </c>
      <c r="CO6" s="238">
        <f>-Inputs!CV74</f>
        <v>0</v>
      </c>
      <c r="CP6" s="238">
        <f>-Inputs!CW74</f>
        <v>0</v>
      </c>
      <c r="CQ6" s="238">
        <f>-Inputs!CX74</f>
        <v>0</v>
      </c>
      <c r="CR6" s="238">
        <f>-Inputs!CY74</f>
        <v>0</v>
      </c>
      <c r="CS6" s="238">
        <f>-Inputs!CZ74</f>
        <v>0</v>
      </c>
      <c r="CT6" s="238">
        <f>-Inputs!DA74</f>
        <v>0</v>
      </c>
      <c r="CU6" s="238">
        <f>-Inputs!DB74</f>
        <v>0</v>
      </c>
      <c r="CV6" s="238">
        <f>-Inputs!DC74</f>
        <v>0</v>
      </c>
      <c r="CW6" s="238">
        <f>-Inputs!DD74</f>
        <v>0</v>
      </c>
      <c r="CX6" s="238">
        <f>-Inputs!DE74</f>
        <v>0</v>
      </c>
    </row>
    <row r="7" spans="1:103" x14ac:dyDescent="0.2">
      <c r="A7" s="234" t="s">
        <v>89</v>
      </c>
    </row>
    <row r="9" spans="1:103" x14ac:dyDescent="0.2">
      <c r="F9" s="236"/>
    </row>
    <row r="10" spans="1:103" x14ac:dyDescent="0.2">
      <c r="A10" s="239" t="s">
        <v>67</v>
      </c>
      <c r="B10" s="239"/>
      <c r="C10" s="240" t="s">
        <v>68</v>
      </c>
      <c r="D10" s="105"/>
      <c r="R10" s="106"/>
    </row>
    <row r="11" spans="1:103" s="245" customFormat="1" x14ac:dyDescent="0.2">
      <c r="A11" s="241" t="s">
        <v>71</v>
      </c>
      <c r="B11" s="242" t="s">
        <v>90</v>
      </c>
      <c r="C11" s="243">
        <v>1</v>
      </c>
      <c r="D11" s="243">
        <f t="shared" ref="D11:BO11" si="3">C11+1</f>
        <v>2</v>
      </c>
      <c r="E11" s="243">
        <f t="shared" si="3"/>
        <v>3</v>
      </c>
      <c r="F11" s="243">
        <f t="shared" si="3"/>
        <v>4</v>
      </c>
      <c r="G11" s="243">
        <f t="shared" si="3"/>
        <v>5</v>
      </c>
      <c r="H11" s="243">
        <f t="shared" si="3"/>
        <v>6</v>
      </c>
      <c r="I11" s="243">
        <f t="shared" si="3"/>
        <v>7</v>
      </c>
      <c r="J11" s="243">
        <f t="shared" si="3"/>
        <v>8</v>
      </c>
      <c r="K11" s="243">
        <f t="shared" si="3"/>
        <v>9</v>
      </c>
      <c r="L11" s="243">
        <f t="shared" si="3"/>
        <v>10</v>
      </c>
      <c r="M11" s="243">
        <f t="shared" si="3"/>
        <v>11</v>
      </c>
      <c r="N11" s="243">
        <f t="shared" si="3"/>
        <v>12</v>
      </c>
      <c r="O11" s="243">
        <f t="shared" si="3"/>
        <v>13</v>
      </c>
      <c r="P11" s="243">
        <f t="shared" si="3"/>
        <v>14</v>
      </c>
      <c r="Q11" s="243">
        <f t="shared" si="3"/>
        <v>15</v>
      </c>
      <c r="R11" s="243">
        <f t="shared" si="3"/>
        <v>16</v>
      </c>
      <c r="S11" s="243">
        <f t="shared" si="3"/>
        <v>17</v>
      </c>
      <c r="T11" s="243">
        <f t="shared" si="3"/>
        <v>18</v>
      </c>
      <c r="U11" s="243">
        <f t="shared" si="3"/>
        <v>19</v>
      </c>
      <c r="V11" s="243">
        <f t="shared" si="3"/>
        <v>20</v>
      </c>
      <c r="W11" s="243">
        <f t="shared" si="3"/>
        <v>21</v>
      </c>
      <c r="X11" s="243">
        <f t="shared" si="3"/>
        <v>22</v>
      </c>
      <c r="Y11" s="243">
        <f t="shared" si="3"/>
        <v>23</v>
      </c>
      <c r="Z11" s="243">
        <f t="shared" si="3"/>
        <v>24</v>
      </c>
      <c r="AA11" s="243">
        <f t="shared" si="3"/>
        <v>25</v>
      </c>
      <c r="AB11" s="243">
        <f t="shared" si="3"/>
        <v>26</v>
      </c>
      <c r="AC11" s="243">
        <f t="shared" si="3"/>
        <v>27</v>
      </c>
      <c r="AD11" s="243">
        <f t="shared" si="3"/>
        <v>28</v>
      </c>
      <c r="AE11" s="243">
        <f t="shared" si="3"/>
        <v>29</v>
      </c>
      <c r="AF11" s="243">
        <f t="shared" si="3"/>
        <v>30</v>
      </c>
      <c r="AG11" s="243">
        <f t="shared" si="3"/>
        <v>31</v>
      </c>
      <c r="AH11" s="243">
        <f t="shared" si="3"/>
        <v>32</v>
      </c>
      <c r="AI11" s="243">
        <f t="shared" si="3"/>
        <v>33</v>
      </c>
      <c r="AJ11" s="243">
        <f t="shared" si="3"/>
        <v>34</v>
      </c>
      <c r="AK11" s="243">
        <f t="shared" si="3"/>
        <v>35</v>
      </c>
      <c r="AL11" s="243">
        <f t="shared" si="3"/>
        <v>36</v>
      </c>
      <c r="AM11" s="243">
        <f t="shared" si="3"/>
        <v>37</v>
      </c>
      <c r="AN11" s="243">
        <f t="shared" si="3"/>
        <v>38</v>
      </c>
      <c r="AO11" s="243">
        <f t="shared" si="3"/>
        <v>39</v>
      </c>
      <c r="AP11" s="243">
        <f t="shared" si="3"/>
        <v>40</v>
      </c>
      <c r="AQ11" s="243">
        <f t="shared" si="3"/>
        <v>41</v>
      </c>
      <c r="AR11" s="243">
        <f t="shared" si="3"/>
        <v>42</v>
      </c>
      <c r="AS11" s="243">
        <f t="shared" si="3"/>
        <v>43</v>
      </c>
      <c r="AT11" s="243">
        <f t="shared" si="3"/>
        <v>44</v>
      </c>
      <c r="AU11" s="243">
        <f t="shared" si="3"/>
        <v>45</v>
      </c>
      <c r="AV11" s="243">
        <f t="shared" si="3"/>
        <v>46</v>
      </c>
      <c r="AW11" s="243">
        <f t="shared" si="3"/>
        <v>47</v>
      </c>
      <c r="AX11" s="243">
        <f t="shared" si="3"/>
        <v>48</v>
      </c>
      <c r="AY11" s="243">
        <f t="shared" si="3"/>
        <v>49</v>
      </c>
      <c r="AZ11" s="243">
        <f t="shared" si="3"/>
        <v>50</v>
      </c>
      <c r="BA11" s="243">
        <f t="shared" si="3"/>
        <v>51</v>
      </c>
      <c r="BB11" s="243">
        <f t="shared" si="3"/>
        <v>52</v>
      </c>
      <c r="BC11" s="243">
        <f t="shared" si="3"/>
        <v>53</v>
      </c>
      <c r="BD11" s="243">
        <f t="shared" si="3"/>
        <v>54</v>
      </c>
      <c r="BE11" s="243">
        <f t="shared" si="3"/>
        <v>55</v>
      </c>
      <c r="BF11" s="243">
        <f t="shared" si="3"/>
        <v>56</v>
      </c>
      <c r="BG11" s="243">
        <f t="shared" si="3"/>
        <v>57</v>
      </c>
      <c r="BH11" s="243">
        <f t="shared" si="3"/>
        <v>58</v>
      </c>
      <c r="BI11" s="243">
        <f t="shared" si="3"/>
        <v>59</v>
      </c>
      <c r="BJ11" s="243">
        <f t="shared" si="3"/>
        <v>60</v>
      </c>
      <c r="BK11" s="243">
        <f t="shared" si="3"/>
        <v>61</v>
      </c>
      <c r="BL11" s="243">
        <f t="shared" si="3"/>
        <v>62</v>
      </c>
      <c r="BM11" s="243">
        <f t="shared" si="3"/>
        <v>63</v>
      </c>
      <c r="BN11" s="243">
        <f t="shared" si="3"/>
        <v>64</v>
      </c>
      <c r="BO11" s="243">
        <f t="shared" si="3"/>
        <v>65</v>
      </c>
      <c r="BP11" s="243">
        <f t="shared" ref="BP11:CX11" si="4">BO11+1</f>
        <v>66</v>
      </c>
      <c r="BQ11" s="243">
        <f t="shared" si="4"/>
        <v>67</v>
      </c>
      <c r="BR11" s="243">
        <f t="shared" si="4"/>
        <v>68</v>
      </c>
      <c r="BS11" s="243">
        <f t="shared" si="4"/>
        <v>69</v>
      </c>
      <c r="BT11" s="243">
        <f t="shared" si="4"/>
        <v>70</v>
      </c>
      <c r="BU11" s="243">
        <f t="shared" si="4"/>
        <v>71</v>
      </c>
      <c r="BV11" s="243">
        <f t="shared" si="4"/>
        <v>72</v>
      </c>
      <c r="BW11" s="243">
        <f t="shared" si="4"/>
        <v>73</v>
      </c>
      <c r="BX11" s="243">
        <f t="shared" si="4"/>
        <v>74</v>
      </c>
      <c r="BY11" s="243">
        <f t="shared" si="4"/>
        <v>75</v>
      </c>
      <c r="BZ11" s="243">
        <f t="shared" si="4"/>
        <v>76</v>
      </c>
      <c r="CA11" s="243">
        <f t="shared" si="4"/>
        <v>77</v>
      </c>
      <c r="CB11" s="243">
        <f t="shared" si="4"/>
        <v>78</v>
      </c>
      <c r="CC11" s="243">
        <f t="shared" si="4"/>
        <v>79</v>
      </c>
      <c r="CD11" s="243">
        <f t="shared" si="4"/>
        <v>80</v>
      </c>
      <c r="CE11" s="243">
        <f t="shared" si="4"/>
        <v>81</v>
      </c>
      <c r="CF11" s="243">
        <f t="shared" si="4"/>
        <v>82</v>
      </c>
      <c r="CG11" s="243">
        <f t="shared" si="4"/>
        <v>83</v>
      </c>
      <c r="CH11" s="243">
        <f t="shared" si="4"/>
        <v>84</v>
      </c>
      <c r="CI11" s="243">
        <f t="shared" si="4"/>
        <v>85</v>
      </c>
      <c r="CJ11" s="243">
        <f t="shared" si="4"/>
        <v>86</v>
      </c>
      <c r="CK11" s="243">
        <f t="shared" si="4"/>
        <v>87</v>
      </c>
      <c r="CL11" s="243">
        <f t="shared" si="4"/>
        <v>88</v>
      </c>
      <c r="CM11" s="243">
        <f t="shared" si="4"/>
        <v>89</v>
      </c>
      <c r="CN11" s="243">
        <f t="shared" si="4"/>
        <v>90</v>
      </c>
      <c r="CO11" s="243">
        <f t="shared" si="4"/>
        <v>91</v>
      </c>
      <c r="CP11" s="243">
        <f t="shared" si="4"/>
        <v>92</v>
      </c>
      <c r="CQ11" s="243">
        <f t="shared" si="4"/>
        <v>93</v>
      </c>
      <c r="CR11" s="243">
        <f t="shared" si="4"/>
        <v>94</v>
      </c>
      <c r="CS11" s="243">
        <f t="shared" si="4"/>
        <v>95</v>
      </c>
      <c r="CT11" s="243">
        <f t="shared" si="4"/>
        <v>96</v>
      </c>
      <c r="CU11" s="243">
        <f t="shared" si="4"/>
        <v>97</v>
      </c>
      <c r="CV11" s="243">
        <f t="shared" si="4"/>
        <v>98</v>
      </c>
      <c r="CW11" s="243">
        <f t="shared" si="4"/>
        <v>99</v>
      </c>
      <c r="CX11" s="243">
        <f t="shared" si="4"/>
        <v>100</v>
      </c>
      <c r="CY11" s="244" t="s">
        <v>34</v>
      </c>
    </row>
    <row r="12" spans="1:103" x14ac:dyDescent="0.2">
      <c r="A12" s="246">
        <v>1</v>
      </c>
      <c r="B12" s="238">
        <f>IF(C5=$G$2,SUM($C6:C6),IF(C5&gt;$G$2,C6,0))</f>
        <v>0</v>
      </c>
      <c r="C12" s="247">
        <f ca="1">($B12/$C$1)/2</f>
        <v>0</v>
      </c>
      <c r="D12" s="247">
        <f ca="1">IF(D$11&lt;$C$1+$A12,$B12/$C$1,IF(D$11=$C$1+$A12,($B12/$C$1)/2,0))</f>
        <v>0</v>
      </c>
      <c r="E12" s="247">
        <f t="shared" ref="E12:X27" ca="1" si="5">IF(E$11&lt;$C$1+$A12,$B12/$C$1,IF(E$11=$C$1+$A12,($B12/$C$1)/2,0))</f>
        <v>0</v>
      </c>
      <c r="F12" s="247">
        <f t="shared" ca="1" si="5"/>
        <v>0</v>
      </c>
      <c r="G12" s="247">
        <f t="shared" ca="1" si="5"/>
        <v>0</v>
      </c>
      <c r="H12" s="247">
        <f t="shared" ca="1" si="5"/>
        <v>0</v>
      </c>
      <c r="I12" s="247">
        <f t="shared" ca="1" si="5"/>
        <v>0</v>
      </c>
      <c r="J12" s="247">
        <f t="shared" ca="1" si="5"/>
        <v>0</v>
      </c>
      <c r="K12" s="247">
        <f t="shared" ca="1" si="5"/>
        <v>0</v>
      </c>
      <c r="L12" s="247">
        <f t="shared" ca="1" si="5"/>
        <v>0</v>
      </c>
      <c r="M12" s="247">
        <f t="shared" ca="1" si="5"/>
        <v>0</v>
      </c>
      <c r="N12" s="247">
        <f t="shared" ca="1" si="5"/>
        <v>0</v>
      </c>
      <c r="O12" s="247">
        <f t="shared" ca="1" si="5"/>
        <v>0</v>
      </c>
      <c r="P12" s="247">
        <f t="shared" ca="1" si="5"/>
        <v>0</v>
      </c>
      <c r="Q12" s="247">
        <f t="shared" ca="1" si="5"/>
        <v>0</v>
      </c>
      <c r="R12" s="247">
        <f t="shared" ca="1" si="5"/>
        <v>0</v>
      </c>
      <c r="S12" s="247">
        <f t="shared" ca="1" si="5"/>
        <v>0</v>
      </c>
      <c r="T12" s="247">
        <f t="shared" ca="1" si="5"/>
        <v>0</v>
      </c>
      <c r="U12" s="247">
        <f t="shared" ca="1" si="5"/>
        <v>0</v>
      </c>
      <c r="V12" s="247">
        <f t="shared" ca="1" si="5"/>
        <v>0</v>
      </c>
      <c r="W12" s="247">
        <f t="shared" ca="1" si="5"/>
        <v>0</v>
      </c>
      <c r="X12" s="247">
        <f t="shared" ca="1" si="5"/>
        <v>0</v>
      </c>
      <c r="Y12" s="247">
        <f t="shared" ref="Y12:AU23" ca="1" si="6">IF(Y$11&lt;$C$1+$A12,$B12/$C$1,IF(Y$11=$C$1+$A12,($B12/$C$1)/2,0))</f>
        <v>0</v>
      </c>
      <c r="Z12" s="247">
        <f t="shared" ca="1" si="6"/>
        <v>0</v>
      </c>
      <c r="AA12" s="247">
        <f t="shared" ca="1" si="6"/>
        <v>0</v>
      </c>
      <c r="AB12" s="247">
        <f t="shared" ca="1" si="6"/>
        <v>0</v>
      </c>
      <c r="AC12" s="247">
        <f t="shared" ca="1" si="6"/>
        <v>0</v>
      </c>
      <c r="AD12" s="247">
        <f t="shared" ca="1" si="6"/>
        <v>0</v>
      </c>
      <c r="AE12" s="247">
        <f t="shared" ca="1" si="6"/>
        <v>0</v>
      </c>
      <c r="AF12" s="247">
        <f t="shared" ca="1" si="6"/>
        <v>0</v>
      </c>
      <c r="AG12" s="247">
        <f t="shared" ca="1" si="6"/>
        <v>0</v>
      </c>
      <c r="AH12" s="247">
        <f t="shared" ca="1" si="6"/>
        <v>0</v>
      </c>
      <c r="AI12" s="247">
        <f t="shared" ca="1" si="6"/>
        <v>0</v>
      </c>
      <c r="AJ12" s="247">
        <f t="shared" ca="1" si="6"/>
        <v>0</v>
      </c>
      <c r="AK12" s="247">
        <f t="shared" ca="1" si="6"/>
        <v>0</v>
      </c>
      <c r="AL12" s="247">
        <f t="shared" ca="1" si="6"/>
        <v>0</v>
      </c>
      <c r="AM12" s="247">
        <f t="shared" ca="1" si="6"/>
        <v>0</v>
      </c>
      <c r="AN12" s="247">
        <f t="shared" ca="1" si="6"/>
        <v>0</v>
      </c>
      <c r="AO12" s="247">
        <f t="shared" ca="1" si="6"/>
        <v>0</v>
      </c>
      <c r="AP12" s="247">
        <f t="shared" ca="1" si="6"/>
        <v>0</v>
      </c>
      <c r="AQ12" s="247">
        <f t="shared" ca="1" si="6"/>
        <v>0</v>
      </c>
      <c r="AR12" s="247">
        <f t="shared" ca="1" si="6"/>
        <v>0</v>
      </c>
      <c r="AS12" s="247">
        <f t="shared" ca="1" si="6"/>
        <v>0</v>
      </c>
      <c r="AT12" s="247">
        <f t="shared" ca="1" si="6"/>
        <v>0</v>
      </c>
      <c r="AU12" s="247">
        <f t="shared" ca="1" si="6"/>
        <v>0</v>
      </c>
      <c r="AV12" s="247">
        <f t="shared" ref="AV12:BK27" ca="1" si="7">IF(AV$11&lt;$C$1+$A12,$B12/$C$1,IF(AV$11=$C$1+$A12,($B12/$C$1)/2,0))</f>
        <v>0</v>
      </c>
      <c r="AW12" s="247">
        <f t="shared" ca="1" si="7"/>
        <v>0</v>
      </c>
      <c r="AX12" s="247">
        <f t="shared" ca="1" si="7"/>
        <v>0</v>
      </c>
      <c r="AY12" s="247">
        <f t="shared" ca="1" si="7"/>
        <v>0</v>
      </c>
      <c r="AZ12" s="247">
        <f t="shared" ca="1" si="7"/>
        <v>0</v>
      </c>
      <c r="BA12" s="247">
        <f t="shared" ca="1" si="7"/>
        <v>0</v>
      </c>
      <c r="BB12" s="247">
        <f t="shared" ca="1" si="7"/>
        <v>0</v>
      </c>
      <c r="BC12" s="247">
        <f t="shared" ca="1" si="7"/>
        <v>0</v>
      </c>
      <c r="BD12" s="247">
        <f t="shared" ca="1" si="7"/>
        <v>0</v>
      </c>
      <c r="BE12" s="247">
        <f t="shared" ca="1" si="7"/>
        <v>0</v>
      </c>
      <c r="BF12" s="247">
        <f t="shared" ca="1" si="7"/>
        <v>0</v>
      </c>
      <c r="BG12" s="247">
        <f t="shared" ca="1" si="7"/>
        <v>0</v>
      </c>
      <c r="BH12" s="247">
        <f t="shared" ca="1" si="7"/>
        <v>0</v>
      </c>
      <c r="BI12" s="247">
        <f t="shared" ca="1" si="7"/>
        <v>0</v>
      </c>
      <c r="BJ12" s="247">
        <f t="shared" ca="1" si="7"/>
        <v>0</v>
      </c>
      <c r="BK12" s="247">
        <f t="shared" ca="1" si="7"/>
        <v>0</v>
      </c>
      <c r="BL12" s="247">
        <f t="shared" ref="BL12:CX18" ca="1" si="8">IF(BL$11&lt;$C$1+$A12,$B12/$C$1,IF(BL$11=$C$1+$A12,($B12/$C$1)/2,0))</f>
        <v>0</v>
      </c>
      <c r="BM12" s="247">
        <f t="shared" ca="1" si="8"/>
        <v>0</v>
      </c>
      <c r="BN12" s="247">
        <f t="shared" ca="1" si="8"/>
        <v>0</v>
      </c>
      <c r="BO12" s="247">
        <f t="shared" ca="1" si="8"/>
        <v>0</v>
      </c>
      <c r="BP12" s="247">
        <f t="shared" ca="1" si="8"/>
        <v>0</v>
      </c>
      <c r="BQ12" s="247">
        <f t="shared" ca="1" si="8"/>
        <v>0</v>
      </c>
      <c r="BR12" s="247">
        <f t="shared" ca="1" si="8"/>
        <v>0</v>
      </c>
      <c r="BS12" s="247">
        <f t="shared" ca="1" si="8"/>
        <v>0</v>
      </c>
      <c r="BT12" s="247">
        <f t="shared" ca="1" si="8"/>
        <v>0</v>
      </c>
      <c r="BU12" s="247">
        <f t="shared" ca="1" si="8"/>
        <v>0</v>
      </c>
      <c r="BV12" s="247">
        <f t="shared" ca="1" si="8"/>
        <v>0</v>
      </c>
      <c r="BW12" s="247">
        <f t="shared" ca="1" si="8"/>
        <v>0</v>
      </c>
      <c r="BX12" s="247">
        <f t="shared" ca="1" si="8"/>
        <v>0</v>
      </c>
      <c r="BY12" s="247">
        <f t="shared" ca="1" si="8"/>
        <v>0</v>
      </c>
      <c r="BZ12" s="247">
        <f t="shared" ca="1" si="8"/>
        <v>0</v>
      </c>
      <c r="CA12" s="247">
        <f t="shared" ca="1" si="8"/>
        <v>0</v>
      </c>
      <c r="CB12" s="247">
        <f t="shared" ca="1" si="8"/>
        <v>0</v>
      </c>
      <c r="CC12" s="247">
        <f t="shared" ca="1" si="8"/>
        <v>0</v>
      </c>
      <c r="CD12" s="247">
        <f t="shared" ca="1" si="8"/>
        <v>0</v>
      </c>
      <c r="CE12" s="247">
        <f t="shared" ca="1" si="8"/>
        <v>0</v>
      </c>
      <c r="CF12" s="247">
        <f t="shared" ca="1" si="8"/>
        <v>0</v>
      </c>
      <c r="CG12" s="247">
        <f t="shared" ca="1" si="8"/>
        <v>0</v>
      </c>
      <c r="CH12" s="247">
        <f t="shared" ca="1" si="8"/>
        <v>0</v>
      </c>
      <c r="CI12" s="247">
        <f t="shared" ca="1" si="8"/>
        <v>0</v>
      </c>
      <c r="CJ12" s="247">
        <f t="shared" ca="1" si="8"/>
        <v>0</v>
      </c>
      <c r="CK12" s="247">
        <f t="shared" ca="1" si="8"/>
        <v>0</v>
      </c>
      <c r="CL12" s="247">
        <f t="shared" ca="1" si="8"/>
        <v>0</v>
      </c>
      <c r="CM12" s="247">
        <f t="shared" ca="1" si="8"/>
        <v>0</v>
      </c>
      <c r="CN12" s="247">
        <f t="shared" ca="1" si="8"/>
        <v>0</v>
      </c>
      <c r="CO12" s="247">
        <f t="shared" ca="1" si="8"/>
        <v>0</v>
      </c>
      <c r="CP12" s="247">
        <f t="shared" ca="1" si="8"/>
        <v>0</v>
      </c>
      <c r="CQ12" s="247">
        <f t="shared" ca="1" si="8"/>
        <v>0</v>
      </c>
      <c r="CR12" s="247">
        <f t="shared" ca="1" si="8"/>
        <v>0</v>
      </c>
      <c r="CS12" s="247">
        <f t="shared" ca="1" si="8"/>
        <v>0</v>
      </c>
      <c r="CT12" s="247">
        <f t="shared" ca="1" si="8"/>
        <v>0</v>
      </c>
      <c r="CU12" s="247">
        <f t="shared" ca="1" si="8"/>
        <v>0</v>
      </c>
      <c r="CV12" s="247">
        <f t="shared" ca="1" si="8"/>
        <v>0</v>
      </c>
      <c r="CW12" s="247">
        <f t="shared" ca="1" si="8"/>
        <v>0</v>
      </c>
      <c r="CX12" s="247">
        <f t="shared" ca="1" si="8"/>
        <v>0</v>
      </c>
      <c r="CY12" s="247">
        <f ca="1">SUM(C12:CX12)</f>
        <v>0</v>
      </c>
    </row>
    <row r="13" spans="1:103" x14ac:dyDescent="0.2">
      <c r="A13" s="246">
        <f t="shared" ref="A13:A32" si="9">A12+1</f>
        <v>2</v>
      </c>
      <c r="B13" s="238">
        <f>IF(D5=$G$2,SUM($C6:D6),IF(D5&gt;$G$2,D6,0))</f>
        <v>0</v>
      </c>
      <c r="C13" s="247"/>
      <c r="D13" s="247">
        <f ca="1">($B13/$C$1)/2</f>
        <v>0</v>
      </c>
      <c r="E13" s="247">
        <f ca="1">IF(E$11&lt;$C$1+$A13,$B13/$C$1,IF(E$11=$C$1+$A13,($B13/$C$1)/2,0))</f>
        <v>0</v>
      </c>
      <c r="F13" s="247">
        <f t="shared" ca="1" si="5"/>
        <v>0</v>
      </c>
      <c r="G13" s="247">
        <f t="shared" ca="1" si="5"/>
        <v>0</v>
      </c>
      <c r="H13" s="247">
        <f t="shared" ca="1" si="5"/>
        <v>0</v>
      </c>
      <c r="I13" s="247">
        <f t="shared" ca="1" si="5"/>
        <v>0</v>
      </c>
      <c r="J13" s="247">
        <f t="shared" ca="1" si="5"/>
        <v>0</v>
      </c>
      <c r="K13" s="247">
        <f t="shared" ca="1" si="5"/>
        <v>0</v>
      </c>
      <c r="L13" s="247">
        <f t="shared" ca="1" si="5"/>
        <v>0</v>
      </c>
      <c r="M13" s="247">
        <f t="shared" ca="1" si="5"/>
        <v>0</v>
      </c>
      <c r="N13" s="247">
        <f t="shared" ca="1" si="5"/>
        <v>0</v>
      </c>
      <c r="O13" s="247">
        <f t="shared" ca="1" si="5"/>
        <v>0</v>
      </c>
      <c r="P13" s="247">
        <f t="shared" ca="1" si="5"/>
        <v>0</v>
      </c>
      <c r="Q13" s="247">
        <f t="shared" ca="1" si="5"/>
        <v>0</v>
      </c>
      <c r="R13" s="247">
        <f t="shared" ca="1" si="5"/>
        <v>0</v>
      </c>
      <c r="S13" s="247">
        <f t="shared" ca="1" si="5"/>
        <v>0</v>
      </c>
      <c r="T13" s="247">
        <f t="shared" ca="1" si="5"/>
        <v>0</v>
      </c>
      <c r="U13" s="247">
        <f t="shared" ca="1" si="5"/>
        <v>0</v>
      </c>
      <c r="V13" s="247">
        <f t="shared" ca="1" si="5"/>
        <v>0</v>
      </c>
      <c r="W13" s="247">
        <f t="shared" ca="1" si="5"/>
        <v>0</v>
      </c>
      <c r="X13" s="247">
        <f t="shared" ca="1" si="5"/>
        <v>0</v>
      </c>
      <c r="Y13" s="247">
        <f t="shared" ca="1" si="6"/>
        <v>0</v>
      </c>
      <c r="Z13" s="247">
        <f t="shared" ca="1" si="6"/>
        <v>0</v>
      </c>
      <c r="AA13" s="247">
        <f t="shared" ca="1" si="6"/>
        <v>0</v>
      </c>
      <c r="AB13" s="247">
        <f t="shared" ca="1" si="6"/>
        <v>0</v>
      </c>
      <c r="AC13" s="247">
        <f t="shared" ca="1" si="6"/>
        <v>0</v>
      </c>
      <c r="AD13" s="247">
        <f t="shared" ca="1" si="6"/>
        <v>0</v>
      </c>
      <c r="AE13" s="247">
        <f t="shared" ca="1" si="6"/>
        <v>0</v>
      </c>
      <c r="AF13" s="247">
        <f t="shared" ca="1" si="6"/>
        <v>0</v>
      </c>
      <c r="AG13" s="247">
        <f t="shared" ca="1" si="6"/>
        <v>0</v>
      </c>
      <c r="AH13" s="247">
        <f t="shared" ca="1" si="6"/>
        <v>0</v>
      </c>
      <c r="AI13" s="247">
        <f t="shared" ca="1" si="6"/>
        <v>0</v>
      </c>
      <c r="AJ13" s="247">
        <f t="shared" ca="1" si="6"/>
        <v>0</v>
      </c>
      <c r="AK13" s="247">
        <f t="shared" ca="1" si="6"/>
        <v>0</v>
      </c>
      <c r="AL13" s="247">
        <f t="shared" ca="1" si="6"/>
        <v>0</v>
      </c>
      <c r="AM13" s="247">
        <f t="shared" ca="1" si="6"/>
        <v>0</v>
      </c>
      <c r="AN13" s="247">
        <f t="shared" ca="1" si="6"/>
        <v>0</v>
      </c>
      <c r="AO13" s="247">
        <f t="shared" ca="1" si="6"/>
        <v>0</v>
      </c>
      <c r="AP13" s="247">
        <f t="shared" ca="1" si="6"/>
        <v>0</v>
      </c>
      <c r="AQ13" s="247">
        <f t="shared" ca="1" si="6"/>
        <v>0</v>
      </c>
      <c r="AR13" s="247">
        <f t="shared" ca="1" si="6"/>
        <v>0</v>
      </c>
      <c r="AS13" s="247">
        <f t="shared" ca="1" si="6"/>
        <v>0</v>
      </c>
      <c r="AT13" s="247">
        <f t="shared" ca="1" si="6"/>
        <v>0</v>
      </c>
      <c r="AU13" s="247">
        <f t="shared" ca="1" si="6"/>
        <v>0</v>
      </c>
      <c r="AV13" s="247">
        <f t="shared" ca="1" si="7"/>
        <v>0</v>
      </c>
      <c r="AW13" s="247">
        <f t="shared" ca="1" si="7"/>
        <v>0</v>
      </c>
      <c r="AX13" s="247">
        <f t="shared" ca="1" si="7"/>
        <v>0</v>
      </c>
      <c r="AY13" s="247">
        <f t="shared" ca="1" si="7"/>
        <v>0</v>
      </c>
      <c r="AZ13" s="247">
        <f t="shared" ca="1" si="7"/>
        <v>0</v>
      </c>
      <c r="BA13" s="247">
        <f t="shared" ca="1" si="7"/>
        <v>0</v>
      </c>
      <c r="BB13" s="247">
        <f t="shared" ca="1" si="7"/>
        <v>0</v>
      </c>
      <c r="BC13" s="247">
        <f t="shared" ca="1" si="7"/>
        <v>0</v>
      </c>
      <c r="BD13" s="247">
        <f t="shared" ca="1" si="7"/>
        <v>0</v>
      </c>
      <c r="BE13" s="247">
        <f t="shared" ca="1" si="7"/>
        <v>0</v>
      </c>
      <c r="BF13" s="247">
        <f t="shared" ca="1" si="7"/>
        <v>0</v>
      </c>
      <c r="BG13" s="247">
        <f t="shared" ca="1" si="7"/>
        <v>0</v>
      </c>
      <c r="BH13" s="247">
        <f t="shared" ca="1" si="7"/>
        <v>0</v>
      </c>
      <c r="BI13" s="247">
        <f t="shared" ca="1" si="7"/>
        <v>0</v>
      </c>
      <c r="BJ13" s="247">
        <f t="shared" ca="1" si="7"/>
        <v>0</v>
      </c>
      <c r="BK13" s="247">
        <f t="shared" ca="1" si="7"/>
        <v>0</v>
      </c>
      <c r="BL13" s="247">
        <f t="shared" ca="1" si="8"/>
        <v>0</v>
      </c>
      <c r="BM13" s="247">
        <f t="shared" ca="1" si="8"/>
        <v>0</v>
      </c>
      <c r="BN13" s="247">
        <f t="shared" ca="1" si="8"/>
        <v>0</v>
      </c>
      <c r="BO13" s="247">
        <f t="shared" ca="1" si="8"/>
        <v>0</v>
      </c>
      <c r="BP13" s="247">
        <f t="shared" ca="1" si="8"/>
        <v>0</v>
      </c>
      <c r="BQ13" s="247">
        <f t="shared" ca="1" si="8"/>
        <v>0</v>
      </c>
      <c r="BR13" s="247">
        <f t="shared" ca="1" si="8"/>
        <v>0</v>
      </c>
      <c r="BS13" s="247">
        <f t="shared" ca="1" si="8"/>
        <v>0</v>
      </c>
      <c r="BT13" s="247">
        <f t="shared" ca="1" si="8"/>
        <v>0</v>
      </c>
      <c r="BU13" s="247">
        <f t="shared" ca="1" si="8"/>
        <v>0</v>
      </c>
      <c r="BV13" s="247">
        <f t="shared" ca="1" si="8"/>
        <v>0</v>
      </c>
      <c r="BW13" s="247">
        <f t="shared" ca="1" si="8"/>
        <v>0</v>
      </c>
      <c r="BX13" s="247">
        <f t="shared" ca="1" si="8"/>
        <v>0</v>
      </c>
      <c r="BY13" s="247">
        <f t="shared" ca="1" si="8"/>
        <v>0</v>
      </c>
      <c r="BZ13" s="247">
        <f t="shared" ca="1" si="8"/>
        <v>0</v>
      </c>
      <c r="CA13" s="247">
        <f t="shared" ca="1" si="8"/>
        <v>0</v>
      </c>
      <c r="CB13" s="247">
        <f t="shared" ca="1" si="8"/>
        <v>0</v>
      </c>
      <c r="CC13" s="247">
        <f t="shared" ca="1" si="8"/>
        <v>0</v>
      </c>
      <c r="CD13" s="247">
        <f t="shared" ca="1" si="8"/>
        <v>0</v>
      </c>
      <c r="CE13" s="247">
        <f t="shared" ca="1" si="8"/>
        <v>0</v>
      </c>
      <c r="CF13" s="247">
        <f t="shared" ca="1" si="8"/>
        <v>0</v>
      </c>
      <c r="CG13" s="247">
        <f t="shared" ca="1" si="8"/>
        <v>0</v>
      </c>
      <c r="CH13" s="247">
        <f t="shared" ca="1" si="8"/>
        <v>0</v>
      </c>
      <c r="CI13" s="247">
        <f t="shared" ca="1" si="8"/>
        <v>0</v>
      </c>
      <c r="CJ13" s="247">
        <f t="shared" ca="1" si="8"/>
        <v>0</v>
      </c>
      <c r="CK13" s="247">
        <f t="shared" ca="1" si="8"/>
        <v>0</v>
      </c>
      <c r="CL13" s="247">
        <f t="shared" ca="1" si="8"/>
        <v>0</v>
      </c>
      <c r="CM13" s="247">
        <f t="shared" ca="1" si="8"/>
        <v>0</v>
      </c>
      <c r="CN13" s="247">
        <f t="shared" ca="1" si="8"/>
        <v>0</v>
      </c>
      <c r="CO13" s="247">
        <f t="shared" ca="1" si="8"/>
        <v>0</v>
      </c>
      <c r="CP13" s="247">
        <f t="shared" ca="1" si="8"/>
        <v>0</v>
      </c>
      <c r="CQ13" s="247">
        <f t="shared" ca="1" si="8"/>
        <v>0</v>
      </c>
      <c r="CR13" s="247">
        <f t="shared" ca="1" si="8"/>
        <v>0</v>
      </c>
      <c r="CS13" s="247">
        <f t="shared" ca="1" si="8"/>
        <v>0</v>
      </c>
      <c r="CT13" s="247">
        <f t="shared" ca="1" si="8"/>
        <v>0</v>
      </c>
      <c r="CU13" s="247">
        <f t="shared" ca="1" si="8"/>
        <v>0</v>
      </c>
      <c r="CV13" s="247">
        <f t="shared" ca="1" si="8"/>
        <v>0</v>
      </c>
      <c r="CW13" s="247">
        <f t="shared" ca="1" si="8"/>
        <v>0</v>
      </c>
      <c r="CX13" s="247">
        <f t="shared" ca="1" si="8"/>
        <v>0</v>
      </c>
      <c r="CY13" s="247">
        <f t="shared" ref="CY13:CY32" ca="1" si="10">SUM(C13:CX13)</f>
        <v>0</v>
      </c>
    </row>
    <row r="14" spans="1:103" x14ac:dyDescent="0.2">
      <c r="A14" s="246">
        <f t="shared" si="9"/>
        <v>3</v>
      </c>
      <c r="B14" s="238">
        <f>IF(E5=$G$2,SUM($C6:E6),IF(E5&gt;$G$2,E6,0))</f>
        <v>0</v>
      </c>
      <c r="C14" s="247"/>
      <c r="D14" s="247"/>
      <c r="E14" s="247">
        <f ca="1">($B14/$C$1)/2</f>
        <v>0</v>
      </c>
      <c r="F14" s="247">
        <f ca="1">IF(F$11&lt;$C$1+$A14,$B14/$C$1,IF(F$11=$C$1+$A14,($B14/$C$1)/2,0))</f>
        <v>0</v>
      </c>
      <c r="G14" s="247">
        <f t="shared" ca="1" si="5"/>
        <v>0</v>
      </c>
      <c r="H14" s="247">
        <f t="shared" ca="1" si="5"/>
        <v>0</v>
      </c>
      <c r="I14" s="247">
        <f t="shared" ca="1" si="5"/>
        <v>0</v>
      </c>
      <c r="J14" s="247">
        <f t="shared" ca="1" si="5"/>
        <v>0</v>
      </c>
      <c r="K14" s="247">
        <f t="shared" ca="1" si="5"/>
        <v>0</v>
      </c>
      <c r="L14" s="247">
        <f t="shared" ca="1" si="5"/>
        <v>0</v>
      </c>
      <c r="M14" s="247">
        <f t="shared" ca="1" si="5"/>
        <v>0</v>
      </c>
      <c r="N14" s="247">
        <f t="shared" ca="1" si="5"/>
        <v>0</v>
      </c>
      <c r="O14" s="247">
        <f t="shared" ca="1" si="5"/>
        <v>0</v>
      </c>
      <c r="P14" s="247">
        <f t="shared" ca="1" si="5"/>
        <v>0</v>
      </c>
      <c r="Q14" s="247">
        <f t="shared" ca="1" si="5"/>
        <v>0</v>
      </c>
      <c r="R14" s="247">
        <f t="shared" ca="1" si="5"/>
        <v>0</v>
      </c>
      <c r="S14" s="247">
        <f t="shared" ca="1" si="5"/>
        <v>0</v>
      </c>
      <c r="T14" s="247">
        <f t="shared" ca="1" si="5"/>
        <v>0</v>
      </c>
      <c r="U14" s="247">
        <f t="shared" ca="1" si="5"/>
        <v>0</v>
      </c>
      <c r="V14" s="247">
        <f t="shared" ca="1" si="5"/>
        <v>0</v>
      </c>
      <c r="W14" s="247">
        <f t="shared" ca="1" si="5"/>
        <v>0</v>
      </c>
      <c r="X14" s="247">
        <f t="shared" ca="1" si="5"/>
        <v>0</v>
      </c>
      <c r="Y14" s="247">
        <f t="shared" ca="1" si="6"/>
        <v>0</v>
      </c>
      <c r="Z14" s="247">
        <f t="shared" ca="1" si="6"/>
        <v>0</v>
      </c>
      <c r="AA14" s="247">
        <f t="shared" ca="1" si="6"/>
        <v>0</v>
      </c>
      <c r="AB14" s="247">
        <f t="shared" ca="1" si="6"/>
        <v>0</v>
      </c>
      <c r="AC14" s="247">
        <f t="shared" ca="1" si="6"/>
        <v>0</v>
      </c>
      <c r="AD14" s="247">
        <f t="shared" ca="1" si="6"/>
        <v>0</v>
      </c>
      <c r="AE14" s="247">
        <f t="shared" ca="1" si="6"/>
        <v>0</v>
      </c>
      <c r="AF14" s="247">
        <f t="shared" ca="1" si="6"/>
        <v>0</v>
      </c>
      <c r="AG14" s="247">
        <f t="shared" ca="1" si="6"/>
        <v>0</v>
      </c>
      <c r="AH14" s="247">
        <f t="shared" ca="1" si="6"/>
        <v>0</v>
      </c>
      <c r="AI14" s="247">
        <f t="shared" ca="1" si="6"/>
        <v>0</v>
      </c>
      <c r="AJ14" s="247">
        <f t="shared" ca="1" si="6"/>
        <v>0</v>
      </c>
      <c r="AK14" s="247">
        <f t="shared" ca="1" si="6"/>
        <v>0</v>
      </c>
      <c r="AL14" s="247">
        <f t="shared" ca="1" si="6"/>
        <v>0</v>
      </c>
      <c r="AM14" s="247">
        <f t="shared" ca="1" si="6"/>
        <v>0</v>
      </c>
      <c r="AN14" s="247">
        <f t="shared" ca="1" si="6"/>
        <v>0</v>
      </c>
      <c r="AO14" s="247">
        <f t="shared" ca="1" si="6"/>
        <v>0</v>
      </c>
      <c r="AP14" s="247">
        <f t="shared" ca="1" si="6"/>
        <v>0</v>
      </c>
      <c r="AQ14" s="247">
        <f t="shared" ca="1" si="6"/>
        <v>0</v>
      </c>
      <c r="AR14" s="247">
        <f t="shared" ca="1" si="6"/>
        <v>0</v>
      </c>
      <c r="AS14" s="247">
        <f t="shared" ca="1" si="6"/>
        <v>0</v>
      </c>
      <c r="AT14" s="247">
        <f t="shared" ca="1" si="6"/>
        <v>0</v>
      </c>
      <c r="AU14" s="247">
        <f t="shared" ca="1" si="6"/>
        <v>0</v>
      </c>
      <c r="AV14" s="247">
        <f t="shared" ca="1" si="7"/>
        <v>0</v>
      </c>
      <c r="AW14" s="247">
        <f t="shared" ca="1" si="7"/>
        <v>0</v>
      </c>
      <c r="AX14" s="247">
        <f t="shared" ca="1" si="7"/>
        <v>0</v>
      </c>
      <c r="AY14" s="247">
        <f t="shared" ca="1" si="7"/>
        <v>0</v>
      </c>
      <c r="AZ14" s="247">
        <f t="shared" ca="1" si="7"/>
        <v>0</v>
      </c>
      <c r="BA14" s="247">
        <f t="shared" ca="1" si="7"/>
        <v>0</v>
      </c>
      <c r="BB14" s="247">
        <f t="shared" ca="1" si="7"/>
        <v>0</v>
      </c>
      <c r="BC14" s="247">
        <f t="shared" ca="1" si="7"/>
        <v>0</v>
      </c>
      <c r="BD14" s="247">
        <f t="shared" ca="1" si="7"/>
        <v>0</v>
      </c>
      <c r="BE14" s="247">
        <f t="shared" ca="1" si="7"/>
        <v>0</v>
      </c>
      <c r="BF14" s="247">
        <f t="shared" ca="1" si="7"/>
        <v>0</v>
      </c>
      <c r="BG14" s="247">
        <f t="shared" ca="1" si="7"/>
        <v>0</v>
      </c>
      <c r="BH14" s="247">
        <f t="shared" ca="1" si="7"/>
        <v>0</v>
      </c>
      <c r="BI14" s="247">
        <f t="shared" ca="1" si="7"/>
        <v>0</v>
      </c>
      <c r="BJ14" s="247">
        <f t="shared" ca="1" si="7"/>
        <v>0</v>
      </c>
      <c r="BK14" s="247">
        <f t="shared" ca="1" si="7"/>
        <v>0</v>
      </c>
      <c r="BL14" s="247">
        <f t="shared" ca="1" si="8"/>
        <v>0</v>
      </c>
      <c r="BM14" s="247">
        <f t="shared" ca="1" si="8"/>
        <v>0</v>
      </c>
      <c r="BN14" s="247">
        <f t="shared" ca="1" si="8"/>
        <v>0</v>
      </c>
      <c r="BO14" s="247">
        <f t="shared" ca="1" si="8"/>
        <v>0</v>
      </c>
      <c r="BP14" s="247">
        <f t="shared" ca="1" si="8"/>
        <v>0</v>
      </c>
      <c r="BQ14" s="247">
        <f t="shared" ca="1" si="8"/>
        <v>0</v>
      </c>
      <c r="BR14" s="247">
        <f t="shared" ca="1" si="8"/>
        <v>0</v>
      </c>
      <c r="BS14" s="247">
        <f t="shared" ca="1" si="8"/>
        <v>0</v>
      </c>
      <c r="BT14" s="247">
        <f t="shared" ca="1" si="8"/>
        <v>0</v>
      </c>
      <c r="BU14" s="247">
        <f t="shared" ca="1" si="8"/>
        <v>0</v>
      </c>
      <c r="BV14" s="247">
        <f t="shared" ca="1" si="8"/>
        <v>0</v>
      </c>
      <c r="BW14" s="247">
        <f t="shared" ca="1" si="8"/>
        <v>0</v>
      </c>
      <c r="BX14" s="247">
        <f t="shared" ca="1" si="8"/>
        <v>0</v>
      </c>
      <c r="BY14" s="247">
        <f t="shared" ca="1" si="8"/>
        <v>0</v>
      </c>
      <c r="BZ14" s="247">
        <f t="shared" ca="1" si="8"/>
        <v>0</v>
      </c>
      <c r="CA14" s="247">
        <f t="shared" ca="1" si="8"/>
        <v>0</v>
      </c>
      <c r="CB14" s="247">
        <f t="shared" ca="1" si="8"/>
        <v>0</v>
      </c>
      <c r="CC14" s="247">
        <f t="shared" ca="1" si="8"/>
        <v>0</v>
      </c>
      <c r="CD14" s="247">
        <f t="shared" ca="1" si="8"/>
        <v>0</v>
      </c>
      <c r="CE14" s="247">
        <f t="shared" ca="1" si="8"/>
        <v>0</v>
      </c>
      <c r="CF14" s="247">
        <f t="shared" ca="1" si="8"/>
        <v>0</v>
      </c>
      <c r="CG14" s="247">
        <f t="shared" ca="1" si="8"/>
        <v>0</v>
      </c>
      <c r="CH14" s="247">
        <f t="shared" ca="1" si="8"/>
        <v>0</v>
      </c>
      <c r="CI14" s="247">
        <f t="shared" ca="1" si="8"/>
        <v>0</v>
      </c>
      <c r="CJ14" s="247">
        <f t="shared" ca="1" si="8"/>
        <v>0</v>
      </c>
      <c r="CK14" s="247">
        <f t="shared" ca="1" si="8"/>
        <v>0</v>
      </c>
      <c r="CL14" s="247">
        <f t="shared" ca="1" si="8"/>
        <v>0</v>
      </c>
      <c r="CM14" s="247">
        <f t="shared" ca="1" si="8"/>
        <v>0</v>
      </c>
      <c r="CN14" s="247">
        <f t="shared" ca="1" si="8"/>
        <v>0</v>
      </c>
      <c r="CO14" s="247">
        <f t="shared" ca="1" si="8"/>
        <v>0</v>
      </c>
      <c r="CP14" s="247">
        <f t="shared" ca="1" si="8"/>
        <v>0</v>
      </c>
      <c r="CQ14" s="247">
        <f t="shared" ca="1" si="8"/>
        <v>0</v>
      </c>
      <c r="CR14" s="247">
        <f t="shared" ca="1" si="8"/>
        <v>0</v>
      </c>
      <c r="CS14" s="247">
        <f t="shared" ca="1" si="8"/>
        <v>0</v>
      </c>
      <c r="CT14" s="247">
        <f t="shared" ca="1" si="8"/>
        <v>0</v>
      </c>
      <c r="CU14" s="247">
        <f t="shared" ca="1" si="8"/>
        <v>0</v>
      </c>
      <c r="CV14" s="247">
        <f t="shared" ca="1" si="8"/>
        <v>0</v>
      </c>
      <c r="CW14" s="247">
        <f t="shared" ca="1" si="8"/>
        <v>0</v>
      </c>
      <c r="CX14" s="247">
        <f t="shared" ca="1" si="8"/>
        <v>0</v>
      </c>
      <c r="CY14" s="247">
        <f t="shared" ca="1" si="10"/>
        <v>0</v>
      </c>
    </row>
    <row r="15" spans="1:103" x14ac:dyDescent="0.2">
      <c r="A15" s="246">
        <f t="shared" si="9"/>
        <v>4</v>
      </c>
      <c r="B15" s="238">
        <f>IF(F5=$G$2,SUM($C6:F6),IF(F5&gt;$G$2,F6,0))</f>
        <v>0</v>
      </c>
      <c r="C15" s="247"/>
      <c r="D15" s="247"/>
      <c r="E15" s="247"/>
      <c r="F15" s="247">
        <f ca="1">($B15/$C$1)/2</f>
        <v>0</v>
      </c>
      <c r="G15" s="247">
        <f ca="1">IF(G$11&lt;$C$1+$A15,$B15/$C$1,IF(G$11=$C$1+$A15,($B15/$C$1)/2,0))</f>
        <v>0</v>
      </c>
      <c r="H15" s="247">
        <f t="shared" ca="1" si="5"/>
        <v>0</v>
      </c>
      <c r="I15" s="247">
        <f t="shared" ca="1" si="5"/>
        <v>0</v>
      </c>
      <c r="J15" s="247">
        <f t="shared" ca="1" si="5"/>
        <v>0</v>
      </c>
      <c r="K15" s="247">
        <f t="shared" ca="1" si="5"/>
        <v>0</v>
      </c>
      <c r="L15" s="247">
        <f t="shared" ca="1" si="5"/>
        <v>0</v>
      </c>
      <c r="M15" s="247">
        <f t="shared" ca="1" si="5"/>
        <v>0</v>
      </c>
      <c r="N15" s="247">
        <f t="shared" ca="1" si="5"/>
        <v>0</v>
      </c>
      <c r="O15" s="247">
        <f t="shared" ca="1" si="5"/>
        <v>0</v>
      </c>
      <c r="P15" s="247">
        <f t="shared" ca="1" si="5"/>
        <v>0</v>
      </c>
      <c r="Q15" s="247">
        <f t="shared" ca="1" si="5"/>
        <v>0</v>
      </c>
      <c r="R15" s="247">
        <f t="shared" ca="1" si="5"/>
        <v>0</v>
      </c>
      <c r="S15" s="247">
        <f t="shared" ca="1" si="5"/>
        <v>0</v>
      </c>
      <c r="T15" s="247">
        <f t="shared" ca="1" si="5"/>
        <v>0</v>
      </c>
      <c r="U15" s="247">
        <f t="shared" ca="1" si="5"/>
        <v>0</v>
      </c>
      <c r="V15" s="247">
        <f t="shared" ca="1" si="5"/>
        <v>0</v>
      </c>
      <c r="W15" s="247">
        <f t="shared" ca="1" si="5"/>
        <v>0</v>
      </c>
      <c r="X15" s="247">
        <f t="shared" ca="1" si="5"/>
        <v>0</v>
      </c>
      <c r="Y15" s="247">
        <f t="shared" ca="1" si="6"/>
        <v>0</v>
      </c>
      <c r="Z15" s="247">
        <f t="shared" ca="1" si="6"/>
        <v>0</v>
      </c>
      <c r="AA15" s="247">
        <f t="shared" ca="1" si="6"/>
        <v>0</v>
      </c>
      <c r="AB15" s="247">
        <f t="shared" ca="1" si="6"/>
        <v>0</v>
      </c>
      <c r="AC15" s="247">
        <f t="shared" ca="1" si="6"/>
        <v>0</v>
      </c>
      <c r="AD15" s="247">
        <f t="shared" ca="1" si="6"/>
        <v>0</v>
      </c>
      <c r="AE15" s="247">
        <f t="shared" ca="1" si="6"/>
        <v>0</v>
      </c>
      <c r="AF15" s="247">
        <f t="shared" ca="1" si="6"/>
        <v>0</v>
      </c>
      <c r="AG15" s="247">
        <f t="shared" ca="1" si="6"/>
        <v>0</v>
      </c>
      <c r="AH15" s="247">
        <f t="shared" ca="1" si="6"/>
        <v>0</v>
      </c>
      <c r="AI15" s="247">
        <f t="shared" ca="1" si="6"/>
        <v>0</v>
      </c>
      <c r="AJ15" s="247">
        <f t="shared" ca="1" si="6"/>
        <v>0</v>
      </c>
      <c r="AK15" s="247">
        <f t="shared" ca="1" si="6"/>
        <v>0</v>
      </c>
      <c r="AL15" s="247">
        <f t="shared" ca="1" si="6"/>
        <v>0</v>
      </c>
      <c r="AM15" s="247">
        <f t="shared" ca="1" si="6"/>
        <v>0</v>
      </c>
      <c r="AN15" s="247">
        <f t="shared" ca="1" si="6"/>
        <v>0</v>
      </c>
      <c r="AO15" s="247">
        <f t="shared" ca="1" si="6"/>
        <v>0</v>
      </c>
      <c r="AP15" s="247">
        <f t="shared" ca="1" si="6"/>
        <v>0</v>
      </c>
      <c r="AQ15" s="247">
        <f t="shared" ca="1" si="6"/>
        <v>0</v>
      </c>
      <c r="AR15" s="247">
        <f t="shared" ca="1" si="6"/>
        <v>0</v>
      </c>
      <c r="AS15" s="247">
        <f t="shared" ca="1" si="6"/>
        <v>0</v>
      </c>
      <c r="AT15" s="247">
        <f t="shared" ca="1" si="6"/>
        <v>0</v>
      </c>
      <c r="AU15" s="247">
        <f t="shared" ca="1" si="6"/>
        <v>0</v>
      </c>
      <c r="AV15" s="247">
        <f t="shared" ca="1" si="7"/>
        <v>0</v>
      </c>
      <c r="AW15" s="247">
        <f t="shared" ca="1" si="7"/>
        <v>0</v>
      </c>
      <c r="AX15" s="247">
        <f t="shared" ca="1" si="7"/>
        <v>0</v>
      </c>
      <c r="AY15" s="247">
        <f t="shared" ca="1" si="7"/>
        <v>0</v>
      </c>
      <c r="AZ15" s="247">
        <f t="shared" ca="1" si="7"/>
        <v>0</v>
      </c>
      <c r="BA15" s="247">
        <f t="shared" ca="1" si="7"/>
        <v>0</v>
      </c>
      <c r="BB15" s="247">
        <f t="shared" ca="1" si="7"/>
        <v>0</v>
      </c>
      <c r="BC15" s="247">
        <f t="shared" ca="1" si="7"/>
        <v>0</v>
      </c>
      <c r="BD15" s="247">
        <f t="shared" ca="1" si="7"/>
        <v>0</v>
      </c>
      <c r="BE15" s="247">
        <f t="shared" ca="1" si="7"/>
        <v>0</v>
      </c>
      <c r="BF15" s="247">
        <f t="shared" ca="1" si="7"/>
        <v>0</v>
      </c>
      <c r="BG15" s="247">
        <f t="shared" ca="1" si="7"/>
        <v>0</v>
      </c>
      <c r="BH15" s="247">
        <f t="shared" ca="1" si="7"/>
        <v>0</v>
      </c>
      <c r="BI15" s="247">
        <f t="shared" ca="1" si="7"/>
        <v>0</v>
      </c>
      <c r="BJ15" s="247">
        <f t="shared" ca="1" si="7"/>
        <v>0</v>
      </c>
      <c r="BK15" s="247">
        <f t="shared" ca="1" si="7"/>
        <v>0</v>
      </c>
      <c r="BL15" s="247">
        <f t="shared" ca="1" si="8"/>
        <v>0</v>
      </c>
      <c r="BM15" s="247">
        <f t="shared" ca="1" si="8"/>
        <v>0</v>
      </c>
      <c r="BN15" s="247">
        <f t="shared" ca="1" si="8"/>
        <v>0</v>
      </c>
      <c r="BO15" s="247">
        <f t="shared" ca="1" si="8"/>
        <v>0</v>
      </c>
      <c r="BP15" s="247">
        <f t="shared" ca="1" si="8"/>
        <v>0</v>
      </c>
      <c r="BQ15" s="247">
        <f t="shared" ca="1" si="8"/>
        <v>0</v>
      </c>
      <c r="BR15" s="247">
        <f t="shared" ca="1" si="8"/>
        <v>0</v>
      </c>
      <c r="BS15" s="247">
        <f t="shared" ca="1" si="8"/>
        <v>0</v>
      </c>
      <c r="BT15" s="247">
        <f t="shared" ca="1" si="8"/>
        <v>0</v>
      </c>
      <c r="BU15" s="247">
        <f t="shared" ca="1" si="8"/>
        <v>0</v>
      </c>
      <c r="BV15" s="247">
        <f t="shared" ca="1" si="8"/>
        <v>0</v>
      </c>
      <c r="BW15" s="247">
        <f t="shared" ca="1" si="8"/>
        <v>0</v>
      </c>
      <c r="BX15" s="247">
        <f t="shared" ca="1" si="8"/>
        <v>0</v>
      </c>
      <c r="BY15" s="247">
        <f t="shared" ca="1" si="8"/>
        <v>0</v>
      </c>
      <c r="BZ15" s="247">
        <f t="shared" ca="1" si="8"/>
        <v>0</v>
      </c>
      <c r="CA15" s="247">
        <f t="shared" ca="1" si="8"/>
        <v>0</v>
      </c>
      <c r="CB15" s="247">
        <f t="shared" ca="1" si="8"/>
        <v>0</v>
      </c>
      <c r="CC15" s="247">
        <f t="shared" ca="1" si="8"/>
        <v>0</v>
      </c>
      <c r="CD15" s="247">
        <f t="shared" ca="1" si="8"/>
        <v>0</v>
      </c>
      <c r="CE15" s="247">
        <f t="shared" ca="1" si="8"/>
        <v>0</v>
      </c>
      <c r="CF15" s="247">
        <f t="shared" ca="1" si="8"/>
        <v>0</v>
      </c>
      <c r="CG15" s="247">
        <f t="shared" ca="1" si="8"/>
        <v>0</v>
      </c>
      <c r="CH15" s="247">
        <f t="shared" ca="1" si="8"/>
        <v>0</v>
      </c>
      <c r="CI15" s="247">
        <f t="shared" ca="1" si="8"/>
        <v>0</v>
      </c>
      <c r="CJ15" s="247">
        <f t="shared" ca="1" si="8"/>
        <v>0</v>
      </c>
      <c r="CK15" s="247">
        <f t="shared" ca="1" si="8"/>
        <v>0</v>
      </c>
      <c r="CL15" s="247">
        <f t="shared" ca="1" si="8"/>
        <v>0</v>
      </c>
      <c r="CM15" s="247">
        <f t="shared" ca="1" si="8"/>
        <v>0</v>
      </c>
      <c r="CN15" s="247">
        <f t="shared" ca="1" si="8"/>
        <v>0</v>
      </c>
      <c r="CO15" s="247">
        <f t="shared" ca="1" si="8"/>
        <v>0</v>
      </c>
      <c r="CP15" s="247">
        <f t="shared" ca="1" si="8"/>
        <v>0</v>
      </c>
      <c r="CQ15" s="247">
        <f t="shared" ca="1" si="8"/>
        <v>0</v>
      </c>
      <c r="CR15" s="247">
        <f t="shared" ca="1" si="8"/>
        <v>0</v>
      </c>
      <c r="CS15" s="247">
        <f t="shared" ca="1" si="8"/>
        <v>0</v>
      </c>
      <c r="CT15" s="247">
        <f t="shared" ca="1" si="8"/>
        <v>0</v>
      </c>
      <c r="CU15" s="247">
        <f t="shared" ca="1" si="8"/>
        <v>0</v>
      </c>
      <c r="CV15" s="247">
        <f t="shared" ca="1" si="8"/>
        <v>0</v>
      </c>
      <c r="CW15" s="247">
        <f t="shared" ca="1" si="8"/>
        <v>0</v>
      </c>
      <c r="CX15" s="247">
        <f t="shared" ca="1" si="8"/>
        <v>0</v>
      </c>
      <c r="CY15" s="247">
        <f t="shared" ca="1" si="10"/>
        <v>0</v>
      </c>
    </row>
    <row r="16" spans="1:103" x14ac:dyDescent="0.2">
      <c r="A16" s="246">
        <f t="shared" si="9"/>
        <v>5</v>
      </c>
      <c r="B16" s="238">
        <f>IF(G5=$G$2,SUM($C6:G6),IF(G5&gt;$G$2,G6,0))</f>
        <v>0</v>
      </c>
      <c r="C16" s="247"/>
      <c r="D16" s="247"/>
      <c r="E16" s="247"/>
      <c r="F16" s="247"/>
      <c r="G16" s="247">
        <f ca="1">($B16/$C$1)/2</f>
        <v>0</v>
      </c>
      <c r="H16" s="247">
        <f ca="1">IF(H$11&lt;$C$1+$A16,$B16/$C$1,IF(H$11=$C$1+$A16,($B16/$C$1)/2,0))</f>
        <v>0</v>
      </c>
      <c r="I16" s="247">
        <f t="shared" ca="1" si="5"/>
        <v>0</v>
      </c>
      <c r="J16" s="247">
        <f t="shared" ca="1" si="5"/>
        <v>0</v>
      </c>
      <c r="K16" s="247">
        <f t="shared" ca="1" si="5"/>
        <v>0</v>
      </c>
      <c r="L16" s="247">
        <f t="shared" ca="1" si="5"/>
        <v>0</v>
      </c>
      <c r="M16" s="247">
        <f t="shared" ca="1" si="5"/>
        <v>0</v>
      </c>
      <c r="N16" s="247">
        <f t="shared" ca="1" si="5"/>
        <v>0</v>
      </c>
      <c r="O16" s="247">
        <f t="shared" ca="1" si="5"/>
        <v>0</v>
      </c>
      <c r="P16" s="247">
        <f t="shared" ca="1" si="5"/>
        <v>0</v>
      </c>
      <c r="Q16" s="247">
        <f t="shared" ca="1" si="5"/>
        <v>0</v>
      </c>
      <c r="R16" s="247">
        <f t="shared" ca="1" si="5"/>
        <v>0</v>
      </c>
      <c r="S16" s="247">
        <f t="shared" ca="1" si="5"/>
        <v>0</v>
      </c>
      <c r="T16" s="247">
        <f t="shared" ca="1" si="5"/>
        <v>0</v>
      </c>
      <c r="U16" s="247">
        <f t="shared" ca="1" si="5"/>
        <v>0</v>
      </c>
      <c r="V16" s="247">
        <f t="shared" ca="1" si="5"/>
        <v>0</v>
      </c>
      <c r="W16" s="247">
        <f t="shared" ca="1" si="5"/>
        <v>0</v>
      </c>
      <c r="X16" s="247">
        <f t="shared" ca="1" si="5"/>
        <v>0</v>
      </c>
      <c r="Y16" s="247">
        <f t="shared" ca="1" si="6"/>
        <v>0</v>
      </c>
      <c r="Z16" s="247">
        <f t="shared" ca="1" si="6"/>
        <v>0</v>
      </c>
      <c r="AA16" s="247">
        <f t="shared" ca="1" si="6"/>
        <v>0</v>
      </c>
      <c r="AB16" s="247">
        <f t="shared" ca="1" si="6"/>
        <v>0</v>
      </c>
      <c r="AC16" s="247">
        <f t="shared" ca="1" si="6"/>
        <v>0</v>
      </c>
      <c r="AD16" s="247">
        <f t="shared" ca="1" si="6"/>
        <v>0</v>
      </c>
      <c r="AE16" s="247">
        <f t="shared" ca="1" si="6"/>
        <v>0</v>
      </c>
      <c r="AF16" s="247">
        <f t="shared" ca="1" si="6"/>
        <v>0</v>
      </c>
      <c r="AG16" s="247">
        <f t="shared" ca="1" si="6"/>
        <v>0</v>
      </c>
      <c r="AH16" s="247">
        <f t="shared" ca="1" si="6"/>
        <v>0</v>
      </c>
      <c r="AI16" s="247">
        <f t="shared" ca="1" si="6"/>
        <v>0</v>
      </c>
      <c r="AJ16" s="247">
        <f t="shared" ca="1" si="6"/>
        <v>0</v>
      </c>
      <c r="AK16" s="247">
        <f t="shared" ca="1" si="6"/>
        <v>0</v>
      </c>
      <c r="AL16" s="247">
        <f t="shared" ca="1" si="6"/>
        <v>0</v>
      </c>
      <c r="AM16" s="247">
        <f t="shared" ca="1" si="6"/>
        <v>0</v>
      </c>
      <c r="AN16" s="247">
        <f t="shared" ca="1" si="6"/>
        <v>0</v>
      </c>
      <c r="AO16" s="247">
        <f t="shared" ca="1" si="6"/>
        <v>0</v>
      </c>
      <c r="AP16" s="247">
        <f t="shared" ca="1" si="6"/>
        <v>0</v>
      </c>
      <c r="AQ16" s="247">
        <f t="shared" ca="1" si="6"/>
        <v>0</v>
      </c>
      <c r="AR16" s="247">
        <f t="shared" ca="1" si="6"/>
        <v>0</v>
      </c>
      <c r="AS16" s="247">
        <f t="shared" ca="1" si="6"/>
        <v>0</v>
      </c>
      <c r="AT16" s="247">
        <f t="shared" ca="1" si="6"/>
        <v>0</v>
      </c>
      <c r="AU16" s="247">
        <f t="shared" ca="1" si="6"/>
        <v>0</v>
      </c>
      <c r="AV16" s="247">
        <f t="shared" ca="1" si="7"/>
        <v>0</v>
      </c>
      <c r="AW16" s="247">
        <f t="shared" ca="1" si="7"/>
        <v>0</v>
      </c>
      <c r="AX16" s="247">
        <f t="shared" ca="1" si="7"/>
        <v>0</v>
      </c>
      <c r="AY16" s="247">
        <f t="shared" ca="1" si="7"/>
        <v>0</v>
      </c>
      <c r="AZ16" s="247">
        <f t="shared" ca="1" si="7"/>
        <v>0</v>
      </c>
      <c r="BA16" s="247">
        <f t="shared" ca="1" si="7"/>
        <v>0</v>
      </c>
      <c r="BB16" s="247">
        <f t="shared" ca="1" si="7"/>
        <v>0</v>
      </c>
      <c r="BC16" s="247">
        <f t="shared" ca="1" si="7"/>
        <v>0</v>
      </c>
      <c r="BD16" s="247">
        <f t="shared" ca="1" si="7"/>
        <v>0</v>
      </c>
      <c r="BE16" s="247">
        <f t="shared" ca="1" si="7"/>
        <v>0</v>
      </c>
      <c r="BF16" s="247">
        <f t="shared" ca="1" si="7"/>
        <v>0</v>
      </c>
      <c r="BG16" s="247">
        <f t="shared" ca="1" si="7"/>
        <v>0</v>
      </c>
      <c r="BH16" s="247">
        <f t="shared" ca="1" si="7"/>
        <v>0</v>
      </c>
      <c r="BI16" s="247">
        <f t="shared" ca="1" si="7"/>
        <v>0</v>
      </c>
      <c r="BJ16" s="247">
        <f t="shared" ca="1" si="7"/>
        <v>0</v>
      </c>
      <c r="BK16" s="247">
        <f t="shared" ca="1" si="7"/>
        <v>0</v>
      </c>
      <c r="BL16" s="247">
        <f t="shared" ca="1" si="8"/>
        <v>0</v>
      </c>
      <c r="BM16" s="247">
        <f t="shared" ca="1" si="8"/>
        <v>0</v>
      </c>
      <c r="BN16" s="247">
        <f t="shared" ca="1" si="8"/>
        <v>0</v>
      </c>
      <c r="BO16" s="247">
        <f t="shared" ca="1" si="8"/>
        <v>0</v>
      </c>
      <c r="BP16" s="247">
        <f t="shared" ca="1" si="8"/>
        <v>0</v>
      </c>
      <c r="BQ16" s="247">
        <f t="shared" ca="1" si="8"/>
        <v>0</v>
      </c>
      <c r="BR16" s="247">
        <f t="shared" ca="1" si="8"/>
        <v>0</v>
      </c>
      <c r="BS16" s="247">
        <f t="shared" ca="1" si="8"/>
        <v>0</v>
      </c>
      <c r="BT16" s="247">
        <f t="shared" ca="1" si="8"/>
        <v>0</v>
      </c>
      <c r="BU16" s="247">
        <f t="shared" ca="1" si="8"/>
        <v>0</v>
      </c>
      <c r="BV16" s="247">
        <f t="shared" ca="1" si="8"/>
        <v>0</v>
      </c>
      <c r="BW16" s="247">
        <f t="shared" ca="1" si="8"/>
        <v>0</v>
      </c>
      <c r="BX16" s="247">
        <f t="shared" ca="1" si="8"/>
        <v>0</v>
      </c>
      <c r="BY16" s="247">
        <f t="shared" ca="1" si="8"/>
        <v>0</v>
      </c>
      <c r="BZ16" s="247">
        <f t="shared" ca="1" si="8"/>
        <v>0</v>
      </c>
      <c r="CA16" s="247">
        <f t="shared" ca="1" si="8"/>
        <v>0</v>
      </c>
      <c r="CB16" s="247">
        <f t="shared" ca="1" si="8"/>
        <v>0</v>
      </c>
      <c r="CC16" s="247">
        <f t="shared" ca="1" si="8"/>
        <v>0</v>
      </c>
      <c r="CD16" s="247">
        <f t="shared" ca="1" si="8"/>
        <v>0</v>
      </c>
      <c r="CE16" s="247">
        <f t="shared" ca="1" si="8"/>
        <v>0</v>
      </c>
      <c r="CF16" s="247">
        <f t="shared" ca="1" si="8"/>
        <v>0</v>
      </c>
      <c r="CG16" s="247">
        <f t="shared" ca="1" si="8"/>
        <v>0</v>
      </c>
      <c r="CH16" s="247">
        <f t="shared" ca="1" si="8"/>
        <v>0</v>
      </c>
      <c r="CI16" s="247">
        <f t="shared" ca="1" si="8"/>
        <v>0</v>
      </c>
      <c r="CJ16" s="247">
        <f t="shared" ca="1" si="8"/>
        <v>0</v>
      </c>
      <c r="CK16" s="247">
        <f t="shared" ca="1" si="8"/>
        <v>0</v>
      </c>
      <c r="CL16" s="247">
        <f t="shared" ca="1" si="8"/>
        <v>0</v>
      </c>
      <c r="CM16" s="247">
        <f t="shared" ca="1" si="8"/>
        <v>0</v>
      </c>
      <c r="CN16" s="247">
        <f t="shared" ca="1" si="8"/>
        <v>0</v>
      </c>
      <c r="CO16" s="247">
        <f t="shared" ca="1" si="8"/>
        <v>0</v>
      </c>
      <c r="CP16" s="247">
        <f t="shared" ca="1" si="8"/>
        <v>0</v>
      </c>
      <c r="CQ16" s="247">
        <f t="shared" ca="1" si="8"/>
        <v>0</v>
      </c>
      <c r="CR16" s="247">
        <f t="shared" ca="1" si="8"/>
        <v>0</v>
      </c>
      <c r="CS16" s="247">
        <f t="shared" ca="1" si="8"/>
        <v>0</v>
      </c>
      <c r="CT16" s="247">
        <f t="shared" ca="1" si="8"/>
        <v>0</v>
      </c>
      <c r="CU16" s="247">
        <f t="shared" ca="1" si="8"/>
        <v>0</v>
      </c>
      <c r="CV16" s="247">
        <f t="shared" ca="1" si="8"/>
        <v>0</v>
      </c>
      <c r="CW16" s="247">
        <f t="shared" ca="1" si="8"/>
        <v>0</v>
      </c>
      <c r="CX16" s="247">
        <f t="shared" ca="1" si="8"/>
        <v>0</v>
      </c>
      <c r="CY16" s="247">
        <f t="shared" ca="1" si="10"/>
        <v>0</v>
      </c>
    </row>
    <row r="17" spans="1:103" x14ac:dyDescent="0.2">
      <c r="A17" s="246">
        <f t="shared" si="9"/>
        <v>6</v>
      </c>
      <c r="B17" s="238">
        <f>IF(H5=$G$2,SUM($C6:H6),IF(H5&gt;$G$2,H6,0))</f>
        <v>0</v>
      </c>
      <c r="C17" s="247"/>
      <c r="D17" s="247"/>
      <c r="E17" s="247"/>
      <c r="F17" s="247"/>
      <c r="G17" s="247"/>
      <c r="H17" s="247">
        <f ca="1">($B17/$C$1)/2</f>
        <v>0</v>
      </c>
      <c r="I17" s="247">
        <f ca="1">IF(I$11&lt;$C$1+$A17,$B17/$C$1,IF(I$11=$C$1+$A17,($B17/$C$1)/2,0))</f>
        <v>0</v>
      </c>
      <c r="J17" s="247">
        <f t="shared" ca="1" si="5"/>
        <v>0</v>
      </c>
      <c r="K17" s="247">
        <f t="shared" ca="1" si="5"/>
        <v>0</v>
      </c>
      <c r="L17" s="247">
        <f t="shared" ca="1" si="5"/>
        <v>0</v>
      </c>
      <c r="M17" s="247">
        <f t="shared" ca="1" si="5"/>
        <v>0</v>
      </c>
      <c r="N17" s="247">
        <f t="shared" ca="1" si="5"/>
        <v>0</v>
      </c>
      <c r="O17" s="247">
        <f t="shared" ca="1" si="5"/>
        <v>0</v>
      </c>
      <c r="P17" s="247">
        <f t="shared" ca="1" si="5"/>
        <v>0</v>
      </c>
      <c r="Q17" s="247">
        <f t="shared" ca="1" si="5"/>
        <v>0</v>
      </c>
      <c r="R17" s="247">
        <f t="shared" ca="1" si="5"/>
        <v>0</v>
      </c>
      <c r="S17" s="247">
        <f t="shared" ca="1" si="5"/>
        <v>0</v>
      </c>
      <c r="T17" s="247">
        <f t="shared" ca="1" si="5"/>
        <v>0</v>
      </c>
      <c r="U17" s="247">
        <f t="shared" ca="1" si="5"/>
        <v>0</v>
      </c>
      <c r="V17" s="247">
        <f t="shared" ca="1" si="5"/>
        <v>0</v>
      </c>
      <c r="W17" s="247">
        <f t="shared" ca="1" si="5"/>
        <v>0</v>
      </c>
      <c r="X17" s="247">
        <f t="shared" ca="1" si="5"/>
        <v>0</v>
      </c>
      <c r="Y17" s="247">
        <f t="shared" ca="1" si="6"/>
        <v>0</v>
      </c>
      <c r="Z17" s="247">
        <f t="shared" ca="1" si="6"/>
        <v>0</v>
      </c>
      <c r="AA17" s="247">
        <f t="shared" ca="1" si="6"/>
        <v>0</v>
      </c>
      <c r="AB17" s="247">
        <f t="shared" ca="1" si="6"/>
        <v>0</v>
      </c>
      <c r="AC17" s="247">
        <f t="shared" ca="1" si="6"/>
        <v>0</v>
      </c>
      <c r="AD17" s="247">
        <f t="shared" ca="1" si="6"/>
        <v>0</v>
      </c>
      <c r="AE17" s="247">
        <f t="shared" ca="1" si="6"/>
        <v>0</v>
      </c>
      <c r="AF17" s="247">
        <f t="shared" ca="1" si="6"/>
        <v>0</v>
      </c>
      <c r="AG17" s="247">
        <f t="shared" ca="1" si="6"/>
        <v>0</v>
      </c>
      <c r="AH17" s="247">
        <f t="shared" ca="1" si="6"/>
        <v>0</v>
      </c>
      <c r="AI17" s="247">
        <f t="shared" ca="1" si="6"/>
        <v>0</v>
      </c>
      <c r="AJ17" s="247">
        <f t="shared" ca="1" si="6"/>
        <v>0</v>
      </c>
      <c r="AK17" s="247">
        <f t="shared" ca="1" si="6"/>
        <v>0</v>
      </c>
      <c r="AL17" s="247">
        <f t="shared" ca="1" si="6"/>
        <v>0</v>
      </c>
      <c r="AM17" s="247">
        <f t="shared" ca="1" si="6"/>
        <v>0</v>
      </c>
      <c r="AN17" s="247">
        <f t="shared" ca="1" si="6"/>
        <v>0</v>
      </c>
      <c r="AO17" s="247">
        <f t="shared" ca="1" si="6"/>
        <v>0</v>
      </c>
      <c r="AP17" s="247">
        <f t="shared" ca="1" si="6"/>
        <v>0</v>
      </c>
      <c r="AQ17" s="247">
        <f t="shared" ca="1" si="6"/>
        <v>0</v>
      </c>
      <c r="AR17" s="247">
        <f t="shared" ca="1" si="6"/>
        <v>0</v>
      </c>
      <c r="AS17" s="247">
        <f t="shared" ca="1" si="6"/>
        <v>0</v>
      </c>
      <c r="AT17" s="247">
        <f t="shared" ca="1" si="6"/>
        <v>0</v>
      </c>
      <c r="AU17" s="247">
        <f t="shared" ca="1" si="6"/>
        <v>0</v>
      </c>
      <c r="AV17" s="247">
        <f t="shared" ca="1" si="7"/>
        <v>0</v>
      </c>
      <c r="AW17" s="247">
        <f t="shared" ca="1" si="7"/>
        <v>0</v>
      </c>
      <c r="AX17" s="247">
        <f t="shared" ca="1" si="7"/>
        <v>0</v>
      </c>
      <c r="AY17" s="247">
        <f t="shared" ca="1" si="7"/>
        <v>0</v>
      </c>
      <c r="AZ17" s="247">
        <f t="shared" ca="1" si="7"/>
        <v>0</v>
      </c>
      <c r="BA17" s="247">
        <f t="shared" ca="1" si="7"/>
        <v>0</v>
      </c>
      <c r="BB17" s="247">
        <f t="shared" ca="1" si="7"/>
        <v>0</v>
      </c>
      <c r="BC17" s="247">
        <f t="shared" ca="1" si="7"/>
        <v>0</v>
      </c>
      <c r="BD17" s="247">
        <f t="shared" ca="1" si="7"/>
        <v>0</v>
      </c>
      <c r="BE17" s="247">
        <f t="shared" ca="1" si="7"/>
        <v>0</v>
      </c>
      <c r="BF17" s="247">
        <f t="shared" ca="1" si="7"/>
        <v>0</v>
      </c>
      <c r="BG17" s="247">
        <f t="shared" ca="1" si="7"/>
        <v>0</v>
      </c>
      <c r="BH17" s="247">
        <f t="shared" ca="1" si="7"/>
        <v>0</v>
      </c>
      <c r="BI17" s="247">
        <f t="shared" ca="1" si="7"/>
        <v>0</v>
      </c>
      <c r="BJ17" s="247">
        <f t="shared" ca="1" si="7"/>
        <v>0</v>
      </c>
      <c r="BK17" s="247">
        <f t="shared" ca="1" si="7"/>
        <v>0</v>
      </c>
      <c r="BL17" s="247">
        <f t="shared" ca="1" si="8"/>
        <v>0</v>
      </c>
      <c r="BM17" s="247">
        <f t="shared" ca="1" si="8"/>
        <v>0</v>
      </c>
      <c r="BN17" s="247">
        <f t="shared" ca="1" si="8"/>
        <v>0</v>
      </c>
      <c r="BO17" s="247">
        <f t="shared" ca="1" si="8"/>
        <v>0</v>
      </c>
      <c r="BP17" s="247">
        <f t="shared" ca="1" si="8"/>
        <v>0</v>
      </c>
      <c r="BQ17" s="247">
        <f t="shared" ca="1" si="8"/>
        <v>0</v>
      </c>
      <c r="BR17" s="247">
        <f t="shared" ca="1" si="8"/>
        <v>0</v>
      </c>
      <c r="BS17" s="247">
        <f t="shared" ca="1" si="8"/>
        <v>0</v>
      </c>
      <c r="BT17" s="247">
        <f t="shared" ca="1" si="8"/>
        <v>0</v>
      </c>
      <c r="BU17" s="247">
        <f t="shared" ca="1" si="8"/>
        <v>0</v>
      </c>
      <c r="BV17" s="247">
        <f t="shared" ca="1" si="8"/>
        <v>0</v>
      </c>
      <c r="BW17" s="247">
        <f t="shared" ca="1" si="8"/>
        <v>0</v>
      </c>
      <c r="BX17" s="247">
        <f t="shared" ca="1" si="8"/>
        <v>0</v>
      </c>
      <c r="BY17" s="247">
        <f t="shared" ca="1" si="8"/>
        <v>0</v>
      </c>
      <c r="BZ17" s="247">
        <f t="shared" ca="1" si="8"/>
        <v>0</v>
      </c>
      <c r="CA17" s="247">
        <f t="shared" ca="1" si="8"/>
        <v>0</v>
      </c>
      <c r="CB17" s="247">
        <f t="shared" ca="1" si="8"/>
        <v>0</v>
      </c>
      <c r="CC17" s="247">
        <f t="shared" ca="1" si="8"/>
        <v>0</v>
      </c>
      <c r="CD17" s="247">
        <f t="shared" ca="1" si="8"/>
        <v>0</v>
      </c>
      <c r="CE17" s="247">
        <f t="shared" ca="1" si="8"/>
        <v>0</v>
      </c>
      <c r="CF17" s="247">
        <f t="shared" ca="1" si="8"/>
        <v>0</v>
      </c>
      <c r="CG17" s="247">
        <f t="shared" ca="1" si="8"/>
        <v>0</v>
      </c>
      <c r="CH17" s="247">
        <f t="shared" ca="1" si="8"/>
        <v>0</v>
      </c>
      <c r="CI17" s="247">
        <f t="shared" ca="1" si="8"/>
        <v>0</v>
      </c>
      <c r="CJ17" s="247">
        <f t="shared" ca="1" si="8"/>
        <v>0</v>
      </c>
      <c r="CK17" s="247">
        <f t="shared" ca="1" si="8"/>
        <v>0</v>
      </c>
      <c r="CL17" s="247">
        <f t="shared" ca="1" si="8"/>
        <v>0</v>
      </c>
      <c r="CM17" s="247">
        <f t="shared" ca="1" si="8"/>
        <v>0</v>
      </c>
      <c r="CN17" s="247">
        <f t="shared" ca="1" si="8"/>
        <v>0</v>
      </c>
      <c r="CO17" s="247">
        <f t="shared" ca="1" si="8"/>
        <v>0</v>
      </c>
      <c r="CP17" s="247">
        <f t="shared" ca="1" si="8"/>
        <v>0</v>
      </c>
      <c r="CQ17" s="247">
        <f t="shared" ca="1" si="8"/>
        <v>0</v>
      </c>
      <c r="CR17" s="247">
        <f t="shared" ca="1" si="8"/>
        <v>0</v>
      </c>
      <c r="CS17" s="247">
        <f t="shared" ca="1" si="8"/>
        <v>0</v>
      </c>
      <c r="CT17" s="247">
        <f t="shared" ca="1" si="8"/>
        <v>0</v>
      </c>
      <c r="CU17" s="247">
        <f t="shared" ca="1" si="8"/>
        <v>0</v>
      </c>
      <c r="CV17" s="247">
        <f t="shared" ca="1" si="8"/>
        <v>0</v>
      </c>
      <c r="CW17" s="247">
        <f t="shared" ca="1" si="8"/>
        <v>0</v>
      </c>
      <c r="CX17" s="247">
        <f t="shared" ca="1" si="8"/>
        <v>0</v>
      </c>
      <c r="CY17" s="247">
        <f t="shared" ca="1" si="10"/>
        <v>0</v>
      </c>
    </row>
    <row r="18" spans="1:103" x14ac:dyDescent="0.2">
      <c r="A18" s="246">
        <f t="shared" si="9"/>
        <v>7</v>
      </c>
      <c r="B18" s="238">
        <f>IF(I5=$G$2,SUM($C6:I6),IF(I5&gt;$G$2,I6,0))</f>
        <v>0</v>
      </c>
      <c r="C18" s="247"/>
      <c r="D18" s="247"/>
      <c r="E18" s="247"/>
      <c r="F18" s="247"/>
      <c r="G18" s="247"/>
      <c r="H18" s="247"/>
      <c r="I18" s="247">
        <f ca="1">($B18/$C$1)/2</f>
        <v>0</v>
      </c>
      <c r="J18" s="247">
        <f ca="1">IF(J$11&lt;$C$1+$A18,$B18/$C$1,IF(J$11=$C$1+$A18,($B18/$C$1)/2,0))</f>
        <v>0</v>
      </c>
      <c r="K18" s="247">
        <f t="shared" ca="1" si="5"/>
        <v>0</v>
      </c>
      <c r="L18" s="247">
        <f t="shared" ca="1" si="5"/>
        <v>0</v>
      </c>
      <c r="M18" s="247">
        <f t="shared" ca="1" si="5"/>
        <v>0</v>
      </c>
      <c r="N18" s="247">
        <f t="shared" ca="1" si="5"/>
        <v>0</v>
      </c>
      <c r="O18" s="247">
        <f t="shared" ca="1" si="5"/>
        <v>0</v>
      </c>
      <c r="P18" s="247">
        <f t="shared" ca="1" si="5"/>
        <v>0</v>
      </c>
      <c r="Q18" s="247">
        <f t="shared" ca="1" si="5"/>
        <v>0</v>
      </c>
      <c r="R18" s="247">
        <f t="shared" ca="1" si="5"/>
        <v>0</v>
      </c>
      <c r="S18" s="247">
        <f t="shared" ca="1" si="5"/>
        <v>0</v>
      </c>
      <c r="T18" s="247">
        <f t="shared" ca="1" si="5"/>
        <v>0</v>
      </c>
      <c r="U18" s="247">
        <f t="shared" ca="1" si="5"/>
        <v>0</v>
      </c>
      <c r="V18" s="247">
        <f t="shared" ca="1" si="5"/>
        <v>0</v>
      </c>
      <c r="W18" s="247">
        <f t="shared" ca="1" si="5"/>
        <v>0</v>
      </c>
      <c r="X18" s="247">
        <f t="shared" ca="1" si="5"/>
        <v>0</v>
      </c>
      <c r="Y18" s="247">
        <f t="shared" ca="1" si="6"/>
        <v>0</v>
      </c>
      <c r="Z18" s="247">
        <f t="shared" ca="1" si="6"/>
        <v>0</v>
      </c>
      <c r="AA18" s="247">
        <f t="shared" ca="1" si="6"/>
        <v>0</v>
      </c>
      <c r="AB18" s="247">
        <f t="shared" ca="1" si="6"/>
        <v>0</v>
      </c>
      <c r="AC18" s="247">
        <f t="shared" ca="1" si="6"/>
        <v>0</v>
      </c>
      <c r="AD18" s="247">
        <f t="shared" ca="1" si="6"/>
        <v>0</v>
      </c>
      <c r="AE18" s="247">
        <f t="shared" ca="1" si="6"/>
        <v>0</v>
      </c>
      <c r="AF18" s="247">
        <f t="shared" ca="1" si="6"/>
        <v>0</v>
      </c>
      <c r="AG18" s="247">
        <f t="shared" ca="1" si="6"/>
        <v>0</v>
      </c>
      <c r="AH18" s="247">
        <f t="shared" ca="1" si="6"/>
        <v>0</v>
      </c>
      <c r="AI18" s="247">
        <f t="shared" ca="1" si="6"/>
        <v>0</v>
      </c>
      <c r="AJ18" s="247">
        <f t="shared" ca="1" si="6"/>
        <v>0</v>
      </c>
      <c r="AK18" s="247">
        <f t="shared" ca="1" si="6"/>
        <v>0</v>
      </c>
      <c r="AL18" s="247">
        <f t="shared" ca="1" si="6"/>
        <v>0</v>
      </c>
      <c r="AM18" s="247">
        <f t="shared" ca="1" si="6"/>
        <v>0</v>
      </c>
      <c r="AN18" s="247">
        <f t="shared" ca="1" si="6"/>
        <v>0</v>
      </c>
      <c r="AO18" s="247">
        <f t="shared" ca="1" si="6"/>
        <v>0</v>
      </c>
      <c r="AP18" s="247">
        <f t="shared" ca="1" si="6"/>
        <v>0</v>
      </c>
      <c r="AQ18" s="247">
        <f t="shared" ca="1" si="6"/>
        <v>0</v>
      </c>
      <c r="AR18" s="247">
        <f t="shared" ca="1" si="6"/>
        <v>0</v>
      </c>
      <c r="AS18" s="247">
        <f t="shared" ca="1" si="6"/>
        <v>0</v>
      </c>
      <c r="AT18" s="247">
        <f t="shared" ca="1" si="6"/>
        <v>0</v>
      </c>
      <c r="AU18" s="247">
        <f t="shared" ca="1" si="6"/>
        <v>0</v>
      </c>
      <c r="AV18" s="247">
        <f t="shared" ca="1" si="7"/>
        <v>0</v>
      </c>
      <c r="AW18" s="247">
        <f t="shared" ca="1" si="7"/>
        <v>0</v>
      </c>
      <c r="AX18" s="247">
        <f t="shared" ca="1" si="7"/>
        <v>0</v>
      </c>
      <c r="AY18" s="247">
        <f t="shared" ca="1" si="7"/>
        <v>0</v>
      </c>
      <c r="AZ18" s="247">
        <f t="shared" ca="1" si="7"/>
        <v>0</v>
      </c>
      <c r="BA18" s="247">
        <f t="shared" ca="1" si="7"/>
        <v>0</v>
      </c>
      <c r="BB18" s="247">
        <f t="shared" ca="1" si="7"/>
        <v>0</v>
      </c>
      <c r="BC18" s="247">
        <f t="shared" ca="1" si="7"/>
        <v>0</v>
      </c>
      <c r="BD18" s="247">
        <f t="shared" ca="1" si="7"/>
        <v>0</v>
      </c>
      <c r="BE18" s="247">
        <f t="shared" ca="1" si="7"/>
        <v>0</v>
      </c>
      <c r="BF18" s="247">
        <f t="shared" ca="1" si="7"/>
        <v>0</v>
      </c>
      <c r="BG18" s="247">
        <f t="shared" ca="1" si="7"/>
        <v>0</v>
      </c>
      <c r="BH18" s="247">
        <f t="shared" ca="1" si="7"/>
        <v>0</v>
      </c>
      <c r="BI18" s="247">
        <f t="shared" ca="1" si="7"/>
        <v>0</v>
      </c>
      <c r="BJ18" s="247">
        <f t="shared" ca="1" si="7"/>
        <v>0</v>
      </c>
      <c r="BK18" s="247">
        <f t="shared" ca="1" si="7"/>
        <v>0</v>
      </c>
      <c r="BL18" s="247">
        <f t="shared" ca="1" si="8"/>
        <v>0</v>
      </c>
      <c r="BM18" s="247">
        <f t="shared" ca="1" si="8"/>
        <v>0</v>
      </c>
      <c r="BN18" s="247">
        <f t="shared" ca="1" si="8"/>
        <v>0</v>
      </c>
      <c r="BO18" s="247">
        <f t="shared" ca="1" si="8"/>
        <v>0</v>
      </c>
      <c r="BP18" s="247">
        <f t="shared" ca="1" si="8"/>
        <v>0</v>
      </c>
      <c r="BQ18" s="247">
        <f t="shared" ca="1" si="8"/>
        <v>0</v>
      </c>
      <c r="BR18" s="247">
        <f t="shared" ca="1" si="8"/>
        <v>0</v>
      </c>
      <c r="BS18" s="247">
        <f t="shared" ca="1" si="8"/>
        <v>0</v>
      </c>
      <c r="BT18" s="247">
        <f t="shared" ca="1" si="8"/>
        <v>0</v>
      </c>
      <c r="BU18" s="247">
        <f t="shared" ca="1" si="8"/>
        <v>0</v>
      </c>
      <c r="BV18" s="247">
        <f t="shared" ca="1" si="8"/>
        <v>0</v>
      </c>
      <c r="BW18" s="247">
        <f t="shared" ca="1" si="8"/>
        <v>0</v>
      </c>
      <c r="BX18" s="247">
        <f t="shared" ca="1" si="8"/>
        <v>0</v>
      </c>
      <c r="BY18" s="247">
        <f t="shared" ca="1" si="8"/>
        <v>0</v>
      </c>
      <c r="BZ18" s="247">
        <f t="shared" ca="1" si="8"/>
        <v>0</v>
      </c>
      <c r="CA18" s="247">
        <f t="shared" ca="1" si="8"/>
        <v>0</v>
      </c>
      <c r="CB18" s="247">
        <f t="shared" ca="1" si="8"/>
        <v>0</v>
      </c>
      <c r="CC18" s="247">
        <f t="shared" ca="1" si="8"/>
        <v>0</v>
      </c>
      <c r="CD18" s="247">
        <f t="shared" ca="1" si="8"/>
        <v>0</v>
      </c>
      <c r="CE18" s="247">
        <f t="shared" ca="1" si="8"/>
        <v>0</v>
      </c>
      <c r="CF18" s="247">
        <f t="shared" ca="1" si="8"/>
        <v>0</v>
      </c>
      <c r="CG18" s="247">
        <f t="shared" ref="CG18:CX18" ca="1" si="11">IF(CG$11&lt;$C$1+$A18,$B18/$C$1,IF(CG$11=$C$1+$A18,($B18/$C$1)/2,0))</f>
        <v>0</v>
      </c>
      <c r="CH18" s="247">
        <f t="shared" ca="1" si="11"/>
        <v>0</v>
      </c>
      <c r="CI18" s="247">
        <f t="shared" ca="1" si="11"/>
        <v>0</v>
      </c>
      <c r="CJ18" s="247">
        <f t="shared" ca="1" si="11"/>
        <v>0</v>
      </c>
      <c r="CK18" s="247">
        <f t="shared" ca="1" si="11"/>
        <v>0</v>
      </c>
      <c r="CL18" s="247">
        <f t="shared" ca="1" si="11"/>
        <v>0</v>
      </c>
      <c r="CM18" s="247">
        <f t="shared" ca="1" si="11"/>
        <v>0</v>
      </c>
      <c r="CN18" s="247">
        <f t="shared" ca="1" si="11"/>
        <v>0</v>
      </c>
      <c r="CO18" s="247">
        <f t="shared" ca="1" si="11"/>
        <v>0</v>
      </c>
      <c r="CP18" s="247">
        <f t="shared" ca="1" si="11"/>
        <v>0</v>
      </c>
      <c r="CQ18" s="247">
        <f t="shared" ca="1" si="11"/>
        <v>0</v>
      </c>
      <c r="CR18" s="247">
        <f t="shared" ca="1" si="11"/>
        <v>0</v>
      </c>
      <c r="CS18" s="247">
        <f t="shared" ca="1" si="11"/>
        <v>0</v>
      </c>
      <c r="CT18" s="247">
        <f t="shared" ca="1" si="11"/>
        <v>0</v>
      </c>
      <c r="CU18" s="247">
        <f t="shared" ca="1" si="11"/>
        <v>0</v>
      </c>
      <c r="CV18" s="247">
        <f t="shared" ca="1" si="11"/>
        <v>0</v>
      </c>
      <c r="CW18" s="247">
        <f t="shared" ca="1" si="11"/>
        <v>0</v>
      </c>
      <c r="CX18" s="247">
        <f t="shared" ca="1" si="11"/>
        <v>0</v>
      </c>
      <c r="CY18" s="247">
        <f t="shared" ca="1" si="10"/>
        <v>0</v>
      </c>
    </row>
    <row r="19" spans="1:103" x14ac:dyDescent="0.2">
      <c r="A19" s="246">
        <f t="shared" si="9"/>
        <v>8</v>
      </c>
      <c r="B19" s="238">
        <f>IF(J5=$G$2,SUM($C6:J6),IF(J5&gt;$G$2,J6,0))</f>
        <v>0</v>
      </c>
      <c r="C19" s="247"/>
      <c r="D19" s="247"/>
      <c r="E19" s="247"/>
      <c r="F19" s="247"/>
      <c r="G19" s="247"/>
      <c r="H19" s="247"/>
      <c r="I19" s="247"/>
      <c r="J19" s="247">
        <f ca="1">($B19/$C$1)/2</f>
        <v>0</v>
      </c>
      <c r="K19" s="247">
        <f ca="1">IF(K$11&lt;$C$1+$A19,$B19/$C$1,IF(K$11=$C$1+$A19,($B19/$C$1)/2,0))</f>
        <v>0</v>
      </c>
      <c r="L19" s="247">
        <f t="shared" ca="1" si="5"/>
        <v>0</v>
      </c>
      <c r="M19" s="247">
        <f t="shared" ca="1" si="5"/>
        <v>0</v>
      </c>
      <c r="N19" s="247">
        <f t="shared" ca="1" si="5"/>
        <v>0</v>
      </c>
      <c r="O19" s="247">
        <f t="shared" ca="1" si="5"/>
        <v>0</v>
      </c>
      <c r="P19" s="247">
        <f t="shared" ca="1" si="5"/>
        <v>0</v>
      </c>
      <c r="Q19" s="247">
        <f t="shared" ca="1" si="5"/>
        <v>0</v>
      </c>
      <c r="R19" s="247">
        <f t="shared" ca="1" si="5"/>
        <v>0</v>
      </c>
      <c r="S19" s="247">
        <f t="shared" ca="1" si="5"/>
        <v>0</v>
      </c>
      <c r="T19" s="247">
        <f t="shared" ca="1" si="5"/>
        <v>0</v>
      </c>
      <c r="U19" s="247">
        <f t="shared" ca="1" si="5"/>
        <v>0</v>
      </c>
      <c r="V19" s="247">
        <f t="shared" ca="1" si="5"/>
        <v>0</v>
      </c>
      <c r="W19" s="247">
        <f t="shared" ca="1" si="5"/>
        <v>0</v>
      </c>
      <c r="X19" s="247">
        <f t="shared" ca="1" si="5"/>
        <v>0</v>
      </c>
      <c r="Y19" s="247">
        <f t="shared" ca="1" si="6"/>
        <v>0</v>
      </c>
      <c r="Z19" s="247">
        <f t="shared" ca="1" si="6"/>
        <v>0</v>
      </c>
      <c r="AA19" s="247">
        <f t="shared" ca="1" si="6"/>
        <v>0</v>
      </c>
      <c r="AB19" s="247">
        <f t="shared" ca="1" si="6"/>
        <v>0</v>
      </c>
      <c r="AC19" s="247">
        <f t="shared" ca="1" si="6"/>
        <v>0</v>
      </c>
      <c r="AD19" s="247">
        <f t="shared" ca="1" si="6"/>
        <v>0</v>
      </c>
      <c r="AE19" s="247">
        <f t="shared" ca="1" si="6"/>
        <v>0</v>
      </c>
      <c r="AF19" s="247">
        <f t="shared" ca="1" si="6"/>
        <v>0</v>
      </c>
      <c r="AG19" s="247">
        <f t="shared" ca="1" si="6"/>
        <v>0</v>
      </c>
      <c r="AH19" s="247">
        <f t="shared" ca="1" si="6"/>
        <v>0</v>
      </c>
      <c r="AI19" s="247">
        <f t="shared" ca="1" si="6"/>
        <v>0</v>
      </c>
      <c r="AJ19" s="247">
        <f t="shared" ca="1" si="6"/>
        <v>0</v>
      </c>
      <c r="AK19" s="247">
        <f t="shared" ca="1" si="6"/>
        <v>0</v>
      </c>
      <c r="AL19" s="247">
        <f t="shared" ca="1" si="6"/>
        <v>0</v>
      </c>
      <c r="AM19" s="247">
        <f t="shared" ca="1" si="6"/>
        <v>0</v>
      </c>
      <c r="AN19" s="247">
        <f t="shared" ca="1" si="6"/>
        <v>0</v>
      </c>
      <c r="AO19" s="247">
        <f t="shared" ca="1" si="6"/>
        <v>0</v>
      </c>
      <c r="AP19" s="247">
        <f t="shared" ca="1" si="6"/>
        <v>0</v>
      </c>
      <c r="AQ19" s="247">
        <f t="shared" ca="1" si="6"/>
        <v>0</v>
      </c>
      <c r="AR19" s="247">
        <f t="shared" ca="1" si="6"/>
        <v>0</v>
      </c>
      <c r="AS19" s="247">
        <f t="shared" ca="1" si="6"/>
        <v>0</v>
      </c>
      <c r="AT19" s="247">
        <f t="shared" ca="1" si="6"/>
        <v>0</v>
      </c>
      <c r="AU19" s="247">
        <f t="shared" ca="1" si="6"/>
        <v>0</v>
      </c>
      <c r="AV19" s="247">
        <f t="shared" ca="1" si="7"/>
        <v>0</v>
      </c>
      <c r="AW19" s="247">
        <f t="shared" ca="1" si="7"/>
        <v>0</v>
      </c>
      <c r="AX19" s="247">
        <f t="shared" ca="1" si="7"/>
        <v>0</v>
      </c>
      <c r="AY19" s="247">
        <f t="shared" ca="1" si="7"/>
        <v>0</v>
      </c>
      <c r="AZ19" s="247">
        <f t="shared" ca="1" si="7"/>
        <v>0</v>
      </c>
      <c r="BA19" s="247">
        <f t="shared" ca="1" si="7"/>
        <v>0</v>
      </c>
      <c r="BB19" s="247">
        <f t="shared" ca="1" si="7"/>
        <v>0</v>
      </c>
      <c r="BC19" s="247">
        <f t="shared" ca="1" si="7"/>
        <v>0</v>
      </c>
      <c r="BD19" s="247">
        <f t="shared" ca="1" si="7"/>
        <v>0</v>
      </c>
      <c r="BE19" s="247">
        <f t="shared" ca="1" si="7"/>
        <v>0</v>
      </c>
      <c r="BF19" s="247">
        <f t="shared" ca="1" si="7"/>
        <v>0</v>
      </c>
      <c r="BG19" s="247">
        <f t="shared" ca="1" si="7"/>
        <v>0</v>
      </c>
      <c r="BH19" s="247">
        <f t="shared" ca="1" si="7"/>
        <v>0</v>
      </c>
      <c r="BI19" s="247">
        <f t="shared" ca="1" si="7"/>
        <v>0</v>
      </c>
      <c r="BJ19" s="247">
        <f t="shared" ca="1" si="7"/>
        <v>0</v>
      </c>
      <c r="BK19" s="247">
        <f t="shared" ca="1" si="7"/>
        <v>0</v>
      </c>
      <c r="BL19" s="247">
        <f t="shared" ref="BL19:CX25" ca="1" si="12">IF(BL$11&lt;$C$1+$A19,$B19/$C$1,IF(BL$11=$C$1+$A19,($B19/$C$1)/2,0))</f>
        <v>0</v>
      </c>
      <c r="BM19" s="247">
        <f t="shared" ca="1" si="12"/>
        <v>0</v>
      </c>
      <c r="BN19" s="247">
        <f t="shared" ca="1" si="12"/>
        <v>0</v>
      </c>
      <c r="BO19" s="247">
        <f t="shared" ca="1" si="12"/>
        <v>0</v>
      </c>
      <c r="BP19" s="247">
        <f t="shared" ca="1" si="12"/>
        <v>0</v>
      </c>
      <c r="BQ19" s="247">
        <f t="shared" ca="1" si="12"/>
        <v>0</v>
      </c>
      <c r="BR19" s="247">
        <f t="shared" ca="1" si="12"/>
        <v>0</v>
      </c>
      <c r="BS19" s="247">
        <f t="shared" ca="1" si="12"/>
        <v>0</v>
      </c>
      <c r="BT19" s="247">
        <f t="shared" ca="1" si="12"/>
        <v>0</v>
      </c>
      <c r="BU19" s="247">
        <f t="shared" ca="1" si="12"/>
        <v>0</v>
      </c>
      <c r="BV19" s="247">
        <f t="shared" ca="1" si="12"/>
        <v>0</v>
      </c>
      <c r="BW19" s="247">
        <f t="shared" ca="1" si="12"/>
        <v>0</v>
      </c>
      <c r="BX19" s="247">
        <f t="shared" ca="1" si="12"/>
        <v>0</v>
      </c>
      <c r="BY19" s="247">
        <f t="shared" ca="1" si="12"/>
        <v>0</v>
      </c>
      <c r="BZ19" s="247">
        <f t="shared" ca="1" si="12"/>
        <v>0</v>
      </c>
      <c r="CA19" s="247">
        <f t="shared" ca="1" si="12"/>
        <v>0</v>
      </c>
      <c r="CB19" s="247">
        <f t="shared" ca="1" si="12"/>
        <v>0</v>
      </c>
      <c r="CC19" s="247">
        <f t="shared" ca="1" si="12"/>
        <v>0</v>
      </c>
      <c r="CD19" s="247">
        <f t="shared" ca="1" si="12"/>
        <v>0</v>
      </c>
      <c r="CE19" s="247">
        <f t="shared" ca="1" si="12"/>
        <v>0</v>
      </c>
      <c r="CF19" s="247">
        <f t="shared" ca="1" si="12"/>
        <v>0</v>
      </c>
      <c r="CG19" s="247">
        <f t="shared" ca="1" si="12"/>
        <v>0</v>
      </c>
      <c r="CH19" s="247">
        <f t="shared" ca="1" si="12"/>
        <v>0</v>
      </c>
      <c r="CI19" s="247">
        <f t="shared" ca="1" si="12"/>
        <v>0</v>
      </c>
      <c r="CJ19" s="247">
        <f t="shared" ca="1" si="12"/>
        <v>0</v>
      </c>
      <c r="CK19" s="247">
        <f t="shared" ca="1" si="12"/>
        <v>0</v>
      </c>
      <c r="CL19" s="247">
        <f t="shared" ca="1" si="12"/>
        <v>0</v>
      </c>
      <c r="CM19" s="247">
        <f t="shared" ca="1" si="12"/>
        <v>0</v>
      </c>
      <c r="CN19" s="247">
        <f t="shared" ca="1" si="12"/>
        <v>0</v>
      </c>
      <c r="CO19" s="247">
        <f t="shared" ca="1" si="12"/>
        <v>0</v>
      </c>
      <c r="CP19" s="247">
        <f t="shared" ca="1" si="12"/>
        <v>0</v>
      </c>
      <c r="CQ19" s="247">
        <f t="shared" ca="1" si="12"/>
        <v>0</v>
      </c>
      <c r="CR19" s="247">
        <f t="shared" ca="1" si="12"/>
        <v>0</v>
      </c>
      <c r="CS19" s="247">
        <f t="shared" ca="1" si="12"/>
        <v>0</v>
      </c>
      <c r="CT19" s="247">
        <f t="shared" ca="1" si="12"/>
        <v>0</v>
      </c>
      <c r="CU19" s="247">
        <f t="shared" ca="1" si="12"/>
        <v>0</v>
      </c>
      <c r="CV19" s="247">
        <f t="shared" ca="1" si="12"/>
        <v>0</v>
      </c>
      <c r="CW19" s="247">
        <f t="shared" ca="1" si="12"/>
        <v>0</v>
      </c>
      <c r="CX19" s="247">
        <f t="shared" ca="1" si="12"/>
        <v>0</v>
      </c>
      <c r="CY19" s="247">
        <f t="shared" ca="1" si="10"/>
        <v>0</v>
      </c>
    </row>
    <row r="20" spans="1:103" x14ac:dyDescent="0.2">
      <c r="A20" s="246">
        <f t="shared" si="9"/>
        <v>9</v>
      </c>
      <c r="B20" s="238">
        <f>IF(K5=$G$2,SUM($C6:K6),IF(K5&gt;$G$2,K6,0))</f>
        <v>0</v>
      </c>
      <c r="C20" s="247"/>
      <c r="D20" s="247"/>
      <c r="E20" s="247"/>
      <c r="F20" s="247"/>
      <c r="G20" s="247"/>
      <c r="H20" s="247"/>
      <c r="I20" s="247"/>
      <c r="J20" s="247"/>
      <c r="K20" s="247">
        <f ca="1">($B20/$C$1)/2</f>
        <v>0</v>
      </c>
      <c r="L20" s="247">
        <f ca="1">IF(L$11&lt;$C$1+$A20,$B20/$C$1,IF(L$11=$C$1+$A20,($B20/$C$1)/2,0))</f>
        <v>0</v>
      </c>
      <c r="M20" s="247">
        <f t="shared" ca="1" si="5"/>
        <v>0</v>
      </c>
      <c r="N20" s="247">
        <f t="shared" ca="1" si="5"/>
        <v>0</v>
      </c>
      <c r="O20" s="247">
        <f t="shared" ca="1" si="5"/>
        <v>0</v>
      </c>
      <c r="P20" s="247">
        <f t="shared" ca="1" si="5"/>
        <v>0</v>
      </c>
      <c r="Q20" s="247">
        <f t="shared" ca="1" si="5"/>
        <v>0</v>
      </c>
      <c r="R20" s="247">
        <f t="shared" ca="1" si="5"/>
        <v>0</v>
      </c>
      <c r="S20" s="247">
        <f t="shared" ca="1" si="5"/>
        <v>0</v>
      </c>
      <c r="T20" s="247">
        <f t="shared" ca="1" si="5"/>
        <v>0</v>
      </c>
      <c r="U20" s="247">
        <f t="shared" ca="1" si="5"/>
        <v>0</v>
      </c>
      <c r="V20" s="247">
        <f t="shared" ca="1" si="5"/>
        <v>0</v>
      </c>
      <c r="W20" s="247">
        <f t="shared" ca="1" si="5"/>
        <v>0</v>
      </c>
      <c r="X20" s="247">
        <f t="shared" ca="1" si="5"/>
        <v>0</v>
      </c>
      <c r="Y20" s="247">
        <f t="shared" ca="1" si="6"/>
        <v>0</v>
      </c>
      <c r="Z20" s="247">
        <f t="shared" ca="1" si="6"/>
        <v>0</v>
      </c>
      <c r="AA20" s="247">
        <f t="shared" ca="1" si="6"/>
        <v>0</v>
      </c>
      <c r="AB20" s="247">
        <f t="shared" ca="1" si="6"/>
        <v>0</v>
      </c>
      <c r="AC20" s="247">
        <f t="shared" ca="1" si="6"/>
        <v>0</v>
      </c>
      <c r="AD20" s="247">
        <f t="shared" ca="1" si="6"/>
        <v>0</v>
      </c>
      <c r="AE20" s="247">
        <f t="shared" ca="1" si="6"/>
        <v>0</v>
      </c>
      <c r="AF20" s="247">
        <f t="shared" ca="1" si="6"/>
        <v>0</v>
      </c>
      <c r="AG20" s="247">
        <f t="shared" ca="1" si="6"/>
        <v>0</v>
      </c>
      <c r="AH20" s="247">
        <f t="shared" ca="1" si="6"/>
        <v>0</v>
      </c>
      <c r="AI20" s="247">
        <f t="shared" ca="1" si="6"/>
        <v>0</v>
      </c>
      <c r="AJ20" s="247">
        <f t="shared" ca="1" si="6"/>
        <v>0</v>
      </c>
      <c r="AK20" s="247">
        <f t="shared" ca="1" si="6"/>
        <v>0</v>
      </c>
      <c r="AL20" s="247">
        <f t="shared" ca="1" si="6"/>
        <v>0</v>
      </c>
      <c r="AM20" s="247">
        <f t="shared" ca="1" si="6"/>
        <v>0</v>
      </c>
      <c r="AN20" s="247">
        <f t="shared" ca="1" si="6"/>
        <v>0</v>
      </c>
      <c r="AO20" s="247">
        <f t="shared" ca="1" si="6"/>
        <v>0</v>
      </c>
      <c r="AP20" s="247">
        <f t="shared" ca="1" si="6"/>
        <v>0</v>
      </c>
      <c r="AQ20" s="247">
        <f t="shared" ca="1" si="6"/>
        <v>0</v>
      </c>
      <c r="AR20" s="247">
        <f t="shared" ca="1" si="6"/>
        <v>0</v>
      </c>
      <c r="AS20" s="247">
        <f t="shared" ca="1" si="6"/>
        <v>0</v>
      </c>
      <c r="AT20" s="247">
        <f t="shared" ca="1" si="6"/>
        <v>0</v>
      </c>
      <c r="AU20" s="247">
        <f t="shared" ca="1" si="6"/>
        <v>0</v>
      </c>
      <c r="AV20" s="247">
        <f t="shared" ca="1" si="7"/>
        <v>0</v>
      </c>
      <c r="AW20" s="247">
        <f t="shared" ca="1" si="7"/>
        <v>0</v>
      </c>
      <c r="AX20" s="247">
        <f t="shared" ca="1" si="7"/>
        <v>0</v>
      </c>
      <c r="AY20" s="247">
        <f t="shared" ca="1" si="7"/>
        <v>0</v>
      </c>
      <c r="AZ20" s="247">
        <f t="shared" ca="1" si="7"/>
        <v>0</v>
      </c>
      <c r="BA20" s="247">
        <f t="shared" ca="1" si="7"/>
        <v>0</v>
      </c>
      <c r="BB20" s="247">
        <f t="shared" ca="1" si="7"/>
        <v>0</v>
      </c>
      <c r="BC20" s="247">
        <f t="shared" ca="1" si="7"/>
        <v>0</v>
      </c>
      <c r="BD20" s="247">
        <f t="shared" ca="1" si="7"/>
        <v>0</v>
      </c>
      <c r="BE20" s="247">
        <f t="shared" ca="1" si="7"/>
        <v>0</v>
      </c>
      <c r="BF20" s="247">
        <f t="shared" ca="1" si="7"/>
        <v>0</v>
      </c>
      <c r="BG20" s="247">
        <f t="shared" ca="1" si="7"/>
        <v>0</v>
      </c>
      <c r="BH20" s="247">
        <f t="shared" ca="1" si="7"/>
        <v>0</v>
      </c>
      <c r="BI20" s="247">
        <f t="shared" ca="1" si="7"/>
        <v>0</v>
      </c>
      <c r="BJ20" s="247">
        <f t="shared" ca="1" si="7"/>
        <v>0</v>
      </c>
      <c r="BK20" s="247">
        <f t="shared" ca="1" si="7"/>
        <v>0</v>
      </c>
      <c r="BL20" s="247">
        <f t="shared" ca="1" si="12"/>
        <v>0</v>
      </c>
      <c r="BM20" s="247">
        <f t="shared" ca="1" si="12"/>
        <v>0</v>
      </c>
      <c r="BN20" s="247">
        <f t="shared" ca="1" si="12"/>
        <v>0</v>
      </c>
      <c r="BO20" s="247">
        <f t="shared" ca="1" si="12"/>
        <v>0</v>
      </c>
      <c r="BP20" s="247">
        <f t="shared" ca="1" si="12"/>
        <v>0</v>
      </c>
      <c r="BQ20" s="247">
        <f t="shared" ca="1" si="12"/>
        <v>0</v>
      </c>
      <c r="BR20" s="247">
        <f t="shared" ca="1" si="12"/>
        <v>0</v>
      </c>
      <c r="BS20" s="247">
        <f t="shared" ca="1" si="12"/>
        <v>0</v>
      </c>
      <c r="BT20" s="247">
        <f t="shared" ca="1" si="12"/>
        <v>0</v>
      </c>
      <c r="BU20" s="247">
        <f t="shared" ca="1" si="12"/>
        <v>0</v>
      </c>
      <c r="BV20" s="247">
        <f t="shared" ca="1" si="12"/>
        <v>0</v>
      </c>
      <c r="BW20" s="247">
        <f t="shared" ca="1" si="12"/>
        <v>0</v>
      </c>
      <c r="BX20" s="247">
        <f t="shared" ca="1" si="12"/>
        <v>0</v>
      </c>
      <c r="BY20" s="247">
        <f t="shared" ca="1" si="12"/>
        <v>0</v>
      </c>
      <c r="BZ20" s="247">
        <f t="shared" ca="1" si="12"/>
        <v>0</v>
      </c>
      <c r="CA20" s="247">
        <f t="shared" ca="1" si="12"/>
        <v>0</v>
      </c>
      <c r="CB20" s="247">
        <f t="shared" ca="1" si="12"/>
        <v>0</v>
      </c>
      <c r="CC20" s="247">
        <f t="shared" ca="1" si="12"/>
        <v>0</v>
      </c>
      <c r="CD20" s="247">
        <f t="shared" ca="1" si="12"/>
        <v>0</v>
      </c>
      <c r="CE20" s="247">
        <f t="shared" ca="1" si="12"/>
        <v>0</v>
      </c>
      <c r="CF20" s="247">
        <f t="shared" ca="1" si="12"/>
        <v>0</v>
      </c>
      <c r="CG20" s="247">
        <f t="shared" ca="1" si="12"/>
        <v>0</v>
      </c>
      <c r="CH20" s="247">
        <f t="shared" ca="1" si="12"/>
        <v>0</v>
      </c>
      <c r="CI20" s="247">
        <f t="shared" ca="1" si="12"/>
        <v>0</v>
      </c>
      <c r="CJ20" s="247">
        <f t="shared" ca="1" si="12"/>
        <v>0</v>
      </c>
      <c r="CK20" s="247">
        <f t="shared" ca="1" si="12"/>
        <v>0</v>
      </c>
      <c r="CL20" s="247">
        <f t="shared" ca="1" si="12"/>
        <v>0</v>
      </c>
      <c r="CM20" s="247">
        <f t="shared" ca="1" si="12"/>
        <v>0</v>
      </c>
      <c r="CN20" s="247">
        <f t="shared" ca="1" si="12"/>
        <v>0</v>
      </c>
      <c r="CO20" s="247">
        <f t="shared" ca="1" si="12"/>
        <v>0</v>
      </c>
      <c r="CP20" s="247">
        <f t="shared" ca="1" si="12"/>
        <v>0</v>
      </c>
      <c r="CQ20" s="247">
        <f t="shared" ca="1" si="12"/>
        <v>0</v>
      </c>
      <c r="CR20" s="247">
        <f t="shared" ca="1" si="12"/>
        <v>0</v>
      </c>
      <c r="CS20" s="247">
        <f t="shared" ca="1" si="12"/>
        <v>0</v>
      </c>
      <c r="CT20" s="247">
        <f t="shared" ca="1" si="12"/>
        <v>0</v>
      </c>
      <c r="CU20" s="247">
        <f t="shared" ca="1" si="12"/>
        <v>0</v>
      </c>
      <c r="CV20" s="247">
        <f t="shared" ca="1" si="12"/>
        <v>0</v>
      </c>
      <c r="CW20" s="247">
        <f t="shared" ca="1" si="12"/>
        <v>0</v>
      </c>
      <c r="CX20" s="247">
        <f t="shared" ca="1" si="12"/>
        <v>0</v>
      </c>
      <c r="CY20" s="247">
        <f t="shared" ca="1" si="10"/>
        <v>0</v>
      </c>
    </row>
    <row r="21" spans="1:103" x14ac:dyDescent="0.2">
      <c r="A21" s="246">
        <f t="shared" si="9"/>
        <v>10</v>
      </c>
      <c r="B21" s="238">
        <f>IF(L5=$G$2,SUM($C6:L6),IF(L5&gt;$G$2,L6,0))</f>
        <v>0</v>
      </c>
      <c r="C21" s="247"/>
      <c r="D21" s="247"/>
      <c r="E21" s="247"/>
      <c r="F21" s="247"/>
      <c r="G21" s="247"/>
      <c r="H21" s="247"/>
      <c r="I21" s="247"/>
      <c r="J21" s="247"/>
      <c r="K21" s="247"/>
      <c r="L21" s="247">
        <f ca="1">($B21/$C$1)/2</f>
        <v>0</v>
      </c>
      <c r="M21" s="247">
        <f ca="1">IF(M$11&lt;$C$1+$A21,$B21/$C$1,IF(M$11=$C$1+$A21,($B21/$C$1)/2,0))</f>
        <v>0</v>
      </c>
      <c r="N21" s="247">
        <f t="shared" ca="1" si="5"/>
        <v>0</v>
      </c>
      <c r="O21" s="247">
        <f t="shared" ca="1" si="5"/>
        <v>0</v>
      </c>
      <c r="P21" s="247">
        <f t="shared" ca="1" si="5"/>
        <v>0</v>
      </c>
      <c r="Q21" s="247">
        <f t="shared" ca="1" si="5"/>
        <v>0</v>
      </c>
      <c r="R21" s="247">
        <f t="shared" ca="1" si="5"/>
        <v>0</v>
      </c>
      <c r="S21" s="247">
        <f t="shared" ca="1" si="5"/>
        <v>0</v>
      </c>
      <c r="T21" s="247">
        <f t="shared" ca="1" si="5"/>
        <v>0</v>
      </c>
      <c r="U21" s="247">
        <f t="shared" ca="1" si="5"/>
        <v>0</v>
      </c>
      <c r="V21" s="247">
        <f t="shared" ca="1" si="5"/>
        <v>0</v>
      </c>
      <c r="W21" s="247">
        <f t="shared" ca="1" si="5"/>
        <v>0</v>
      </c>
      <c r="X21" s="247">
        <f t="shared" ca="1" si="5"/>
        <v>0</v>
      </c>
      <c r="Y21" s="247">
        <f t="shared" ca="1" si="6"/>
        <v>0</v>
      </c>
      <c r="Z21" s="247">
        <f t="shared" ca="1" si="6"/>
        <v>0</v>
      </c>
      <c r="AA21" s="247">
        <f t="shared" ca="1" si="6"/>
        <v>0</v>
      </c>
      <c r="AB21" s="247">
        <f t="shared" ca="1" si="6"/>
        <v>0</v>
      </c>
      <c r="AC21" s="247">
        <f t="shared" ca="1" si="6"/>
        <v>0</v>
      </c>
      <c r="AD21" s="247">
        <f t="shared" ca="1" si="6"/>
        <v>0</v>
      </c>
      <c r="AE21" s="247">
        <f t="shared" ca="1" si="6"/>
        <v>0</v>
      </c>
      <c r="AF21" s="247">
        <f t="shared" ca="1" si="6"/>
        <v>0</v>
      </c>
      <c r="AG21" s="247">
        <f t="shared" ca="1" si="6"/>
        <v>0</v>
      </c>
      <c r="AH21" s="247">
        <f t="shared" ca="1" si="6"/>
        <v>0</v>
      </c>
      <c r="AI21" s="247">
        <f t="shared" ca="1" si="6"/>
        <v>0</v>
      </c>
      <c r="AJ21" s="247">
        <f t="shared" ca="1" si="6"/>
        <v>0</v>
      </c>
      <c r="AK21" s="247">
        <f t="shared" ca="1" si="6"/>
        <v>0</v>
      </c>
      <c r="AL21" s="247">
        <f t="shared" ca="1" si="6"/>
        <v>0</v>
      </c>
      <c r="AM21" s="247">
        <f t="shared" ca="1" si="6"/>
        <v>0</v>
      </c>
      <c r="AN21" s="247">
        <f t="shared" ca="1" si="6"/>
        <v>0</v>
      </c>
      <c r="AO21" s="247">
        <f t="shared" ca="1" si="6"/>
        <v>0</v>
      </c>
      <c r="AP21" s="247">
        <f t="shared" ca="1" si="6"/>
        <v>0</v>
      </c>
      <c r="AQ21" s="247">
        <f t="shared" ca="1" si="6"/>
        <v>0</v>
      </c>
      <c r="AR21" s="247">
        <f t="shared" ca="1" si="6"/>
        <v>0</v>
      </c>
      <c r="AS21" s="247">
        <f t="shared" ca="1" si="6"/>
        <v>0</v>
      </c>
      <c r="AT21" s="247">
        <f t="shared" ca="1" si="6"/>
        <v>0</v>
      </c>
      <c r="AU21" s="247">
        <f t="shared" ca="1" si="6"/>
        <v>0</v>
      </c>
      <c r="AV21" s="247">
        <f t="shared" ca="1" si="7"/>
        <v>0</v>
      </c>
      <c r="AW21" s="247">
        <f t="shared" ca="1" si="7"/>
        <v>0</v>
      </c>
      <c r="AX21" s="247">
        <f t="shared" ca="1" si="7"/>
        <v>0</v>
      </c>
      <c r="AY21" s="247">
        <f t="shared" ca="1" si="7"/>
        <v>0</v>
      </c>
      <c r="AZ21" s="247">
        <f t="shared" ca="1" si="7"/>
        <v>0</v>
      </c>
      <c r="BA21" s="247">
        <f t="shared" ca="1" si="7"/>
        <v>0</v>
      </c>
      <c r="BB21" s="247">
        <f t="shared" ca="1" si="7"/>
        <v>0</v>
      </c>
      <c r="BC21" s="247">
        <f t="shared" ca="1" si="7"/>
        <v>0</v>
      </c>
      <c r="BD21" s="247">
        <f t="shared" ca="1" si="7"/>
        <v>0</v>
      </c>
      <c r="BE21" s="247">
        <f t="shared" ca="1" si="7"/>
        <v>0</v>
      </c>
      <c r="BF21" s="247">
        <f t="shared" ca="1" si="7"/>
        <v>0</v>
      </c>
      <c r="BG21" s="247">
        <f t="shared" ca="1" si="7"/>
        <v>0</v>
      </c>
      <c r="BH21" s="247">
        <f t="shared" ca="1" si="7"/>
        <v>0</v>
      </c>
      <c r="BI21" s="247">
        <f t="shared" ca="1" si="7"/>
        <v>0</v>
      </c>
      <c r="BJ21" s="247">
        <f t="shared" ca="1" si="7"/>
        <v>0</v>
      </c>
      <c r="BK21" s="247">
        <f t="shared" ca="1" si="7"/>
        <v>0</v>
      </c>
      <c r="BL21" s="247">
        <f t="shared" ca="1" si="12"/>
        <v>0</v>
      </c>
      <c r="BM21" s="247">
        <f t="shared" ca="1" si="12"/>
        <v>0</v>
      </c>
      <c r="BN21" s="247">
        <f t="shared" ca="1" si="12"/>
        <v>0</v>
      </c>
      <c r="BO21" s="247">
        <f t="shared" ca="1" si="12"/>
        <v>0</v>
      </c>
      <c r="BP21" s="247">
        <f t="shared" ca="1" si="12"/>
        <v>0</v>
      </c>
      <c r="BQ21" s="247">
        <f t="shared" ca="1" si="12"/>
        <v>0</v>
      </c>
      <c r="BR21" s="247">
        <f t="shared" ca="1" si="12"/>
        <v>0</v>
      </c>
      <c r="BS21" s="247">
        <f t="shared" ca="1" si="12"/>
        <v>0</v>
      </c>
      <c r="BT21" s="247">
        <f t="shared" ca="1" si="12"/>
        <v>0</v>
      </c>
      <c r="BU21" s="247">
        <f t="shared" ca="1" si="12"/>
        <v>0</v>
      </c>
      <c r="BV21" s="247">
        <f t="shared" ca="1" si="12"/>
        <v>0</v>
      </c>
      <c r="BW21" s="247">
        <f t="shared" ca="1" si="12"/>
        <v>0</v>
      </c>
      <c r="BX21" s="247">
        <f t="shared" ca="1" si="12"/>
        <v>0</v>
      </c>
      <c r="BY21" s="247">
        <f t="shared" ca="1" si="12"/>
        <v>0</v>
      </c>
      <c r="BZ21" s="247">
        <f t="shared" ca="1" si="12"/>
        <v>0</v>
      </c>
      <c r="CA21" s="247">
        <f t="shared" ca="1" si="12"/>
        <v>0</v>
      </c>
      <c r="CB21" s="247">
        <f t="shared" ca="1" si="12"/>
        <v>0</v>
      </c>
      <c r="CC21" s="247">
        <f t="shared" ca="1" si="12"/>
        <v>0</v>
      </c>
      <c r="CD21" s="247">
        <f t="shared" ca="1" si="12"/>
        <v>0</v>
      </c>
      <c r="CE21" s="247">
        <f t="shared" ca="1" si="12"/>
        <v>0</v>
      </c>
      <c r="CF21" s="247">
        <f t="shared" ca="1" si="12"/>
        <v>0</v>
      </c>
      <c r="CG21" s="247">
        <f t="shared" ca="1" si="12"/>
        <v>0</v>
      </c>
      <c r="CH21" s="247">
        <f t="shared" ca="1" si="12"/>
        <v>0</v>
      </c>
      <c r="CI21" s="247">
        <f t="shared" ca="1" si="12"/>
        <v>0</v>
      </c>
      <c r="CJ21" s="247">
        <f t="shared" ca="1" si="12"/>
        <v>0</v>
      </c>
      <c r="CK21" s="247">
        <f t="shared" ca="1" si="12"/>
        <v>0</v>
      </c>
      <c r="CL21" s="247">
        <f t="shared" ca="1" si="12"/>
        <v>0</v>
      </c>
      <c r="CM21" s="247">
        <f t="shared" ca="1" si="12"/>
        <v>0</v>
      </c>
      <c r="CN21" s="247">
        <f t="shared" ca="1" si="12"/>
        <v>0</v>
      </c>
      <c r="CO21" s="247">
        <f t="shared" ca="1" si="12"/>
        <v>0</v>
      </c>
      <c r="CP21" s="247">
        <f t="shared" ca="1" si="12"/>
        <v>0</v>
      </c>
      <c r="CQ21" s="247">
        <f t="shared" ca="1" si="12"/>
        <v>0</v>
      </c>
      <c r="CR21" s="247">
        <f t="shared" ca="1" si="12"/>
        <v>0</v>
      </c>
      <c r="CS21" s="247">
        <f t="shared" ca="1" si="12"/>
        <v>0</v>
      </c>
      <c r="CT21" s="247">
        <f t="shared" ca="1" si="12"/>
        <v>0</v>
      </c>
      <c r="CU21" s="247">
        <f t="shared" ca="1" si="12"/>
        <v>0</v>
      </c>
      <c r="CV21" s="247">
        <f t="shared" ca="1" si="12"/>
        <v>0</v>
      </c>
      <c r="CW21" s="247">
        <f t="shared" ca="1" si="12"/>
        <v>0</v>
      </c>
      <c r="CX21" s="247">
        <f t="shared" ca="1" si="12"/>
        <v>0</v>
      </c>
      <c r="CY21" s="247">
        <f t="shared" ca="1" si="10"/>
        <v>0</v>
      </c>
    </row>
    <row r="22" spans="1:103" x14ac:dyDescent="0.2">
      <c r="A22" s="246">
        <f t="shared" si="9"/>
        <v>11</v>
      </c>
      <c r="B22" s="238">
        <f>IF(M5=$G$2,SUM($C6:M6),IF(M5&gt;$G$2,M6,0))</f>
        <v>0</v>
      </c>
      <c r="C22" s="247"/>
      <c r="D22" s="247"/>
      <c r="E22" s="247"/>
      <c r="F22" s="247"/>
      <c r="G22" s="247"/>
      <c r="H22" s="247"/>
      <c r="I22" s="247"/>
      <c r="J22" s="247"/>
      <c r="K22" s="247"/>
      <c r="L22" s="247"/>
      <c r="M22" s="247">
        <f ca="1">($B22/$C$1)/2</f>
        <v>0</v>
      </c>
      <c r="N22" s="247">
        <f ca="1">IF(N$11&lt;$C$1+$A22,$B22/$C$1,IF(N$11=$C$1+$A22,($B22/$C$1)/2,0))</f>
        <v>0</v>
      </c>
      <c r="O22" s="247">
        <f t="shared" ca="1" si="5"/>
        <v>0</v>
      </c>
      <c r="P22" s="247">
        <f t="shared" ca="1" si="5"/>
        <v>0</v>
      </c>
      <c r="Q22" s="247">
        <f t="shared" ca="1" si="5"/>
        <v>0</v>
      </c>
      <c r="R22" s="247">
        <f t="shared" ca="1" si="5"/>
        <v>0</v>
      </c>
      <c r="S22" s="247">
        <f t="shared" ca="1" si="5"/>
        <v>0</v>
      </c>
      <c r="T22" s="247">
        <f t="shared" ca="1" si="5"/>
        <v>0</v>
      </c>
      <c r="U22" s="247">
        <f t="shared" ca="1" si="5"/>
        <v>0</v>
      </c>
      <c r="V22" s="247">
        <f t="shared" ca="1" si="5"/>
        <v>0</v>
      </c>
      <c r="W22" s="247">
        <f t="shared" ca="1" si="5"/>
        <v>0</v>
      </c>
      <c r="X22" s="247">
        <f t="shared" ca="1" si="5"/>
        <v>0</v>
      </c>
      <c r="Y22" s="247">
        <f t="shared" ca="1" si="6"/>
        <v>0</v>
      </c>
      <c r="Z22" s="247">
        <f t="shared" ca="1" si="6"/>
        <v>0</v>
      </c>
      <c r="AA22" s="247">
        <f t="shared" ca="1" si="6"/>
        <v>0</v>
      </c>
      <c r="AB22" s="247">
        <f t="shared" ca="1" si="6"/>
        <v>0</v>
      </c>
      <c r="AC22" s="247">
        <f t="shared" ca="1" si="6"/>
        <v>0</v>
      </c>
      <c r="AD22" s="247">
        <f t="shared" ca="1" si="6"/>
        <v>0</v>
      </c>
      <c r="AE22" s="247">
        <f t="shared" ca="1" si="6"/>
        <v>0</v>
      </c>
      <c r="AF22" s="247">
        <f t="shared" ca="1" si="6"/>
        <v>0</v>
      </c>
      <c r="AG22" s="247">
        <f t="shared" ca="1" si="6"/>
        <v>0</v>
      </c>
      <c r="AH22" s="247">
        <f t="shared" ca="1" si="6"/>
        <v>0</v>
      </c>
      <c r="AI22" s="247">
        <f t="shared" ca="1" si="6"/>
        <v>0</v>
      </c>
      <c r="AJ22" s="247">
        <f t="shared" ca="1" si="6"/>
        <v>0</v>
      </c>
      <c r="AK22" s="247">
        <f t="shared" ca="1" si="6"/>
        <v>0</v>
      </c>
      <c r="AL22" s="247">
        <f t="shared" ca="1" si="6"/>
        <v>0</v>
      </c>
      <c r="AM22" s="247">
        <f t="shared" ca="1" si="6"/>
        <v>0</v>
      </c>
      <c r="AN22" s="247">
        <f t="shared" ca="1" si="6"/>
        <v>0</v>
      </c>
      <c r="AO22" s="247">
        <f t="shared" ca="1" si="6"/>
        <v>0</v>
      </c>
      <c r="AP22" s="247">
        <f t="shared" ca="1" si="6"/>
        <v>0</v>
      </c>
      <c r="AQ22" s="247">
        <f t="shared" ca="1" si="6"/>
        <v>0</v>
      </c>
      <c r="AR22" s="247">
        <f t="shared" ca="1" si="6"/>
        <v>0</v>
      </c>
      <c r="AS22" s="247">
        <f t="shared" ca="1" si="6"/>
        <v>0</v>
      </c>
      <c r="AT22" s="247">
        <f t="shared" ca="1" si="6"/>
        <v>0</v>
      </c>
      <c r="AU22" s="247">
        <f t="shared" ca="1" si="6"/>
        <v>0</v>
      </c>
      <c r="AV22" s="247">
        <f t="shared" ca="1" si="7"/>
        <v>0</v>
      </c>
      <c r="AW22" s="247">
        <f t="shared" ca="1" si="7"/>
        <v>0</v>
      </c>
      <c r="AX22" s="247">
        <f t="shared" ca="1" si="7"/>
        <v>0</v>
      </c>
      <c r="AY22" s="247">
        <f t="shared" ca="1" si="7"/>
        <v>0</v>
      </c>
      <c r="AZ22" s="247">
        <f t="shared" ca="1" si="7"/>
        <v>0</v>
      </c>
      <c r="BA22" s="247">
        <f t="shared" ca="1" si="7"/>
        <v>0</v>
      </c>
      <c r="BB22" s="247">
        <f t="shared" ca="1" si="7"/>
        <v>0</v>
      </c>
      <c r="BC22" s="247">
        <f t="shared" ca="1" si="7"/>
        <v>0</v>
      </c>
      <c r="BD22" s="247">
        <f t="shared" ca="1" si="7"/>
        <v>0</v>
      </c>
      <c r="BE22" s="247">
        <f t="shared" ca="1" si="7"/>
        <v>0</v>
      </c>
      <c r="BF22" s="247">
        <f t="shared" ca="1" si="7"/>
        <v>0</v>
      </c>
      <c r="BG22" s="247">
        <f t="shared" ca="1" si="7"/>
        <v>0</v>
      </c>
      <c r="BH22" s="247">
        <f t="shared" ca="1" si="7"/>
        <v>0</v>
      </c>
      <c r="BI22" s="247">
        <f t="shared" ca="1" si="7"/>
        <v>0</v>
      </c>
      <c r="BJ22" s="247">
        <f t="shared" ca="1" si="7"/>
        <v>0</v>
      </c>
      <c r="BK22" s="247">
        <f t="shared" ca="1" si="7"/>
        <v>0</v>
      </c>
      <c r="BL22" s="247">
        <f t="shared" ca="1" si="12"/>
        <v>0</v>
      </c>
      <c r="BM22" s="247">
        <f t="shared" ca="1" si="12"/>
        <v>0</v>
      </c>
      <c r="BN22" s="247">
        <f t="shared" ca="1" si="12"/>
        <v>0</v>
      </c>
      <c r="BO22" s="247">
        <f t="shared" ca="1" si="12"/>
        <v>0</v>
      </c>
      <c r="BP22" s="247">
        <f t="shared" ca="1" si="12"/>
        <v>0</v>
      </c>
      <c r="BQ22" s="247">
        <f t="shared" ca="1" si="12"/>
        <v>0</v>
      </c>
      <c r="BR22" s="247">
        <f t="shared" ca="1" si="12"/>
        <v>0</v>
      </c>
      <c r="BS22" s="247">
        <f t="shared" ca="1" si="12"/>
        <v>0</v>
      </c>
      <c r="BT22" s="247">
        <f t="shared" ca="1" si="12"/>
        <v>0</v>
      </c>
      <c r="BU22" s="247">
        <f t="shared" ca="1" si="12"/>
        <v>0</v>
      </c>
      <c r="BV22" s="247">
        <f t="shared" ca="1" si="12"/>
        <v>0</v>
      </c>
      <c r="BW22" s="247">
        <f t="shared" ca="1" si="12"/>
        <v>0</v>
      </c>
      <c r="BX22" s="247">
        <f t="shared" ca="1" si="12"/>
        <v>0</v>
      </c>
      <c r="BY22" s="247">
        <f t="shared" ca="1" si="12"/>
        <v>0</v>
      </c>
      <c r="BZ22" s="247">
        <f t="shared" ca="1" si="12"/>
        <v>0</v>
      </c>
      <c r="CA22" s="247">
        <f t="shared" ca="1" si="12"/>
        <v>0</v>
      </c>
      <c r="CB22" s="247">
        <f t="shared" ca="1" si="12"/>
        <v>0</v>
      </c>
      <c r="CC22" s="247">
        <f t="shared" ca="1" si="12"/>
        <v>0</v>
      </c>
      <c r="CD22" s="247">
        <f t="shared" ca="1" si="12"/>
        <v>0</v>
      </c>
      <c r="CE22" s="247">
        <f t="shared" ca="1" si="12"/>
        <v>0</v>
      </c>
      <c r="CF22" s="247">
        <f t="shared" ca="1" si="12"/>
        <v>0</v>
      </c>
      <c r="CG22" s="247">
        <f t="shared" ca="1" si="12"/>
        <v>0</v>
      </c>
      <c r="CH22" s="247">
        <f t="shared" ca="1" si="12"/>
        <v>0</v>
      </c>
      <c r="CI22" s="247">
        <f t="shared" ca="1" si="12"/>
        <v>0</v>
      </c>
      <c r="CJ22" s="247">
        <f t="shared" ca="1" si="12"/>
        <v>0</v>
      </c>
      <c r="CK22" s="247">
        <f t="shared" ca="1" si="12"/>
        <v>0</v>
      </c>
      <c r="CL22" s="247">
        <f t="shared" ca="1" si="12"/>
        <v>0</v>
      </c>
      <c r="CM22" s="247">
        <f t="shared" ca="1" si="12"/>
        <v>0</v>
      </c>
      <c r="CN22" s="247">
        <f t="shared" ca="1" si="12"/>
        <v>0</v>
      </c>
      <c r="CO22" s="247">
        <f t="shared" ca="1" si="12"/>
        <v>0</v>
      </c>
      <c r="CP22" s="247">
        <f t="shared" ca="1" si="12"/>
        <v>0</v>
      </c>
      <c r="CQ22" s="247">
        <f t="shared" ca="1" si="12"/>
        <v>0</v>
      </c>
      <c r="CR22" s="247">
        <f t="shared" ca="1" si="12"/>
        <v>0</v>
      </c>
      <c r="CS22" s="247">
        <f t="shared" ca="1" si="12"/>
        <v>0</v>
      </c>
      <c r="CT22" s="247">
        <f t="shared" ca="1" si="12"/>
        <v>0</v>
      </c>
      <c r="CU22" s="247">
        <f t="shared" ca="1" si="12"/>
        <v>0</v>
      </c>
      <c r="CV22" s="247">
        <f t="shared" ca="1" si="12"/>
        <v>0</v>
      </c>
      <c r="CW22" s="247">
        <f t="shared" ca="1" si="12"/>
        <v>0</v>
      </c>
      <c r="CX22" s="247">
        <f t="shared" ca="1" si="12"/>
        <v>0</v>
      </c>
      <c r="CY22" s="247">
        <f t="shared" ca="1" si="10"/>
        <v>0</v>
      </c>
    </row>
    <row r="23" spans="1:103" x14ac:dyDescent="0.2">
      <c r="A23" s="246">
        <f t="shared" si="9"/>
        <v>12</v>
      </c>
      <c r="B23" s="238">
        <f>IF(N5=$G$2,SUM($C6:N6),IF(N5&gt;$G$2,N6,0))</f>
        <v>0</v>
      </c>
      <c r="C23" s="247"/>
      <c r="D23" s="247"/>
      <c r="E23" s="247"/>
      <c r="F23" s="247"/>
      <c r="G23" s="247"/>
      <c r="H23" s="247"/>
      <c r="I23" s="247"/>
      <c r="J23" s="247"/>
      <c r="K23" s="247"/>
      <c r="L23" s="247"/>
      <c r="M23" s="247"/>
      <c r="N23" s="247">
        <f ca="1">($B23/$C$1)/2</f>
        <v>0</v>
      </c>
      <c r="O23" s="247">
        <f ca="1">IF(O$11&lt;$C$1+$A23,$B23/$C$1,IF(O$11=$C$1+$A23,($B23/$C$1)/2,0))</f>
        <v>0</v>
      </c>
      <c r="P23" s="247">
        <f t="shared" ca="1" si="5"/>
        <v>0</v>
      </c>
      <c r="Q23" s="247">
        <f t="shared" ca="1" si="5"/>
        <v>0</v>
      </c>
      <c r="R23" s="247">
        <f t="shared" ca="1" si="5"/>
        <v>0</v>
      </c>
      <c r="S23" s="247">
        <f t="shared" ca="1" si="5"/>
        <v>0</v>
      </c>
      <c r="T23" s="247">
        <f t="shared" ca="1" si="5"/>
        <v>0</v>
      </c>
      <c r="U23" s="247">
        <f t="shared" ca="1" si="5"/>
        <v>0</v>
      </c>
      <c r="V23" s="247">
        <f t="shared" ca="1" si="5"/>
        <v>0</v>
      </c>
      <c r="W23" s="247">
        <f t="shared" ca="1" si="5"/>
        <v>0</v>
      </c>
      <c r="X23" s="247">
        <f t="shared" ca="1" si="5"/>
        <v>0</v>
      </c>
      <c r="Y23" s="247">
        <f t="shared" ca="1" si="6"/>
        <v>0</v>
      </c>
      <c r="Z23" s="247">
        <f t="shared" ca="1" si="6"/>
        <v>0</v>
      </c>
      <c r="AA23" s="247">
        <f t="shared" ref="AA23:AX31" ca="1" si="13">IF(AA$11&lt;$C$1+$A23,$B23/$C$1,IF(AA$11=$C$1+$A23,($B23/$C$1)/2,0))</f>
        <v>0</v>
      </c>
      <c r="AB23" s="247">
        <f t="shared" ca="1" si="13"/>
        <v>0</v>
      </c>
      <c r="AC23" s="247">
        <f t="shared" ca="1" si="13"/>
        <v>0</v>
      </c>
      <c r="AD23" s="247">
        <f t="shared" ca="1" si="13"/>
        <v>0</v>
      </c>
      <c r="AE23" s="247">
        <f t="shared" ca="1" si="13"/>
        <v>0</v>
      </c>
      <c r="AF23" s="247">
        <f t="shared" ca="1" si="13"/>
        <v>0</v>
      </c>
      <c r="AG23" s="247">
        <f t="shared" ca="1" si="13"/>
        <v>0</v>
      </c>
      <c r="AH23" s="247">
        <f t="shared" ca="1" si="13"/>
        <v>0</v>
      </c>
      <c r="AI23" s="247">
        <f t="shared" ca="1" si="13"/>
        <v>0</v>
      </c>
      <c r="AJ23" s="247">
        <f t="shared" ca="1" si="13"/>
        <v>0</v>
      </c>
      <c r="AK23" s="247">
        <f t="shared" ca="1" si="13"/>
        <v>0</v>
      </c>
      <c r="AL23" s="247">
        <f t="shared" ca="1" si="13"/>
        <v>0</v>
      </c>
      <c r="AM23" s="247">
        <f t="shared" ca="1" si="13"/>
        <v>0</v>
      </c>
      <c r="AN23" s="247">
        <f t="shared" ca="1" si="13"/>
        <v>0</v>
      </c>
      <c r="AO23" s="247">
        <f t="shared" ca="1" si="13"/>
        <v>0</v>
      </c>
      <c r="AP23" s="247">
        <f t="shared" ca="1" si="13"/>
        <v>0</v>
      </c>
      <c r="AQ23" s="247">
        <f t="shared" ca="1" si="13"/>
        <v>0</v>
      </c>
      <c r="AR23" s="247">
        <f t="shared" ca="1" si="13"/>
        <v>0</v>
      </c>
      <c r="AS23" s="247">
        <f t="shared" ca="1" si="13"/>
        <v>0</v>
      </c>
      <c r="AT23" s="247">
        <f t="shared" ca="1" si="13"/>
        <v>0</v>
      </c>
      <c r="AU23" s="247">
        <f t="shared" ca="1" si="13"/>
        <v>0</v>
      </c>
      <c r="AV23" s="247">
        <f t="shared" ca="1" si="7"/>
        <v>0</v>
      </c>
      <c r="AW23" s="247">
        <f t="shared" ca="1" si="7"/>
        <v>0</v>
      </c>
      <c r="AX23" s="247">
        <f t="shared" ca="1" si="7"/>
        <v>0</v>
      </c>
      <c r="AY23" s="247">
        <f t="shared" ca="1" si="7"/>
        <v>0</v>
      </c>
      <c r="AZ23" s="247">
        <f t="shared" ca="1" si="7"/>
        <v>0</v>
      </c>
      <c r="BA23" s="247">
        <f t="shared" ca="1" si="7"/>
        <v>0</v>
      </c>
      <c r="BB23" s="247">
        <f t="shared" ca="1" si="7"/>
        <v>0</v>
      </c>
      <c r="BC23" s="247">
        <f t="shared" ca="1" si="7"/>
        <v>0</v>
      </c>
      <c r="BD23" s="247">
        <f t="shared" ca="1" si="7"/>
        <v>0</v>
      </c>
      <c r="BE23" s="247">
        <f t="shared" ca="1" si="7"/>
        <v>0</v>
      </c>
      <c r="BF23" s="247">
        <f t="shared" ca="1" si="7"/>
        <v>0</v>
      </c>
      <c r="BG23" s="247">
        <f t="shared" ca="1" si="7"/>
        <v>0</v>
      </c>
      <c r="BH23" s="247">
        <f t="shared" ca="1" si="7"/>
        <v>0</v>
      </c>
      <c r="BI23" s="247">
        <f t="shared" ca="1" si="7"/>
        <v>0</v>
      </c>
      <c r="BJ23" s="247">
        <f t="shared" ca="1" si="7"/>
        <v>0</v>
      </c>
      <c r="BK23" s="247">
        <f t="shared" ca="1" si="7"/>
        <v>0</v>
      </c>
      <c r="BL23" s="247">
        <f t="shared" ca="1" si="12"/>
        <v>0</v>
      </c>
      <c r="BM23" s="247">
        <f t="shared" ca="1" si="12"/>
        <v>0</v>
      </c>
      <c r="BN23" s="247">
        <f t="shared" ca="1" si="12"/>
        <v>0</v>
      </c>
      <c r="BO23" s="247">
        <f t="shared" ca="1" si="12"/>
        <v>0</v>
      </c>
      <c r="BP23" s="247">
        <f t="shared" ca="1" si="12"/>
        <v>0</v>
      </c>
      <c r="BQ23" s="247">
        <f t="shared" ca="1" si="12"/>
        <v>0</v>
      </c>
      <c r="BR23" s="247">
        <f t="shared" ca="1" si="12"/>
        <v>0</v>
      </c>
      <c r="BS23" s="247">
        <f t="shared" ca="1" si="12"/>
        <v>0</v>
      </c>
      <c r="BT23" s="247">
        <f t="shared" ca="1" si="12"/>
        <v>0</v>
      </c>
      <c r="BU23" s="247">
        <f t="shared" ca="1" si="12"/>
        <v>0</v>
      </c>
      <c r="BV23" s="247">
        <f t="shared" ca="1" si="12"/>
        <v>0</v>
      </c>
      <c r="BW23" s="247">
        <f t="shared" ca="1" si="12"/>
        <v>0</v>
      </c>
      <c r="BX23" s="247">
        <f t="shared" ca="1" si="12"/>
        <v>0</v>
      </c>
      <c r="BY23" s="247">
        <f t="shared" ca="1" si="12"/>
        <v>0</v>
      </c>
      <c r="BZ23" s="247">
        <f t="shared" ca="1" si="12"/>
        <v>0</v>
      </c>
      <c r="CA23" s="247">
        <f t="shared" ca="1" si="12"/>
        <v>0</v>
      </c>
      <c r="CB23" s="247">
        <f t="shared" ca="1" si="12"/>
        <v>0</v>
      </c>
      <c r="CC23" s="247">
        <f t="shared" ca="1" si="12"/>
        <v>0</v>
      </c>
      <c r="CD23" s="247">
        <f t="shared" ca="1" si="12"/>
        <v>0</v>
      </c>
      <c r="CE23" s="247">
        <f t="shared" ca="1" si="12"/>
        <v>0</v>
      </c>
      <c r="CF23" s="247">
        <f t="shared" ca="1" si="12"/>
        <v>0</v>
      </c>
      <c r="CG23" s="247">
        <f t="shared" ca="1" si="12"/>
        <v>0</v>
      </c>
      <c r="CH23" s="247">
        <f t="shared" ca="1" si="12"/>
        <v>0</v>
      </c>
      <c r="CI23" s="247">
        <f t="shared" ca="1" si="12"/>
        <v>0</v>
      </c>
      <c r="CJ23" s="247">
        <f t="shared" ca="1" si="12"/>
        <v>0</v>
      </c>
      <c r="CK23" s="247">
        <f t="shared" ca="1" si="12"/>
        <v>0</v>
      </c>
      <c r="CL23" s="247">
        <f t="shared" ca="1" si="12"/>
        <v>0</v>
      </c>
      <c r="CM23" s="247">
        <f t="shared" ca="1" si="12"/>
        <v>0</v>
      </c>
      <c r="CN23" s="247">
        <f t="shared" ca="1" si="12"/>
        <v>0</v>
      </c>
      <c r="CO23" s="247">
        <f t="shared" ca="1" si="12"/>
        <v>0</v>
      </c>
      <c r="CP23" s="247">
        <f t="shared" ca="1" si="12"/>
        <v>0</v>
      </c>
      <c r="CQ23" s="247">
        <f t="shared" ca="1" si="12"/>
        <v>0</v>
      </c>
      <c r="CR23" s="247">
        <f t="shared" ca="1" si="12"/>
        <v>0</v>
      </c>
      <c r="CS23" s="247">
        <f t="shared" ca="1" si="12"/>
        <v>0</v>
      </c>
      <c r="CT23" s="247">
        <f t="shared" ca="1" si="12"/>
        <v>0</v>
      </c>
      <c r="CU23" s="247">
        <f t="shared" ca="1" si="12"/>
        <v>0</v>
      </c>
      <c r="CV23" s="247">
        <f t="shared" ca="1" si="12"/>
        <v>0</v>
      </c>
      <c r="CW23" s="247">
        <f t="shared" ca="1" si="12"/>
        <v>0</v>
      </c>
      <c r="CX23" s="247">
        <f t="shared" ca="1" si="12"/>
        <v>0</v>
      </c>
      <c r="CY23" s="247">
        <f t="shared" ca="1" si="10"/>
        <v>0</v>
      </c>
    </row>
    <row r="24" spans="1:103" x14ac:dyDescent="0.2">
      <c r="A24" s="246">
        <f t="shared" si="9"/>
        <v>13</v>
      </c>
      <c r="B24" s="238">
        <f>IF(O5=$G$2,SUM($C6:O6),IF(O5&gt;$G$2,O6,0))</f>
        <v>0</v>
      </c>
      <c r="C24" s="247"/>
      <c r="D24" s="247"/>
      <c r="E24" s="247"/>
      <c r="F24" s="247"/>
      <c r="G24" s="247"/>
      <c r="H24" s="247"/>
      <c r="I24" s="247"/>
      <c r="J24" s="247"/>
      <c r="K24" s="247"/>
      <c r="L24" s="247"/>
      <c r="M24" s="247"/>
      <c r="N24" s="247"/>
      <c r="O24" s="247">
        <f ca="1">($B24/$C$1)/2</f>
        <v>0</v>
      </c>
      <c r="P24" s="247">
        <f ca="1">IF(P$11&lt;$C$1+$A24,$B24/$C$1,IF(P$11=$C$1+$A24,($B24/$C$1)/2,0))</f>
        <v>0</v>
      </c>
      <c r="Q24" s="247">
        <f ca="1">IF(Q$11&lt;$C$1+$A24,$B24/$C$1,IF(Q$11=$C$1+$A24,($B24/$C$1)/2,0))</f>
        <v>0</v>
      </c>
      <c r="R24" s="247">
        <f t="shared" ca="1" si="5"/>
        <v>0</v>
      </c>
      <c r="S24" s="247">
        <f t="shared" ca="1" si="5"/>
        <v>0</v>
      </c>
      <c r="T24" s="247">
        <f t="shared" ca="1" si="5"/>
        <v>0</v>
      </c>
      <c r="U24" s="247">
        <f t="shared" ca="1" si="5"/>
        <v>0</v>
      </c>
      <c r="V24" s="247">
        <f t="shared" ca="1" si="5"/>
        <v>0</v>
      </c>
      <c r="W24" s="247">
        <f t="shared" ca="1" si="5"/>
        <v>0</v>
      </c>
      <c r="X24" s="247">
        <f t="shared" ca="1" si="5"/>
        <v>0</v>
      </c>
      <c r="Y24" s="247">
        <f t="shared" ref="Y24:AT31" ca="1" si="14">IF(Y$11&lt;$C$1+$A24,$B24/$C$1,IF(Y$11=$C$1+$A24,($B24/$C$1)/2,0))</f>
        <v>0</v>
      </c>
      <c r="Z24" s="247">
        <f t="shared" ca="1" si="14"/>
        <v>0</v>
      </c>
      <c r="AA24" s="247">
        <f t="shared" ca="1" si="14"/>
        <v>0</v>
      </c>
      <c r="AB24" s="247">
        <f t="shared" ca="1" si="14"/>
        <v>0</v>
      </c>
      <c r="AC24" s="247">
        <f t="shared" ca="1" si="14"/>
        <v>0</v>
      </c>
      <c r="AD24" s="247">
        <f t="shared" ca="1" si="14"/>
        <v>0</v>
      </c>
      <c r="AE24" s="247">
        <f t="shared" ca="1" si="14"/>
        <v>0</v>
      </c>
      <c r="AF24" s="247">
        <f t="shared" ca="1" si="14"/>
        <v>0</v>
      </c>
      <c r="AG24" s="247">
        <f t="shared" ca="1" si="14"/>
        <v>0</v>
      </c>
      <c r="AH24" s="247">
        <f t="shared" ca="1" si="14"/>
        <v>0</v>
      </c>
      <c r="AI24" s="247">
        <f t="shared" ca="1" si="14"/>
        <v>0</v>
      </c>
      <c r="AJ24" s="247">
        <f t="shared" ca="1" si="14"/>
        <v>0</v>
      </c>
      <c r="AK24" s="247">
        <f t="shared" ca="1" si="14"/>
        <v>0</v>
      </c>
      <c r="AL24" s="247">
        <f t="shared" ca="1" si="14"/>
        <v>0</v>
      </c>
      <c r="AM24" s="247">
        <f t="shared" ca="1" si="14"/>
        <v>0</v>
      </c>
      <c r="AN24" s="247">
        <f t="shared" ca="1" si="14"/>
        <v>0</v>
      </c>
      <c r="AO24" s="247">
        <f t="shared" ca="1" si="14"/>
        <v>0</v>
      </c>
      <c r="AP24" s="247">
        <f t="shared" ca="1" si="14"/>
        <v>0</v>
      </c>
      <c r="AQ24" s="247">
        <f t="shared" ca="1" si="14"/>
        <v>0</v>
      </c>
      <c r="AR24" s="247">
        <f t="shared" ca="1" si="14"/>
        <v>0</v>
      </c>
      <c r="AS24" s="247">
        <f t="shared" ca="1" si="14"/>
        <v>0</v>
      </c>
      <c r="AT24" s="247">
        <f t="shared" ca="1" si="14"/>
        <v>0</v>
      </c>
      <c r="AU24" s="247">
        <f t="shared" ca="1" si="13"/>
        <v>0</v>
      </c>
      <c r="AV24" s="247">
        <f t="shared" ca="1" si="13"/>
        <v>0</v>
      </c>
      <c r="AW24" s="247">
        <f t="shared" ca="1" si="13"/>
        <v>0</v>
      </c>
      <c r="AX24" s="247">
        <f t="shared" ca="1" si="13"/>
        <v>0</v>
      </c>
      <c r="AY24" s="247">
        <f t="shared" ca="1" si="7"/>
        <v>0</v>
      </c>
      <c r="AZ24" s="247">
        <f t="shared" ca="1" si="7"/>
        <v>0</v>
      </c>
      <c r="BA24" s="247">
        <f t="shared" ca="1" si="7"/>
        <v>0</v>
      </c>
      <c r="BB24" s="247">
        <f t="shared" ca="1" si="7"/>
        <v>0</v>
      </c>
      <c r="BC24" s="247">
        <f t="shared" ca="1" si="7"/>
        <v>0</v>
      </c>
      <c r="BD24" s="247">
        <f t="shared" ca="1" si="7"/>
        <v>0</v>
      </c>
      <c r="BE24" s="247">
        <f t="shared" ca="1" si="7"/>
        <v>0</v>
      </c>
      <c r="BF24" s="247">
        <f t="shared" ca="1" si="7"/>
        <v>0</v>
      </c>
      <c r="BG24" s="247">
        <f t="shared" ca="1" si="7"/>
        <v>0</v>
      </c>
      <c r="BH24" s="247">
        <f t="shared" ca="1" si="7"/>
        <v>0</v>
      </c>
      <c r="BI24" s="247">
        <f t="shared" ca="1" si="7"/>
        <v>0</v>
      </c>
      <c r="BJ24" s="247">
        <f t="shared" ca="1" si="7"/>
        <v>0</v>
      </c>
      <c r="BK24" s="247">
        <f t="shared" ca="1" si="7"/>
        <v>0</v>
      </c>
      <c r="BL24" s="247">
        <f t="shared" ca="1" si="12"/>
        <v>0</v>
      </c>
      <c r="BM24" s="247">
        <f t="shared" ca="1" si="12"/>
        <v>0</v>
      </c>
      <c r="BN24" s="247">
        <f t="shared" ca="1" si="12"/>
        <v>0</v>
      </c>
      <c r="BO24" s="247">
        <f t="shared" ca="1" si="12"/>
        <v>0</v>
      </c>
      <c r="BP24" s="247">
        <f t="shared" ca="1" si="12"/>
        <v>0</v>
      </c>
      <c r="BQ24" s="247">
        <f t="shared" ca="1" si="12"/>
        <v>0</v>
      </c>
      <c r="BR24" s="247">
        <f t="shared" ca="1" si="12"/>
        <v>0</v>
      </c>
      <c r="BS24" s="247">
        <f t="shared" ca="1" si="12"/>
        <v>0</v>
      </c>
      <c r="BT24" s="247">
        <f t="shared" ca="1" si="12"/>
        <v>0</v>
      </c>
      <c r="BU24" s="247">
        <f t="shared" ca="1" si="12"/>
        <v>0</v>
      </c>
      <c r="BV24" s="247">
        <f t="shared" ca="1" si="12"/>
        <v>0</v>
      </c>
      <c r="BW24" s="247">
        <f t="shared" ca="1" si="12"/>
        <v>0</v>
      </c>
      <c r="BX24" s="247">
        <f t="shared" ca="1" si="12"/>
        <v>0</v>
      </c>
      <c r="BY24" s="247">
        <f t="shared" ca="1" si="12"/>
        <v>0</v>
      </c>
      <c r="BZ24" s="247">
        <f t="shared" ca="1" si="12"/>
        <v>0</v>
      </c>
      <c r="CA24" s="247">
        <f t="shared" ca="1" si="12"/>
        <v>0</v>
      </c>
      <c r="CB24" s="247">
        <f t="shared" ca="1" si="12"/>
        <v>0</v>
      </c>
      <c r="CC24" s="247">
        <f t="shared" ca="1" si="12"/>
        <v>0</v>
      </c>
      <c r="CD24" s="247">
        <f t="shared" ca="1" si="12"/>
        <v>0</v>
      </c>
      <c r="CE24" s="247">
        <f t="shared" ca="1" si="12"/>
        <v>0</v>
      </c>
      <c r="CF24" s="247">
        <f t="shared" ca="1" si="12"/>
        <v>0</v>
      </c>
      <c r="CG24" s="247">
        <f t="shared" ca="1" si="12"/>
        <v>0</v>
      </c>
      <c r="CH24" s="247">
        <f t="shared" ca="1" si="12"/>
        <v>0</v>
      </c>
      <c r="CI24" s="247">
        <f t="shared" ca="1" si="12"/>
        <v>0</v>
      </c>
      <c r="CJ24" s="247">
        <f t="shared" ca="1" si="12"/>
        <v>0</v>
      </c>
      <c r="CK24" s="247">
        <f t="shared" ca="1" si="12"/>
        <v>0</v>
      </c>
      <c r="CL24" s="247">
        <f t="shared" ca="1" si="12"/>
        <v>0</v>
      </c>
      <c r="CM24" s="247">
        <f t="shared" ca="1" si="12"/>
        <v>0</v>
      </c>
      <c r="CN24" s="247">
        <f t="shared" ca="1" si="12"/>
        <v>0</v>
      </c>
      <c r="CO24" s="247">
        <f t="shared" ca="1" si="12"/>
        <v>0</v>
      </c>
      <c r="CP24" s="247">
        <f t="shared" ca="1" si="12"/>
        <v>0</v>
      </c>
      <c r="CQ24" s="247">
        <f t="shared" ca="1" si="12"/>
        <v>0</v>
      </c>
      <c r="CR24" s="247">
        <f t="shared" ca="1" si="12"/>
        <v>0</v>
      </c>
      <c r="CS24" s="247">
        <f t="shared" ca="1" si="12"/>
        <v>0</v>
      </c>
      <c r="CT24" s="247">
        <f t="shared" ca="1" si="12"/>
        <v>0</v>
      </c>
      <c r="CU24" s="247">
        <f t="shared" ca="1" si="12"/>
        <v>0</v>
      </c>
      <c r="CV24" s="247">
        <f t="shared" ca="1" si="12"/>
        <v>0</v>
      </c>
      <c r="CW24" s="247">
        <f t="shared" ca="1" si="12"/>
        <v>0</v>
      </c>
      <c r="CX24" s="247">
        <f t="shared" ca="1" si="12"/>
        <v>0</v>
      </c>
      <c r="CY24" s="247">
        <f t="shared" ca="1" si="10"/>
        <v>0</v>
      </c>
    </row>
    <row r="25" spans="1:103" x14ac:dyDescent="0.2">
      <c r="A25" s="246">
        <f t="shared" si="9"/>
        <v>14</v>
      </c>
      <c r="B25" s="238">
        <f>IF(P5=$G$2,SUM($C6:P6),IF(P5&gt;$G$2,P6,0))</f>
        <v>0</v>
      </c>
      <c r="C25" s="247"/>
      <c r="D25" s="247"/>
      <c r="E25" s="247"/>
      <c r="F25" s="247"/>
      <c r="G25" s="247"/>
      <c r="H25" s="247"/>
      <c r="I25" s="247"/>
      <c r="J25" s="247"/>
      <c r="K25" s="247"/>
      <c r="L25" s="247"/>
      <c r="M25" s="247"/>
      <c r="N25" s="247"/>
      <c r="O25" s="247"/>
      <c r="P25" s="247">
        <f ca="1">($B25/$C$1)/2</f>
        <v>0</v>
      </c>
      <c r="Q25" s="247">
        <f ca="1">IF(Q$11&lt;$C$1+$A25,$B25/$C$1,IF(Q$11=$C$1+$A25,($B25/$C$1)/2,0))</f>
        <v>0</v>
      </c>
      <c r="R25" s="247">
        <f t="shared" ca="1" si="5"/>
        <v>0</v>
      </c>
      <c r="S25" s="247">
        <f t="shared" ca="1" si="5"/>
        <v>0</v>
      </c>
      <c r="T25" s="247">
        <f t="shared" ca="1" si="5"/>
        <v>0</v>
      </c>
      <c r="U25" s="247">
        <f t="shared" ca="1" si="5"/>
        <v>0</v>
      </c>
      <c r="V25" s="247">
        <f t="shared" ca="1" si="5"/>
        <v>0</v>
      </c>
      <c r="W25" s="247">
        <f t="shared" ca="1" si="5"/>
        <v>0</v>
      </c>
      <c r="X25" s="247">
        <f t="shared" ca="1" si="5"/>
        <v>0</v>
      </c>
      <c r="Y25" s="247">
        <f t="shared" ca="1" si="14"/>
        <v>0</v>
      </c>
      <c r="Z25" s="247">
        <f t="shared" ca="1" si="14"/>
        <v>0</v>
      </c>
      <c r="AA25" s="247">
        <f t="shared" ca="1" si="14"/>
        <v>0</v>
      </c>
      <c r="AB25" s="247">
        <f t="shared" ca="1" si="14"/>
        <v>0</v>
      </c>
      <c r="AC25" s="247">
        <f t="shared" ca="1" si="14"/>
        <v>0</v>
      </c>
      <c r="AD25" s="247">
        <f t="shared" ca="1" si="14"/>
        <v>0</v>
      </c>
      <c r="AE25" s="247">
        <f t="shared" ca="1" si="14"/>
        <v>0</v>
      </c>
      <c r="AF25" s="247">
        <f t="shared" ca="1" si="14"/>
        <v>0</v>
      </c>
      <c r="AG25" s="247">
        <f t="shared" ca="1" si="14"/>
        <v>0</v>
      </c>
      <c r="AH25" s="247">
        <f t="shared" ca="1" si="14"/>
        <v>0</v>
      </c>
      <c r="AI25" s="247">
        <f t="shared" ca="1" si="14"/>
        <v>0</v>
      </c>
      <c r="AJ25" s="247">
        <f t="shared" ca="1" si="14"/>
        <v>0</v>
      </c>
      <c r="AK25" s="247">
        <f t="shared" ca="1" si="14"/>
        <v>0</v>
      </c>
      <c r="AL25" s="247">
        <f t="shared" ca="1" si="14"/>
        <v>0</v>
      </c>
      <c r="AM25" s="247">
        <f t="shared" ca="1" si="14"/>
        <v>0</v>
      </c>
      <c r="AN25" s="247">
        <f t="shared" ca="1" si="14"/>
        <v>0</v>
      </c>
      <c r="AO25" s="247">
        <f t="shared" ca="1" si="14"/>
        <v>0</v>
      </c>
      <c r="AP25" s="247">
        <f t="shared" ca="1" si="14"/>
        <v>0</v>
      </c>
      <c r="AQ25" s="247">
        <f t="shared" ca="1" si="14"/>
        <v>0</v>
      </c>
      <c r="AR25" s="247">
        <f t="shared" ca="1" si="14"/>
        <v>0</v>
      </c>
      <c r="AS25" s="247">
        <f t="shared" ca="1" si="14"/>
        <v>0</v>
      </c>
      <c r="AT25" s="247">
        <f t="shared" ca="1" si="14"/>
        <v>0</v>
      </c>
      <c r="AU25" s="247">
        <f t="shared" ca="1" si="13"/>
        <v>0</v>
      </c>
      <c r="AV25" s="247">
        <f t="shared" ca="1" si="13"/>
        <v>0</v>
      </c>
      <c r="AW25" s="247">
        <f t="shared" ca="1" si="13"/>
        <v>0</v>
      </c>
      <c r="AX25" s="247">
        <f t="shared" ca="1" si="13"/>
        <v>0</v>
      </c>
      <c r="AY25" s="247">
        <f t="shared" ca="1" si="7"/>
        <v>0</v>
      </c>
      <c r="AZ25" s="247">
        <f t="shared" ca="1" si="7"/>
        <v>0</v>
      </c>
      <c r="BA25" s="247">
        <f t="shared" ca="1" si="7"/>
        <v>0</v>
      </c>
      <c r="BB25" s="247">
        <f t="shared" ca="1" si="7"/>
        <v>0</v>
      </c>
      <c r="BC25" s="247">
        <f t="shared" ca="1" si="7"/>
        <v>0</v>
      </c>
      <c r="BD25" s="247">
        <f t="shared" ca="1" si="7"/>
        <v>0</v>
      </c>
      <c r="BE25" s="247">
        <f t="shared" ca="1" si="7"/>
        <v>0</v>
      </c>
      <c r="BF25" s="247">
        <f t="shared" ca="1" si="7"/>
        <v>0</v>
      </c>
      <c r="BG25" s="247">
        <f t="shared" ca="1" si="7"/>
        <v>0</v>
      </c>
      <c r="BH25" s="247">
        <f t="shared" ca="1" si="7"/>
        <v>0</v>
      </c>
      <c r="BI25" s="247">
        <f t="shared" ca="1" si="7"/>
        <v>0</v>
      </c>
      <c r="BJ25" s="247">
        <f t="shared" ca="1" si="7"/>
        <v>0</v>
      </c>
      <c r="BK25" s="247">
        <f t="shared" ca="1" si="7"/>
        <v>0</v>
      </c>
      <c r="BL25" s="247">
        <f t="shared" ca="1" si="12"/>
        <v>0</v>
      </c>
      <c r="BM25" s="247">
        <f t="shared" ca="1" si="12"/>
        <v>0</v>
      </c>
      <c r="BN25" s="247">
        <f t="shared" ca="1" si="12"/>
        <v>0</v>
      </c>
      <c r="BO25" s="247">
        <f t="shared" ca="1" si="12"/>
        <v>0</v>
      </c>
      <c r="BP25" s="247">
        <f t="shared" ca="1" si="12"/>
        <v>0</v>
      </c>
      <c r="BQ25" s="247">
        <f t="shared" ca="1" si="12"/>
        <v>0</v>
      </c>
      <c r="BR25" s="247">
        <f t="shared" ca="1" si="12"/>
        <v>0</v>
      </c>
      <c r="BS25" s="247">
        <f t="shared" ca="1" si="12"/>
        <v>0</v>
      </c>
      <c r="BT25" s="247">
        <f t="shared" ca="1" si="12"/>
        <v>0</v>
      </c>
      <c r="BU25" s="247">
        <f t="shared" ca="1" si="12"/>
        <v>0</v>
      </c>
      <c r="BV25" s="247">
        <f t="shared" ca="1" si="12"/>
        <v>0</v>
      </c>
      <c r="BW25" s="247">
        <f t="shared" ca="1" si="12"/>
        <v>0</v>
      </c>
      <c r="BX25" s="247">
        <f t="shared" ca="1" si="12"/>
        <v>0</v>
      </c>
      <c r="BY25" s="247">
        <f t="shared" ca="1" si="12"/>
        <v>0</v>
      </c>
      <c r="BZ25" s="247">
        <f t="shared" ca="1" si="12"/>
        <v>0</v>
      </c>
      <c r="CA25" s="247">
        <f t="shared" ca="1" si="12"/>
        <v>0</v>
      </c>
      <c r="CB25" s="247">
        <f t="shared" ca="1" si="12"/>
        <v>0</v>
      </c>
      <c r="CC25" s="247">
        <f t="shared" ca="1" si="12"/>
        <v>0</v>
      </c>
      <c r="CD25" s="247">
        <f t="shared" ca="1" si="12"/>
        <v>0</v>
      </c>
      <c r="CE25" s="247">
        <f t="shared" ca="1" si="12"/>
        <v>0</v>
      </c>
      <c r="CF25" s="247">
        <f t="shared" ca="1" si="12"/>
        <v>0</v>
      </c>
      <c r="CG25" s="247">
        <f t="shared" ref="CG25:CX25" ca="1" si="15">IF(CG$11&lt;$C$1+$A25,$B25/$C$1,IF(CG$11=$C$1+$A25,($B25/$C$1)/2,0))</f>
        <v>0</v>
      </c>
      <c r="CH25" s="247">
        <f t="shared" ca="1" si="15"/>
        <v>0</v>
      </c>
      <c r="CI25" s="247">
        <f t="shared" ca="1" si="15"/>
        <v>0</v>
      </c>
      <c r="CJ25" s="247">
        <f t="shared" ca="1" si="15"/>
        <v>0</v>
      </c>
      <c r="CK25" s="247">
        <f t="shared" ca="1" si="15"/>
        <v>0</v>
      </c>
      <c r="CL25" s="247">
        <f t="shared" ca="1" si="15"/>
        <v>0</v>
      </c>
      <c r="CM25" s="247">
        <f t="shared" ca="1" si="15"/>
        <v>0</v>
      </c>
      <c r="CN25" s="247">
        <f t="shared" ca="1" si="15"/>
        <v>0</v>
      </c>
      <c r="CO25" s="247">
        <f t="shared" ca="1" si="15"/>
        <v>0</v>
      </c>
      <c r="CP25" s="247">
        <f t="shared" ca="1" si="15"/>
        <v>0</v>
      </c>
      <c r="CQ25" s="247">
        <f t="shared" ca="1" si="15"/>
        <v>0</v>
      </c>
      <c r="CR25" s="247">
        <f t="shared" ca="1" si="15"/>
        <v>0</v>
      </c>
      <c r="CS25" s="247">
        <f t="shared" ca="1" si="15"/>
        <v>0</v>
      </c>
      <c r="CT25" s="247">
        <f t="shared" ca="1" si="15"/>
        <v>0</v>
      </c>
      <c r="CU25" s="247">
        <f t="shared" ca="1" si="15"/>
        <v>0</v>
      </c>
      <c r="CV25" s="247">
        <f t="shared" ca="1" si="15"/>
        <v>0</v>
      </c>
      <c r="CW25" s="247">
        <f t="shared" ca="1" si="15"/>
        <v>0</v>
      </c>
      <c r="CX25" s="247">
        <f t="shared" ca="1" si="15"/>
        <v>0</v>
      </c>
      <c r="CY25" s="247">
        <f t="shared" ca="1" si="10"/>
        <v>0</v>
      </c>
    </row>
    <row r="26" spans="1:103" x14ac:dyDescent="0.2">
      <c r="A26" s="246">
        <f t="shared" si="9"/>
        <v>15</v>
      </c>
      <c r="B26" s="238">
        <f ca="1">IF(Q5=$G$2,SUM($C6:Q6),IF(Q5&gt;$G$2,Q6,0))</f>
        <v>0</v>
      </c>
      <c r="C26" s="247"/>
      <c r="D26" s="247"/>
      <c r="E26" s="247"/>
      <c r="F26" s="247"/>
      <c r="G26" s="247"/>
      <c r="H26" s="247"/>
      <c r="I26" s="247"/>
      <c r="J26" s="247"/>
      <c r="K26" s="247"/>
      <c r="L26" s="247"/>
      <c r="M26" s="247"/>
      <c r="N26" s="247"/>
      <c r="O26" s="247"/>
      <c r="P26" s="247"/>
      <c r="Q26" s="247">
        <f ca="1">($B26/$C$1)/2</f>
        <v>0</v>
      </c>
      <c r="R26" s="247">
        <f ca="1">IF(R$11&lt;$C$1+$A26,$B26/$C$1,IF(R$11=$C$1+$A26,($B26/$C$1)/2,0))</f>
        <v>0</v>
      </c>
      <c r="S26" s="247">
        <f t="shared" ca="1" si="5"/>
        <v>0</v>
      </c>
      <c r="T26" s="247">
        <f t="shared" ca="1" si="5"/>
        <v>0</v>
      </c>
      <c r="U26" s="247">
        <f t="shared" ca="1" si="5"/>
        <v>0</v>
      </c>
      <c r="V26" s="247">
        <f t="shared" ca="1" si="5"/>
        <v>0</v>
      </c>
      <c r="W26" s="247">
        <f t="shared" ca="1" si="5"/>
        <v>0</v>
      </c>
      <c r="X26" s="247">
        <f t="shared" ca="1" si="5"/>
        <v>0</v>
      </c>
      <c r="Y26" s="247">
        <f t="shared" ca="1" si="14"/>
        <v>0</v>
      </c>
      <c r="Z26" s="247">
        <f t="shared" ca="1" si="14"/>
        <v>0</v>
      </c>
      <c r="AA26" s="247">
        <f t="shared" ca="1" si="14"/>
        <v>0</v>
      </c>
      <c r="AB26" s="247">
        <f t="shared" ca="1" si="14"/>
        <v>0</v>
      </c>
      <c r="AC26" s="247">
        <f t="shared" ca="1" si="14"/>
        <v>0</v>
      </c>
      <c r="AD26" s="247">
        <f t="shared" ca="1" si="14"/>
        <v>0</v>
      </c>
      <c r="AE26" s="247">
        <f t="shared" ca="1" si="14"/>
        <v>0</v>
      </c>
      <c r="AF26" s="247">
        <f t="shared" ca="1" si="14"/>
        <v>0</v>
      </c>
      <c r="AG26" s="247">
        <f t="shared" ca="1" si="14"/>
        <v>0</v>
      </c>
      <c r="AH26" s="247">
        <f t="shared" ca="1" si="14"/>
        <v>0</v>
      </c>
      <c r="AI26" s="247">
        <f t="shared" ca="1" si="14"/>
        <v>0</v>
      </c>
      <c r="AJ26" s="247">
        <f t="shared" ca="1" si="14"/>
        <v>0</v>
      </c>
      <c r="AK26" s="247">
        <f t="shared" ca="1" si="14"/>
        <v>0</v>
      </c>
      <c r="AL26" s="247">
        <f t="shared" ca="1" si="14"/>
        <v>0</v>
      </c>
      <c r="AM26" s="247">
        <f t="shared" ca="1" si="14"/>
        <v>0</v>
      </c>
      <c r="AN26" s="247">
        <f t="shared" ca="1" si="14"/>
        <v>0</v>
      </c>
      <c r="AO26" s="247">
        <f t="shared" ca="1" si="14"/>
        <v>0</v>
      </c>
      <c r="AP26" s="247">
        <f t="shared" ca="1" si="14"/>
        <v>0</v>
      </c>
      <c r="AQ26" s="247">
        <f t="shared" ca="1" si="14"/>
        <v>0</v>
      </c>
      <c r="AR26" s="247">
        <f t="shared" ca="1" si="14"/>
        <v>0</v>
      </c>
      <c r="AS26" s="247">
        <f t="shared" ca="1" si="14"/>
        <v>0</v>
      </c>
      <c r="AT26" s="247">
        <f t="shared" ca="1" si="14"/>
        <v>0</v>
      </c>
      <c r="AU26" s="247">
        <f t="shared" ca="1" si="13"/>
        <v>0</v>
      </c>
      <c r="AV26" s="247">
        <f t="shared" ca="1" si="13"/>
        <v>0</v>
      </c>
      <c r="AW26" s="247">
        <f t="shared" ca="1" si="13"/>
        <v>0</v>
      </c>
      <c r="AX26" s="247">
        <f t="shared" ca="1" si="13"/>
        <v>0</v>
      </c>
      <c r="AY26" s="247">
        <f t="shared" ca="1" si="7"/>
        <v>0</v>
      </c>
      <c r="AZ26" s="247">
        <f t="shared" ca="1" si="7"/>
        <v>0</v>
      </c>
      <c r="BA26" s="247">
        <f t="shared" ca="1" si="7"/>
        <v>0</v>
      </c>
      <c r="BB26" s="247">
        <f t="shared" ca="1" si="7"/>
        <v>0</v>
      </c>
      <c r="BC26" s="247">
        <f t="shared" ca="1" si="7"/>
        <v>0</v>
      </c>
      <c r="BD26" s="247">
        <f t="shared" ca="1" si="7"/>
        <v>0</v>
      </c>
      <c r="BE26" s="247">
        <f t="shared" ca="1" si="7"/>
        <v>0</v>
      </c>
      <c r="BF26" s="247">
        <f t="shared" ca="1" si="7"/>
        <v>0</v>
      </c>
      <c r="BG26" s="247">
        <f t="shared" ca="1" si="7"/>
        <v>0</v>
      </c>
      <c r="BH26" s="247">
        <f t="shared" ca="1" si="7"/>
        <v>0</v>
      </c>
      <c r="BI26" s="247">
        <f t="shared" ca="1" si="7"/>
        <v>0</v>
      </c>
      <c r="BJ26" s="247">
        <f t="shared" ca="1" si="7"/>
        <v>0</v>
      </c>
      <c r="BK26" s="247">
        <f t="shared" ca="1" si="7"/>
        <v>0</v>
      </c>
      <c r="BL26" s="247">
        <f t="shared" ref="BL26:CX31" ca="1" si="16">IF(BL$11&lt;$C$1+$A26,$B26/$C$1,IF(BL$11=$C$1+$A26,($B26/$C$1)/2,0))</f>
        <v>0</v>
      </c>
      <c r="BM26" s="247">
        <f t="shared" ca="1" si="16"/>
        <v>0</v>
      </c>
      <c r="BN26" s="247">
        <f t="shared" ca="1" si="16"/>
        <v>0</v>
      </c>
      <c r="BO26" s="247">
        <f t="shared" ca="1" si="16"/>
        <v>0</v>
      </c>
      <c r="BP26" s="247">
        <f t="shared" ca="1" si="16"/>
        <v>0</v>
      </c>
      <c r="BQ26" s="247">
        <f t="shared" ca="1" si="16"/>
        <v>0</v>
      </c>
      <c r="BR26" s="247">
        <f t="shared" ca="1" si="16"/>
        <v>0</v>
      </c>
      <c r="BS26" s="247">
        <f t="shared" ca="1" si="16"/>
        <v>0</v>
      </c>
      <c r="BT26" s="247">
        <f t="shared" ca="1" si="16"/>
        <v>0</v>
      </c>
      <c r="BU26" s="247">
        <f t="shared" ca="1" si="16"/>
        <v>0</v>
      </c>
      <c r="BV26" s="247">
        <f t="shared" ca="1" si="16"/>
        <v>0</v>
      </c>
      <c r="BW26" s="247">
        <f t="shared" ca="1" si="16"/>
        <v>0</v>
      </c>
      <c r="BX26" s="247">
        <f t="shared" ca="1" si="16"/>
        <v>0</v>
      </c>
      <c r="BY26" s="247">
        <f t="shared" ca="1" si="16"/>
        <v>0</v>
      </c>
      <c r="BZ26" s="247">
        <f t="shared" ca="1" si="16"/>
        <v>0</v>
      </c>
      <c r="CA26" s="247">
        <f t="shared" ca="1" si="16"/>
        <v>0</v>
      </c>
      <c r="CB26" s="247">
        <f t="shared" ca="1" si="16"/>
        <v>0</v>
      </c>
      <c r="CC26" s="247">
        <f t="shared" ca="1" si="16"/>
        <v>0</v>
      </c>
      <c r="CD26" s="247">
        <f t="shared" ca="1" si="16"/>
        <v>0</v>
      </c>
      <c r="CE26" s="247">
        <f t="shared" ca="1" si="16"/>
        <v>0</v>
      </c>
      <c r="CF26" s="247">
        <f t="shared" ca="1" si="16"/>
        <v>0</v>
      </c>
      <c r="CG26" s="247">
        <f t="shared" ca="1" si="16"/>
        <v>0</v>
      </c>
      <c r="CH26" s="247">
        <f t="shared" ca="1" si="16"/>
        <v>0</v>
      </c>
      <c r="CI26" s="247">
        <f t="shared" ca="1" si="16"/>
        <v>0</v>
      </c>
      <c r="CJ26" s="247">
        <f t="shared" ca="1" si="16"/>
        <v>0</v>
      </c>
      <c r="CK26" s="247">
        <f t="shared" ca="1" si="16"/>
        <v>0</v>
      </c>
      <c r="CL26" s="247">
        <f t="shared" ca="1" si="16"/>
        <v>0</v>
      </c>
      <c r="CM26" s="247">
        <f t="shared" ca="1" si="16"/>
        <v>0</v>
      </c>
      <c r="CN26" s="247">
        <f t="shared" ca="1" si="16"/>
        <v>0</v>
      </c>
      <c r="CO26" s="247">
        <f t="shared" ca="1" si="16"/>
        <v>0</v>
      </c>
      <c r="CP26" s="247">
        <f t="shared" ca="1" si="16"/>
        <v>0</v>
      </c>
      <c r="CQ26" s="247">
        <f t="shared" ca="1" si="16"/>
        <v>0</v>
      </c>
      <c r="CR26" s="247">
        <f t="shared" ca="1" si="16"/>
        <v>0</v>
      </c>
      <c r="CS26" s="247">
        <f t="shared" ca="1" si="16"/>
        <v>0</v>
      </c>
      <c r="CT26" s="247">
        <f t="shared" ca="1" si="16"/>
        <v>0</v>
      </c>
      <c r="CU26" s="247">
        <f t="shared" ca="1" si="16"/>
        <v>0</v>
      </c>
      <c r="CV26" s="247">
        <f t="shared" ca="1" si="16"/>
        <v>0</v>
      </c>
      <c r="CW26" s="247">
        <f t="shared" ca="1" si="16"/>
        <v>0</v>
      </c>
      <c r="CX26" s="247">
        <f t="shared" ca="1" si="16"/>
        <v>0</v>
      </c>
      <c r="CY26" s="247">
        <f t="shared" ca="1" si="10"/>
        <v>0</v>
      </c>
    </row>
    <row r="27" spans="1:103" x14ac:dyDescent="0.2">
      <c r="A27" s="246">
        <f t="shared" si="9"/>
        <v>16</v>
      </c>
      <c r="B27" s="238">
        <f>IF(R5=$G$2,SUM($C6:R6),IF(R5&gt;$G$2,R6,0))</f>
        <v>0</v>
      </c>
      <c r="C27" s="247"/>
      <c r="D27" s="247"/>
      <c r="E27" s="247"/>
      <c r="F27" s="247"/>
      <c r="G27" s="247"/>
      <c r="H27" s="247"/>
      <c r="I27" s="247"/>
      <c r="J27" s="247"/>
      <c r="K27" s="247"/>
      <c r="L27" s="247"/>
      <c r="M27" s="247"/>
      <c r="N27" s="247"/>
      <c r="O27" s="247"/>
      <c r="P27" s="247"/>
      <c r="Q27" s="247"/>
      <c r="R27" s="247">
        <f ca="1">($B27/$C$1)/2</f>
        <v>0</v>
      </c>
      <c r="S27" s="247">
        <f ca="1">IF(S$11&lt;$C$1+$A27,$B27/$C$1,IF(S$11=$C$1+$A27,($B27/$C$1)/2,0))</f>
        <v>0</v>
      </c>
      <c r="T27" s="247">
        <f t="shared" ca="1" si="5"/>
        <v>0</v>
      </c>
      <c r="U27" s="247">
        <f t="shared" ca="1" si="5"/>
        <v>0</v>
      </c>
      <c r="V27" s="247">
        <f t="shared" ca="1" si="5"/>
        <v>0</v>
      </c>
      <c r="W27" s="247">
        <f t="shared" ca="1" si="5"/>
        <v>0</v>
      </c>
      <c r="X27" s="247">
        <f t="shared" ca="1" si="5"/>
        <v>0</v>
      </c>
      <c r="Y27" s="247">
        <f t="shared" ca="1" si="14"/>
        <v>0</v>
      </c>
      <c r="Z27" s="247">
        <f t="shared" ca="1" si="14"/>
        <v>0</v>
      </c>
      <c r="AA27" s="247">
        <f t="shared" ca="1" si="14"/>
        <v>0</v>
      </c>
      <c r="AB27" s="247">
        <f t="shared" ca="1" si="14"/>
        <v>0</v>
      </c>
      <c r="AC27" s="247">
        <f t="shared" ca="1" si="14"/>
        <v>0</v>
      </c>
      <c r="AD27" s="247">
        <f t="shared" ca="1" si="14"/>
        <v>0</v>
      </c>
      <c r="AE27" s="247">
        <f t="shared" ca="1" si="14"/>
        <v>0</v>
      </c>
      <c r="AF27" s="247">
        <f t="shared" ca="1" si="14"/>
        <v>0</v>
      </c>
      <c r="AG27" s="247">
        <f t="shared" ca="1" si="14"/>
        <v>0</v>
      </c>
      <c r="AH27" s="247">
        <f t="shared" ca="1" si="14"/>
        <v>0</v>
      </c>
      <c r="AI27" s="247">
        <f t="shared" ca="1" si="14"/>
        <v>0</v>
      </c>
      <c r="AJ27" s="247">
        <f t="shared" ca="1" si="14"/>
        <v>0</v>
      </c>
      <c r="AK27" s="247">
        <f t="shared" ca="1" si="14"/>
        <v>0</v>
      </c>
      <c r="AL27" s="247">
        <f t="shared" ca="1" si="14"/>
        <v>0</v>
      </c>
      <c r="AM27" s="247">
        <f t="shared" ca="1" si="14"/>
        <v>0</v>
      </c>
      <c r="AN27" s="247">
        <f t="shared" ca="1" si="14"/>
        <v>0</v>
      </c>
      <c r="AO27" s="247">
        <f t="shared" ca="1" si="14"/>
        <v>0</v>
      </c>
      <c r="AP27" s="247">
        <f t="shared" ca="1" si="14"/>
        <v>0</v>
      </c>
      <c r="AQ27" s="247">
        <f t="shared" ca="1" si="14"/>
        <v>0</v>
      </c>
      <c r="AR27" s="247">
        <f t="shared" ca="1" si="14"/>
        <v>0</v>
      </c>
      <c r="AS27" s="247">
        <f t="shared" ca="1" si="14"/>
        <v>0</v>
      </c>
      <c r="AT27" s="247">
        <f t="shared" ca="1" si="14"/>
        <v>0</v>
      </c>
      <c r="AU27" s="247">
        <f t="shared" ca="1" si="13"/>
        <v>0</v>
      </c>
      <c r="AV27" s="247">
        <f t="shared" ca="1" si="13"/>
        <v>0</v>
      </c>
      <c r="AW27" s="247">
        <f t="shared" ca="1" si="13"/>
        <v>0</v>
      </c>
      <c r="AX27" s="247">
        <f t="shared" ca="1" si="13"/>
        <v>0</v>
      </c>
      <c r="AY27" s="247">
        <f t="shared" ca="1" si="7"/>
        <v>0</v>
      </c>
      <c r="AZ27" s="247">
        <f t="shared" ca="1" si="7"/>
        <v>0</v>
      </c>
      <c r="BA27" s="247">
        <f t="shared" ca="1" si="7"/>
        <v>0</v>
      </c>
      <c r="BB27" s="247">
        <f t="shared" ca="1" si="7"/>
        <v>0</v>
      </c>
      <c r="BC27" s="247">
        <f t="shared" ca="1" si="7"/>
        <v>0</v>
      </c>
      <c r="BD27" s="247">
        <f t="shared" ca="1" si="7"/>
        <v>0</v>
      </c>
      <c r="BE27" s="247">
        <f t="shared" ca="1" si="7"/>
        <v>0</v>
      </c>
      <c r="BF27" s="247">
        <f t="shared" ca="1" si="7"/>
        <v>0</v>
      </c>
      <c r="BG27" s="247">
        <f t="shared" ca="1" si="7"/>
        <v>0</v>
      </c>
      <c r="BH27" s="247">
        <f t="shared" ca="1" si="7"/>
        <v>0</v>
      </c>
      <c r="BI27" s="247">
        <f t="shared" ca="1" si="7"/>
        <v>0</v>
      </c>
      <c r="BJ27" s="247">
        <f t="shared" ca="1" si="7"/>
        <v>0</v>
      </c>
      <c r="BK27" s="247">
        <f t="shared" ca="1" si="7"/>
        <v>0</v>
      </c>
      <c r="BL27" s="247">
        <f t="shared" ca="1" si="16"/>
        <v>0</v>
      </c>
      <c r="BM27" s="247">
        <f t="shared" ca="1" si="16"/>
        <v>0</v>
      </c>
      <c r="BN27" s="247">
        <f t="shared" ca="1" si="16"/>
        <v>0</v>
      </c>
      <c r="BO27" s="247">
        <f t="shared" ca="1" si="16"/>
        <v>0</v>
      </c>
      <c r="BP27" s="247">
        <f t="shared" ca="1" si="16"/>
        <v>0</v>
      </c>
      <c r="BQ27" s="247">
        <f t="shared" ca="1" si="16"/>
        <v>0</v>
      </c>
      <c r="BR27" s="247">
        <f t="shared" ca="1" si="16"/>
        <v>0</v>
      </c>
      <c r="BS27" s="247">
        <f t="shared" ca="1" si="16"/>
        <v>0</v>
      </c>
      <c r="BT27" s="247">
        <f t="shared" ca="1" si="16"/>
        <v>0</v>
      </c>
      <c r="BU27" s="247">
        <f t="shared" ca="1" si="16"/>
        <v>0</v>
      </c>
      <c r="BV27" s="247">
        <f t="shared" ca="1" si="16"/>
        <v>0</v>
      </c>
      <c r="BW27" s="247">
        <f t="shared" ca="1" si="16"/>
        <v>0</v>
      </c>
      <c r="BX27" s="247">
        <f t="shared" ca="1" si="16"/>
        <v>0</v>
      </c>
      <c r="BY27" s="247">
        <f t="shared" ca="1" si="16"/>
        <v>0</v>
      </c>
      <c r="BZ27" s="247">
        <f t="shared" ca="1" si="16"/>
        <v>0</v>
      </c>
      <c r="CA27" s="247">
        <f t="shared" ca="1" si="16"/>
        <v>0</v>
      </c>
      <c r="CB27" s="247">
        <f t="shared" ca="1" si="16"/>
        <v>0</v>
      </c>
      <c r="CC27" s="247">
        <f t="shared" ca="1" si="16"/>
        <v>0</v>
      </c>
      <c r="CD27" s="247">
        <f t="shared" ca="1" si="16"/>
        <v>0</v>
      </c>
      <c r="CE27" s="247">
        <f t="shared" ca="1" si="16"/>
        <v>0</v>
      </c>
      <c r="CF27" s="247">
        <f t="shared" ca="1" si="16"/>
        <v>0</v>
      </c>
      <c r="CG27" s="247">
        <f t="shared" ca="1" si="16"/>
        <v>0</v>
      </c>
      <c r="CH27" s="247">
        <f t="shared" ca="1" si="16"/>
        <v>0</v>
      </c>
      <c r="CI27" s="247">
        <f t="shared" ca="1" si="16"/>
        <v>0</v>
      </c>
      <c r="CJ27" s="247">
        <f t="shared" ca="1" si="16"/>
        <v>0</v>
      </c>
      <c r="CK27" s="247">
        <f t="shared" ca="1" si="16"/>
        <v>0</v>
      </c>
      <c r="CL27" s="247">
        <f t="shared" ca="1" si="16"/>
        <v>0</v>
      </c>
      <c r="CM27" s="247">
        <f t="shared" ca="1" si="16"/>
        <v>0</v>
      </c>
      <c r="CN27" s="247">
        <f t="shared" ca="1" si="16"/>
        <v>0</v>
      </c>
      <c r="CO27" s="247">
        <f t="shared" ca="1" si="16"/>
        <v>0</v>
      </c>
      <c r="CP27" s="247">
        <f t="shared" ca="1" si="16"/>
        <v>0</v>
      </c>
      <c r="CQ27" s="247">
        <f t="shared" ca="1" si="16"/>
        <v>0</v>
      </c>
      <c r="CR27" s="247">
        <f t="shared" ca="1" si="16"/>
        <v>0</v>
      </c>
      <c r="CS27" s="247">
        <f t="shared" ca="1" si="16"/>
        <v>0</v>
      </c>
      <c r="CT27" s="247">
        <f t="shared" ca="1" si="16"/>
        <v>0</v>
      </c>
      <c r="CU27" s="247">
        <f t="shared" ca="1" si="16"/>
        <v>0</v>
      </c>
      <c r="CV27" s="247">
        <f t="shared" ca="1" si="16"/>
        <v>0</v>
      </c>
      <c r="CW27" s="247">
        <f t="shared" ca="1" si="16"/>
        <v>0</v>
      </c>
      <c r="CX27" s="247">
        <f t="shared" ca="1" si="16"/>
        <v>0</v>
      </c>
      <c r="CY27" s="247">
        <f t="shared" ca="1" si="10"/>
        <v>0</v>
      </c>
    </row>
    <row r="28" spans="1:103" x14ac:dyDescent="0.2">
      <c r="A28" s="246">
        <f t="shared" si="9"/>
        <v>17</v>
      </c>
      <c r="B28" s="238">
        <f>IF(S5=$G$2,SUM($C6:S6),IF(S5&gt;$G$2,S6,0))</f>
        <v>0</v>
      </c>
      <c r="C28" s="247"/>
      <c r="D28" s="247"/>
      <c r="E28" s="247"/>
      <c r="F28" s="247"/>
      <c r="G28" s="247"/>
      <c r="H28" s="247"/>
      <c r="I28" s="247"/>
      <c r="J28" s="247"/>
      <c r="K28" s="247"/>
      <c r="L28" s="247"/>
      <c r="M28" s="247"/>
      <c r="N28" s="247"/>
      <c r="O28" s="247"/>
      <c r="P28" s="247"/>
      <c r="Q28" s="247"/>
      <c r="R28" s="247"/>
      <c r="S28" s="247">
        <f ca="1">($B28/$C$1)/2</f>
        <v>0</v>
      </c>
      <c r="T28" s="247">
        <f ca="1">IF(T$11&lt;$C$1+$A28,$B28/$C$1,IF(T$11=$C$1+$A28,($B28/$C$1)/2,0))</f>
        <v>0</v>
      </c>
      <c r="U28" s="247">
        <f t="shared" ref="U28:AJ31" ca="1" si="17">IF(U$11&lt;$C$1+$A28,$B28/$C$1,IF(U$11=$C$1+$A28,($B28/$C$1)/2,0))</f>
        <v>0</v>
      </c>
      <c r="V28" s="247">
        <f t="shared" ca="1" si="17"/>
        <v>0</v>
      </c>
      <c r="W28" s="247">
        <f t="shared" ca="1" si="17"/>
        <v>0</v>
      </c>
      <c r="X28" s="247">
        <f t="shared" ca="1" si="17"/>
        <v>0</v>
      </c>
      <c r="Y28" s="247">
        <f t="shared" ca="1" si="17"/>
        <v>0</v>
      </c>
      <c r="Z28" s="247">
        <f t="shared" ca="1" si="17"/>
        <v>0</v>
      </c>
      <c r="AA28" s="247">
        <f t="shared" ca="1" si="17"/>
        <v>0</v>
      </c>
      <c r="AB28" s="247">
        <f t="shared" ca="1" si="17"/>
        <v>0</v>
      </c>
      <c r="AC28" s="247">
        <f t="shared" ca="1" si="17"/>
        <v>0</v>
      </c>
      <c r="AD28" s="247">
        <f t="shared" ca="1" si="17"/>
        <v>0</v>
      </c>
      <c r="AE28" s="247">
        <f t="shared" ca="1" si="17"/>
        <v>0</v>
      </c>
      <c r="AF28" s="247">
        <f t="shared" ca="1" si="17"/>
        <v>0</v>
      </c>
      <c r="AG28" s="247">
        <f t="shared" ca="1" si="17"/>
        <v>0</v>
      </c>
      <c r="AH28" s="247">
        <f t="shared" ca="1" si="17"/>
        <v>0</v>
      </c>
      <c r="AI28" s="247">
        <f t="shared" ca="1" si="17"/>
        <v>0</v>
      </c>
      <c r="AJ28" s="247">
        <f t="shared" ca="1" si="17"/>
        <v>0</v>
      </c>
      <c r="AK28" s="247">
        <f t="shared" ca="1" si="14"/>
        <v>0</v>
      </c>
      <c r="AL28" s="247">
        <f t="shared" ca="1" si="14"/>
        <v>0</v>
      </c>
      <c r="AM28" s="247">
        <f t="shared" ca="1" si="14"/>
        <v>0</v>
      </c>
      <c r="AN28" s="247">
        <f t="shared" ca="1" si="14"/>
        <v>0</v>
      </c>
      <c r="AO28" s="247">
        <f t="shared" ca="1" si="14"/>
        <v>0</v>
      </c>
      <c r="AP28" s="247">
        <f t="shared" ca="1" si="14"/>
        <v>0</v>
      </c>
      <c r="AQ28" s="247">
        <f t="shared" ca="1" si="14"/>
        <v>0</v>
      </c>
      <c r="AR28" s="247">
        <f t="shared" ca="1" si="14"/>
        <v>0</v>
      </c>
      <c r="AS28" s="247">
        <f t="shared" ca="1" si="14"/>
        <v>0</v>
      </c>
      <c r="AT28" s="247">
        <f t="shared" ca="1" si="14"/>
        <v>0</v>
      </c>
      <c r="AU28" s="247">
        <f t="shared" ca="1" si="13"/>
        <v>0</v>
      </c>
      <c r="AV28" s="247">
        <f t="shared" ca="1" si="13"/>
        <v>0</v>
      </c>
      <c r="AW28" s="247">
        <f t="shared" ca="1" si="13"/>
        <v>0</v>
      </c>
      <c r="AX28" s="247">
        <f t="shared" ca="1" si="13"/>
        <v>0</v>
      </c>
      <c r="AY28" s="247">
        <f t="shared" ref="AY28:BN31" ca="1" si="18">IF(AY$11&lt;$C$1+$A28,$B28/$C$1,IF(AY$11=$C$1+$A28,($B28/$C$1)/2,0))</f>
        <v>0</v>
      </c>
      <c r="AZ28" s="247">
        <f t="shared" ca="1" si="18"/>
        <v>0</v>
      </c>
      <c r="BA28" s="247">
        <f t="shared" ca="1" si="18"/>
        <v>0</v>
      </c>
      <c r="BB28" s="247">
        <f t="shared" ca="1" si="18"/>
        <v>0</v>
      </c>
      <c r="BC28" s="247">
        <f t="shared" ca="1" si="18"/>
        <v>0</v>
      </c>
      <c r="BD28" s="247">
        <f t="shared" ca="1" si="18"/>
        <v>0</v>
      </c>
      <c r="BE28" s="247">
        <f t="shared" ca="1" si="18"/>
        <v>0</v>
      </c>
      <c r="BF28" s="247">
        <f t="shared" ca="1" si="18"/>
        <v>0</v>
      </c>
      <c r="BG28" s="247">
        <f t="shared" ca="1" si="18"/>
        <v>0</v>
      </c>
      <c r="BH28" s="247">
        <f t="shared" ca="1" si="18"/>
        <v>0</v>
      </c>
      <c r="BI28" s="247">
        <f t="shared" ca="1" si="18"/>
        <v>0</v>
      </c>
      <c r="BJ28" s="247">
        <f t="shared" ca="1" si="18"/>
        <v>0</v>
      </c>
      <c r="BK28" s="247">
        <f t="shared" ca="1" si="18"/>
        <v>0</v>
      </c>
      <c r="BL28" s="247">
        <f t="shared" ca="1" si="18"/>
        <v>0</v>
      </c>
      <c r="BM28" s="247">
        <f t="shared" ca="1" si="18"/>
        <v>0</v>
      </c>
      <c r="BN28" s="247">
        <f t="shared" ca="1" si="18"/>
        <v>0</v>
      </c>
      <c r="BO28" s="247">
        <f t="shared" ca="1" si="16"/>
        <v>0</v>
      </c>
      <c r="BP28" s="247">
        <f t="shared" ca="1" si="16"/>
        <v>0</v>
      </c>
      <c r="BQ28" s="247">
        <f t="shared" ca="1" si="16"/>
        <v>0</v>
      </c>
      <c r="BR28" s="247">
        <f t="shared" ca="1" si="16"/>
        <v>0</v>
      </c>
      <c r="BS28" s="247">
        <f t="shared" ca="1" si="16"/>
        <v>0</v>
      </c>
      <c r="BT28" s="247">
        <f t="shared" ca="1" si="16"/>
        <v>0</v>
      </c>
      <c r="BU28" s="247">
        <f t="shared" ca="1" si="16"/>
        <v>0</v>
      </c>
      <c r="BV28" s="247">
        <f t="shared" ca="1" si="16"/>
        <v>0</v>
      </c>
      <c r="BW28" s="247">
        <f t="shared" ca="1" si="16"/>
        <v>0</v>
      </c>
      <c r="BX28" s="247">
        <f t="shared" ca="1" si="16"/>
        <v>0</v>
      </c>
      <c r="BY28" s="247">
        <f t="shared" ca="1" si="16"/>
        <v>0</v>
      </c>
      <c r="BZ28" s="247">
        <f t="shared" ca="1" si="16"/>
        <v>0</v>
      </c>
      <c r="CA28" s="247">
        <f t="shared" ca="1" si="16"/>
        <v>0</v>
      </c>
      <c r="CB28" s="247">
        <f t="shared" ca="1" si="16"/>
        <v>0</v>
      </c>
      <c r="CC28" s="247">
        <f t="shared" ca="1" si="16"/>
        <v>0</v>
      </c>
      <c r="CD28" s="247">
        <f t="shared" ca="1" si="16"/>
        <v>0</v>
      </c>
      <c r="CE28" s="247">
        <f t="shared" ca="1" si="16"/>
        <v>0</v>
      </c>
      <c r="CF28" s="247">
        <f t="shared" ca="1" si="16"/>
        <v>0</v>
      </c>
      <c r="CG28" s="247">
        <f t="shared" ca="1" si="16"/>
        <v>0</v>
      </c>
      <c r="CH28" s="247">
        <f t="shared" ca="1" si="16"/>
        <v>0</v>
      </c>
      <c r="CI28" s="247">
        <f t="shared" ca="1" si="16"/>
        <v>0</v>
      </c>
      <c r="CJ28" s="247">
        <f t="shared" ca="1" si="16"/>
        <v>0</v>
      </c>
      <c r="CK28" s="247">
        <f t="shared" ca="1" si="16"/>
        <v>0</v>
      </c>
      <c r="CL28" s="247">
        <f t="shared" ca="1" si="16"/>
        <v>0</v>
      </c>
      <c r="CM28" s="247">
        <f t="shared" ca="1" si="16"/>
        <v>0</v>
      </c>
      <c r="CN28" s="247">
        <f t="shared" ca="1" si="16"/>
        <v>0</v>
      </c>
      <c r="CO28" s="247">
        <f t="shared" ca="1" si="16"/>
        <v>0</v>
      </c>
      <c r="CP28" s="247">
        <f t="shared" ca="1" si="16"/>
        <v>0</v>
      </c>
      <c r="CQ28" s="247">
        <f t="shared" ca="1" si="16"/>
        <v>0</v>
      </c>
      <c r="CR28" s="247">
        <f t="shared" ca="1" si="16"/>
        <v>0</v>
      </c>
      <c r="CS28" s="247">
        <f t="shared" ca="1" si="16"/>
        <v>0</v>
      </c>
      <c r="CT28" s="247">
        <f t="shared" ca="1" si="16"/>
        <v>0</v>
      </c>
      <c r="CU28" s="247">
        <f t="shared" ca="1" si="16"/>
        <v>0</v>
      </c>
      <c r="CV28" s="247">
        <f t="shared" ca="1" si="16"/>
        <v>0</v>
      </c>
      <c r="CW28" s="247">
        <f t="shared" ca="1" si="16"/>
        <v>0</v>
      </c>
      <c r="CX28" s="247">
        <f t="shared" ca="1" si="16"/>
        <v>0</v>
      </c>
      <c r="CY28" s="247">
        <f t="shared" ca="1" si="10"/>
        <v>0</v>
      </c>
    </row>
    <row r="29" spans="1:103" x14ac:dyDescent="0.2">
      <c r="A29" s="246">
        <f t="shared" si="9"/>
        <v>18</v>
      </c>
      <c r="B29" s="238">
        <f>IF(T5=$G$2,SUM($C6:T6),IF(T5&gt;$G$2,T6,0))</f>
        <v>0</v>
      </c>
      <c r="C29" s="247"/>
      <c r="D29" s="247"/>
      <c r="E29" s="247"/>
      <c r="F29" s="247"/>
      <c r="G29" s="247"/>
      <c r="H29" s="247"/>
      <c r="I29" s="247"/>
      <c r="J29" s="247"/>
      <c r="K29" s="247"/>
      <c r="L29" s="247"/>
      <c r="M29" s="247"/>
      <c r="N29" s="247"/>
      <c r="O29" s="247"/>
      <c r="P29" s="247"/>
      <c r="Q29" s="247"/>
      <c r="R29" s="247"/>
      <c r="S29" s="247"/>
      <c r="T29" s="247">
        <f ca="1">($B29/$C$1)/2</f>
        <v>0</v>
      </c>
      <c r="U29" s="247">
        <f ca="1">IF(U$11&lt;$C$1+$A29,$B29/$C$1,IF(U$11=$C$1+$A29,($B29/$C$1)/2,0))</f>
        <v>0</v>
      </c>
      <c r="V29" s="247">
        <f t="shared" ca="1" si="17"/>
        <v>0</v>
      </c>
      <c r="W29" s="247">
        <f t="shared" ca="1" si="17"/>
        <v>0</v>
      </c>
      <c r="X29" s="247">
        <f t="shared" ca="1" si="17"/>
        <v>0</v>
      </c>
      <c r="Y29" s="247">
        <f t="shared" ca="1" si="17"/>
        <v>0</v>
      </c>
      <c r="Z29" s="247">
        <f t="shared" ca="1" si="17"/>
        <v>0</v>
      </c>
      <c r="AA29" s="247">
        <f t="shared" ca="1" si="17"/>
        <v>0</v>
      </c>
      <c r="AB29" s="247">
        <f t="shared" ca="1" si="17"/>
        <v>0</v>
      </c>
      <c r="AC29" s="247">
        <f t="shared" ca="1" si="17"/>
        <v>0</v>
      </c>
      <c r="AD29" s="247">
        <f t="shared" ca="1" si="17"/>
        <v>0</v>
      </c>
      <c r="AE29" s="247">
        <f t="shared" ca="1" si="17"/>
        <v>0</v>
      </c>
      <c r="AF29" s="247">
        <f t="shared" ca="1" si="17"/>
        <v>0</v>
      </c>
      <c r="AG29" s="247">
        <f t="shared" ca="1" si="17"/>
        <v>0</v>
      </c>
      <c r="AH29" s="247">
        <f t="shared" ca="1" si="17"/>
        <v>0</v>
      </c>
      <c r="AI29" s="247">
        <f t="shared" ca="1" si="17"/>
        <v>0</v>
      </c>
      <c r="AJ29" s="247">
        <f t="shared" ca="1" si="17"/>
        <v>0</v>
      </c>
      <c r="AK29" s="247">
        <f t="shared" ca="1" si="14"/>
        <v>0</v>
      </c>
      <c r="AL29" s="247">
        <f t="shared" ca="1" si="14"/>
        <v>0</v>
      </c>
      <c r="AM29" s="247">
        <f t="shared" ca="1" si="14"/>
        <v>0</v>
      </c>
      <c r="AN29" s="247">
        <f t="shared" ca="1" si="14"/>
        <v>0</v>
      </c>
      <c r="AO29" s="247">
        <f t="shared" ca="1" si="14"/>
        <v>0</v>
      </c>
      <c r="AP29" s="247">
        <f t="shared" ca="1" si="14"/>
        <v>0</v>
      </c>
      <c r="AQ29" s="247">
        <f t="shared" ca="1" si="14"/>
        <v>0</v>
      </c>
      <c r="AR29" s="247">
        <f t="shared" ca="1" si="14"/>
        <v>0</v>
      </c>
      <c r="AS29" s="247">
        <f t="shared" ca="1" si="14"/>
        <v>0</v>
      </c>
      <c r="AT29" s="247">
        <f t="shared" ca="1" si="14"/>
        <v>0</v>
      </c>
      <c r="AU29" s="247">
        <f t="shared" ca="1" si="13"/>
        <v>0</v>
      </c>
      <c r="AV29" s="247">
        <f t="shared" ca="1" si="13"/>
        <v>0</v>
      </c>
      <c r="AW29" s="247">
        <f t="shared" ca="1" si="13"/>
        <v>0</v>
      </c>
      <c r="AX29" s="247">
        <f t="shared" ca="1" si="13"/>
        <v>0</v>
      </c>
      <c r="AY29" s="247">
        <f t="shared" ca="1" si="18"/>
        <v>0</v>
      </c>
      <c r="AZ29" s="247">
        <f t="shared" ca="1" si="18"/>
        <v>0</v>
      </c>
      <c r="BA29" s="247">
        <f t="shared" ca="1" si="18"/>
        <v>0</v>
      </c>
      <c r="BB29" s="247">
        <f t="shared" ca="1" si="18"/>
        <v>0</v>
      </c>
      <c r="BC29" s="247">
        <f t="shared" ca="1" si="18"/>
        <v>0</v>
      </c>
      <c r="BD29" s="247">
        <f t="shared" ca="1" si="18"/>
        <v>0</v>
      </c>
      <c r="BE29" s="247">
        <f t="shared" ca="1" si="18"/>
        <v>0</v>
      </c>
      <c r="BF29" s="247">
        <f t="shared" ca="1" si="18"/>
        <v>0</v>
      </c>
      <c r="BG29" s="247">
        <f t="shared" ca="1" si="18"/>
        <v>0</v>
      </c>
      <c r="BH29" s="247">
        <f t="shared" ca="1" si="18"/>
        <v>0</v>
      </c>
      <c r="BI29" s="247">
        <f t="shared" ca="1" si="18"/>
        <v>0</v>
      </c>
      <c r="BJ29" s="247">
        <f t="shared" ca="1" si="18"/>
        <v>0</v>
      </c>
      <c r="BK29" s="247">
        <f t="shared" ca="1" si="18"/>
        <v>0</v>
      </c>
      <c r="BL29" s="247">
        <f t="shared" ca="1" si="18"/>
        <v>0</v>
      </c>
      <c r="BM29" s="247">
        <f t="shared" ca="1" si="18"/>
        <v>0</v>
      </c>
      <c r="BN29" s="247">
        <f t="shared" ca="1" si="18"/>
        <v>0</v>
      </c>
      <c r="BO29" s="247">
        <f t="shared" ca="1" si="16"/>
        <v>0</v>
      </c>
      <c r="BP29" s="247">
        <f t="shared" ca="1" si="16"/>
        <v>0</v>
      </c>
      <c r="BQ29" s="247">
        <f t="shared" ca="1" si="16"/>
        <v>0</v>
      </c>
      <c r="BR29" s="247">
        <f t="shared" ca="1" si="16"/>
        <v>0</v>
      </c>
      <c r="BS29" s="247">
        <f t="shared" ca="1" si="16"/>
        <v>0</v>
      </c>
      <c r="BT29" s="247">
        <f t="shared" ca="1" si="16"/>
        <v>0</v>
      </c>
      <c r="BU29" s="247">
        <f t="shared" ca="1" si="16"/>
        <v>0</v>
      </c>
      <c r="BV29" s="247">
        <f t="shared" ca="1" si="16"/>
        <v>0</v>
      </c>
      <c r="BW29" s="247">
        <f t="shared" ca="1" si="16"/>
        <v>0</v>
      </c>
      <c r="BX29" s="247">
        <f t="shared" ca="1" si="16"/>
        <v>0</v>
      </c>
      <c r="BY29" s="247">
        <f t="shared" ca="1" si="16"/>
        <v>0</v>
      </c>
      <c r="BZ29" s="247">
        <f t="shared" ca="1" si="16"/>
        <v>0</v>
      </c>
      <c r="CA29" s="247">
        <f t="shared" ca="1" si="16"/>
        <v>0</v>
      </c>
      <c r="CB29" s="247">
        <f t="shared" ca="1" si="16"/>
        <v>0</v>
      </c>
      <c r="CC29" s="247">
        <f t="shared" ca="1" si="16"/>
        <v>0</v>
      </c>
      <c r="CD29" s="247">
        <f t="shared" ca="1" si="16"/>
        <v>0</v>
      </c>
      <c r="CE29" s="247">
        <f t="shared" ca="1" si="16"/>
        <v>0</v>
      </c>
      <c r="CF29" s="247">
        <f t="shared" ca="1" si="16"/>
        <v>0</v>
      </c>
      <c r="CG29" s="247">
        <f t="shared" ca="1" si="16"/>
        <v>0</v>
      </c>
      <c r="CH29" s="247">
        <f t="shared" ca="1" si="16"/>
        <v>0</v>
      </c>
      <c r="CI29" s="247">
        <f t="shared" ca="1" si="16"/>
        <v>0</v>
      </c>
      <c r="CJ29" s="247">
        <f t="shared" ca="1" si="16"/>
        <v>0</v>
      </c>
      <c r="CK29" s="247">
        <f t="shared" ca="1" si="16"/>
        <v>0</v>
      </c>
      <c r="CL29" s="247">
        <f t="shared" ca="1" si="16"/>
        <v>0</v>
      </c>
      <c r="CM29" s="247">
        <f t="shared" ca="1" si="16"/>
        <v>0</v>
      </c>
      <c r="CN29" s="247">
        <f t="shared" ca="1" si="16"/>
        <v>0</v>
      </c>
      <c r="CO29" s="247">
        <f t="shared" ca="1" si="16"/>
        <v>0</v>
      </c>
      <c r="CP29" s="247">
        <f t="shared" ca="1" si="16"/>
        <v>0</v>
      </c>
      <c r="CQ29" s="247">
        <f t="shared" ca="1" si="16"/>
        <v>0</v>
      </c>
      <c r="CR29" s="247">
        <f t="shared" ca="1" si="16"/>
        <v>0</v>
      </c>
      <c r="CS29" s="247">
        <f t="shared" ca="1" si="16"/>
        <v>0</v>
      </c>
      <c r="CT29" s="247">
        <f t="shared" ca="1" si="16"/>
        <v>0</v>
      </c>
      <c r="CU29" s="247">
        <f t="shared" ca="1" si="16"/>
        <v>0</v>
      </c>
      <c r="CV29" s="247">
        <f t="shared" ca="1" si="16"/>
        <v>0</v>
      </c>
      <c r="CW29" s="247">
        <f t="shared" ca="1" si="16"/>
        <v>0</v>
      </c>
      <c r="CX29" s="247">
        <f t="shared" ca="1" si="16"/>
        <v>0</v>
      </c>
      <c r="CY29" s="247">
        <f t="shared" ca="1" si="10"/>
        <v>0</v>
      </c>
    </row>
    <row r="30" spans="1:103" x14ac:dyDescent="0.2">
      <c r="A30" s="246">
        <f t="shared" si="9"/>
        <v>19</v>
      </c>
      <c r="B30" s="238">
        <f>IF(U5=$G$2,SUM($C6:U6),IF(U5&gt;$G$2,U6,0))</f>
        <v>0</v>
      </c>
      <c r="C30" s="247"/>
      <c r="D30" s="247"/>
      <c r="E30" s="247"/>
      <c r="F30" s="247"/>
      <c r="G30" s="247"/>
      <c r="H30" s="247"/>
      <c r="I30" s="247"/>
      <c r="J30" s="247"/>
      <c r="K30" s="247"/>
      <c r="L30" s="247"/>
      <c r="M30" s="247"/>
      <c r="N30" s="247"/>
      <c r="O30" s="247"/>
      <c r="P30" s="247"/>
      <c r="Q30" s="247"/>
      <c r="R30" s="247"/>
      <c r="S30" s="248"/>
      <c r="T30" s="247"/>
      <c r="U30" s="247">
        <f ca="1">($B30/$C$1)/2</f>
        <v>0</v>
      </c>
      <c r="V30" s="247">
        <f ca="1">IF(V$11&lt;$C$1+$A30,$B30/$C$1,IF(V$11=$C$1+$A30,($B30/$C$1)/2,0))</f>
        <v>0</v>
      </c>
      <c r="W30" s="247">
        <f ca="1">IF(W$11&lt;$C$1+$A30,$B30/$C$1,IF(W$11=$C$1+$A30,($B30/$C$1)/2,0))</f>
        <v>0</v>
      </c>
      <c r="X30" s="247">
        <f t="shared" ca="1" si="17"/>
        <v>0</v>
      </c>
      <c r="Y30" s="247">
        <f t="shared" ca="1" si="17"/>
        <v>0</v>
      </c>
      <c r="Z30" s="247">
        <f t="shared" ca="1" si="17"/>
        <v>0</v>
      </c>
      <c r="AA30" s="247">
        <f t="shared" ca="1" si="17"/>
        <v>0</v>
      </c>
      <c r="AB30" s="247">
        <f t="shared" ca="1" si="17"/>
        <v>0</v>
      </c>
      <c r="AC30" s="247">
        <f t="shared" ca="1" si="17"/>
        <v>0</v>
      </c>
      <c r="AD30" s="247">
        <f t="shared" ca="1" si="17"/>
        <v>0</v>
      </c>
      <c r="AE30" s="247">
        <f t="shared" ca="1" si="17"/>
        <v>0</v>
      </c>
      <c r="AF30" s="247">
        <f t="shared" ca="1" si="17"/>
        <v>0</v>
      </c>
      <c r="AG30" s="247">
        <f t="shared" ca="1" si="17"/>
        <v>0</v>
      </c>
      <c r="AH30" s="247">
        <f t="shared" ca="1" si="17"/>
        <v>0</v>
      </c>
      <c r="AI30" s="247">
        <f t="shared" ca="1" si="17"/>
        <v>0</v>
      </c>
      <c r="AJ30" s="247">
        <f t="shared" ca="1" si="17"/>
        <v>0</v>
      </c>
      <c r="AK30" s="247">
        <f t="shared" ca="1" si="14"/>
        <v>0</v>
      </c>
      <c r="AL30" s="247">
        <f t="shared" ca="1" si="14"/>
        <v>0</v>
      </c>
      <c r="AM30" s="247">
        <f t="shared" ca="1" si="14"/>
        <v>0</v>
      </c>
      <c r="AN30" s="247">
        <f t="shared" ca="1" si="14"/>
        <v>0</v>
      </c>
      <c r="AO30" s="247">
        <f t="shared" ca="1" si="14"/>
        <v>0</v>
      </c>
      <c r="AP30" s="247">
        <f t="shared" ca="1" si="14"/>
        <v>0</v>
      </c>
      <c r="AQ30" s="247">
        <f t="shared" ca="1" si="14"/>
        <v>0</v>
      </c>
      <c r="AR30" s="247">
        <f t="shared" ca="1" si="14"/>
        <v>0</v>
      </c>
      <c r="AS30" s="247">
        <f t="shared" ca="1" si="14"/>
        <v>0</v>
      </c>
      <c r="AT30" s="247">
        <f t="shared" ca="1" si="14"/>
        <v>0</v>
      </c>
      <c r="AU30" s="247">
        <f t="shared" ca="1" si="13"/>
        <v>0</v>
      </c>
      <c r="AV30" s="247">
        <f t="shared" ca="1" si="13"/>
        <v>0</v>
      </c>
      <c r="AW30" s="247">
        <f t="shared" ca="1" si="13"/>
        <v>0</v>
      </c>
      <c r="AX30" s="247">
        <f t="shared" ca="1" si="13"/>
        <v>0</v>
      </c>
      <c r="AY30" s="247">
        <f t="shared" ca="1" si="18"/>
        <v>0</v>
      </c>
      <c r="AZ30" s="247">
        <f t="shared" ca="1" si="18"/>
        <v>0</v>
      </c>
      <c r="BA30" s="247">
        <f t="shared" ca="1" si="18"/>
        <v>0</v>
      </c>
      <c r="BB30" s="247">
        <f t="shared" ca="1" si="18"/>
        <v>0</v>
      </c>
      <c r="BC30" s="247">
        <f t="shared" ca="1" si="18"/>
        <v>0</v>
      </c>
      <c r="BD30" s="247">
        <f t="shared" ca="1" si="18"/>
        <v>0</v>
      </c>
      <c r="BE30" s="247">
        <f t="shared" ca="1" si="18"/>
        <v>0</v>
      </c>
      <c r="BF30" s="247">
        <f t="shared" ca="1" si="18"/>
        <v>0</v>
      </c>
      <c r="BG30" s="247">
        <f t="shared" ca="1" si="18"/>
        <v>0</v>
      </c>
      <c r="BH30" s="247">
        <f t="shared" ca="1" si="18"/>
        <v>0</v>
      </c>
      <c r="BI30" s="247">
        <f t="shared" ca="1" si="18"/>
        <v>0</v>
      </c>
      <c r="BJ30" s="247">
        <f t="shared" ca="1" si="18"/>
        <v>0</v>
      </c>
      <c r="BK30" s="247">
        <f t="shared" ca="1" si="18"/>
        <v>0</v>
      </c>
      <c r="BL30" s="247">
        <f t="shared" ca="1" si="18"/>
        <v>0</v>
      </c>
      <c r="BM30" s="247">
        <f t="shared" ca="1" si="18"/>
        <v>0</v>
      </c>
      <c r="BN30" s="247">
        <f t="shared" ca="1" si="18"/>
        <v>0</v>
      </c>
      <c r="BO30" s="247">
        <f t="shared" ca="1" si="16"/>
        <v>0</v>
      </c>
      <c r="BP30" s="247">
        <f t="shared" ca="1" si="16"/>
        <v>0</v>
      </c>
      <c r="BQ30" s="247">
        <f t="shared" ca="1" si="16"/>
        <v>0</v>
      </c>
      <c r="BR30" s="247">
        <f t="shared" ca="1" si="16"/>
        <v>0</v>
      </c>
      <c r="BS30" s="247">
        <f t="shared" ca="1" si="16"/>
        <v>0</v>
      </c>
      <c r="BT30" s="247">
        <f t="shared" ca="1" si="16"/>
        <v>0</v>
      </c>
      <c r="BU30" s="247">
        <f t="shared" ca="1" si="16"/>
        <v>0</v>
      </c>
      <c r="BV30" s="247">
        <f t="shared" ca="1" si="16"/>
        <v>0</v>
      </c>
      <c r="BW30" s="247">
        <f t="shared" ca="1" si="16"/>
        <v>0</v>
      </c>
      <c r="BX30" s="247">
        <f t="shared" ca="1" si="16"/>
        <v>0</v>
      </c>
      <c r="BY30" s="247">
        <f t="shared" ca="1" si="16"/>
        <v>0</v>
      </c>
      <c r="BZ30" s="247">
        <f t="shared" ca="1" si="16"/>
        <v>0</v>
      </c>
      <c r="CA30" s="247">
        <f t="shared" ca="1" si="16"/>
        <v>0</v>
      </c>
      <c r="CB30" s="247">
        <f t="shared" ca="1" si="16"/>
        <v>0</v>
      </c>
      <c r="CC30" s="247">
        <f t="shared" ca="1" si="16"/>
        <v>0</v>
      </c>
      <c r="CD30" s="247">
        <f t="shared" ca="1" si="16"/>
        <v>0</v>
      </c>
      <c r="CE30" s="247">
        <f t="shared" ca="1" si="16"/>
        <v>0</v>
      </c>
      <c r="CF30" s="247">
        <f t="shared" ca="1" si="16"/>
        <v>0</v>
      </c>
      <c r="CG30" s="247">
        <f t="shared" ca="1" si="16"/>
        <v>0</v>
      </c>
      <c r="CH30" s="247">
        <f t="shared" ca="1" si="16"/>
        <v>0</v>
      </c>
      <c r="CI30" s="247">
        <f t="shared" ca="1" si="16"/>
        <v>0</v>
      </c>
      <c r="CJ30" s="247">
        <f t="shared" ca="1" si="16"/>
        <v>0</v>
      </c>
      <c r="CK30" s="247">
        <f t="shared" ca="1" si="16"/>
        <v>0</v>
      </c>
      <c r="CL30" s="247">
        <f t="shared" ca="1" si="16"/>
        <v>0</v>
      </c>
      <c r="CM30" s="247">
        <f t="shared" ca="1" si="16"/>
        <v>0</v>
      </c>
      <c r="CN30" s="247">
        <f t="shared" ca="1" si="16"/>
        <v>0</v>
      </c>
      <c r="CO30" s="247">
        <f t="shared" ca="1" si="16"/>
        <v>0</v>
      </c>
      <c r="CP30" s="247">
        <f t="shared" ca="1" si="16"/>
        <v>0</v>
      </c>
      <c r="CQ30" s="247">
        <f t="shared" ca="1" si="16"/>
        <v>0</v>
      </c>
      <c r="CR30" s="247">
        <f t="shared" ca="1" si="16"/>
        <v>0</v>
      </c>
      <c r="CS30" s="247">
        <f t="shared" ca="1" si="16"/>
        <v>0</v>
      </c>
      <c r="CT30" s="247">
        <f t="shared" ca="1" si="16"/>
        <v>0</v>
      </c>
      <c r="CU30" s="247">
        <f t="shared" ca="1" si="16"/>
        <v>0</v>
      </c>
      <c r="CV30" s="247">
        <f t="shared" ca="1" si="16"/>
        <v>0</v>
      </c>
      <c r="CW30" s="247">
        <f t="shared" ca="1" si="16"/>
        <v>0</v>
      </c>
      <c r="CX30" s="247">
        <f t="shared" ca="1" si="16"/>
        <v>0</v>
      </c>
      <c r="CY30" s="247">
        <f t="shared" ca="1" si="10"/>
        <v>0</v>
      </c>
    </row>
    <row r="31" spans="1:103" x14ac:dyDescent="0.2">
      <c r="A31" s="246">
        <f t="shared" si="9"/>
        <v>20</v>
      </c>
      <c r="B31" s="238">
        <f>IF(V5=$G$2,SUM($C6:V6),IF(V5&gt;$G$2,V6,0))</f>
        <v>0</v>
      </c>
      <c r="C31" s="247"/>
      <c r="D31" s="247"/>
      <c r="E31" s="247"/>
      <c r="F31" s="247"/>
      <c r="G31" s="247"/>
      <c r="H31" s="247"/>
      <c r="I31" s="247"/>
      <c r="J31" s="247"/>
      <c r="K31" s="247"/>
      <c r="L31" s="247"/>
      <c r="M31" s="247"/>
      <c r="N31" s="247"/>
      <c r="O31" s="247"/>
      <c r="P31" s="247"/>
      <c r="Q31" s="247"/>
      <c r="R31" s="247"/>
      <c r="S31" s="248"/>
      <c r="T31" s="248"/>
      <c r="U31" s="247"/>
      <c r="V31" s="247">
        <f ca="1">($B31/$C$1)/2</f>
        <v>0</v>
      </c>
      <c r="W31" s="247">
        <f ca="1">IF(W$11&lt;$C$1+$A31,$B31/$C$1,IF(W$11=$C$1+$A31,($B31/$C$1)/2,0))</f>
        <v>0</v>
      </c>
      <c r="X31" s="247">
        <f t="shared" ca="1" si="17"/>
        <v>0</v>
      </c>
      <c r="Y31" s="247">
        <f t="shared" ca="1" si="17"/>
        <v>0</v>
      </c>
      <c r="Z31" s="247">
        <f t="shared" ca="1" si="17"/>
        <v>0</v>
      </c>
      <c r="AA31" s="247">
        <f t="shared" ca="1" si="17"/>
        <v>0</v>
      </c>
      <c r="AB31" s="247">
        <f t="shared" ca="1" si="17"/>
        <v>0</v>
      </c>
      <c r="AC31" s="247">
        <f t="shared" ca="1" si="17"/>
        <v>0</v>
      </c>
      <c r="AD31" s="247">
        <f t="shared" ca="1" si="17"/>
        <v>0</v>
      </c>
      <c r="AE31" s="247">
        <f t="shared" ca="1" si="17"/>
        <v>0</v>
      </c>
      <c r="AF31" s="247">
        <f t="shared" ca="1" si="17"/>
        <v>0</v>
      </c>
      <c r="AG31" s="247">
        <f t="shared" ca="1" si="17"/>
        <v>0</v>
      </c>
      <c r="AH31" s="247">
        <f t="shared" ca="1" si="17"/>
        <v>0</v>
      </c>
      <c r="AI31" s="247">
        <f t="shared" ca="1" si="17"/>
        <v>0</v>
      </c>
      <c r="AJ31" s="247">
        <f t="shared" ca="1" si="17"/>
        <v>0</v>
      </c>
      <c r="AK31" s="247">
        <f t="shared" ca="1" si="14"/>
        <v>0</v>
      </c>
      <c r="AL31" s="247">
        <f t="shared" ca="1" si="14"/>
        <v>0</v>
      </c>
      <c r="AM31" s="247">
        <f t="shared" ca="1" si="14"/>
        <v>0</v>
      </c>
      <c r="AN31" s="247">
        <f t="shared" ca="1" si="14"/>
        <v>0</v>
      </c>
      <c r="AO31" s="247">
        <f t="shared" ca="1" si="14"/>
        <v>0</v>
      </c>
      <c r="AP31" s="247">
        <f t="shared" ca="1" si="14"/>
        <v>0</v>
      </c>
      <c r="AQ31" s="247">
        <f t="shared" ca="1" si="14"/>
        <v>0</v>
      </c>
      <c r="AR31" s="247">
        <f t="shared" ca="1" si="14"/>
        <v>0</v>
      </c>
      <c r="AS31" s="247">
        <f t="shared" ca="1" si="14"/>
        <v>0</v>
      </c>
      <c r="AT31" s="247">
        <f t="shared" ca="1" si="14"/>
        <v>0</v>
      </c>
      <c r="AU31" s="247">
        <f t="shared" ca="1" si="13"/>
        <v>0</v>
      </c>
      <c r="AV31" s="247">
        <f t="shared" ca="1" si="13"/>
        <v>0</v>
      </c>
      <c r="AW31" s="247">
        <f t="shared" ca="1" si="13"/>
        <v>0</v>
      </c>
      <c r="AX31" s="247">
        <f t="shared" ca="1" si="13"/>
        <v>0</v>
      </c>
      <c r="AY31" s="247">
        <f t="shared" ca="1" si="18"/>
        <v>0</v>
      </c>
      <c r="AZ31" s="247">
        <f t="shared" ca="1" si="18"/>
        <v>0</v>
      </c>
      <c r="BA31" s="247">
        <f t="shared" ca="1" si="18"/>
        <v>0</v>
      </c>
      <c r="BB31" s="247">
        <f t="shared" ca="1" si="18"/>
        <v>0</v>
      </c>
      <c r="BC31" s="247">
        <f t="shared" ca="1" si="18"/>
        <v>0</v>
      </c>
      <c r="BD31" s="247">
        <f t="shared" ca="1" si="18"/>
        <v>0</v>
      </c>
      <c r="BE31" s="247">
        <f t="shared" ca="1" si="18"/>
        <v>0</v>
      </c>
      <c r="BF31" s="247">
        <f t="shared" ca="1" si="18"/>
        <v>0</v>
      </c>
      <c r="BG31" s="247">
        <f t="shared" ca="1" si="18"/>
        <v>0</v>
      </c>
      <c r="BH31" s="247">
        <f t="shared" ca="1" si="18"/>
        <v>0</v>
      </c>
      <c r="BI31" s="247">
        <f t="shared" ca="1" si="18"/>
        <v>0</v>
      </c>
      <c r="BJ31" s="247">
        <f t="shared" ca="1" si="18"/>
        <v>0</v>
      </c>
      <c r="BK31" s="247">
        <f t="shared" ca="1" si="18"/>
        <v>0</v>
      </c>
      <c r="BL31" s="247">
        <f t="shared" ca="1" si="18"/>
        <v>0</v>
      </c>
      <c r="BM31" s="247">
        <f t="shared" ca="1" si="18"/>
        <v>0</v>
      </c>
      <c r="BN31" s="247">
        <f t="shared" ca="1" si="18"/>
        <v>0</v>
      </c>
      <c r="BO31" s="247">
        <f t="shared" ca="1" si="16"/>
        <v>0</v>
      </c>
      <c r="BP31" s="247">
        <f t="shared" ca="1" si="16"/>
        <v>0</v>
      </c>
      <c r="BQ31" s="247">
        <f t="shared" ca="1" si="16"/>
        <v>0</v>
      </c>
      <c r="BR31" s="247">
        <f t="shared" ca="1" si="16"/>
        <v>0</v>
      </c>
      <c r="BS31" s="247">
        <f t="shared" ca="1" si="16"/>
        <v>0</v>
      </c>
      <c r="BT31" s="247">
        <f t="shared" ca="1" si="16"/>
        <v>0</v>
      </c>
      <c r="BU31" s="247">
        <f t="shared" ca="1" si="16"/>
        <v>0</v>
      </c>
      <c r="BV31" s="247">
        <f t="shared" ca="1" si="16"/>
        <v>0</v>
      </c>
      <c r="BW31" s="247">
        <f t="shared" ca="1" si="16"/>
        <v>0</v>
      </c>
      <c r="BX31" s="247">
        <f t="shared" ca="1" si="16"/>
        <v>0</v>
      </c>
      <c r="BY31" s="247">
        <f t="shared" ca="1" si="16"/>
        <v>0</v>
      </c>
      <c r="BZ31" s="247">
        <f t="shared" ca="1" si="16"/>
        <v>0</v>
      </c>
      <c r="CA31" s="247">
        <f t="shared" ca="1" si="16"/>
        <v>0</v>
      </c>
      <c r="CB31" s="247">
        <f t="shared" ca="1" si="16"/>
        <v>0</v>
      </c>
      <c r="CC31" s="247">
        <f t="shared" ca="1" si="16"/>
        <v>0</v>
      </c>
      <c r="CD31" s="247">
        <f t="shared" ca="1" si="16"/>
        <v>0</v>
      </c>
      <c r="CE31" s="247">
        <f t="shared" ca="1" si="16"/>
        <v>0</v>
      </c>
      <c r="CF31" s="247">
        <f t="shared" ca="1" si="16"/>
        <v>0</v>
      </c>
      <c r="CG31" s="247">
        <f t="shared" ca="1" si="16"/>
        <v>0</v>
      </c>
      <c r="CH31" s="247">
        <f t="shared" ca="1" si="16"/>
        <v>0</v>
      </c>
      <c r="CI31" s="247">
        <f t="shared" ca="1" si="16"/>
        <v>0</v>
      </c>
      <c r="CJ31" s="247">
        <f t="shared" ca="1" si="16"/>
        <v>0</v>
      </c>
      <c r="CK31" s="247">
        <f t="shared" ca="1" si="16"/>
        <v>0</v>
      </c>
      <c r="CL31" s="247">
        <f t="shared" ca="1" si="16"/>
        <v>0</v>
      </c>
      <c r="CM31" s="247">
        <f t="shared" ca="1" si="16"/>
        <v>0</v>
      </c>
      <c r="CN31" s="247">
        <f t="shared" ca="1" si="16"/>
        <v>0</v>
      </c>
      <c r="CO31" s="247">
        <f t="shared" ca="1" si="16"/>
        <v>0</v>
      </c>
      <c r="CP31" s="247">
        <f t="shared" ca="1" si="16"/>
        <v>0</v>
      </c>
      <c r="CQ31" s="247">
        <f t="shared" ca="1" si="16"/>
        <v>0</v>
      </c>
      <c r="CR31" s="247">
        <f t="shared" ca="1" si="16"/>
        <v>0</v>
      </c>
      <c r="CS31" s="247">
        <f t="shared" ca="1" si="16"/>
        <v>0</v>
      </c>
      <c r="CT31" s="247">
        <f t="shared" ca="1" si="16"/>
        <v>0</v>
      </c>
      <c r="CU31" s="247">
        <f t="shared" ca="1" si="16"/>
        <v>0</v>
      </c>
      <c r="CV31" s="247">
        <f t="shared" ca="1" si="16"/>
        <v>0</v>
      </c>
      <c r="CW31" s="247">
        <f t="shared" ca="1" si="16"/>
        <v>0</v>
      </c>
      <c r="CX31" s="247">
        <f t="shared" ca="1" si="16"/>
        <v>0</v>
      </c>
      <c r="CY31" s="247">
        <f t="shared" ca="1" si="10"/>
        <v>0</v>
      </c>
    </row>
    <row r="32" spans="1:103" x14ac:dyDescent="0.2">
      <c r="A32" s="246">
        <f t="shared" si="9"/>
        <v>21</v>
      </c>
      <c r="B32" s="238">
        <f>IF(W5=$G$2,SUM($C6:W6),IF(W5&gt;$G$2,W6,0))</f>
        <v>0</v>
      </c>
      <c r="C32" s="249"/>
      <c r="D32" s="249"/>
      <c r="E32" s="249"/>
      <c r="F32" s="249"/>
      <c r="G32" s="249"/>
      <c r="H32" s="249"/>
      <c r="I32" s="249"/>
      <c r="J32" s="249"/>
      <c r="K32" s="249"/>
      <c r="L32" s="249"/>
      <c r="M32" s="249"/>
      <c r="N32" s="249"/>
      <c r="O32" s="249"/>
      <c r="P32" s="249"/>
      <c r="Q32" s="249"/>
      <c r="R32" s="249"/>
      <c r="S32" s="250"/>
      <c r="T32" s="250"/>
      <c r="U32" s="250"/>
      <c r="V32" s="247"/>
      <c r="W32" s="247">
        <f ca="1">($B32/$C$1)/2</f>
        <v>0</v>
      </c>
      <c r="X32" s="247">
        <f t="shared" ref="X32:CI32" ca="1" si="19">($B32/$C$1)/2</f>
        <v>0</v>
      </c>
      <c r="Y32" s="247">
        <f t="shared" ca="1" si="19"/>
        <v>0</v>
      </c>
      <c r="Z32" s="247">
        <f t="shared" ca="1" si="19"/>
        <v>0</v>
      </c>
      <c r="AA32" s="247">
        <f t="shared" ca="1" si="19"/>
        <v>0</v>
      </c>
      <c r="AB32" s="247">
        <f t="shared" ca="1" si="19"/>
        <v>0</v>
      </c>
      <c r="AC32" s="247">
        <f t="shared" ca="1" si="19"/>
        <v>0</v>
      </c>
      <c r="AD32" s="247">
        <f t="shared" ca="1" si="19"/>
        <v>0</v>
      </c>
      <c r="AE32" s="247">
        <f t="shared" ca="1" si="19"/>
        <v>0</v>
      </c>
      <c r="AF32" s="247">
        <f t="shared" ca="1" si="19"/>
        <v>0</v>
      </c>
      <c r="AG32" s="247">
        <f t="shared" ca="1" si="19"/>
        <v>0</v>
      </c>
      <c r="AH32" s="247">
        <f t="shared" ca="1" si="19"/>
        <v>0</v>
      </c>
      <c r="AI32" s="247">
        <f t="shared" ca="1" si="19"/>
        <v>0</v>
      </c>
      <c r="AJ32" s="247">
        <f t="shared" ca="1" si="19"/>
        <v>0</v>
      </c>
      <c r="AK32" s="247">
        <f t="shared" ca="1" si="19"/>
        <v>0</v>
      </c>
      <c r="AL32" s="247">
        <f t="shared" ca="1" si="19"/>
        <v>0</v>
      </c>
      <c r="AM32" s="247">
        <f t="shared" ca="1" si="19"/>
        <v>0</v>
      </c>
      <c r="AN32" s="247">
        <f t="shared" ca="1" si="19"/>
        <v>0</v>
      </c>
      <c r="AO32" s="247">
        <f t="shared" ca="1" si="19"/>
        <v>0</v>
      </c>
      <c r="AP32" s="247">
        <f t="shared" ca="1" si="19"/>
        <v>0</v>
      </c>
      <c r="AQ32" s="247">
        <f t="shared" ca="1" si="19"/>
        <v>0</v>
      </c>
      <c r="AR32" s="247">
        <f t="shared" ca="1" si="19"/>
        <v>0</v>
      </c>
      <c r="AS32" s="247">
        <f t="shared" ca="1" si="19"/>
        <v>0</v>
      </c>
      <c r="AT32" s="247">
        <f t="shared" ca="1" si="19"/>
        <v>0</v>
      </c>
      <c r="AU32" s="247">
        <f t="shared" ca="1" si="19"/>
        <v>0</v>
      </c>
      <c r="AV32" s="247">
        <f t="shared" ca="1" si="19"/>
        <v>0</v>
      </c>
      <c r="AW32" s="247">
        <f t="shared" ca="1" si="19"/>
        <v>0</v>
      </c>
      <c r="AX32" s="247">
        <f t="shared" ca="1" si="19"/>
        <v>0</v>
      </c>
      <c r="AY32" s="247">
        <f t="shared" ca="1" si="19"/>
        <v>0</v>
      </c>
      <c r="AZ32" s="247">
        <f t="shared" ca="1" si="19"/>
        <v>0</v>
      </c>
      <c r="BA32" s="247">
        <f t="shared" ca="1" si="19"/>
        <v>0</v>
      </c>
      <c r="BB32" s="247">
        <f t="shared" ca="1" si="19"/>
        <v>0</v>
      </c>
      <c r="BC32" s="247">
        <f t="shared" ca="1" si="19"/>
        <v>0</v>
      </c>
      <c r="BD32" s="247">
        <f t="shared" ca="1" si="19"/>
        <v>0</v>
      </c>
      <c r="BE32" s="247">
        <f t="shared" ca="1" si="19"/>
        <v>0</v>
      </c>
      <c r="BF32" s="247">
        <f t="shared" ca="1" si="19"/>
        <v>0</v>
      </c>
      <c r="BG32" s="247">
        <f t="shared" ca="1" si="19"/>
        <v>0</v>
      </c>
      <c r="BH32" s="247">
        <f t="shared" ca="1" si="19"/>
        <v>0</v>
      </c>
      <c r="BI32" s="247">
        <f t="shared" ca="1" si="19"/>
        <v>0</v>
      </c>
      <c r="BJ32" s="247">
        <f t="shared" ca="1" si="19"/>
        <v>0</v>
      </c>
      <c r="BK32" s="247">
        <f t="shared" ca="1" si="19"/>
        <v>0</v>
      </c>
      <c r="BL32" s="247">
        <f t="shared" ca="1" si="19"/>
        <v>0</v>
      </c>
      <c r="BM32" s="247">
        <f t="shared" ca="1" si="19"/>
        <v>0</v>
      </c>
      <c r="BN32" s="247">
        <f t="shared" ca="1" si="19"/>
        <v>0</v>
      </c>
      <c r="BO32" s="247">
        <f t="shared" ca="1" si="19"/>
        <v>0</v>
      </c>
      <c r="BP32" s="247">
        <f t="shared" ca="1" si="19"/>
        <v>0</v>
      </c>
      <c r="BQ32" s="247">
        <f t="shared" ca="1" si="19"/>
        <v>0</v>
      </c>
      <c r="BR32" s="247">
        <f t="shared" ca="1" si="19"/>
        <v>0</v>
      </c>
      <c r="BS32" s="247">
        <f t="shared" ca="1" si="19"/>
        <v>0</v>
      </c>
      <c r="BT32" s="247">
        <f t="shared" ca="1" si="19"/>
        <v>0</v>
      </c>
      <c r="BU32" s="247">
        <f t="shared" ca="1" si="19"/>
        <v>0</v>
      </c>
      <c r="BV32" s="247">
        <f t="shared" ca="1" si="19"/>
        <v>0</v>
      </c>
      <c r="BW32" s="247">
        <f t="shared" ca="1" si="19"/>
        <v>0</v>
      </c>
      <c r="BX32" s="247">
        <f t="shared" ca="1" si="19"/>
        <v>0</v>
      </c>
      <c r="BY32" s="247">
        <f t="shared" ca="1" si="19"/>
        <v>0</v>
      </c>
      <c r="BZ32" s="247">
        <f t="shared" ca="1" si="19"/>
        <v>0</v>
      </c>
      <c r="CA32" s="247">
        <f t="shared" ca="1" si="19"/>
        <v>0</v>
      </c>
      <c r="CB32" s="247">
        <f t="shared" ca="1" si="19"/>
        <v>0</v>
      </c>
      <c r="CC32" s="247">
        <f t="shared" ca="1" si="19"/>
        <v>0</v>
      </c>
      <c r="CD32" s="247">
        <f t="shared" ca="1" si="19"/>
        <v>0</v>
      </c>
      <c r="CE32" s="247">
        <f t="shared" ca="1" si="19"/>
        <v>0</v>
      </c>
      <c r="CF32" s="247">
        <f t="shared" ca="1" si="19"/>
        <v>0</v>
      </c>
      <c r="CG32" s="247">
        <f t="shared" ca="1" si="19"/>
        <v>0</v>
      </c>
      <c r="CH32" s="247">
        <f t="shared" ca="1" si="19"/>
        <v>0</v>
      </c>
      <c r="CI32" s="247">
        <f t="shared" ca="1" si="19"/>
        <v>0</v>
      </c>
      <c r="CJ32" s="247">
        <f t="shared" ref="CJ32:CX32" ca="1" si="20">($B32/$C$1)/2</f>
        <v>0</v>
      </c>
      <c r="CK32" s="247">
        <f t="shared" ca="1" si="20"/>
        <v>0</v>
      </c>
      <c r="CL32" s="247">
        <f t="shared" ca="1" si="20"/>
        <v>0</v>
      </c>
      <c r="CM32" s="247">
        <f t="shared" ca="1" si="20"/>
        <v>0</v>
      </c>
      <c r="CN32" s="247">
        <f t="shared" ca="1" si="20"/>
        <v>0</v>
      </c>
      <c r="CO32" s="247">
        <f t="shared" ca="1" si="20"/>
        <v>0</v>
      </c>
      <c r="CP32" s="247">
        <f t="shared" ca="1" si="20"/>
        <v>0</v>
      </c>
      <c r="CQ32" s="247">
        <f t="shared" ca="1" si="20"/>
        <v>0</v>
      </c>
      <c r="CR32" s="247">
        <f t="shared" ca="1" si="20"/>
        <v>0</v>
      </c>
      <c r="CS32" s="247">
        <f t="shared" ca="1" si="20"/>
        <v>0</v>
      </c>
      <c r="CT32" s="247">
        <f t="shared" ca="1" si="20"/>
        <v>0</v>
      </c>
      <c r="CU32" s="247">
        <f t="shared" ca="1" si="20"/>
        <v>0</v>
      </c>
      <c r="CV32" s="247">
        <f t="shared" ca="1" si="20"/>
        <v>0</v>
      </c>
      <c r="CW32" s="247">
        <f t="shared" ca="1" si="20"/>
        <v>0</v>
      </c>
      <c r="CX32" s="247">
        <f t="shared" ca="1" si="20"/>
        <v>0</v>
      </c>
      <c r="CY32" s="247">
        <f t="shared" ca="1" si="10"/>
        <v>0</v>
      </c>
    </row>
    <row r="33" spans="1:103"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7"/>
    </row>
    <row r="34" spans="1:103" s="237" customFormat="1" ht="15" customHeight="1" x14ac:dyDescent="0.2">
      <c r="A34" s="251" t="s">
        <v>69</v>
      </c>
      <c r="B34" s="251"/>
      <c r="C34" s="252">
        <f t="shared" ref="C34:CY34" ca="1" si="21">SUM(C12:C33)</f>
        <v>0</v>
      </c>
      <c r="D34" s="252">
        <f t="shared" ca="1" si="21"/>
        <v>0</v>
      </c>
      <c r="E34" s="252">
        <f t="shared" ca="1" si="21"/>
        <v>0</v>
      </c>
      <c r="F34" s="252">
        <f t="shared" ca="1" si="21"/>
        <v>0</v>
      </c>
      <c r="G34" s="252">
        <f t="shared" ca="1" si="21"/>
        <v>0</v>
      </c>
      <c r="H34" s="252">
        <f t="shared" ca="1" si="21"/>
        <v>0</v>
      </c>
      <c r="I34" s="252">
        <f t="shared" ca="1" si="21"/>
        <v>0</v>
      </c>
      <c r="J34" s="252">
        <f t="shared" ca="1" si="21"/>
        <v>0</v>
      </c>
      <c r="K34" s="252">
        <f t="shared" ca="1" si="21"/>
        <v>0</v>
      </c>
      <c r="L34" s="252">
        <f t="shared" ca="1" si="21"/>
        <v>0</v>
      </c>
      <c r="M34" s="252">
        <f t="shared" ca="1" si="21"/>
        <v>0</v>
      </c>
      <c r="N34" s="252">
        <f t="shared" ca="1" si="21"/>
        <v>0</v>
      </c>
      <c r="O34" s="252">
        <f t="shared" ca="1" si="21"/>
        <v>0</v>
      </c>
      <c r="P34" s="252">
        <f t="shared" ca="1" si="21"/>
        <v>0</v>
      </c>
      <c r="Q34" s="252">
        <f t="shared" ca="1" si="21"/>
        <v>0</v>
      </c>
      <c r="R34" s="252">
        <f t="shared" ca="1" si="21"/>
        <v>0</v>
      </c>
      <c r="S34" s="252">
        <f t="shared" ca="1" si="21"/>
        <v>0</v>
      </c>
      <c r="T34" s="252">
        <f t="shared" ca="1" si="21"/>
        <v>0</v>
      </c>
      <c r="U34" s="252">
        <f t="shared" ca="1" si="21"/>
        <v>0</v>
      </c>
      <c r="V34" s="252">
        <f t="shared" ca="1" si="21"/>
        <v>0</v>
      </c>
      <c r="W34" s="252">
        <f t="shared" ca="1" si="21"/>
        <v>0</v>
      </c>
      <c r="X34" s="252">
        <f t="shared" ref="X34:CI34" ca="1" si="22">SUM(X12:X33)</f>
        <v>0</v>
      </c>
      <c r="Y34" s="252">
        <f t="shared" ca="1" si="22"/>
        <v>0</v>
      </c>
      <c r="Z34" s="252">
        <f t="shared" ca="1" si="22"/>
        <v>0</v>
      </c>
      <c r="AA34" s="252">
        <f t="shared" ca="1" si="22"/>
        <v>0</v>
      </c>
      <c r="AB34" s="252">
        <f t="shared" ca="1" si="22"/>
        <v>0</v>
      </c>
      <c r="AC34" s="252">
        <f t="shared" ca="1" si="22"/>
        <v>0</v>
      </c>
      <c r="AD34" s="252">
        <f t="shared" ca="1" si="22"/>
        <v>0</v>
      </c>
      <c r="AE34" s="252">
        <f t="shared" ca="1" si="22"/>
        <v>0</v>
      </c>
      <c r="AF34" s="252">
        <f t="shared" ca="1" si="22"/>
        <v>0</v>
      </c>
      <c r="AG34" s="252">
        <f t="shared" ca="1" si="22"/>
        <v>0</v>
      </c>
      <c r="AH34" s="252">
        <f t="shared" ca="1" si="22"/>
        <v>0</v>
      </c>
      <c r="AI34" s="252">
        <f t="shared" ca="1" si="22"/>
        <v>0</v>
      </c>
      <c r="AJ34" s="252">
        <f t="shared" ca="1" si="22"/>
        <v>0</v>
      </c>
      <c r="AK34" s="252">
        <f t="shared" ca="1" si="22"/>
        <v>0</v>
      </c>
      <c r="AL34" s="252">
        <f t="shared" ca="1" si="22"/>
        <v>0</v>
      </c>
      <c r="AM34" s="252">
        <f t="shared" ca="1" si="22"/>
        <v>0</v>
      </c>
      <c r="AN34" s="252">
        <f t="shared" ca="1" si="22"/>
        <v>0</v>
      </c>
      <c r="AO34" s="252">
        <f t="shared" ca="1" si="22"/>
        <v>0</v>
      </c>
      <c r="AP34" s="252">
        <f t="shared" ca="1" si="22"/>
        <v>0</v>
      </c>
      <c r="AQ34" s="252">
        <f t="shared" ca="1" si="22"/>
        <v>0</v>
      </c>
      <c r="AR34" s="252">
        <f t="shared" ca="1" si="22"/>
        <v>0</v>
      </c>
      <c r="AS34" s="252">
        <f t="shared" ca="1" si="22"/>
        <v>0</v>
      </c>
      <c r="AT34" s="252">
        <f t="shared" ca="1" si="22"/>
        <v>0</v>
      </c>
      <c r="AU34" s="252">
        <f t="shared" ca="1" si="22"/>
        <v>0</v>
      </c>
      <c r="AV34" s="252">
        <f t="shared" ca="1" si="22"/>
        <v>0</v>
      </c>
      <c r="AW34" s="252">
        <f t="shared" ca="1" si="22"/>
        <v>0</v>
      </c>
      <c r="AX34" s="252">
        <f t="shared" ca="1" si="22"/>
        <v>0</v>
      </c>
      <c r="AY34" s="252">
        <f t="shared" ca="1" si="22"/>
        <v>0</v>
      </c>
      <c r="AZ34" s="252">
        <f t="shared" ca="1" si="22"/>
        <v>0</v>
      </c>
      <c r="BA34" s="252">
        <f t="shared" ca="1" si="22"/>
        <v>0</v>
      </c>
      <c r="BB34" s="252">
        <f t="shared" ca="1" si="22"/>
        <v>0</v>
      </c>
      <c r="BC34" s="252">
        <f t="shared" ca="1" si="22"/>
        <v>0</v>
      </c>
      <c r="BD34" s="252">
        <f t="shared" ca="1" si="22"/>
        <v>0</v>
      </c>
      <c r="BE34" s="252">
        <f t="shared" ca="1" si="22"/>
        <v>0</v>
      </c>
      <c r="BF34" s="252">
        <f t="shared" ca="1" si="22"/>
        <v>0</v>
      </c>
      <c r="BG34" s="252">
        <f t="shared" ca="1" si="22"/>
        <v>0</v>
      </c>
      <c r="BH34" s="252">
        <f t="shared" ca="1" si="22"/>
        <v>0</v>
      </c>
      <c r="BI34" s="252">
        <f t="shared" ca="1" si="22"/>
        <v>0</v>
      </c>
      <c r="BJ34" s="252">
        <f t="shared" ca="1" si="22"/>
        <v>0</v>
      </c>
      <c r="BK34" s="252">
        <f t="shared" ca="1" si="22"/>
        <v>0</v>
      </c>
      <c r="BL34" s="252">
        <f t="shared" ca="1" si="22"/>
        <v>0</v>
      </c>
      <c r="BM34" s="252">
        <f t="shared" ca="1" si="22"/>
        <v>0</v>
      </c>
      <c r="BN34" s="252">
        <f t="shared" ca="1" si="22"/>
        <v>0</v>
      </c>
      <c r="BO34" s="252">
        <f t="shared" ca="1" si="22"/>
        <v>0</v>
      </c>
      <c r="BP34" s="252">
        <f t="shared" ca="1" si="22"/>
        <v>0</v>
      </c>
      <c r="BQ34" s="252">
        <f t="shared" ca="1" si="22"/>
        <v>0</v>
      </c>
      <c r="BR34" s="252">
        <f t="shared" ca="1" si="22"/>
        <v>0</v>
      </c>
      <c r="BS34" s="252">
        <f t="shared" ca="1" si="22"/>
        <v>0</v>
      </c>
      <c r="BT34" s="252">
        <f t="shared" ca="1" si="22"/>
        <v>0</v>
      </c>
      <c r="BU34" s="252">
        <f t="shared" ca="1" si="22"/>
        <v>0</v>
      </c>
      <c r="BV34" s="252">
        <f t="shared" ca="1" si="22"/>
        <v>0</v>
      </c>
      <c r="BW34" s="252">
        <f t="shared" ca="1" si="22"/>
        <v>0</v>
      </c>
      <c r="BX34" s="252">
        <f t="shared" ca="1" si="22"/>
        <v>0</v>
      </c>
      <c r="BY34" s="252">
        <f t="shared" ca="1" si="22"/>
        <v>0</v>
      </c>
      <c r="BZ34" s="252">
        <f t="shared" ca="1" si="22"/>
        <v>0</v>
      </c>
      <c r="CA34" s="252">
        <f t="shared" ca="1" si="22"/>
        <v>0</v>
      </c>
      <c r="CB34" s="252">
        <f t="shared" ca="1" si="22"/>
        <v>0</v>
      </c>
      <c r="CC34" s="252">
        <f t="shared" ca="1" si="22"/>
        <v>0</v>
      </c>
      <c r="CD34" s="252">
        <f t="shared" ca="1" si="22"/>
        <v>0</v>
      </c>
      <c r="CE34" s="252">
        <f t="shared" ca="1" si="22"/>
        <v>0</v>
      </c>
      <c r="CF34" s="252">
        <f t="shared" ca="1" si="22"/>
        <v>0</v>
      </c>
      <c r="CG34" s="252">
        <f t="shared" ca="1" si="22"/>
        <v>0</v>
      </c>
      <c r="CH34" s="252">
        <f t="shared" ca="1" si="22"/>
        <v>0</v>
      </c>
      <c r="CI34" s="252">
        <f t="shared" ca="1" si="22"/>
        <v>0</v>
      </c>
      <c r="CJ34" s="252">
        <f t="shared" ref="CJ34:CX34" ca="1" si="23">SUM(CJ12:CJ33)</f>
        <v>0</v>
      </c>
      <c r="CK34" s="252">
        <f t="shared" ca="1" si="23"/>
        <v>0</v>
      </c>
      <c r="CL34" s="252">
        <f t="shared" ca="1" si="23"/>
        <v>0</v>
      </c>
      <c r="CM34" s="252">
        <f t="shared" ca="1" si="23"/>
        <v>0</v>
      </c>
      <c r="CN34" s="252">
        <f t="shared" ca="1" si="23"/>
        <v>0</v>
      </c>
      <c r="CO34" s="252">
        <f t="shared" ca="1" si="23"/>
        <v>0</v>
      </c>
      <c r="CP34" s="252">
        <f t="shared" ca="1" si="23"/>
        <v>0</v>
      </c>
      <c r="CQ34" s="252">
        <f t="shared" ca="1" si="23"/>
        <v>0</v>
      </c>
      <c r="CR34" s="252">
        <f t="shared" ca="1" si="23"/>
        <v>0</v>
      </c>
      <c r="CS34" s="252">
        <f t="shared" ca="1" si="23"/>
        <v>0</v>
      </c>
      <c r="CT34" s="252">
        <f t="shared" ca="1" si="23"/>
        <v>0</v>
      </c>
      <c r="CU34" s="252">
        <f t="shared" ca="1" si="23"/>
        <v>0</v>
      </c>
      <c r="CV34" s="252">
        <f t="shared" ca="1" si="23"/>
        <v>0</v>
      </c>
      <c r="CW34" s="252">
        <f t="shared" ca="1" si="23"/>
        <v>0</v>
      </c>
      <c r="CX34" s="252">
        <f t="shared" ca="1" si="23"/>
        <v>0</v>
      </c>
      <c r="CY34" s="252">
        <f t="shared" ca="1" si="21"/>
        <v>0</v>
      </c>
    </row>
    <row r="37" spans="1:103" x14ac:dyDescent="0.2">
      <c r="A37" s="253" t="s">
        <v>72</v>
      </c>
      <c r="B37" s="253"/>
      <c r="C37" s="253"/>
      <c r="D37" s="253"/>
      <c r="E37" s="253"/>
      <c r="F37" s="253"/>
      <c r="G37" s="253"/>
      <c r="H37" s="253"/>
      <c r="I37" s="253"/>
      <c r="R37" s="106"/>
    </row>
    <row r="38" spans="1:103" s="245" customFormat="1" x14ac:dyDescent="0.2">
      <c r="A38" s="254" t="s">
        <v>71</v>
      </c>
      <c r="B38" s="255"/>
      <c r="C38" s="243">
        <v>1</v>
      </c>
      <c r="D38" s="243">
        <f t="shared" ref="D38:BO38" si="24">C38+1</f>
        <v>2</v>
      </c>
      <c r="E38" s="243">
        <f t="shared" si="24"/>
        <v>3</v>
      </c>
      <c r="F38" s="243">
        <f t="shared" si="24"/>
        <v>4</v>
      </c>
      <c r="G38" s="243">
        <f t="shared" si="24"/>
        <v>5</v>
      </c>
      <c r="H38" s="243">
        <f t="shared" si="24"/>
        <v>6</v>
      </c>
      <c r="I38" s="243">
        <f t="shared" si="24"/>
        <v>7</v>
      </c>
      <c r="J38" s="243">
        <f t="shared" si="24"/>
        <v>8</v>
      </c>
      <c r="K38" s="243">
        <f t="shared" si="24"/>
        <v>9</v>
      </c>
      <c r="L38" s="243">
        <f t="shared" si="24"/>
        <v>10</v>
      </c>
      <c r="M38" s="243">
        <f t="shared" si="24"/>
        <v>11</v>
      </c>
      <c r="N38" s="243">
        <f t="shared" si="24"/>
        <v>12</v>
      </c>
      <c r="O38" s="243">
        <f t="shared" si="24"/>
        <v>13</v>
      </c>
      <c r="P38" s="243">
        <f t="shared" si="24"/>
        <v>14</v>
      </c>
      <c r="Q38" s="243">
        <f t="shared" si="24"/>
        <v>15</v>
      </c>
      <c r="R38" s="243">
        <f t="shared" si="24"/>
        <v>16</v>
      </c>
      <c r="S38" s="243">
        <f t="shared" si="24"/>
        <v>17</v>
      </c>
      <c r="T38" s="243">
        <f t="shared" si="24"/>
        <v>18</v>
      </c>
      <c r="U38" s="243">
        <f t="shared" si="24"/>
        <v>19</v>
      </c>
      <c r="V38" s="243">
        <f t="shared" si="24"/>
        <v>20</v>
      </c>
      <c r="W38" s="243">
        <f t="shared" si="24"/>
        <v>21</v>
      </c>
      <c r="X38" s="243">
        <f t="shared" si="24"/>
        <v>22</v>
      </c>
      <c r="Y38" s="243">
        <f t="shared" si="24"/>
        <v>23</v>
      </c>
      <c r="Z38" s="243">
        <f t="shared" si="24"/>
        <v>24</v>
      </c>
      <c r="AA38" s="243">
        <f t="shared" si="24"/>
        <v>25</v>
      </c>
      <c r="AB38" s="243">
        <f t="shared" si="24"/>
        <v>26</v>
      </c>
      <c r="AC38" s="243">
        <f t="shared" si="24"/>
        <v>27</v>
      </c>
      <c r="AD38" s="243">
        <f t="shared" si="24"/>
        <v>28</v>
      </c>
      <c r="AE38" s="243">
        <f t="shared" si="24"/>
        <v>29</v>
      </c>
      <c r="AF38" s="243">
        <f t="shared" si="24"/>
        <v>30</v>
      </c>
      <c r="AG38" s="243">
        <f t="shared" si="24"/>
        <v>31</v>
      </c>
      <c r="AH38" s="243">
        <f t="shared" si="24"/>
        <v>32</v>
      </c>
      <c r="AI38" s="243">
        <f t="shared" si="24"/>
        <v>33</v>
      </c>
      <c r="AJ38" s="243">
        <f t="shared" si="24"/>
        <v>34</v>
      </c>
      <c r="AK38" s="243">
        <f t="shared" si="24"/>
        <v>35</v>
      </c>
      <c r="AL38" s="243">
        <f t="shared" si="24"/>
        <v>36</v>
      </c>
      <c r="AM38" s="243">
        <f t="shared" si="24"/>
        <v>37</v>
      </c>
      <c r="AN38" s="243">
        <f t="shared" si="24"/>
        <v>38</v>
      </c>
      <c r="AO38" s="243">
        <f t="shared" si="24"/>
        <v>39</v>
      </c>
      <c r="AP38" s="243">
        <f t="shared" si="24"/>
        <v>40</v>
      </c>
      <c r="AQ38" s="243">
        <f t="shared" si="24"/>
        <v>41</v>
      </c>
      <c r="AR38" s="243">
        <f t="shared" si="24"/>
        <v>42</v>
      </c>
      <c r="AS38" s="243">
        <f t="shared" si="24"/>
        <v>43</v>
      </c>
      <c r="AT38" s="243">
        <f t="shared" si="24"/>
        <v>44</v>
      </c>
      <c r="AU38" s="243">
        <f t="shared" si="24"/>
        <v>45</v>
      </c>
      <c r="AV38" s="243">
        <f t="shared" si="24"/>
        <v>46</v>
      </c>
      <c r="AW38" s="243">
        <f t="shared" si="24"/>
        <v>47</v>
      </c>
      <c r="AX38" s="243">
        <f t="shared" si="24"/>
        <v>48</v>
      </c>
      <c r="AY38" s="243">
        <f t="shared" si="24"/>
        <v>49</v>
      </c>
      <c r="AZ38" s="243">
        <f t="shared" si="24"/>
        <v>50</v>
      </c>
      <c r="BA38" s="243">
        <f t="shared" si="24"/>
        <v>51</v>
      </c>
      <c r="BB38" s="243">
        <f t="shared" si="24"/>
        <v>52</v>
      </c>
      <c r="BC38" s="243">
        <f t="shared" si="24"/>
        <v>53</v>
      </c>
      <c r="BD38" s="243">
        <f t="shared" si="24"/>
        <v>54</v>
      </c>
      <c r="BE38" s="243">
        <f t="shared" si="24"/>
        <v>55</v>
      </c>
      <c r="BF38" s="243">
        <f t="shared" si="24"/>
        <v>56</v>
      </c>
      <c r="BG38" s="243">
        <f t="shared" si="24"/>
        <v>57</v>
      </c>
      <c r="BH38" s="243">
        <f t="shared" si="24"/>
        <v>58</v>
      </c>
      <c r="BI38" s="243">
        <f t="shared" si="24"/>
        <v>59</v>
      </c>
      <c r="BJ38" s="243">
        <f t="shared" si="24"/>
        <v>60</v>
      </c>
      <c r="BK38" s="243">
        <f t="shared" si="24"/>
        <v>61</v>
      </c>
      <c r="BL38" s="243">
        <f t="shared" si="24"/>
        <v>62</v>
      </c>
      <c r="BM38" s="243">
        <f t="shared" si="24"/>
        <v>63</v>
      </c>
      <c r="BN38" s="243">
        <f t="shared" si="24"/>
        <v>64</v>
      </c>
      <c r="BO38" s="243">
        <f t="shared" si="24"/>
        <v>65</v>
      </c>
      <c r="BP38" s="243">
        <f t="shared" ref="BP38:CX38" si="25">BO38+1</f>
        <v>66</v>
      </c>
      <c r="BQ38" s="243">
        <f t="shared" si="25"/>
        <v>67</v>
      </c>
      <c r="BR38" s="243">
        <f t="shared" si="25"/>
        <v>68</v>
      </c>
      <c r="BS38" s="243">
        <f t="shared" si="25"/>
        <v>69</v>
      </c>
      <c r="BT38" s="243">
        <f t="shared" si="25"/>
        <v>70</v>
      </c>
      <c r="BU38" s="243">
        <f t="shared" si="25"/>
        <v>71</v>
      </c>
      <c r="BV38" s="243">
        <f t="shared" si="25"/>
        <v>72</v>
      </c>
      <c r="BW38" s="243">
        <f t="shared" si="25"/>
        <v>73</v>
      </c>
      <c r="BX38" s="243">
        <f t="shared" si="25"/>
        <v>74</v>
      </c>
      <c r="BY38" s="243">
        <f t="shared" si="25"/>
        <v>75</v>
      </c>
      <c r="BZ38" s="243">
        <f t="shared" si="25"/>
        <v>76</v>
      </c>
      <c r="CA38" s="243">
        <f t="shared" si="25"/>
        <v>77</v>
      </c>
      <c r="CB38" s="243">
        <f t="shared" si="25"/>
        <v>78</v>
      </c>
      <c r="CC38" s="243">
        <f t="shared" si="25"/>
        <v>79</v>
      </c>
      <c r="CD38" s="243">
        <f t="shared" si="25"/>
        <v>80</v>
      </c>
      <c r="CE38" s="243">
        <f t="shared" si="25"/>
        <v>81</v>
      </c>
      <c r="CF38" s="243">
        <f t="shared" si="25"/>
        <v>82</v>
      </c>
      <c r="CG38" s="243">
        <f t="shared" si="25"/>
        <v>83</v>
      </c>
      <c r="CH38" s="243">
        <f t="shared" si="25"/>
        <v>84</v>
      </c>
      <c r="CI38" s="243">
        <f t="shared" si="25"/>
        <v>85</v>
      </c>
      <c r="CJ38" s="243">
        <f t="shared" si="25"/>
        <v>86</v>
      </c>
      <c r="CK38" s="243">
        <f t="shared" si="25"/>
        <v>87</v>
      </c>
      <c r="CL38" s="243">
        <f t="shared" si="25"/>
        <v>88</v>
      </c>
      <c r="CM38" s="243">
        <f t="shared" si="25"/>
        <v>89</v>
      </c>
      <c r="CN38" s="243">
        <f t="shared" si="25"/>
        <v>90</v>
      </c>
      <c r="CO38" s="243">
        <f t="shared" si="25"/>
        <v>91</v>
      </c>
      <c r="CP38" s="243">
        <f t="shared" si="25"/>
        <v>92</v>
      </c>
      <c r="CQ38" s="243">
        <f t="shared" si="25"/>
        <v>93</v>
      </c>
      <c r="CR38" s="243">
        <f t="shared" si="25"/>
        <v>94</v>
      </c>
      <c r="CS38" s="243">
        <f t="shared" si="25"/>
        <v>95</v>
      </c>
      <c r="CT38" s="243">
        <f t="shared" si="25"/>
        <v>96</v>
      </c>
      <c r="CU38" s="243">
        <f t="shared" si="25"/>
        <v>97</v>
      </c>
      <c r="CV38" s="243">
        <f t="shared" si="25"/>
        <v>98</v>
      </c>
      <c r="CW38" s="243">
        <f t="shared" si="25"/>
        <v>99</v>
      </c>
      <c r="CX38" s="243">
        <f t="shared" si="25"/>
        <v>100</v>
      </c>
      <c r="CY38" s="244">
        <v>101</v>
      </c>
    </row>
    <row r="39" spans="1:103" x14ac:dyDescent="0.2">
      <c r="A39" s="246">
        <v>1</v>
      </c>
      <c r="B39" s="238">
        <f>B12</f>
        <v>0</v>
      </c>
      <c r="C39" s="248">
        <f ca="1">IF(AND('Bonus Depreciation Help'!$C$34="100%",C$5=Inservice),$B39,IF(AND('Bonus Depreciation Help'!$C$34="50%",C$5=Inservice),VLOOKUP($C$2,'LookUp Ranges'!$A$64:$CY$69,D$38)*$B39,VLOOKUP($C$2,'LookUp Ranges'!$A$56:$CY$62,D$38)*$B39))</f>
        <v>0</v>
      </c>
      <c r="D39" s="248">
        <f ca="1">IF($C39=$B39,0,IF(AND('Bonus Depreciation Help'!$C$34="50%",$C$5=Inservice),VLOOKUP($C$2,'LookUp Ranges'!$A$64:$CY$69,E$38)*$B39,VLOOKUP($C$2,'LookUp Ranges'!$A$56:$CY$62,E$38)*$B39))</f>
        <v>0</v>
      </c>
      <c r="E39" s="248">
        <f ca="1">IF($C39=$B39,0,IF(AND('Bonus Depreciation Help'!$C$34="50%",$C$5=Inservice),VLOOKUP($C$2,'LookUp Ranges'!$A$64:$CY$69,F$38)*$B39,VLOOKUP($C$2,'LookUp Ranges'!$A$56:$CY$62,F$38)*$B39))</f>
        <v>0</v>
      </c>
      <c r="F39" s="248">
        <f ca="1">IF($C39=$B39,0,IF(AND('Bonus Depreciation Help'!$C$34="50%",$C$5=Inservice),VLOOKUP($C$2,'LookUp Ranges'!$A$64:$CY$69,G$38)*$B39,VLOOKUP($C$2,'LookUp Ranges'!$A$56:$CY$62,G$38)*$B39))</f>
        <v>0</v>
      </c>
      <c r="G39" s="248">
        <f ca="1">IF($C39=$B39,0,IF(AND('Bonus Depreciation Help'!$C$34="50%",$C$5=Inservice),VLOOKUP($C$2,'LookUp Ranges'!$A$64:$CY$69,H$38)*$B39,VLOOKUP($C$2,'LookUp Ranges'!$A$56:$CY$62,H$38)*$B39))</f>
        <v>0</v>
      </c>
      <c r="H39" s="248">
        <f ca="1">IF($C39=$B39,0,IF(AND('Bonus Depreciation Help'!$C$34="50%",$C$5=Inservice),VLOOKUP($C$2,'LookUp Ranges'!$A$64:$CY$69,I$38)*$B39,VLOOKUP($C$2,'LookUp Ranges'!$A$56:$CY$62,I$38)*$B39))</f>
        <v>0</v>
      </c>
      <c r="I39" s="248">
        <f ca="1">IF($C39=$B39,0,IF(AND('Bonus Depreciation Help'!$C$34="50%",$C$5=Inservice),VLOOKUP($C$2,'LookUp Ranges'!$A$64:$CY$69,J$38)*$B39,VLOOKUP($C$2,'LookUp Ranges'!$A$56:$CY$62,J$38)*$B39))</f>
        <v>0</v>
      </c>
      <c r="J39" s="248">
        <f ca="1">IF($C39=$B39,0,IF(AND('Bonus Depreciation Help'!$C$34="50%",$C$5=Inservice),VLOOKUP($C$2,'LookUp Ranges'!$A$64:$CY$69,K$38)*$B39,VLOOKUP($C$2,'LookUp Ranges'!$A$56:$CY$62,K$38)*$B39))</f>
        <v>0</v>
      </c>
      <c r="K39" s="248">
        <f ca="1">IF($C39=$B39,0,IF(AND('Bonus Depreciation Help'!$C$34="50%",$C$5=Inservice),VLOOKUP($C$2,'LookUp Ranges'!$A$64:$CY$69,L$38)*$B39,VLOOKUP($C$2,'LookUp Ranges'!$A$56:$CY$62,L$38)*$B39))</f>
        <v>0</v>
      </c>
      <c r="L39" s="248">
        <f ca="1">IF($C39=$B39,0,IF(AND('Bonus Depreciation Help'!$C$34="50%",$C$5=Inservice),VLOOKUP($C$2,'LookUp Ranges'!$A$64:$CY$69,M$38)*$B39,VLOOKUP($C$2,'LookUp Ranges'!$A$56:$CY$62,M$38)*$B39))</f>
        <v>0</v>
      </c>
      <c r="M39" s="248">
        <f ca="1">IF($C39=$B39,0,IF(AND('Bonus Depreciation Help'!$C$34="50%",$C$5=Inservice),VLOOKUP($C$2,'LookUp Ranges'!$A$64:$CY$69,N$38)*$B39,VLOOKUP($C$2,'LookUp Ranges'!$A$56:$CY$62,N$38)*$B39))</f>
        <v>0</v>
      </c>
      <c r="N39" s="248">
        <f ca="1">IF($C39=$B39,0,IF(AND('Bonus Depreciation Help'!$C$34="50%",$C$5=Inservice),VLOOKUP($C$2,'LookUp Ranges'!$A$64:$CY$69,O$38)*$B39,VLOOKUP($C$2,'LookUp Ranges'!$A$56:$CY$62,O$38)*$B39))</f>
        <v>0</v>
      </c>
      <c r="O39" s="248">
        <f ca="1">IF($C39=$B39,0,IF(AND('Bonus Depreciation Help'!$C$34="50%",$C$5=Inservice),VLOOKUP($C$2,'LookUp Ranges'!$A$64:$CY$69,P$38)*$B39,VLOOKUP($C$2,'LookUp Ranges'!$A$56:$CY$62,P$38)*$B39))</f>
        <v>0</v>
      </c>
      <c r="P39" s="248">
        <f ca="1">IF($C39=$B39,0,IF(AND('Bonus Depreciation Help'!$C$34="50%",$C$5=Inservice),VLOOKUP($C$2,'LookUp Ranges'!$A$64:$CY$69,Q$38)*$B39,VLOOKUP($C$2,'LookUp Ranges'!$A$56:$CY$62,Q$38)*$B39))</f>
        <v>0</v>
      </c>
      <c r="Q39" s="248">
        <f ca="1">IF($C39=$B39,0,IF(AND('Bonus Depreciation Help'!$C$34="50%",$C$5=Inservice),VLOOKUP($C$2,'LookUp Ranges'!$A$64:$CY$69,R$38)*$B39,VLOOKUP($C$2,'LookUp Ranges'!$A$56:$CY$62,R$38)*$B39))</f>
        <v>0</v>
      </c>
      <c r="R39" s="248">
        <f ca="1">IF($C39=$B39,0,IF(AND('Bonus Depreciation Help'!$C$34="50%",$C$5=Inservice),VLOOKUP($C$2,'LookUp Ranges'!$A$64:$CY$69,S$38)*$B39,VLOOKUP($C$2,'LookUp Ranges'!$A$56:$CY$62,S$38)*$B39))</f>
        <v>0</v>
      </c>
      <c r="S39" s="248">
        <f ca="1">IF($C39=$B39,0,IF(AND('Bonus Depreciation Help'!$C$34="50%",$C$5=Inservice),VLOOKUP($C$2,'LookUp Ranges'!$A$64:$CY$69,T$38)*$B39,VLOOKUP($C$2,'LookUp Ranges'!$A$56:$CY$62,T$38)*$B39))</f>
        <v>0</v>
      </c>
      <c r="T39" s="248">
        <f ca="1">IF($C39=$B39,0,IF(AND('Bonus Depreciation Help'!$C$34="50%",$C$5=Inservice),VLOOKUP($C$2,'LookUp Ranges'!$A$64:$CY$69,U$38)*$B39,VLOOKUP($C$2,'LookUp Ranges'!$A$56:$CY$62,U$38)*$B39))</f>
        <v>0</v>
      </c>
      <c r="U39" s="248">
        <f ca="1">IF($C39=$B39,0,IF(AND('Bonus Depreciation Help'!$C$34="50%",$C$5=Inservice),VLOOKUP($C$2,'LookUp Ranges'!$A$64:$CY$69,V$38)*$B39,VLOOKUP($C$2,'LookUp Ranges'!$A$56:$CY$62,V$38)*$B39))</f>
        <v>0</v>
      </c>
      <c r="V39" s="248">
        <f ca="1">IF($C39=$B39,0,IF(AND('Bonus Depreciation Help'!$C$34="50%",$C$5=Inservice),VLOOKUP($C$2,'LookUp Ranges'!$A$64:$CY$69,W$38)*$B39,VLOOKUP($C$2,'LookUp Ranges'!$A$56:$CY$62,W$38)*$B39))</f>
        <v>0</v>
      </c>
      <c r="W39" s="248">
        <f ca="1">IF($C39=$B39,0,IF(AND('Bonus Depreciation Help'!$C$34="50%",$C$5=Inservice),VLOOKUP($C$2,'LookUp Ranges'!$A$64:$CY$69,X$38)*$B39,VLOOKUP($C$2,'LookUp Ranges'!$A$56:$CY$62,X$38)*$B39))</f>
        <v>0</v>
      </c>
      <c r="X39" s="248">
        <f ca="1">IF($C39=$B39,0,IF(AND('Bonus Depreciation Help'!$C$34="50%",$C$5=Inservice),VLOOKUP($C$2,'LookUp Ranges'!$A$64:$CY$69,Y$38)*$B39,VLOOKUP($C$2,'LookUp Ranges'!$A$56:$CY$62,Y$38)*$B39))</f>
        <v>0</v>
      </c>
      <c r="Y39" s="248">
        <f ca="1">IF($C39=$B39,0,IF(AND('Bonus Depreciation Help'!$C$34="50%",$C$5=Inservice),VLOOKUP($C$2,'LookUp Ranges'!$A$64:$CY$69,Z$38)*$B39,VLOOKUP($C$2,'LookUp Ranges'!$A$56:$CY$62,Z$38)*$B39))</f>
        <v>0</v>
      </c>
      <c r="Z39" s="247">
        <f ca="1">IF($C39=$B39,0,IF(AND('Bonus Depreciation Help'!$C$34="50%",$C$5=Inservice),VLOOKUP($C$2,'LookUp Ranges'!$A$64:$CY$69,AA$38)*$B39,VLOOKUP($C$2,'LookUp Ranges'!$A$56:$CY$62,AA$38)*$B39))</f>
        <v>0</v>
      </c>
      <c r="AA39" s="247">
        <f ca="1">IF($C39=$B39,0,IF(AND('Bonus Depreciation Help'!$C$34="50%",$C$5=Inservice),VLOOKUP($C$2,'LookUp Ranges'!$A$64:$CY$69,AB$38)*$B39,VLOOKUP($C$2,'LookUp Ranges'!$A$56:$CY$62,AB$38)*$B39))</f>
        <v>0</v>
      </c>
      <c r="AB39" s="247">
        <f ca="1">IF($C39=$B39,0,IF(AND('Bonus Depreciation Help'!$C$34="50%",$C$5=Inservice),VLOOKUP($C$2,'LookUp Ranges'!$A$64:$CY$69,AC$38)*$B39,VLOOKUP($C$2,'LookUp Ranges'!$A$56:$CY$62,AC$38)*$B39))</f>
        <v>0</v>
      </c>
      <c r="AC39" s="247">
        <f ca="1">IF($C39=$B39,0,IF(AND('Bonus Depreciation Help'!$C$34="50%",$C$5=Inservice),VLOOKUP($C$2,'LookUp Ranges'!$A$64:$CY$69,AD$38)*$B39,VLOOKUP($C$2,'LookUp Ranges'!$A$56:$CY$62,AD$38)*$B39))</f>
        <v>0</v>
      </c>
      <c r="AD39" s="247">
        <f ca="1">IF($C39=$B39,0,IF(AND('Bonus Depreciation Help'!$C$34="50%",$C$5=Inservice),VLOOKUP($C$2,'LookUp Ranges'!$A$64:$CY$69,AE$38)*$B39,VLOOKUP($C$2,'LookUp Ranges'!$A$56:$CY$62,AE$38)*$B39))</f>
        <v>0</v>
      </c>
      <c r="AE39" s="247">
        <f ca="1">IF($C39=$B39,0,IF(AND('Bonus Depreciation Help'!$C$34="50%",$C$5=Inservice),VLOOKUP($C$2,'LookUp Ranges'!$A$64:$CY$69,AF$38)*$B39,VLOOKUP($C$2,'LookUp Ranges'!$A$56:$CY$62,AF$38)*$B39))</f>
        <v>0</v>
      </c>
      <c r="AF39" s="247">
        <f ca="1">IF($C39=$B39,0,IF(AND('Bonus Depreciation Help'!$C$34="50%",$C$5=Inservice),VLOOKUP($C$2,'LookUp Ranges'!$A$64:$CY$69,AG$38)*$B39,VLOOKUP($C$2,'LookUp Ranges'!$A$56:$CY$62,AG$38)*$B39))</f>
        <v>0</v>
      </c>
      <c r="AG39" s="247">
        <f ca="1">IF($C39=$B39,0,IF(AND('Bonus Depreciation Help'!$C$34="50%",$C$5=Inservice),VLOOKUP($C$2,'LookUp Ranges'!$A$64:$CY$69,AH$38)*$B39,VLOOKUP($C$2,'LookUp Ranges'!$A$56:$CY$62,AH$38)*$B39))</f>
        <v>0</v>
      </c>
      <c r="AH39" s="247">
        <f ca="1">IF($C39=$B39,0,IF(AND('Bonus Depreciation Help'!$C$34="50%",$C$5=Inservice),VLOOKUP($C$2,'LookUp Ranges'!$A$64:$CY$69,AI$38)*$B39,VLOOKUP($C$2,'LookUp Ranges'!$A$56:$CY$62,AI$38)*$B39))</f>
        <v>0</v>
      </c>
      <c r="AI39" s="247">
        <f ca="1">IF($C39=$B39,0,IF(AND('Bonus Depreciation Help'!$C$34="50%",$C$5=Inservice),VLOOKUP($C$2,'LookUp Ranges'!$A$64:$CY$69,AJ$38)*$B39,VLOOKUP($C$2,'LookUp Ranges'!$A$56:$CY$62,AJ$38)*$B39))</f>
        <v>0</v>
      </c>
      <c r="AJ39" s="247">
        <f ca="1">IF($C39=$B39,0,IF(AND('Bonus Depreciation Help'!$C$34="50%",$C$5=Inservice),VLOOKUP($C$2,'LookUp Ranges'!$A$64:$CY$69,AK$38)*$B39,VLOOKUP($C$2,'LookUp Ranges'!$A$56:$CY$62,AK$38)*$B39))</f>
        <v>0</v>
      </c>
      <c r="AK39" s="247">
        <f ca="1">IF($C39=$B39,0,IF(AND('Bonus Depreciation Help'!$C$34="50%",$C$5=Inservice),VLOOKUP($C$2,'LookUp Ranges'!$A$64:$CY$69,AL$38)*$B39,VLOOKUP($C$2,'LookUp Ranges'!$A$56:$CY$62,AL$38)*$B39))</f>
        <v>0</v>
      </c>
      <c r="AL39" s="247">
        <f ca="1">IF($C39=$B39,0,IF(AND('Bonus Depreciation Help'!$C$34="50%",$C$5=Inservice),VLOOKUP($C$2,'LookUp Ranges'!$A$64:$CY$69,AM$38)*$B39,VLOOKUP($C$2,'LookUp Ranges'!$A$56:$CY$62,AM$38)*$B39))</f>
        <v>0</v>
      </c>
      <c r="AM39" s="247">
        <f ca="1">IF($C39=$B39,0,IF(AND('Bonus Depreciation Help'!$C$34="50%",$C$5=Inservice),VLOOKUP($C$2,'LookUp Ranges'!$A$64:$CY$69,AN$38)*$B39,VLOOKUP($C$2,'LookUp Ranges'!$A$56:$CY$62,AN$38)*$B39))</f>
        <v>0</v>
      </c>
      <c r="AN39" s="247">
        <f ca="1">IF($C39=$B39,0,IF(AND('Bonus Depreciation Help'!$C$34="50%",$C$5=Inservice),VLOOKUP($C$2,'LookUp Ranges'!$A$64:$CY$69,AO$38)*$B39,VLOOKUP($C$2,'LookUp Ranges'!$A$56:$CY$62,AO$38)*$B39))</f>
        <v>0</v>
      </c>
      <c r="AO39" s="247">
        <f ca="1">IF($C39=$B39,0,IF(AND('Bonus Depreciation Help'!$C$34="50%",$C$5=Inservice),VLOOKUP($C$2,'LookUp Ranges'!$A$64:$CY$69,AP$38)*$B39,VLOOKUP($C$2,'LookUp Ranges'!$A$56:$CY$62,AP$38)*$B39))</f>
        <v>0</v>
      </c>
      <c r="AP39" s="247">
        <f ca="1">IF($C39=$B39,0,IF(AND('Bonus Depreciation Help'!$C$34="50%",$C$5=Inservice),VLOOKUP($C$2,'LookUp Ranges'!$A$64:$CY$69,AQ$38)*$B39,VLOOKUP($C$2,'LookUp Ranges'!$A$56:$CY$62,AQ$38)*$B39))</f>
        <v>0</v>
      </c>
      <c r="AQ39" s="247">
        <f ca="1">IF($C39=$B39,0,IF(AND('Bonus Depreciation Help'!$C$34="50%",$C$5=Inservice),VLOOKUP($C$2,'LookUp Ranges'!$A$64:$CY$69,AR$38)*$B39,VLOOKUP($C$2,'LookUp Ranges'!$A$56:$CY$62,AR$38)*$B39))</f>
        <v>0</v>
      </c>
      <c r="AR39" s="247">
        <f ca="1">IF($C39=$B39,0,IF(AND('Bonus Depreciation Help'!$C$34="50%",$C$5=Inservice),VLOOKUP($C$2,'LookUp Ranges'!$A$64:$CY$69,AS$38)*$B39,VLOOKUP($C$2,'LookUp Ranges'!$A$56:$CY$62,AS$38)*$B39))</f>
        <v>0</v>
      </c>
      <c r="AS39" s="247">
        <f ca="1">IF($C39=$B39,0,IF(AND('Bonus Depreciation Help'!$C$34="50%",$C$5=Inservice),VLOOKUP($C$2,'LookUp Ranges'!$A$64:$CY$69,AT$38)*$B39,VLOOKUP($C$2,'LookUp Ranges'!$A$56:$CY$62,AT$38)*$B39))</f>
        <v>0</v>
      </c>
      <c r="AT39" s="247">
        <f ca="1">IF($C39=$B39,0,IF(AND('Bonus Depreciation Help'!$C$34="50%",$C$5=Inservice),VLOOKUP($C$2,'LookUp Ranges'!$A$64:$CY$69,AU$38)*$B39,VLOOKUP($C$2,'LookUp Ranges'!$A$56:$CY$62,AU$38)*$B39))</f>
        <v>0</v>
      </c>
      <c r="AU39" s="247">
        <f ca="1">IF($C39=$B39,0,IF(AND('Bonus Depreciation Help'!$C$34="50%",$C$5=Inservice),VLOOKUP($C$2,'LookUp Ranges'!$A$64:$CY$69,AV$38)*$B39,VLOOKUP($C$2,'LookUp Ranges'!$A$56:$CY$62,AV$38)*$B39))</f>
        <v>0</v>
      </c>
      <c r="AV39" s="247">
        <f ca="1">IF($C39=$B39,0,IF(AND('Bonus Depreciation Help'!$C$34="50%",$C$5=Inservice),VLOOKUP($C$2,'LookUp Ranges'!$A$64:$CY$69,AW$38)*$B39,VLOOKUP($C$2,'LookUp Ranges'!$A$56:$CY$62,AW$38)*$B39))</f>
        <v>0</v>
      </c>
      <c r="AW39" s="247">
        <f ca="1">IF($C39=$B39,0,IF(AND('Bonus Depreciation Help'!$C$34="50%",$C$5=Inservice),VLOOKUP($C$2,'LookUp Ranges'!$A$64:$CY$69,AX$38)*$B39,VLOOKUP($C$2,'LookUp Ranges'!$A$56:$CY$62,AX$38)*$B39))</f>
        <v>0</v>
      </c>
      <c r="AX39" s="247">
        <f ca="1">IF($C39=$B39,0,IF(AND('Bonus Depreciation Help'!$C$34="50%",$C$5=Inservice),VLOOKUP($C$2,'LookUp Ranges'!$A$64:$CY$69,AY$38)*$B39,VLOOKUP($C$2,'LookUp Ranges'!$A$56:$CY$62,AY$38)*$B39))</f>
        <v>0</v>
      </c>
      <c r="AY39" s="247">
        <f ca="1">IF($C39=$B39,0,IF(AND('Bonus Depreciation Help'!$C$34="50%",$C$5=Inservice),VLOOKUP($C$2,'LookUp Ranges'!$A$64:$CY$69,AZ$38)*$B39,VLOOKUP($C$2,'LookUp Ranges'!$A$56:$CY$62,AZ$38)*$B39))</f>
        <v>0</v>
      </c>
      <c r="AZ39" s="247">
        <f ca="1">IF($C39=$B39,0,IF(AND('Bonus Depreciation Help'!$C$34="50%",$C$5=Inservice),VLOOKUP($C$2,'LookUp Ranges'!$A$64:$CY$69,BA$38)*$B39,VLOOKUP($C$2,'LookUp Ranges'!$A$56:$CY$62,BA$38)*$B39))</f>
        <v>0</v>
      </c>
      <c r="BA39" s="247">
        <f ca="1">IF($C39=$B39,0,IF(AND('Bonus Depreciation Help'!$C$34="50%",$C$5=Inservice),VLOOKUP($C$2,'LookUp Ranges'!$A$64:$CY$69,BB$38)*$B39,VLOOKUP($C$2,'LookUp Ranges'!$A$56:$CY$62,BB$38)*$B39))</f>
        <v>0</v>
      </c>
      <c r="BB39" s="247">
        <f ca="1">IF($C39=$B39,0,IF(AND('Bonus Depreciation Help'!$C$34="50%",$C$5=Inservice),VLOOKUP($C$2,'LookUp Ranges'!$A$64:$CY$69,BC$38)*$B39,VLOOKUP($C$2,'LookUp Ranges'!$A$56:$CY$62,BC$38)*$B39))</f>
        <v>0</v>
      </c>
      <c r="BC39" s="247">
        <f ca="1">IF($C39=$B39,0,IF(AND('Bonus Depreciation Help'!$C$34="50%",$C$5=Inservice),VLOOKUP($C$2,'LookUp Ranges'!$A$64:$CY$69,BD$38)*$B39,VLOOKUP($C$2,'LookUp Ranges'!$A$56:$CY$62,BD$38)*$B39))</f>
        <v>0</v>
      </c>
      <c r="BD39" s="247">
        <f ca="1">IF($C39=$B39,0,IF(AND('Bonus Depreciation Help'!$C$34="50%",$C$5=Inservice),VLOOKUP($C$2,'LookUp Ranges'!$A$64:$CY$69,BE$38)*$B39,VLOOKUP($C$2,'LookUp Ranges'!$A$56:$CY$62,BE$38)*$B39))</f>
        <v>0</v>
      </c>
      <c r="BE39" s="247">
        <f ca="1">IF($C39=$B39,0,IF(AND('Bonus Depreciation Help'!$C$34="50%",$C$5=Inservice),VLOOKUP($C$2,'LookUp Ranges'!$A$64:$CY$69,BF$38)*$B39,VLOOKUP($C$2,'LookUp Ranges'!$A$56:$CY$62,BF$38)*$B39))</f>
        <v>0</v>
      </c>
      <c r="BF39" s="247">
        <f ca="1">IF($C39=$B39,0,IF(AND('Bonus Depreciation Help'!$C$34="50%",$C$5=Inservice),VLOOKUP($C$2,'LookUp Ranges'!$A$64:$CY$69,BG$38)*$B39,VLOOKUP($C$2,'LookUp Ranges'!$A$56:$CY$62,BG$38)*$B39))</f>
        <v>0</v>
      </c>
      <c r="BG39" s="247">
        <f ca="1">IF($C39=$B39,0,IF(AND('Bonus Depreciation Help'!$C$34="50%",$C$5=Inservice),VLOOKUP($C$2,'LookUp Ranges'!$A$64:$CY$69,BH$38)*$B39,VLOOKUP($C$2,'LookUp Ranges'!$A$56:$CY$62,BH$38)*$B39))</f>
        <v>0</v>
      </c>
      <c r="BH39" s="247">
        <f ca="1">IF($C39=$B39,0,IF(AND('Bonus Depreciation Help'!$C$34="50%",$C$5=Inservice),VLOOKUP($C$2,'LookUp Ranges'!$A$64:$CY$69,BI$38)*$B39,VLOOKUP($C$2,'LookUp Ranges'!$A$56:$CY$62,BI$38)*$B39))</f>
        <v>0</v>
      </c>
      <c r="BI39" s="247">
        <f ca="1">IF($C39=$B39,0,IF(AND('Bonus Depreciation Help'!$C$34="50%",$C$5=Inservice),VLOOKUP($C$2,'LookUp Ranges'!$A$64:$CY$69,BJ$38)*$B39,VLOOKUP($C$2,'LookUp Ranges'!$A$56:$CY$62,BJ$38)*$B39))</f>
        <v>0</v>
      </c>
      <c r="BJ39" s="247">
        <f ca="1">IF($C39=$B39,0,IF(AND('Bonus Depreciation Help'!$C$34="50%",$C$5=Inservice),VLOOKUP($C$2,'LookUp Ranges'!$A$64:$CY$69,BK$38)*$B39,VLOOKUP($C$2,'LookUp Ranges'!$A$56:$CY$62,BK$38)*$B39))</f>
        <v>0</v>
      </c>
      <c r="BK39" s="247">
        <f ca="1">IF($C39=$B39,0,IF(AND('Bonus Depreciation Help'!$C$34="50%",$C$5=Inservice),VLOOKUP($C$2,'LookUp Ranges'!$A$64:$CY$69,BL$38)*$B39,VLOOKUP($C$2,'LookUp Ranges'!$A$56:$CY$62,BL$38)*$B39))</f>
        <v>0</v>
      </c>
      <c r="BL39" s="247">
        <f ca="1">IF($C39=$B39,0,IF(AND('Bonus Depreciation Help'!$C$34="50%",$C$5=Inservice),VLOOKUP($C$2,'LookUp Ranges'!$A$64:$CY$69,BM$38)*$B39,VLOOKUP($C$2,'LookUp Ranges'!$A$56:$CY$62,BM$38)*$B39))</f>
        <v>0</v>
      </c>
      <c r="BM39" s="247">
        <f ca="1">IF($C39=$B39,0,IF(AND('Bonus Depreciation Help'!$C$34="50%",$C$5=Inservice),VLOOKUP($C$2,'LookUp Ranges'!$A$64:$CY$69,BN$38)*$B39,VLOOKUP($C$2,'LookUp Ranges'!$A$56:$CY$62,BN$38)*$B39))</f>
        <v>0</v>
      </c>
      <c r="BN39" s="247">
        <f ca="1">IF($C39=$B39,0,IF(AND('Bonus Depreciation Help'!$C$34="50%",$C$5=Inservice),VLOOKUP($C$2,'LookUp Ranges'!$A$64:$CY$69,BO$38)*$B39,VLOOKUP($C$2,'LookUp Ranges'!$A$56:$CY$62,BO$38)*$B39))</f>
        <v>0</v>
      </c>
      <c r="BO39" s="247">
        <f ca="1">IF($C39=$B39,0,IF(AND('Bonus Depreciation Help'!$C$34="50%",$C$5=Inservice),VLOOKUP($C$2,'LookUp Ranges'!$A$64:$CY$69,BP$38)*$B39,VLOOKUP($C$2,'LookUp Ranges'!$A$56:$CY$62,BP$38)*$B39))</f>
        <v>0</v>
      </c>
      <c r="BP39" s="247">
        <f ca="1">IF($C39=$B39,0,IF(AND('Bonus Depreciation Help'!$C$34="50%",$C$5=Inservice),VLOOKUP($C$2,'LookUp Ranges'!$A$64:$CY$69,BQ$38)*$B39,VLOOKUP($C$2,'LookUp Ranges'!$A$56:$CY$62,BQ$38)*$B39))</f>
        <v>0</v>
      </c>
      <c r="BQ39" s="247">
        <f ca="1">IF($C39=$B39,0,IF(AND('Bonus Depreciation Help'!$C$34="50%",$C$5=Inservice),VLOOKUP($C$2,'LookUp Ranges'!$A$64:$CY$69,BR$38)*$B39,VLOOKUP($C$2,'LookUp Ranges'!$A$56:$CY$62,BR$38)*$B39))</f>
        <v>0</v>
      </c>
      <c r="BR39" s="247">
        <f ca="1">IF($C39=$B39,0,IF(AND('Bonus Depreciation Help'!$C$34="50%",$C$5=Inservice),VLOOKUP($C$2,'LookUp Ranges'!$A$64:$CY$69,BS$38)*$B39,VLOOKUP($C$2,'LookUp Ranges'!$A$56:$CY$62,BS$38)*$B39))</f>
        <v>0</v>
      </c>
      <c r="BS39" s="247">
        <f ca="1">IF($C39=$B39,0,IF(AND('Bonus Depreciation Help'!$C$34="50%",$C$5=Inservice),VLOOKUP($C$2,'LookUp Ranges'!$A$64:$CY$69,BT$38)*$B39,VLOOKUP($C$2,'LookUp Ranges'!$A$56:$CY$62,BT$38)*$B39))</f>
        <v>0</v>
      </c>
      <c r="BT39" s="247">
        <f ca="1">IF($C39=$B39,0,IF(AND('Bonus Depreciation Help'!$C$34="50%",$C$5=Inservice),VLOOKUP($C$2,'LookUp Ranges'!$A$64:$CY$69,BU$38)*$B39,VLOOKUP($C$2,'LookUp Ranges'!$A$56:$CY$62,BU$38)*$B39))</f>
        <v>0</v>
      </c>
      <c r="BU39" s="247">
        <f ca="1">IF($C39=$B39,0,IF(AND('Bonus Depreciation Help'!$C$34="50%",$C$5=Inservice),VLOOKUP($C$2,'LookUp Ranges'!$A$64:$CY$69,BV$38)*$B39,VLOOKUP($C$2,'LookUp Ranges'!$A$56:$CY$62,BV$38)*$B39))</f>
        <v>0</v>
      </c>
      <c r="BV39" s="247">
        <f ca="1">IF($C39=$B39,0,IF(AND('Bonus Depreciation Help'!$C$34="50%",$C$5=Inservice),VLOOKUP($C$2,'LookUp Ranges'!$A$64:$CY$69,BW$38)*$B39,VLOOKUP($C$2,'LookUp Ranges'!$A$56:$CY$62,BW$38)*$B39))</f>
        <v>0</v>
      </c>
      <c r="BW39" s="247">
        <f ca="1">IF($C39=$B39,0,IF(AND('Bonus Depreciation Help'!$C$34="50%",$C$5=Inservice),VLOOKUP($C$2,'LookUp Ranges'!$A$64:$CY$69,BX$38)*$B39,VLOOKUP($C$2,'LookUp Ranges'!$A$56:$CY$62,BX$38)*$B39))</f>
        <v>0</v>
      </c>
      <c r="BX39" s="247">
        <f ca="1">IF($C39=$B39,0,IF(AND('Bonus Depreciation Help'!$C$34="50%",$C$5=Inservice),VLOOKUP($C$2,'LookUp Ranges'!$A$64:$CY$69,BY$38)*$B39,VLOOKUP($C$2,'LookUp Ranges'!$A$56:$CY$62,BY$38)*$B39))</f>
        <v>0</v>
      </c>
      <c r="BY39" s="247">
        <f ca="1">IF($C39=$B39,0,IF(AND('Bonus Depreciation Help'!$C$34="50%",$C$5=Inservice),VLOOKUP($C$2,'LookUp Ranges'!$A$64:$CY$69,BZ$38)*$B39,VLOOKUP($C$2,'LookUp Ranges'!$A$56:$CY$62,BZ$38)*$B39))</f>
        <v>0</v>
      </c>
      <c r="BZ39" s="247">
        <f ca="1">IF($C39=$B39,0,IF(AND('Bonus Depreciation Help'!$C$34="50%",$C$5=Inservice),VLOOKUP($C$2,'LookUp Ranges'!$A$64:$CY$69,CA$38)*$B39,VLOOKUP($C$2,'LookUp Ranges'!$A$56:$CY$62,CA$38)*$B39))</f>
        <v>0</v>
      </c>
      <c r="CA39" s="247">
        <f ca="1">IF($C39=$B39,0,IF(AND('Bonus Depreciation Help'!$C$34="50%",$C$5=Inservice),VLOOKUP($C$2,'LookUp Ranges'!$A$64:$CY$69,CB$38)*$B39,VLOOKUP($C$2,'LookUp Ranges'!$A$56:$CY$62,CB$38)*$B39))</f>
        <v>0</v>
      </c>
      <c r="CB39" s="247">
        <f ca="1">IF($C39=$B39,0,IF(AND('Bonus Depreciation Help'!$C$34="50%",$C$5=Inservice),VLOOKUP($C$2,'LookUp Ranges'!$A$64:$CY$69,CC$38)*$B39,VLOOKUP($C$2,'LookUp Ranges'!$A$56:$CY$62,CC$38)*$B39))</f>
        <v>0</v>
      </c>
      <c r="CC39" s="247">
        <f ca="1">IF($C39=$B39,0,IF(AND('Bonus Depreciation Help'!$C$34="50%",$C$5=Inservice),VLOOKUP($C$2,'LookUp Ranges'!$A$64:$CY$69,CD$38)*$B39,VLOOKUP($C$2,'LookUp Ranges'!$A$56:$CY$62,CD$38)*$B39))</f>
        <v>0</v>
      </c>
      <c r="CD39" s="247">
        <f ca="1">IF($C39=$B39,0,IF(AND('Bonus Depreciation Help'!$C$34="50%",$C$5=Inservice),VLOOKUP($C$2,'LookUp Ranges'!$A$64:$CY$69,CE$38)*$B39,VLOOKUP($C$2,'LookUp Ranges'!$A$56:$CY$62,CE$38)*$B39))</f>
        <v>0</v>
      </c>
      <c r="CE39" s="247">
        <f ca="1">IF($C39=$B39,0,IF(AND('Bonus Depreciation Help'!$C$34="50%",$C$5=Inservice),VLOOKUP($C$2,'LookUp Ranges'!$A$64:$CY$69,CF$38)*$B39,VLOOKUP($C$2,'LookUp Ranges'!$A$56:$CY$62,CF$38)*$B39))</f>
        <v>0</v>
      </c>
      <c r="CF39" s="247">
        <f ca="1">IF($C39=$B39,0,IF(AND('Bonus Depreciation Help'!$C$34="50%",$C$5=Inservice),VLOOKUP($C$2,'LookUp Ranges'!$A$64:$CY$69,CG$38)*$B39,VLOOKUP($C$2,'LookUp Ranges'!$A$56:$CY$62,CG$38)*$B39))</f>
        <v>0</v>
      </c>
      <c r="CG39" s="247">
        <f ca="1">IF($C39=$B39,0,IF(AND('Bonus Depreciation Help'!$C$34="50%",$C$5=Inservice),VLOOKUP($C$2,'LookUp Ranges'!$A$64:$CY$69,CH$38)*$B39,VLOOKUP($C$2,'LookUp Ranges'!$A$56:$CY$62,CH$38)*$B39))</f>
        <v>0</v>
      </c>
      <c r="CH39" s="247">
        <f ca="1">IF($C39=$B39,0,IF(AND('Bonus Depreciation Help'!$C$34="50%",$C$5=Inservice),VLOOKUP($C$2,'LookUp Ranges'!$A$64:$CY$69,CI$38)*$B39,VLOOKUP($C$2,'LookUp Ranges'!$A$56:$CY$62,CI$38)*$B39))</f>
        <v>0</v>
      </c>
      <c r="CI39" s="247">
        <f ca="1">IF($C39=$B39,0,IF(AND('Bonus Depreciation Help'!$C$34="50%",$C$5=Inservice),VLOOKUP($C$2,'LookUp Ranges'!$A$64:$CY$69,CJ$38)*$B39,VLOOKUP($C$2,'LookUp Ranges'!$A$56:$CY$62,CJ$38)*$B39))</f>
        <v>0</v>
      </c>
      <c r="CJ39" s="247">
        <f ca="1">IF($C39=$B39,0,IF(AND('Bonus Depreciation Help'!$C$34="50%",$C$5=Inservice),VLOOKUP($C$2,'LookUp Ranges'!$A$64:$CY$69,CK$38)*$B39,VLOOKUP($C$2,'LookUp Ranges'!$A$56:$CY$62,CK$38)*$B39))</f>
        <v>0</v>
      </c>
      <c r="CK39" s="247">
        <f ca="1">IF($C39=$B39,0,IF(AND('Bonus Depreciation Help'!$C$34="50%",$C$5=Inservice),VLOOKUP($C$2,'LookUp Ranges'!$A$64:$CY$69,CL$38)*$B39,VLOOKUP($C$2,'LookUp Ranges'!$A$56:$CY$62,CL$38)*$B39))</f>
        <v>0</v>
      </c>
      <c r="CL39" s="247">
        <f ca="1">IF($C39=$B39,0,IF(AND('Bonus Depreciation Help'!$C$34="50%",$C$5=Inservice),VLOOKUP($C$2,'LookUp Ranges'!$A$64:$CY$69,CM$38)*$B39,VLOOKUP($C$2,'LookUp Ranges'!$A$56:$CY$62,CM$38)*$B39))</f>
        <v>0</v>
      </c>
      <c r="CM39" s="247">
        <f ca="1">IF($C39=$B39,0,IF(AND('Bonus Depreciation Help'!$C$34="50%",$C$5=Inservice),VLOOKUP($C$2,'LookUp Ranges'!$A$64:$CY$69,CN$38)*$B39,VLOOKUP($C$2,'LookUp Ranges'!$A$56:$CY$62,CN$38)*$B39))</f>
        <v>0</v>
      </c>
      <c r="CN39" s="247">
        <f ca="1">IF($C39=$B39,0,IF(AND('Bonus Depreciation Help'!$C$34="50%",$C$5=Inservice),VLOOKUP($C$2,'LookUp Ranges'!$A$64:$CY$69,CO$38)*$B39,VLOOKUP($C$2,'LookUp Ranges'!$A$56:$CY$62,CO$38)*$B39))</f>
        <v>0</v>
      </c>
      <c r="CO39" s="247">
        <f ca="1">IF($C39=$B39,0,IF(AND('Bonus Depreciation Help'!$C$34="50%",$C$5=Inservice),VLOOKUP($C$2,'LookUp Ranges'!$A$64:$CY$69,CP$38)*$B39,VLOOKUP($C$2,'LookUp Ranges'!$A$56:$CY$62,CP$38)*$B39))</f>
        <v>0</v>
      </c>
      <c r="CP39" s="247">
        <f ca="1">IF($C39=$B39,0,IF(AND('Bonus Depreciation Help'!$C$34="50%",$C$5=Inservice),VLOOKUP($C$2,'LookUp Ranges'!$A$64:$CY$69,CQ$38)*$B39,VLOOKUP($C$2,'LookUp Ranges'!$A$56:$CY$62,CQ$38)*$B39))</f>
        <v>0</v>
      </c>
      <c r="CQ39" s="247">
        <f ca="1">IF($C39=$B39,0,IF(AND('Bonus Depreciation Help'!$C$34="50%",$C$5=Inservice),VLOOKUP($C$2,'LookUp Ranges'!$A$64:$CY$69,CR$38)*$B39,VLOOKUP($C$2,'LookUp Ranges'!$A$56:$CY$62,CR$38)*$B39))</f>
        <v>0</v>
      </c>
      <c r="CR39" s="247">
        <f ca="1">IF($C39=$B39,0,IF(AND('Bonus Depreciation Help'!$C$34="50%",$C$5=Inservice),VLOOKUP($C$2,'LookUp Ranges'!$A$64:$CY$69,CS$38)*$B39,VLOOKUP($C$2,'LookUp Ranges'!$A$56:$CY$62,CS$38)*$B39))</f>
        <v>0</v>
      </c>
      <c r="CS39" s="247">
        <f ca="1">IF($C39=$B39,0,IF(AND('Bonus Depreciation Help'!$C$34="50%",$C$5=Inservice),VLOOKUP($C$2,'LookUp Ranges'!$A$64:$CY$69,CT$38)*$B39,VLOOKUP($C$2,'LookUp Ranges'!$A$56:$CY$62,CT$38)*$B39))</f>
        <v>0</v>
      </c>
      <c r="CT39" s="247">
        <f ca="1">IF($C39=$B39,0,IF(AND('Bonus Depreciation Help'!$C$34="50%",$C$5=Inservice),VLOOKUP($C$2,'LookUp Ranges'!$A$64:$CY$69,CU$38)*$B39,VLOOKUP($C$2,'LookUp Ranges'!$A$56:$CY$62,CU$38)*$B39))</f>
        <v>0</v>
      </c>
      <c r="CU39" s="247">
        <f ca="1">IF($C39=$B39,0,IF(AND('Bonus Depreciation Help'!$C$34="50%",$C$5=Inservice),VLOOKUP($C$2,'LookUp Ranges'!$A$64:$CY$69,CV$38)*$B39,VLOOKUP($C$2,'LookUp Ranges'!$A$56:$CY$62,CV$38)*$B39))</f>
        <v>0</v>
      </c>
      <c r="CV39" s="247">
        <f ca="1">IF($C39=$B39,0,IF(AND('Bonus Depreciation Help'!$C$34="50%",$C$5=Inservice),VLOOKUP($C$2,'LookUp Ranges'!$A$64:$CY$69,CW$38)*$B39,VLOOKUP($C$2,'LookUp Ranges'!$A$56:$CY$62,CW$38)*$B39))</f>
        <v>0</v>
      </c>
      <c r="CW39" s="247">
        <f ca="1">IF($C39=$B39,0,IF(AND('Bonus Depreciation Help'!$C$34="50%",$C$5=Inservice),VLOOKUP($C$2,'LookUp Ranges'!$A$64:$CY$69,CX$38)*$B39,VLOOKUP($C$2,'LookUp Ranges'!$A$56:$CY$62,CX$38)*$B39))</f>
        <v>0</v>
      </c>
      <c r="CX39" s="247">
        <f ca="1">IF($C39=$B39,0,IF(AND('Bonus Depreciation Help'!$C$34="50%",$C$5=Inservice),VLOOKUP($C$2,'LookUp Ranges'!$A$64:$CY$69,CY$38)*$B39,VLOOKUP($C$2,'LookUp Ranges'!$A$56:$CY$62,CY$38)*$B39))</f>
        <v>0</v>
      </c>
      <c r="CY39" s="247">
        <f ca="1">SUM(C39:CX39)</f>
        <v>0</v>
      </c>
    </row>
    <row r="40" spans="1:103" x14ac:dyDescent="0.2">
      <c r="A40" s="246">
        <f t="shared" ref="A40:A59" si="26">A39+1</f>
        <v>2</v>
      </c>
      <c r="B40" s="238">
        <f t="shared" ref="B40:B59" si="27">B13</f>
        <v>0</v>
      </c>
      <c r="C40" s="248"/>
      <c r="D40" s="256">
        <f ca="1">IF(AND('Bonus Depreciation Help'!$C$34="100%",D$5=Inservice),$B40,IF(AND('Bonus Depreciation Help'!$C$34="50%",D$5=Inservice),VLOOKUP($C$2,'LookUp Ranges'!$A$64:$CY$69,D$38)*$B40,VLOOKUP($C$2,'LookUp Ranges'!$A$56:$CY$62,D$38)*$B40))</f>
        <v>0</v>
      </c>
      <c r="E40" s="256">
        <f ca="1">IF($D40=$B40,0,IF(AND('Bonus Depreciation Help'!$C$34="50%",$D$5=Inservice),VLOOKUP($C$2,'LookUp Ranges'!$A$64:$CY$69,E$38)*$B40,VLOOKUP($C$2,'LookUp Ranges'!$A$56:$CY$62,E$38)*$B40))</f>
        <v>0</v>
      </c>
      <c r="F40" s="256">
        <f ca="1">IF($D40=$B40,0,IF(AND('Bonus Depreciation Help'!$C$34="50%",$D$5=Inservice),VLOOKUP($C$2,'LookUp Ranges'!$A$64:$CY$69,F$38)*$B40,VLOOKUP($C$2,'LookUp Ranges'!$A$56:$CY$62,F$38)*$B40))</f>
        <v>0</v>
      </c>
      <c r="G40" s="256">
        <f ca="1">IF($D40=$B40,0,IF(AND('Bonus Depreciation Help'!$C$34="50%",$D$5=Inservice),VLOOKUP($C$2,'LookUp Ranges'!$A$64:$CY$69,G$38)*$B40,VLOOKUP($C$2,'LookUp Ranges'!$A$56:$CY$62,G$38)*$B40))</f>
        <v>0</v>
      </c>
      <c r="H40" s="256">
        <f ca="1">IF($D40=$B40,0,IF(AND('Bonus Depreciation Help'!$C$34="50%",$D$5=Inservice),VLOOKUP($C$2,'LookUp Ranges'!$A$64:$CY$69,H$38)*$B40,VLOOKUP($C$2,'LookUp Ranges'!$A$56:$CY$62,H$38)*$B40))</f>
        <v>0</v>
      </c>
      <c r="I40" s="256">
        <f ca="1">IF($D40=$B40,0,IF(AND('Bonus Depreciation Help'!$C$34="50%",$D$5=Inservice),VLOOKUP($C$2,'LookUp Ranges'!$A$64:$CY$69,I$38)*$B40,VLOOKUP($C$2,'LookUp Ranges'!$A$56:$CY$62,I$38)*$B40))</f>
        <v>0</v>
      </c>
      <c r="J40" s="256">
        <f ca="1">IF($D40=$B40,0,IF(AND('Bonus Depreciation Help'!$C$34="50%",$D$5=Inservice),VLOOKUP($C$2,'LookUp Ranges'!$A$64:$CY$69,J$38)*$B40,VLOOKUP($C$2,'LookUp Ranges'!$A$56:$CY$62,J$38)*$B40))</f>
        <v>0</v>
      </c>
      <c r="K40" s="256">
        <f ca="1">IF($D40=$B40,0,IF(AND('Bonus Depreciation Help'!$C$34="50%",$D$5=Inservice),VLOOKUP($C$2,'LookUp Ranges'!$A$64:$CY$69,K$38)*$B40,VLOOKUP($C$2,'LookUp Ranges'!$A$56:$CY$62,K$38)*$B40))</f>
        <v>0</v>
      </c>
      <c r="L40" s="256">
        <f ca="1">IF($D40=$B40,0,IF(AND('Bonus Depreciation Help'!$C$34="50%",$D$5=Inservice),VLOOKUP($C$2,'LookUp Ranges'!$A$64:$CY$69,L$38)*$B40,VLOOKUP($C$2,'LookUp Ranges'!$A$56:$CY$62,L$38)*$B40))</f>
        <v>0</v>
      </c>
      <c r="M40" s="256">
        <f ca="1">IF($D40=$B40,0,IF(AND('Bonus Depreciation Help'!$C$34="50%",$D$5=Inservice),VLOOKUP($C$2,'LookUp Ranges'!$A$64:$CY$69,M$38)*$B40,VLOOKUP($C$2,'LookUp Ranges'!$A$56:$CY$62,M$38)*$B40))</f>
        <v>0</v>
      </c>
      <c r="N40" s="256">
        <f ca="1">IF($D40=$B40,0,IF(AND('Bonus Depreciation Help'!$C$34="50%",$D$5=Inservice),VLOOKUP($C$2,'LookUp Ranges'!$A$64:$CY$69,N$38)*$B40,VLOOKUP($C$2,'LookUp Ranges'!$A$56:$CY$62,N$38)*$B40))</f>
        <v>0</v>
      </c>
      <c r="O40" s="256">
        <f ca="1">IF($D40=$B40,0,IF(AND('Bonus Depreciation Help'!$C$34="50%",$D$5=Inservice),VLOOKUP($C$2,'LookUp Ranges'!$A$64:$CY$69,O$38)*$B40,VLOOKUP($C$2,'LookUp Ranges'!$A$56:$CY$62,O$38)*$B40))</f>
        <v>0</v>
      </c>
      <c r="P40" s="256">
        <f ca="1">IF($D40=$B40,0,IF(AND('Bonus Depreciation Help'!$C$34="50%",$D$5=Inservice),VLOOKUP($C$2,'LookUp Ranges'!$A$64:$CY$69,P$38)*$B40,VLOOKUP($C$2,'LookUp Ranges'!$A$56:$CY$62,P$38)*$B40))</f>
        <v>0</v>
      </c>
      <c r="Q40" s="256">
        <f ca="1">IF($D40=$B40,0,IF(AND('Bonus Depreciation Help'!$C$34="50%",$D$5=Inservice),VLOOKUP($C$2,'LookUp Ranges'!$A$64:$CY$69,Q$38)*$B40,VLOOKUP($C$2,'LookUp Ranges'!$A$56:$CY$62,Q$38)*$B40))</f>
        <v>0</v>
      </c>
      <c r="R40" s="256">
        <f ca="1">IF($D40=$B40,0,IF(AND('Bonus Depreciation Help'!$C$34="50%",$D$5=Inservice),VLOOKUP($C$2,'LookUp Ranges'!$A$64:$CY$69,R$38)*$B40,VLOOKUP($C$2,'LookUp Ranges'!$A$56:$CY$62,R$38)*$B40))</f>
        <v>0</v>
      </c>
      <c r="S40" s="256">
        <f ca="1">IF($D40=$B40,0,IF(AND('Bonus Depreciation Help'!$C$34="50%",$D$5=Inservice),VLOOKUP($C$2,'LookUp Ranges'!$A$64:$CY$69,S$38)*$B40,VLOOKUP($C$2,'LookUp Ranges'!$A$56:$CY$62,S$38)*$B40))</f>
        <v>0</v>
      </c>
      <c r="T40" s="256">
        <f ca="1">IF($D40=$B40,0,IF(AND('Bonus Depreciation Help'!$C$34="50%",$D$5=Inservice),VLOOKUP($C$2,'LookUp Ranges'!$A$64:$CY$69,T$38)*$B40,VLOOKUP($C$2,'LookUp Ranges'!$A$56:$CY$62,T$38)*$B40))</f>
        <v>0</v>
      </c>
      <c r="U40" s="256">
        <f ca="1">IF($D40=$B40,0,IF(AND('Bonus Depreciation Help'!$C$34="50%",$D$5=Inservice),VLOOKUP($C$2,'LookUp Ranges'!$A$64:$CY$69,U$38)*$B40,VLOOKUP($C$2,'LookUp Ranges'!$A$56:$CY$62,U$38)*$B40))</f>
        <v>0</v>
      </c>
      <c r="V40" s="256">
        <f ca="1">IF($D40=$B40,0,IF(AND('Bonus Depreciation Help'!$C$34="50%",$D$5=Inservice),VLOOKUP($C$2,'LookUp Ranges'!$A$64:$CY$69,V$38)*$B40,VLOOKUP($C$2,'LookUp Ranges'!$A$56:$CY$62,V$38)*$B40))</f>
        <v>0</v>
      </c>
      <c r="W40" s="256">
        <f ca="1">IF($D40=$B40,0,IF(AND('Bonus Depreciation Help'!$C$34="50%",$D$5=Inservice),VLOOKUP($C$2,'LookUp Ranges'!$A$64:$CY$69,W$38)*$B40,VLOOKUP($C$2,'LookUp Ranges'!$A$56:$CY$62,W$38)*$B40))</f>
        <v>0</v>
      </c>
      <c r="X40" s="256">
        <f ca="1">IF($D40=$B40,0,IF(AND('Bonus Depreciation Help'!$C$34="50%",$D$5=Inservice),VLOOKUP($C$2,'LookUp Ranges'!$A$64:$CY$69,X$38)*$B40,VLOOKUP($C$2,'LookUp Ranges'!$A$56:$CY$62,X$38)*$B40))</f>
        <v>0</v>
      </c>
      <c r="Y40" s="256">
        <f ca="1">IF($D40=$B40,0,IF(AND('Bonus Depreciation Help'!$C$34="50%",$D$5=Inservice),VLOOKUP($C$2,'LookUp Ranges'!$A$64:$CY$69,Y$38)*$B40,VLOOKUP($C$2,'LookUp Ranges'!$A$56:$CY$62,Y$38)*$B40))</f>
        <v>0</v>
      </c>
      <c r="Z40" s="257">
        <f ca="1">IF($D40=$B40,0,IF(AND('Bonus Depreciation Help'!$C$34="50%",$D$5=Inservice),VLOOKUP($C$2,'LookUp Ranges'!$A$64:$CY$69,Z$38)*$B40,VLOOKUP($C$2,'LookUp Ranges'!$A$56:$CY$62,Z$38)*$B40))</f>
        <v>0</v>
      </c>
      <c r="AA40" s="257">
        <f ca="1">IF($D40=$B40,0,IF(AND('Bonus Depreciation Help'!$C$34="50%",$D$5=Inservice),VLOOKUP($C$2,'LookUp Ranges'!$A$64:$CY$69,AA$38)*$B40,VLOOKUP($C$2,'LookUp Ranges'!$A$56:$CY$62,AA$38)*$B40))</f>
        <v>0</v>
      </c>
      <c r="AB40" s="257">
        <f ca="1">IF($D40=$B40,0,IF(AND('Bonus Depreciation Help'!$C$34="50%",$D$5=Inservice),VLOOKUP($C$2,'LookUp Ranges'!$A$64:$CY$69,AB$38)*$B40,VLOOKUP($C$2,'LookUp Ranges'!$A$56:$CY$62,AB$38)*$B40))</f>
        <v>0</v>
      </c>
      <c r="AC40" s="257">
        <f ca="1">IF($D40=$B40,0,IF(AND('Bonus Depreciation Help'!$C$34="50%",$D$5=Inservice),VLOOKUP($C$2,'LookUp Ranges'!$A$64:$CY$69,AC$38)*$B40,VLOOKUP($C$2,'LookUp Ranges'!$A$56:$CY$62,AC$38)*$B40))</f>
        <v>0</v>
      </c>
      <c r="AD40" s="257">
        <f ca="1">IF($D40=$B40,0,IF(AND('Bonus Depreciation Help'!$C$34="50%",$D$5=Inservice),VLOOKUP($C$2,'LookUp Ranges'!$A$64:$CY$69,AD$38)*$B40,VLOOKUP($C$2,'LookUp Ranges'!$A$56:$CY$62,AD$38)*$B40))</f>
        <v>0</v>
      </c>
      <c r="AE40" s="257">
        <f ca="1">IF($D40=$B40,0,IF(AND('Bonus Depreciation Help'!$C$34="50%",$D$5=Inservice),VLOOKUP($C$2,'LookUp Ranges'!$A$64:$CY$69,AE$38)*$B40,VLOOKUP($C$2,'LookUp Ranges'!$A$56:$CY$62,AE$38)*$B40))</f>
        <v>0</v>
      </c>
      <c r="AF40" s="257">
        <f ca="1">IF($D40=$B40,0,IF(AND('Bonus Depreciation Help'!$C$34="50%",$D$5=Inservice),VLOOKUP($C$2,'LookUp Ranges'!$A$64:$CY$69,AF$38)*$B40,VLOOKUP($C$2,'LookUp Ranges'!$A$56:$CY$62,AF$38)*$B40))</f>
        <v>0</v>
      </c>
      <c r="AG40" s="257">
        <f ca="1">IF($D40=$B40,0,IF(AND('Bonus Depreciation Help'!$C$34="50%",$D$5=Inservice),VLOOKUP($C$2,'LookUp Ranges'!$A$64:$CY$69,AG$38)*$B40,VLOOKUP($C$2,'LookUp Ranges'!$A$56:$CY$62,AG$38)*$B40))</f>
        <v>0</v>
      </c>
      <c r="AH40" s="257">
        <f ca="1">IF($D40=$B40,0,IF(AND('Bonus Depreciation Help'!$C$34="50%",$D$5=Inservice),VLOOKUP($C$2,'LookUp Ranges'!$A$64:$CY$69,AH$38)*$B40,VLOOKUP($C$2,'LookUp Ranges'!$A$56:$CY$62,AH$38)*$B40))</f>
        <v>0</v>
      </c>
      <c r="AI40" s="257">
        <f ca="1">IF($D40=$B40,0,IF(AND('Bonus Depreciation Help'!$C$34="50%",$D$5=Inservice),VLOOKUP($C$2,'LookUp Ranges'!$A$64:$CY$69,AI$38)*$B40,VLOOKUP($C$2,'LookUp Ranges'!$A$56:$CY$62,AI$38)*$B40))</f>
        <v>0</v>
      </c>
      <c r="AJ40" s="257">
        <f ca="1">IF($D40=$B40,0,IF(AND('Bonus Depreciation Help'!$C$34="50%",$D$5=Inservice),VLOOKUP($C$2,'LookUp Ranges'!$A$64:$CY$69,AJ$38)*$B40,VLOOKUP($C$2,'LookUp Ranges'!$A$56:$CY$62,AJ$38)*$B40))</f>
        <v>0</v>
      </c>
      <c r="AK40" s="257">
        <f ca="1">IF($D40=$B40,0,IF(AND('Bonus Depreciation Help'!$C$34="50%",$D$5=Inservice),VLOOKUP($C$2,'LookUp Ranges'!$A$64:$CY$69,AK$38)*$B40,VLOOKUP($C$2,'LookUp Ranges'!$A$56:$CY$62,AK$38)*$B40))</f>
        <v>0</v>
      </c>
      <c r="AL40" s="257">
        <f ca="1">IF($D40=$B40,0,IF(AND('Bonus Depreciation Help'!$C$34="50%",$D$5=Inservice),VLOOKUP($C$2,'LookUp Ranges'!$A$64:$CY$69,AL$38)*$B40,VLOOKUP($C$2,'LookUp Ranges'!$A$56:$CY$62,AL$38)*$B40))</f>
        <v>0</v>
      </c>
      <c r="AM40" s="257">
        <f ca="1">IF($D40=$B40,0,IF(AND('Bonus Depreciation Help'!$C$34="50%",$D$5=Inservice),VLOOKUP($C$2,'LookUp Ranges'!$A$64:$CY$69,AM$38)*$B40,VLOOKUP($C$2,'LookUp Ranges'!$A$56:$CY$62,AM$38)*$B40))</f>
        <v>0</v>
      </c>
      <c r="AN40" s="257">
        <f ca="1">IF($D40=$B40,0,IF(AND('Bonus Depreciation Help'!$C$34="50%",$D$5=Inservice),VLOOKUP($C$2,'LookUp Ranges'!$A$64:$CY$69,AN$38)*$B40,VLOOKUP($C$2,'LookUp Ranges'!$A$56:$CY$62,AN$38)*$B40))</f>
        <v>0</v>
      </c>
      <c r="AO40" s="257">
        <f ca="1">IF($D40=$B40,0,IF(AND('Bonus Depreciation Help'!$C$34="50%",$D$5=Inservice),VLOOKUP($C$2,'LookUp Ranges'!$A$64:$CY$69,AO$38)*$B40,VLOOKUP($C$2,'LookUp Ranges'!$A$56:$CY$62,AO$38)*$B40))</f>
        <v>0</v>
      </c>
      <c r="AP40" s="257">
        <f ca="1">IF($D40=$B40,0,IF(AND('Bonus Depreciation Help'!$C$34="50%",$D$5=Inservice),VLOOKUP($C$2,'LookUp Ranges'!$A$64:$CY$69,AP$38)*$B40,VLOOKUP($C$2,'LookUp Ranges'!$A$56:$CY$62,AP$38)*$B40))</f>
        <v>0</v>
      </c>
      <c r="AQ40" s="257">
        <f ca="1">IF($D40=$B40,0,IF(AND('Bonus Depreciation Help'!$C$34="50%",$D$5=Inservice),VLOOKUP($C$2,'LookUp Ranges'!$A$64:$CY$69,AQ$38)*$B40,VLOOKUP($C$2,'LookUp Ranges'!$A$56:$CY$62,AQ$38)*$B40))</f>
        <v>0</v>
      </c>
      <c r="AR40" s="257">
        <f ca="1">IF($D40=$B40,0,IF(AND('Bonus Depreciation Help'!$C$34="50%",$D$5=Inservice),VLOOKUP($C$2,'LookUp Ranges'!$A$64:$CY$69,AR$38)*$B40,VLOOKUP($C$2,'LookUp Ranges'!$A$56:$CY$62,AR$38)*$B40))</f>
        <v>0</v>
      </c>
      <c r="AS40" s="257">
        <f ca="1">IF($D40=$B40,0,IF(AND('Bonus Depreciation Help'!$C$34="50%",$D$5=Inservice),VLOOKUP($C$2,'LookUp Ranges'!$A$64:$CY$69,AS$38)*$B40,VLOOKUP($C$2,'LookUp Ranges'!$A$56:$CY$62,AS$38)*$B40))</f>
        <v>0</v>
      </c>
      <c r="AT40" s="257">
        <f ca="1">IF($D40=$B40,0,IF(AND('Bonus Depreciation Help'!$C$34="50%",$D$5=Inservice),VLOOKUP($C$2,'LookUp Ranges'!$A$64:$CY$69,AT$38)*$B40,VLOOKUP($C$2,'LookUp Ranges'!$A$56:$CY$62,AT$38)*$B40))</f>
        <v>0</v>
      </c>
      <c r="AU40" s="257">
        <f ca="1">IF($D40=$B40,0,IF(AND('Bonus Depreciation Help'!$C$34="50%",$D$5=Inservice),VLOOKUP($C$2,'LookUp Ranges'!$A$64:$CY$69,AU$38)*$B40,VLOOKUP($C$2,'LookUp Ranges'!$A$56:$CY$62,AU$38)*$B40))</f>
        <v>0</v>
      </c>
      <c r="AV40" s="257">
        <f ca="1">IF($D40=$B40,0,IF(AND('Bonus Depreciation Help'!$C$34="50%",$D$5=Inservice),VLOOKUP($C$2,'LookUp Ranges'!$A$64:$CY$69,AV$38)*$B40,VLOOKUP($C$2,'LookUp Ranges'!$A$56:$CY$62,AV$38)*$B40))</f>
        <v>0</v>
      </c>
      <c r="AW40" s="257">
        <f ca="1">IF($D40=$B40,0,IF(AND('Bonus Depreciation Help'!$C$34="50%",$D$5=Inservice),VLOOKUP($C$2,'LookUp Ranges'!$A$64:$CY$69,AW$38)*$B40,VLOOKUP($C$2,'LookUp Ranges'!$A$56:$CY$62,AW$38)*$B40))</f>
        <v>0</v>
      </c>
      <c r="AX40" s="257">
        <f ca="1">IF($D40=$B40,0,IF(AND('Bonus Depreciation Help'!$C$34="50%",$D$5=Inservice),VLOOKUP($C$2,'LookUp Ranges'!$A$64:$CY$69,AX$38)*$B40,VLOOKUP($C$2,'LookUp Ranges'!$A$56:$CY$62,AX$38)*$B40))</f>
        <v>0</v>
      </c>
      <c r="AY40" s="257">
        <f ca="1">IF($D40=$B40,0,IF(AND('Bonus Depreciation Help'!$C$34="50%",$D$5=Inservice),VLOOKUP($C$2,'LookUp Ranges'!$A$64:$CY$69,AY$38)*$B40,VLOOKUP($C$2,'LookUp Ranges'!$A$56:$CY$62,AY$38)*$B40))</f>
        <v>0</v>
      </c>
      <c r="AZ40" s="257">
        <f ca="1">IF($D40=$B40,0,IF(AND('Bonus Depreciation Help'!$C$34="50%",$D$5=Inservice),VLOOKUP($C$2,'LookUp Ranges'!$A$64:$CY$69,AZ$38)*$B40,VLOOKUP($C$2,'LookUp Ranges'!$A$56:$CY$62,AZ$38)*$B40))</f>
        <v>0</v>
      </c>
      <c r="BA40" s="257">
        <f ca="1">IF($D40=$B40,0,IF(AND('Bonus Depreciation Help'!$C$34="50%",$D$5=Inservice),VLOOKUP($C$2,'LookUp Ranges'!$A$64:$CY$69,BA$38)*$B40,VLOOKUP($C$2,'LookUp Ranges'!$A$56:$CY$62,BA$38)*$B40))</f>
        <v>0</v>
      </c>
      <c r="BB40" s="257">
        <f ca="1">IF($D40=$B40,0,IF(AND('Bonus Depreciation Help'!$C$34="50%",$D$5=Inservice),VLOOKUP($C$2,'LookUp Ranges'!$A$64:$CY$69,BB$38)*$B40,VLOOKUP($C$2,'LookUp Ranges'!$A$56:$CY$62,BB$38)*$B40))</f>
        <v>0</v>
      </c>
      <c r="BC40" s="257">
        <f ca="1">IF($D40=$B40,0,IF(AND('Bonus Depreciation Help'!$C$34="50%",$D$5=Inservice),VLOOKUP($C$2,'LookUp Ranges'!$A$64:$CY$69,BC$38)*$B40,VLOOKUP($C$2,'LookUp Ranges'!$A$56:$CY$62,BC$38)*$B40))</f>
        <v>0</v>
      </c>
      <c r="BD40" s="257">
        <f ca="1">IF($D40=$B40,0,IF(AND('Bonus Depreciation Help'!$C$34="50%",$D$5=Inservice),VLOOKUP($C$2,'LookUp Ranges'!$A$64:$CY$69,BD$38)*$B40,VLOOKUP($C$2,'LookUp Ranges'!$A$56:$CY$62,BD$38)*$B40))</f>
        <v>0</v>
      </c>
      <c r="BE40" s="257">
        <f ca="1">IF($D40=$B40,0,IF(AND('Bonus Depreciation Help'!$C$34="50%",$D$5=Inservice),VLOOKUP($C$2,'LookUp Ranges'!$A$64:$CY$69,BE$38)*$B40,VLOOKUP($C$2,'LookUp Ranges'!$A$56:$CY$62,BE$38)*$B40))</f>
        <v>0</v>
      </c>
      <c r="BF40" s="257">
        <f ca="1">IF($D40=$B40,0,IF(AND('Bonus Depreciation Help'!$C$34="50%",$D$5=Inservice),VLOOKUP($C$2,'LookUp Ranges'!$A$64:$CY$69,BF$38)*$B40,VLOOKUP($C$2,'LookUp Ranges'!$A$56:$CY$62,BF$38)*$B40))</f>
        <v>0</v>
      </c>
      <c r="BG40" s="257">
        <f ca="1">IF($D40=$B40,0,IF(AND('Bonus Depreciation Help'!$C$34="50%",$D$5=Inservice),VLOOKUP($C$2,'LookUp Ranges'!$A$64:$CY$69,BG$38)*$B40,VLOOKUP($C$2,'LookUp Ranges'!$A$56:$CY$62,BG$38)*$B40))</f>
        <v>0</v>
      </c>
      <c r="BH40" s="257">
        <f ca="1">IF($D40=$B40,0,IF(AND('Bonus Depreciation Help'!$C$34="50%",$D$5=Inservice),VLOOKUP($C$2,'LookUp Ranges'!$A$64:$CY$69,BH$38)*$B40,VLOOKUP($C$2,'LookUp Ranges'!$A$56:$CY$62,BH$38)*$B40))</f>
        <v>0</v>
      </c>
      <c r="BI40" s="257">
        <f ca="1">IF($D40=$B40,0,IF(AND('Bonus Depreciation Help'!$C$34="50%",$D$5=Inservice),VLOOKUP($C$2,'LookUp Ranges'!$A$64:$CY$69,BI$38)*$B40,VLOOKUP($C$2,'LookUp Ranges'!$A$56:$CY$62,BI$38)*$B40))</f>
        <v>0</v>
      </c>
      <c r="BJ40" s="257">
        <f ca="1">IF($D40=$B40,0,IF(AND('Bonus Depreciation Help'!$C$34="50%",$D$5=Inservice),VLOOKUP($C$2,'LookUp Ranges'!$A$64:$CY$69,BJ$38)*$B40,VLOOKUP($C$2,'LookUp Ranges'!$A$56:$CY$62,BJ$38)*$B40))</f>
        <v>0</v>
      </c>
      <c r="BK40" s="257">
        <f ca="1">IF($D40=$B40,0,IF(AND('Bonus Depreciation Help'!$C$34="50%",$D$5=Inservice),VLOOKUP($C$2,'LookUp Ranges'!$A$64:$CY$69,BK$38)*$B40,VLOOKUP($C$2,'LookUp Ranges'!$A$56:$CY$62,BK$38)*$B40))</f>
        <v>0</v>
      </c>
      <c r="BL40" s="257">
        <f ca="1">IF($D40=$B40,0,IF(AND('Bonus Depreciation Help'!$C$34="50%",$D$5=Inservice),VLOOKUP($C$2,'LookUp Ranges'!$A$64:$CY$69,BL$38)*$B40,VLOOKUP($C$2,'LookUp Ranges'!$A$56:$CY$62,BL$38)*$B40))</f>
        <v>0</v>
      </c>
      <c r="BM40" s="257">
        <f ca="1">IF($D40=$B40,0,IF(AND('Bonus Depreciation Help'!$C$34="50%",$D$5=Inservice),VLOOKUP($C$2,'LookUp Ranges'!$A$64:$CY$69,BM$38)*$B40,VLOOKUP($C$2,'LookUp Ranges'!$A$56:$CY$62,BM$38)*$B40))</f>
        <v>0</v>
      </c>
      <c r="BN40" s="257">
        <f ca="1">IF($D40=$B40,0,IF(AND('Bonus Depreciation Help'!$C$34="50%",$D$5=Inservice),VLOOKUP($C$2,'LookUp Ranges'!$A$64:$CY$69,BN$38)*$B40,VLOOKUP($C$2,'LookUp Ranges'!$A$56:$CY$62,BN$38)*$B40))</f>
        <v>0</v>
      </c>
      <c r="BO40" s="257">
        <f ca="1">IF($D40=$B40,0,IF(AND('Bonus Depreciation Help'!$C$34="50%",$D$5=Inservice),VLOOKUP($C$2,'LookUp Ranges'!$A$64:$CY$69,BO$38)*$B40,VLOOKUP($C$2,'LookUp Ranges'!$A$56:$CY$62,BO$38)*$B40))</f>
        <v>0</v>
      </c>
      <c r="BP40" s="257">
        <f ca="1">IF($D40=$B40,0,IF(AND('Bonus Depreciation Help'!$C$34="50%",$D$5=Inservice),VLOOKUP($C$2,'LookUp Ranges'!$A$64:$CY$69,BP$38)*$B40,VLOOKUP($C$2,'LookUp Ranges'!$A$56:$CY$62,BP$38)*$B40))</f>
        <v>0</v>
      </c>
      <c r="BQ40" s="257">
        <f ca="1">IF($D40=$B40,0,IF(AND('Bonus Depreciation Help'!$C$34="50%",$D$5=Inservice),VLOOKUP($C$2,'LookUp Ranges'!$A$64:$CY$69,BQ$38)*$B40,VLOOKUP($C$2,'LookUp Ranges'!$A$56:$CY$62,BQ$38)*$B40))</f>
        <v>0</v>
      </c>
      <c r="BR40" s="257">
        <f ca="1">IF($D40=$B40,0,IF(AND('Bonus Depreciation Help'!$C$34="50%",$D$5=Inservice),VLOOKUP($C$2,'LookUp Ranges'!$A$64:$CY$69,BR$38)*$B40,VLOOKUP($C$2,'LookUp Ranges'!$A$56:$CY$62,BR$38)*$B40))</f>
        <v>0</v>
      </c>
      <c r="BS40" s="257">
        <f ca="1">IF($D40=$B40,0,IF(AND('Bonus Depreciation Help'!$C$34="50%",$D$5=Inservice),VLOOKUP($C$2,'LookUp Ranges'!$A$64:$CY$69,BS$38)*$B40,VLOOKUP($C$2,'LookUp Ranges'!$A$56:$CY$62,BS$38)*$B40))</f>
        <v>0</v>
      </c>
      <c r="BT40" s="257">
        <f ca="1">IF($D40=$B40,0,IF(AND('Bonus Depreciation Help'!$C$34="50%",$D$5=Inservice),VLOOKUP($C$2,'LookUp Ranges'!$A$64:$CY$69,BT$38)*$B40,VLOOKUP($C$2,'LookUp Ranges'!$A$56:$CY$62,BT$38)*$B40))</f>
        <v>0</v>
      </c>
      <c r="BU40" s="257">
        <f ca="1">IF($D40=$B40,0,IF(AND('Bonus Depreciation Help'!$C$34="50%",$D$5=Inservice),VLOOKUP($C$2,'LookUp Ranges'!$A$64:$CY$69,BU$38)*$B40,VLOOKUP($C$2,'LookUp Ranges'!$A$56:$CY$62,BU$38)*$B40))</f>
        <v>0</v>
      </c>
      <c r="BV40" s="257">
        <f ca="1">IF($D40=$B40,0,IF(AND('Bonus Depreciation Help'!$C$34="50%",$D$5=Inservice),VLOOKUP($C$2,'LookUp Ranges'!$A$64:$CY$69,BV$38)*$B40,VLOOKUP($C$2,'LookUp Ranges'!$A$56:$CY$62,BV$38)*$B40))</f>
        <v>0</v>
      </c>
      <c r="BW40" s="257">
        <f ca="1">IF($D40=$B40,0,IF(AND('Bonus Depreciation Help'!$C$34="50%",$D$5=Inservice),VLOOKUP($C$2,'LookUp Ranges'!$A$64:$CY$69,BW$38)*$B40,VLOOKUP($C$2,'LookUp Ranges'!$A$56:$CY$62,BW$38)*$B40))</f>
        <v>0</v>
      </c>
      <c r="BX40" s="257">
        <f ca="1">IF($D40=$B40,0,IF(AND('Bonus Depreciation Help'!$C$34="50%",$D$5=Inservice),VLOOKUP($C$2,'LookUp Ranges'!$A$64:$CY$69,BX$38)*$B40,VLOOKUP($C$2,'LookUp Ranges'!$A$56:$CY$62,BX$38)*$B40))</f>
        <v>0</v>
      </c>
      <c r="BY40" s="257">
        <f ca="1">IF($D40=$B40,0,IF(AND('Bonus Depreciation Help'!$C$34="50%",$D$5=Inservice),VLOOKUP($C$2,'LookUp Ranges'!$A$64:$CY$69,BY$38)*$B40,VLOOKUP($C$2,'LookUp Ranges'!$A$56:$CY$62,BY$38)*$B40))</f>
        <v>0</v>
      </c>
      <c r="BZ40" s="257">
        <f ca="1">IF($D40=$B40,0,IF(AND('Bonus Depreciation Help'!$C$34="50%",$D$5=Inservice),VLOOKUP($C$2,'LookUp Ranges'!$A$64:$CY$69,BZ$38)*$B40,VLOOKUP($C$2,'LookUp Ranges'!$A$56:$CY$62,BZ$38)*$B40))</f>
        <v>0</v>
      </c>
      <c r="CA40" s="257">
        <f ca="1">IF($D40=$B40,0,IF(AND('Bonus Depreciation Help'!$C$34="50%",$D$5=Inservice),VLOOKUP($C$2,'LookUp Ranges'!$A$64:$CY$69,CA$38)*$B40,VLOOKUP($C$2,'LookUp Ranges'!$A$56:$CY$62,CA$38)*$B40))</f>
        <v>0</v>
      </c>
      <c r="CB40" s="257">
        <f ca="1">IF($D40=$B40,0,IF(AND('Bonus Depreciation Help'!$C$34="50%",$D$5=Inservice),VLOOKUP($C$2,'LookUp Ranges'!$A$64:$CY$69,CB$38)*$B40,VLOOKUP($C$2,'LookUp Ranges'!$A$56:$CY$62,CB$38)*$B40))</f>
        <v>0</v>
      </c>
      <c r="CC40" s="257">
        <f ca="1">IF($D40=$B40,0,IF(AND('Bonus Depreciation Help'!$C$34="50%",$D$5=Inservice),VLOOKUP($C$2,'LookUp Ranges'!$A$64:$CY$69,CC$38)*$B40,VLOOKUP($C$2,'LookUp Ranges'!$A$56:$CY$62,CC$38)*$B40))</f>
        <v>0</v>
      </c>
      <c r="CD40" s="257">
        <f ca="1">IF($D40=$B40,0,IF(AND('Bonus Depreciation Help'!$C$34="50%",$D$5=Inservice),VLOOKUP($C$2,'LookUp Ranges'!$A$64:$CY$69,CD$38)*$B40,VLOOKUP($C$2,'LookUp Ranges'!$A$56:$CY$62,CD$38)*$B40))</f>
        <v>0</v>
      </c>
      <c r="CE40" s="257">
        <f ca="1">IF($D40=$B40,0,IF(AND('Bonus Depreciation Help'!$C$34="50%",$D$5=Inservice),VLOOKUP($C$2,'LookUp Ranges'!$A$64:$CY$69,CE$38)*$B40,VLOOKUP($C$2,'LookUp Ranges'!$A$56:$CY$62,CE$38)*$B40))</f>
        <v>0</v>
      </c>
      <c r="CF40" s="257">
        <f ca="1">IF($D40=$B40,0,IF(AND('Bonus Depreciation Help'!$C$34="50%",$D$5=Inservice),VLOOKUP($C$2,'LookUp Ranges'!$A$64:$CY$69,CF$38)*$B40,VLOOKUP($C$2,'LookUp Ranges'!$A$56:$CY$62,CF$38)*$B40))</f>
        <v>0</v>
      </c>
      <c r="CG40" s="257">
        <f ca="1">IF($D40=$B40,0,IF(AND('Bonus Depreciation Help'!$C$34="50%",$D$5=Inservice),VLOOKUP($C$2,'LookUp Ranges'!$A$64:$CY$69,CG$38)*$B40,VLOOKUP($C$2,'LookUp Ranges'!$A$56:$CY$62,CG$38)*$B40))</f>
        <v>0</v>
      </c>
      <c r="CH40" s="257">
        <f ca="1">IF($D40=$B40,0,IF(AND('Bonus Depreciation Help'!$C$34="50%",$D$5=Inservice),VLOOKUP($C$2,'LookUp Ranges'!$A$64:$CY$69,CH$38)*$B40,VLOOKUP($C$2,'LookUp Ranges'!$A$56:$CY$62,CH$38)*$B40))</f>
        <v>0</v>
      </c>
      <c r="CI40" s="257">
        <f ca="1">IF($D40=$B40,0,IF(AND('Bonus Depreciation Help'!$C$34="50%",$D$5=Inservice),VLOOKUP($C$2,'LookUp Ranges'!$A$64:$CY$69,CI$38)*$B40,VLOOKUP($C$2,'LookUp Ranges'!$A$56:$CY$62,CI$38)*$B40))</f>
        <v>0</v>
      </c>
      <c r="CJ40" s="257">
        <f ca="1">IF($D40=$B40,0,IF(AND('Bonus Depreciation Help'!$C$34="50%",$D$5=Inservice),VLOOKUP($C$2,'LookUp Ranges'!$A$64:$CY$69,CJ$38)*$B40,VLOOKUP($C$2,'LookUp Ranges'!$A$56:$CY$62,CJ$38)*$B40))</f>
        <v>0</v>
      </c>
      <c r="CK40" s="257">
        <f ca="1">IF($D40=$B40,0,IF(AND('Bonus Depreciation Help'!$C$34="50%",$D$5=Inservice),VLOOKUP($C$2,'LookUp Ranges'!$A$64:$CY$69,CK$38)*$B40,VLOOKUP($C$2,'LookUp Ranges'!$A$56:$CY$62,CK$38)*$B40))</f>
        <v>0</v>
      </c>
      <c r="CL40" s="257">
        <f ca="1">IF($D40=$B40,0,IF(AND('Bonus Depreciation Help'!$C$34="50%",$D$5=Inservice),VLOOKUP($C$2,'LookUp Ranges'!$A$64:$CY$69,CL$38)*$B40,VLOOKUP($C$2,'LookUp Ranges'!$A$56:$CY$62,CL$38)*$B40))</f>
        <v>0</v>
      </c>
      <c r="CM40" s="257">
        <f ca="1">IF($D40=$B40,0,IF(AND('Bonus Depreciation Help'!$C$34="50%",$D$5=Inservice),VLOOKUP($C$2,'LookUp Ranges'!$A$64:$CY$69,CM$38)*$B40,VLOOKUP($C$2,'LookUp Ranges'!$A$56:$CY$62,CM$38)*$B40))</f>
        <v>0</v>
      </c>
      <c r="CN40" s="257">
        <f ca="1">IF($D40=$B40,0,IF(AND('Bonus Depreciation Help'!$C$34="50%",$D$5=Inservice),VLOOKUP($C$2,'LookUp Ranges'!$A$64:$CY$69,CN$38)*$B40,VLOOKUP($C$2,'LookUp Ranges'!$A$56:$CY$62,CN$38)*$B40))</f>
        <v>0</v>
      </c>
      <c r="CO40" s="257">
        <f ca="1">IF($D40=$B40,0,IF(AND('Bonus Depreciation Help'!$C$34="50%",$D$5=Inservice),VLOOKUP($C$2,'LookUp Ranges'!$A$64:$CY$69,CO$38)*$B40,VLOOKUP($C$2,'LookUp Ranges'!$A$56:$CY$62,CO$38)*$B40))</f>
        <v>0</v>
      </c>
      <c r="CP40" s="257">
        <f ca="1">IF($D40=$B40,0,IF(AND('Bonus Depreciation Help'!$C$34="50%",$D$5=Inservice),VLOOKUP($C$2,'LookUp Ranges'!$A$64:$CY$69,CP$38)*$B40,VLOOKUP($C$2,'LookUp Ranges'!$A$56:$CY$62,CP$38)*$B40))</f>
        <v>0</v>
      </c>
      <c r="CQ40" s="257">
        <f ca="1">IF($D40=$B40,0,IF(AND('Bonus Depreciation Help'!$C$34="50%",$D$5=Inservice),VLOOKUP($C$2,'LookUp Ranges'!$A$64:$CY$69,CQ$38)*$B40,VLOOKUP($C$2,'LookUp Ranges'!$A$56:$CY$62,CQ$38)*$B40))</f>
        <v>0</v>
      </c>
      <c r="CR40" s="257">
        <f ca="1">IF($D40=$B40,0,IF(AND('Bonus Depreciation Help'!$C$34="50%",$D$5=Inservice),VLOOKUP($C$2,'LookUp Ranges'!$A$64:$CY$69,CR$38)*$B40,VLOOKUP($C$2,'LookUp Ranges'!$A$56:$CY$62,CR$38)*$B40))</f>
        <v>0</v>
      </c>
      <c r="CS40" s="257">
        <f ca="1">IF($D40=$B40,0,IF(AND('Bonus Depreciation Help'!$C$34="50%",$D$5=Inservice),VLOOKUP($C$2,'LookUp Ranges'!$A$64:$CY$69,CS$38)*$B40,VLOOKUP($C$2,'LookUp Ranges'!$A$56:$CY$62,CS$38)*$B40))</f>
        <v>0</v>
      </c>
      <c r="CT40" s="257">
        <f ca="1">IF($D40=$B40,0,IF(AND('Bonus Depreciation Help'!$C$34="50%",$D$5=Inservice),VLOOKUP($C$2,'LookUp Ranges'!$A$64:$CY$69,CT$38)*$B40,VLOOKUP($C$2,'LookUp Ranges'!$A$56:$CY$62,CT$38)*$B40))</f>
        <v>0</v>
      </c>
      <c r="CU40" s="257">
        <f ca="1">IF($D40=$B40,0,IF(AND('Bonus Depreciation Help'!$C$34="50%",$D$5=Inservice),VLOOKUP($C$2,'LookUp Ranges'!$A$64:$CY$69,CU$38)*$B40,VLOOKUP($C$2,'LookUp Ranges'!$A$56:$CY$62,CU$38)*$B40))</f>
        <v>0</v>
      </c>
      <c r="CV40" s="257">
        <f ca="1">IF($D40=$B40,0,IF(AND('Bonus Depreciation Help'!$C$34="50%",$D$5=Inservice),VLOOKUP($C$2,'LookUp Ranges'!$A$64:$CY$69,CV$38)*$B40,VLOOKUP($C$2,'LookUp Ranges'!$A$56:$CY$62,CV$38)*$B40))</f>
        <v>0</v>
      </c>
      <c r="CW40" s="257">
        <f ca="1">IF($D40=$B40,0,IF(AND('Bonus Depreciation Help'!$C$34="50%",$D$5=Inservice),VLOOKUP($C$2,'LookUp Ranges'!$A$64:$CY$69,CW$38)*$B40,VLOOKUP($C$2,'LookUp Ranges'!$A$56:$CY$62,CW$38)*$B40))</f>
        <v>0</v>
      </c>
      <c r="CX40" s="257">
        <f ca="1">IF($D40=$B40,0,IF(AND('Bonus Depreciation Help'!$C$34="50%",$D$5=Inservice),VLOOKUP($C$2,'LookUp Ranges'!$A$64:$CY$69,CX$38)*$B40,VLOOKUP($C$2,'LookUp Ranges'!$A$56:$CY$62,CX$38)*$B40))</f>
        <v>0</v>
      </c>
      <c r="CY40" s="247">
        <f t="shared" ref="CY40:CY59" ca="1" si="28">SUM(C40:CX40)</f>
        <v>0</v>
      </c>
    </row>
    <row r="41" spans="1:103" x14ac:dyDescent="0.2">
      <c r="A41" s="246">
        <f t="shared" si="26"/>
        <v>3</v>
      </c>
      <c r="B41" s="238">
        <f t="shared" si="27"/>
        <v>0</v>
      </c>
      <c r="C41" s="248"/>
      <c r="D41" s="248"/>
      <c r="E41" s="256">
        <f ca="1">IF(AND('Bonus Depreciation Help'!$C$34="100%",E$5=Inservice),$B41,IF(AND('Bonus Depreciation Help'!$C$34="50%",E$5=Inservice),VLOOKUP($C$2,'LookUp Ranges'!$A$64:$CY$69,D$38)*$B41,VLOOKUP($C$2,'LookUp Ranges'!$A$56:$CY$62,D$38)*$B41))</f>
        <v>0</v>
      </c>
      <c r="F41" s="256">
        <f ca="1">IF($E41=$B41,0,IF(AND('Bonus Depreciation Help'!$C$34="50%",$E$5=Inservice),VLOOKUP($C$2,'LookUp Ranges'!$A$64:$CY$69,E$38)*$B41,VLOOKUP($C$2,'LookUp Ranges'!$A$56:$CY$62,E$38)*$B41))</f>
        <v>0</v>
      </c>
      <c r="G41" s="256">
        <f ca="1">IF($E41=$B41,0,IF(AND('Bonus Depreciation Help'!$C$34="50%",$E$5=Inservice),VLOOKUP($C$2,'LookUp Ranges'!$A$64:$CY$69,F$38)*$B41,VLOOKUP($C$2,'LookUp Ranges'!$A$56:$CY$62,F$38)*$B41))</f>
        <v>0</v>
      </c>
      <c r="H41" s="256">
        <f ca="1">IF($E41=$B41,0,IF(AND('Bonus Depreciation Help'!$C$34="50%",$E$5=Inservice),VLOOKUP($C$2,'LookUp Ranges'!$A$64:$CY$69,G$38)*$B41,VLOOKUP($C$2,'LookUp Ranges'!$A$56:$CY$62,G$38)*$B41))</f>
        <v>0</v>
      </c>
      <c r="I41" s="256">
        <f ca="1">IF($E41=$B41,0,IF(AND('Bonus Depreciation Help'!$C$34="50%",$E$5=Inservice),VLOOKUP($C$2,'LookUp Ranges'!$A$64:$CY$69,H$38)*$B41,VLOOKUP($C$2,'LookUp Ranges'!$A$56:$CY$62,H$38)*$B41))</f>
        <v>0</v>
      </c>
      <c r="J41" s="256">
        <f ca="1">IF($E41=$B41,0,IF(AND('Bonus Depreciation Help'!$C$34="50%",$E$5=Inservice),VLOOKUP($C$2,'LookUp Ranges'!$A$64:$CY$69,I$38)*$B41,VLOOKUP($C$2,'LookUp Ranges'!$A$56:$CY$62,I$38)*$B41))</f>
        <v>0</v>
      </c>
      <c r="K41" s="256">
        <f ca="1">IF($E41=$B41,0,IF(AND('Bonus Depreciation Help'!$C$34="50%",$E$5=Inservice),VLOOKUP($C$2,'LookUp Ranges'!$A$64:$CY$69,J$38)*$B41,VLOOKUP($C$2,'LookUp Ranges'!$A$56:$CY$62,J$38)*$B41))</f>
        <v>0</v>
      </c>
      <c r="L41" s="256">
        <f ca="1">IF($E41=$B41,0,IF(AND('Bonus Depreciation Help'!$C$34="50%",$E$5=Inservice),VLOOKUP($C$2,'LookUp Ranges'!$A$64:$CY$69,K$38)*$B41,VLOOKUP($C$2,'LookUp Ranges'!$A$56:$CY$62,K$38)*$B41))</f>
        <v>0</v>
      </c>
      <c r="M41" s="256">
        <f ca="1">IF($E41=$B41,0,IF(AND('Bonus Depreciation Help'!$C$34="50%",$E$5=Inservice),VLOOKUP($C$2,'LookUp Ranges'!$A$64:$CY$69,L$38)*$B41,VLOOKUP($C$2,'LookUp Ranges'!$A$56:$CY$62,L$38)*$B41))</f>
        <v>0</v>
      </c>
      <c r="N41" s="256">
        <f ca="1">IF($E41=$B41,0,IF(AND('Bonus Depreciation Help'!$C$34="50%",$E$5=Inservice),VLOOKUP($C$2,'LookUp Ranges'!$A$64:$CY$69,M$38)*$B41,VLOOKUP($C$2,'LookUp Ranges'!$A$56:$CY$62,M$38)*$B41))</f>
        <v>0</v>
      </c>
      <c r="O41" s="256">
        <f ca="1">IF($E41=$B41,0,IF(AND('Bonus Depreciation Help'!$C$34="50%",$E$5=Inservice),VLOOKUP($C$2,'LookUp Ranges'!$A$64:$CY$69,N$38)*$B41,VLOOKUP($C$2,'LookUp Ranges'!$A$56:$CY$62,N$38)*$B41))</f>
        <v>0</v>
      </c>
      <c r="P41" s="256">
        <f ca="1">IF($E41=$B41,0,IF(AND('Bonus Depreciation Help'!$C$34="50%",$E$5=Inservice),VLOOKUP($C$2,'LookUp Ranges'!$A$64:$CY$69,O$38)*$B41,VLOOKUP($C$2,'LookUp Ranges'!$A$56:$CY$62,O$38)*$B41))</f>
        <v>0</v>
      </c>
      <c r="Q41" s="256">
        <f ca="1">IF($E41=$B41,0,IF(AND('Bonus Depreciation Help'!$C$34="50%",$E$5=Inservice),VLOOKUP($C$2,'LookUp Ranges'!$A$64:$CY$69,P$38)*$B41,VLOOKUP($C$2,'LookUp Ranges'!$A$56:$CY$62,P$38)*$B41))</f>
        <v>0</v>
      </c>
      <c r="R41" s="256">
        <f ca="1">IF($E41=$B41,0,IF(AND('Bonus Depreciation Help'!$C$34="50%",$E$5=Inservice),VLOOKUP($C$2,'LookUp Ranges'!$A$64:$CY$69,Q$38)*$B41,VLOOKUP($C$2,'LookUp Ranges'!$A$56:$CY$62,Q$38)*$B41))</f>
        <v>0</v>
      </c>
      <c r="S41" s="256">
        <f ca="1">IF($E41=$B41,0,IF(AND('Bonus Depreciation Help'!$C$34="50%",$E$5=Inservice),VLOOKUP($C$2,'LookUp Ranges'!$A$64:$CY$69,R$38)*$B41,VLOOKUP($C$2,'LookUp Ranges'!$A$56:$CY$62,R$38)*$B41))</f>
        <v>0</v>
      </c>
      <c r="T41" s="256">
        <f ca="1">IF($E41=$B41,0,IF(AND('Bonus Depreciation Help'!$C$34="50%",$E$5=Inservice),VLOOKUP($C$2,'LookUp Ranges'!$A$64:$CY$69,S$38)*$B41,VLOOKUP($C$2,'LookUp Ranges'!$A$56:$CY$62,S$38)*$B41))</f>
        <v>0</v>
      </c>
      <c r="U41" s="256">
        <f ca="1">IF($E41=$B41,0,IF(AND('Bonus Depreciation Help'!$C$34="50%",$E$5=Inservice),VLOOKUP($C$2,'LookUp Ranges'!$A$64:$CY$69,T$38)*$B41,VLOOKUP($C$2,'LookUp Ranges'!$A$56:$CY$62,T$38)*$B41))</f>
        <v>0</v>
      </c>
      <c r="V41" s="256">
        <f ca="1">IF($E41=$B41,0,IF(AND('Bonus Depreciation Help'!$C$34="50%",$E$5=Inservice),VLOOKUP($C$2,'LookUp Ranges'!$A$64:$CY$69,U$38)*$B41,VLOOKUP($C$2,'LookUp Ranges'!$A$56:$CY$62,U$38)*$B41))</f>
        <v>0</v>
      </c>
      <c r="W41" s="256">
        <f ca="1">IF($E41=$B41,0,IF(AND('Bonus Depreciation Help'!$C$34="50%",$E$5=Inservice),VLOOKUP($C$2,'LookUp Ranges'!$A$64:$CY$69,V$38)*$B41,VLOOKUP($C$2,'LookUp Ranges'!$A$56:$CY$62,V$38)*$B41))</f>
        <v>0</v>
      </c>
      <c r="X41" s="256">
        <f ca="1">IF($E41=$B41,0,IF(AND('Bonus Depreciation Help'!$C$34="50%",$E$5=Inservice),VLOOKUP($C$2,'LookUp Ranges'!$A$64:$CY$69,W$38)*$B41,VLOOKUP($C$2,'LookUp Ranges'!$A$56:$CY$62,W$38)*$B41))</f>
        <v>0</v>
      </c>
      <c r="Y41" s="256">
        <f ca="1">IF($E41=$B41,0,IF(AND('Bonus Depreciation Help'!$C$34="50%",$E$5=Inservice),VLOOKUP($C$2,'LookUp Ranges'!$A$64:$CY$69,X$38)*$B41,VLOOKUP($C$2,'LookUp Ranges'!$A$56:$CY$62,X$38)*$B41))</f>
        <v>0</v>
      </c>
      <c r="Z41" s="257">
        <f ca="1">IF($E41=$B41,0,IF(AND('Bonus Depreciation Help'!$C$34="50%",$E$5=Inservice),VLOOKUP($C$2,'LookUp Ranges'!$A$64:$CY$69,Y$38)*$B41,VLOOKUP($C$2,'LookUp Ranges'!$A$56:$CY$62,Y$38)*$B41))</f>
        <v>0</v>
      </c>
      <c r="AA41" s="257">
        <f ca="1">IF($E41=$B41,0,IF(AND('Bonus Depreciation Help'!$C$34="50%",$E$5=Inservice),VLOOKUP($C$2,'LookUp Ranges'!$A$64:$CY$69,Z$38)*$B41,VLOOKUP($C$2,'LookUp Ranges'!$A$56:$CY$62,Z$38)*$B41))</f>
        <v>0</v>
      </c>
      <c r="AB41" s="257">
        <f ca="1">IF($E41=$B41,0,IF(AND('Bonus Depreciation Help'!$C$34="50%",$E$5=Inservice),VLOOKUP($C$2,'LookUp Ranges'!$A$64:$CY$69,AA$38)*$B41,VLOOKUP($C$2,'LookUp Ranges'!$A$56:$CY$62,AA$38)*$B41))</f>
        <v>0</v>
      </c>
      <c r="AC41" s="257">
        <f ca="1">IF($E41=$B41,0,IF(AND('Bonus Depreciation Help'!$C$34="50%",$E$5=Inservice),VLOOKUP($C$2,'LookUp Ranges'!$A$64:$CY$69,AB$38)*$B41,VLOOKUP($C$2,'LookUp Ranges'!$A$56:$CY$62,AB$38)*$B41))</f>
        <v>0</v>
      </c>
      <c r="AD41" s="257">
        <f ca="1">IF($E41=$B41,0,IF(AND('Bonus Depreciation Help'!$C$34="50%",$E$5=Inservice),VLOOKUP($C$2,'LookUp Ranges'!$A$64:$CY$69,AC$38)*$B41,VLOOKUP($C$2,'LookUp Ranges'!$A$56:$CY$62,AC$38)*$B41))</f>
        <v>0</v>
      </c>
      <c r="AE41" s="257">
        <f ca="1">IF($E41=$B41,0,IF(AND('Bonus Depreciation Help'!$C$34="50%",$E$5=Inservice),VLOOKUP($C$2,'LookUp Ranges'!$A$64:$CY$69,AD$38)*$B41,VLOOKUP($C$2,'LookUp Ranges'!$A$56:$CY$62,AD$38)*$B41))</f>
        <v>0</v>
      </c>
      <c r="AF41" s="257">
        <f ca="1">IF($E41=$B41,0,IF(AND('Bonus Depreciation Help'!$C$34="50%",$E$5=Inservice),VLOOKUP($C$2,'LookUp Ranges'!$A$64:$CY$69,AE$38)*$B41,VLOOKUP($C$2,'LookUp Ranges'!$A$56:$CY$62,AE$38)*$B41))</f>
        <v>0</v>
      </c>
      <c r="AG41" s="257">
        <f ca="1">IF($E41=$B41,0,IF(AND('Bonus Depreciation Help'!$C$34="50%",$E$5=Inservice),VLOOKUP($C$2,'LookUp Ranges'!$A$64:$CY$69,AF$38)*$B41,VLOOKUP($C$2,'LookUp Ranges'!$A$56:$CY$62,AF$38)*$B41))</f>
        <v>0</v>
      </c>
      <c r="AH41" s="257">
        <f ca="1">IF($E41=$B41,0,IF(AND('Bonus Depreciation Help'!$C$34="50%",$E$5=Inservice),VLOOKUP($C$2,'LookUp Ranges'!$A$64:$CY$69,AG$38)*$B41,VLOOKUP($C$2,'LookUp Ranges'!$A$56:$CY$62,AG$38)*$B41))</f>
        <v>0</v>
      </c>
      <c r="AI41" s="257">
        <f ca="1">IF($E41=$B41,0,IF(AND('Bonus Depreciation Help'!$C$34="50%",$E$5=Inservice),VLOOKUP($C$2,'LookUp Ranges'!$A$64:$CY$69,AH$38)*$B41,VLOOKUP($C$2,'LookUp Ranges'!$A$56:$CY$62,AH$38)*$B41))</f>
        <v>0</v>
      </c>
      <c r="AJ41" s="257">
        <f ca="1">IF($E41=$B41,0,IF(AND('Bonus Depreciation Help'!$C$34="50%",$E$5=Inservice),VLOOKUP($C$2,'LookUp Ranges'!$A$64:$CY$69,AI$38)*$B41,VLOOKUP($C$2,'LookUp Ranges'!$A$56:$CY$62,AI$38)*$B41))</f>
        <v>0</v>
      </c>
      <c r="AK41" s="257">
        <f ca="1">IF($E41=$B41,0,IF(AND('Bonus Depreciation Help'!$C$34="50%",$E$5=Inservice),VLOOKUP($C$2,'LookUp Ranges'!$A$64:$CY$69,AJ$38)*$B41,VLOOKUP($C$2,'LookUp Ranges'!$A$56:$CY$62,AJ$38)*$B41))</f>
        <v>0</v>
      </c>
      <c r="AL41" s="257">
        <f ca="1">IF($E41=$B41,0,IF(AND('Bonus Depreciation Help'!$C$34="50%",$E$5=Inservice),VLOOKUP($C$2,'LookUp Ranges'!$A$64:$CY$69,AK$38)*$B41,VLOOKUP($C$2,'LookUp Ranges'!$A$56:$CY$62,AK$38)*$B41))</f>
        <v>0</v>
      </c>
      <c r="AM41" s="257">
        <f ca="1">IF($E41=$B41,0,IF(AND('Bonus Depreciation Help'!$C$34="50%",$E$5=Inservice),VLOOKUP($C$2,'LookUp Ranges'!$A$64:$CY$69,AL$38)*$B41,VLOOKUP($C$2,'LookUp Ranges'!$A$56:$CY$62,AL$38)*$B41))</f>
        <v>0</v>
      </c>
      <c r="AN41" s="257">
        <f ca="1">IF($E41=$B41,0,IF(AND('Bonus Depreciation Help'!$C$34="50%",$E$5=Inservice),VLOOKUP($C$2,'LookUp Ranges'!$A$64:$CY$69,AM$38)*$B41,VLOOKUP($C$2,'LookUp Ranges'!$A$56:$CY$62,AM$38)*$B41))</f>
        <v>0</v>
      </c>
      <c r="AO41" s="257">
        <f ca="1">IF($E41=$B41,0,IF(AND('Bonus Depreciation Help'!$C$34="50%",$E$5=Inservice),VLOOKUP($C$2,'LookUp Ranges'!$A$64:$CY$69,AN$38)*$B41,VLOOKUP($C$2,'LookUp Ranges'!$A$56:$CY$62,AN$38)*$B41))</f>
        <v>0</v>
      </c>
      <c r="AP41" s="257">
        <f ca="1">IF($E41=$B41,0,IF(AND('Bonus Depreciation Help'!$C$34="50%",$E$5=Inservice),VLOOKUP($C$2,'LookUp Ranges'!$A$64:$CY$69,AO$38)*$B41,VLOOKUP($C$2,'LookUp Ranges'!$A$56:$CY$62,AO$38)*$B41))</f>
        <v>0</v>
      </c>
      <c r="AQ41" s="257">
        <f ca="1">IF($E41=$B41,0,IF(AND('Bonus Depreciation Help'!$C$34="50%",$E$5=Inservice),VLOOKUP($C$2,'LookUp Ranges'!$A$64:$CY$69,AP$38)*$B41,VLOOKUP($C$2,'LookUp Ranges'!$A$56:$CY$62,AP$38)*$B41))</f>
        <v>0</v>
      </c>
      <c r="AR41" s="257">
        <f ca="1">IF($E41=$B41,0,IF(AND('Bonus Depreciation Help'!$C$34="50%",$E$5=Inservice),VLOOKUP($C$2,'LookUp Ranges'!$A$64:$CY$69,AQ$38)*$B41,VLOOKUP($C$2,'LookUp Ranges'!$A$56:$CY$62,AQ$38)*$B41))</f>
        <v>0</v>
      </c>
      <c r="AS41" s="257">
        <f ca="1">IF($E41=$B41,0,IF(AND('Bonus Depreciation Help'!$C$34="50%",$E$5=Inservice),VLOOKUP($C$2,'LookUp Ranges'!$A$64:$CY$69,AR$38)*$B41,VLOOKUP($C$2,'LookUp Ranges'!$A$56:$CY$62,AR$38)*$B41))</f>
        <v>0</v>
      </c>
      <c r="AT41" s="257">
        <f ca="1">IF($E41=$B41,0,IF(AND('Bonus Depreciation Help'!$C$34="50%",$E$5=Inservice),VLOOKUP($C$2,'LookUp Ranges'!$A$64:$CY$69,AS$38)*$B41,VLOOKUP($C$2,'LookUp Ranges'!$A$56:$CY$62,AS$38)*$B41))</f>
        <v>0</v>
      </c>
      <c r="AU41" s="257">
        <f ca="1">IF($E41=$B41,0,IF(AND('Bonus Depreciation Help'!$C$34="50%",$E$5=Inservice),VLOOKUP($C$2,'LookUp Ranges'!$A$64:$CY$69,AT$38)*$B41,VLOOKUP($C$2,'LookUp Ranges'!$A$56:$CY$62,AT$38)*$B41))</f>
        <v>0</v>
      </c>
      <c r="AV41" s="257">
        <f ca="1">IF($E41=$B41,0,IF(AND('Bonus Depreciation Help'!$C$34="50%",$E$5=Inservice),VLOOKUP($C$2,'LookUp Ranges'!$A$64:$CY$69,AU$38)*$B41,VLOOKUP($C$2,'LookUp Ranges'!$A$56:$CY$62,AU$38)*$B41))</f>
        <v>0</v>
      </c>
      <c r="AW41" s="257">
        <f ca="1">IF($E41=$B41,0,IF(AND('Bonus Depreciation Help'!$C$34="50%",$E$5=Inservice),VLOOKUP($C$2,'LookUp Ranges'!$A$64:$CY$69,AV$38)*$B41,VLOOKUP($C$2,'LookUp Ranges'!$A$56:$CY$62,AV$38)*$B41))</f>
        <v>0</v>
      </c>
      <c r="AX41" s="257">
        <f ca="1">IF($E41=$B41,0,IF(AND('Bonus Depreciation Help'!$C$34="50%",$E$5=Inservice),VLOOKUP($C$2,'LookUp Ranges'!$A$64:$CY$69,AW$38)*$B41,VLOOKUP($C$2,'LookUp Ranges'!$A$56:$CY$62,AW$38)*$B41))</f>
        <v>0</v>
      </c>
      <c r="AY41" s="257">
        <f ca="1">IF($E41=$B41,0,IF(AND('Bonus Depreciation Help'!$C$34="50%",$E$5=Inservice),VLOOKUP($C$2,'LookUp Ranges'!$A$64:$CY$69,AX$38)*$B41,VLOOKUP($C$2,'LookUp Ranges'!$A$56:$CY$62,AX$38)*$B41))</f>
        <v>0</v>
      </c>
      <c r="AZ41" s="257">
        <f ca="1">IF($E41=$B41,0,IF(AND('Bonus Depreciation Help'!$C$34="50%",$E$5=Inservice),VLOOKUP($C$2,'LookUp Ranges'!$A$64:$CY$69,AY$38)*$B41,VLOOKUP($C$2,'LookUp Ranges'!$A$56:$CY$62,AY$38)*$B41))</f>
        <v>0</v>
      </c>
      <c r="BA41" s="257">
        <f ca="1">IF($E41=$B41,0,IF(AND('Bonus Depreciation Help'!$C$34="50%",$E$5=Inservice),VLOOKUP($C$2,'LookUp Ranges'!$A$64:$CY$69,AZ$38)*$B41,VLOOKUP($C$2,'LookUp Ranges'!$A$56:$CY$62,AZ$38)*$B41))</f>
        <v>0</v>
      </c>
      <c r="BB41" s="257">
        <f ca="1">IF($E41=$B41,0,IF(AND('Bonus Depreciation Help'!$C$34="50%",$E$5=Inservice),VLOOKUP($C$2,'LookUp Ranges'!$A$64:$CY$69,BA$38)*$B41,VLOOKUP($C$2,'LookUp Ranges'!$A$56:$CY$62,BA$38)*$B41))</f>
        <v>0</v>
      </c>
      <c r="BC41" s="257">
        <f ca="1">IF($E41=$B41,0,IF(AND('Bonus Depreciation Help'!$C$34="50%",$E$5=Inservice),VLOOKUP($C$2,'LookUp Ranges'!$A$64:$CY$69,BB$38)*$B41,VLOOKUP($C$2,'LookUp Ranges'!$A$56:$CY$62,BB$38)*$B41))</f>
        <v>0</v>
      </c>
      <c r="BD41" s="257">
        <f ca="1">IF($E41=$B41,0,IF(AND('Bonus Depreciation Help'!$C$34="50%",$E$5=Inservice),VLOOKUP($C$2,'LookUp Ranges'!$A$64:$CY$69,BC$38)*$B41,VLOOKUP($C$2,'LookUp Ranges'!$A$56:$CY$62,BC$38)*$B41))</f>
        <v>0</v>
      </c>
      <c r="BE41" s="257">
        <f ca="1">IF($E41=$B41,0,IF(AND('Bonus Depreciation Help'!$C$34="50%",$E$5=Inservice),VLOOKUP($C$2,'LookUp Ranges'!$A$64:$CY$69,BD$38)*$B41,VLOOKUP($C$2,'LookUp Ranges'!$A$56:$CY$62,BD$38)*$B41))</f>
        <v>0</v>
      </c>
      <c r="BF41" s="257">
        <f ca="1">IF($E41=$B41,0,IF(AND('Bonus Depreciation Help'!$C$34="50%",$E$5=Inservice),VLOOKUP($C$2,'LookUp Ranges'!$A$64:$CY$69,BE$38)*$B41,VLOOKUP($C$2,'LookUp Ranges'!$A$56:$CY$62,BE$38)*$B41))</f>
        <v>0</v>
      </c>
      <c r="BG41" s="257">
        <f ca="1">IF($E41=$B41,0,IF(AND('Bonus Depreciation Help'!$C$34="50%",$E$5=Inservice),VLOOKUP($C$2,'LookUp Ranges'!$A$64:$CY$69,BF$38)*$B41,VLOOKUP($C$2,'LookUp Ranges'!$A$56:$CY$62,BF$38)*$B41))</f>
        <v>0</v>
      </c>
      <c r="BH41" s="257">
        <f ca="1">IF($E41=$B41,0,IF(AND('Bonus Depreciation Help'!$C$34="50%",$E$5=Inservice),VLOOKUP($C$2,'LookUp Ranges'!$A$64:$CY$69,BG$38)*$B41,VLOOKUP($C$2,'LookUp Ranges'!$A$56:$CY$62,BG$38)*$B41))</f>
        <v>0</v>
      </c>
      <c r="BI41" s="257">
        <f ca="1">IF($E41=$B41,0,IF(AND('Bonus Depreciation Help'!$C$34="50%",$E$5=Inservice),VLOOKUP($C$2,'LookUp Ranges'!$A$64:$CY$69,BH$38)*$B41,VLOOKUP($C$2,'LookUp Ranges'!$A$56:$CY$62,BH$38)*$B41))</f>
        <v>0</v>
      </c>
      <c r="BJ41" s="257">
        <f ca="1">IF($E41=$B41,0,IF(AND('Bonus Depreciation Help'!$C$34="50%",$E$5=Inservice),VLOOKUP($C$2,'LookUp Ranges'!$A$64:$CY$69,BI$38)*$B41,VLOOKUP($C$2,'LookUp Ranges'!$A$56:$CY$62,BI$38)*$B41))</f>
        <v>0</v>
      </c>
      <c r="BK41" s="257">
        <f ca="1">IF($E41=$B41,0,IF(AND('Bonus Depreciation Help'!$C$34="50%",$E$5=Inservice),VLOOKUP($C$2,'LookUp Ranges'!$A$64:$CY$69,BJ$38)*$B41,VLOOKUP($C$2,'LookUp Ranges'!$A$56:$CY$62,BJ$38)*$B41))</f>
        <v>0</v>
      </c>
      <c r="BL41" s="257">
        <f ca="1">IF($E41=$B41,0,IF(AND('Bonus Depreciation Help'!$C$34="50%",$E$5=Inservice),VLOOKUP($C$2,'LookUp Ranges'!$A$64:$CY$69,BK$38)*$B41,VLOOKUP($C$2,'LookUp Ranges'!$A$56:$CY$62,BK$38)*$B41))</f>
        <v>0</v>
      </c>
      <c r="BM41" s="257">
        <f ca="1">IF($E41=$B41,0,IF(AND('Bonus Depreciation Help'!$C$34="50%",$E$5=Inservice),VLOOKUP($C$2,'LookUp Ranges'!$A$64:$CY$69,BL$38)*$B41,VLOOKUP($C$2,'LookUp Ranges'!$A$56:$CY$62,BL$38)*$B41))</f>
        <v>0</v>
      </c>
      <c r="BN41" s="257">
        <f ca="1">IF($E41=$B41,0,IF(AND('Bonus Depreciation Help'!$C$34="50%",$E$5=Inservice),VLOOKUP($C$2,'LookUp Ranges'!$A$64:$CY$69,BM$38)*$B41,VLOOKUP($C$2,'LookUp Ranges'!$A$56:$CY$62,BM$38)*$B41))</f>
        <v>0</v>
      </c>
      <c r="BO41" s="257">
        <f ca="1">IF($E41=$B41,0,IF(AND('Bonus Depreciation Help'!$C$34="50%",$E$5=Inservice),VLOOKUP($C$2,'LookUp Ranges'!$A$64:$CY$69,BN$38)*$B41,VLOOKUP($C$2,'LookUp Ranges'!$A$56:$CY$62,BN$38)*$B41))</f>
        <v>0</v>
      </c>
      <c r="BP41" s="257">
        <f ca="1">IF($E41=$B41,0,IF(AND('Bonus Depreciation Help'!$C$34="50%",$E$5=Inservice),VLOOKUP($C$2,'LookUp Ranges'!$A$64:$CY$69,BO$38)*$B41,VLOOKUP($C$2,'LookUp Ranges'!$A$56:$CY$62,BO$38)*$B41))</f>
        <v>0</v>
      </c>
      <c r="BQ41" s="257">
        <f ca="1">IF($E41=$B41,0,IF(AND('Bonus Depreciation Help'!$C$34="50%",$E$5=Inservice),VLOOKUP($C$2,'LookUp Ranges'!$A$64:$CY$69,BP$38)*$B41,VLOOKUP($C$2,'LookUp Ranges'!$A$56:$CY$62,BP$38)*$B41))</f>
        <v>0</v>
      </c>
      <c r="BR41" s="257">
        <f ca="1">IF($E41=$B41,0,IF(AND('Bonus Depreciation Help'!$C$34="50%",$E$5=Inservice),VLOOKUP($C$2,'LookUp Ranges'!$A$64:$CY$69,BQ$38)*$B41,VLOOKUP($C$2,'LookUp Ranges'!$A$56:$CY$62,BQ$38)*$B41))</f>
        <v>0</v>
      </c>
      <c r="BS41" s="257">
        <f ca="1">IF($E41=$B41,0,IF(AND('Bonus Depreciation Help'!$C$34="50%",$E$5=Inservice),VLOOKUP($C$2,'LookUp Ranges'!$A$64:$CY$69,BR$38)*$B41,VLOOKUP($C$2,'LookUp Ranges'!$A$56:$CY$62,BR$38)*$B41))</f>
        <v>0</v>
      </c>
      <c r="BT41" s="257">
        <f ca="1">IF($E41=$B41,0,IF(AND('Bonus Depreciation Help'!$C$34="50%",$E$5=Inservice),VLOOKUP($C$2,'LookUp Ranges'!$A$64:$CY$69,BS$38)*$B41,VLOOKUP($C$2,'LookUp Ranges'!$A$56:$CY$62,BS$38)*$B41))</f>
        <v>0</v>
      </c>
      <c r="BU41" s="257">
        <f ca="1">IF($E41=$B41,0,IF(AND('Bonus Depreciation Help'!$C$34="50%",$E$5=Inservice),VLOOKUP($C$2,'LookUp Ranges'!$A$64:$CY$69,BT$38)*$B41,VLOOKUP($C$2,'LookUp Ranges'!$A$56:$CY$62,BT$38)*$B41))</f>
        <v>0</v>
      </c>
      <c r="BV41" s="257">
        <f ca="1">IF($E41=$B41,0,IF(AND('Bonus Depreciation Help'!$C$34="50%",$E$5=Inservice),VLOOKUP($C$2,'LookUp Ranges'!$A$64:$CY$69,BU$38)*$B41,VLOOKUP($C$2,'LookUp Ranges'!$A$56:$CY$62,BU$38)*$B41))</f>
        <v>0</v>
      </c>
      <c r="BW41" s="257">
        <f ca="1">IF($E41=$B41,0,IF(AND('Bonus Depreciation Help'!$C$34="50%",$E$5=Inservice),VLOOKUP($C$2,'LookUp Ranges'!$A$64:$CY$69,BV$38)*$B41,VLOOKUP($C$2,'LookUp Ranges'!$A$56:$CY$62,BV$38)*$B41))</f>
        <v>0</v>
      </c>
      <c r="BX41" s="257">
        <f ca="1">IF($E41=$B41,0,IF(AND('Bonus Depreciation Help'!$C$34="50%",$E$5=Inservice),VLOOKUP($C$2,'LookUp Ranges'!$A$64:$CY$69,BW$38)*$B41,VLOOKUP($C$2,'LookUp Ranges'!$A$56:$CY$62,BW$38)*$B41))</f>
        <v>0</v>
      </c>
      <c r="BY41" s="257">
        <f ca="1">IF($E41=$B41,0,IF(AND('Bonus Depreciation Help'!$C$34="50%",$E$5=Inservice),VLOOKUP($C$2,'LookUp Ranges'!$A$64:$CY$69,BX$38)*$B41,VLOOKUP($C$2,'LookUp Ranges'!$A$56:$CY$62,BX$38)*$B41))</f>
        <v>0</v>
      </c>
      <c r="BZ41" s="257">
        <f ca="1">IF($E41=$B41,0,IF(AND('Bonus Depreciation Help'!$C$34="50%",$E$5=Inservice),VLOOKUP($C$2,'LookUp Ranges'!$A$64:$CY$69,BY$38)*$B41,VLOOKUP($C$2,'LookUp Ranges'!$A$56:$CY$62,BY$38)*$B41))</f>
        <v>0</v>
      </c>
      <c r="CA41" s="257">
        <f ca="1">IF($E41=$B41,0,IF(AND('Bonus Depreciation Help'!$C$34="50%",$E$5=Inservice),VLOOKUP($C$2,'LookUp Ranges'!$A$64:$CY$69,BZ$38)*$B41,VLOOKUP($C$2,'LookUp Ranges'!$A$56:$CY$62,BZ$38)*$B41))</f>
        <v>0</v>
      </c>
      <c r="CB41" s="257">
        <f ca="1">IF($E41=$B41,0,IF(AND('Bonus Depreciation Help'!$C$34="50%",$E$5=Inservice),VLOOKUP($C$2,'LookUp Ranges'!$A$64:$CY$69,CA$38)*$B41,VLOOKUP($C$2,'LookUp Ranges'!$A$56:$CY$62,CA$38)*$B41))</f>
        <v>0</v>
      </c>
      <c r="CC41" s="257">
        <f ca="1">IF($E41=$B41,0,IF(AND('Bonus Depreciation Help'!$C$34="50%",$E$5=Inservice),VLOOKUP($C$2,'LookUp Ranges'!$A$64:$CY$69,CB$38)*$B41,VLOOKUP($C$2,'LookUp Ranges'!$A$56:$CY$62,CB$38)*$B41))</f>
        <v>0</v>
      </c>
      <c r="CD41" s="257">
        <f ca="1">IF($E41=$B41,0,IF(AND('Bonus Depreciation Help'!$C$34="50%",$E$5=Inservice),VLOOKUP($C$2,'LookUp Ranges'!$A$64:$CY$69,CC$38)*$B41,VLOOKUP($C$2,'LookUp Ranges'!$A$56:$CY$62,CC$38)*$B41))</f>
        <v>0</v>
      </c>
      <c r="CE41" s="257">
        <f ca="1">IF($E41=$B41,0,IF(AND('Bonus Depreciation Help'!$C$34="50%",$E$5=Inservice),VLOOKUP($C$2,'LookUp Ranges'!$A$64:$CY$69,CD$38)*$B41,VLOOKUP($C$2,'LookUp Ranges'!$A$56:$CY$62,CD$38)*$B41))</f>
        <v>0</v>
      </c>
      <c r="CF41" s="257">
        <f ca="1">IF($E41=$B41,0,IF(AND('Bonus Depreciation Help'!$C$34="50%",$E$5=Inservice),VLOOKUP($C$2,'LookUp Ranges'!$A$64:$CY$69,CE$38)*$B41,VLOOKUP($C$2,'LookUp Ranges'!$A$56:$CY$62,CE$38)*$B41))</f>
        <v>0</v>
      </c>
      <c r="CG41" s="257">
        <f ca="1">IF($E41=$B41,0,IF(AND('Bonus Depreciation Help'!$C$34="50%",$E$5=Inservice),VLOOKUP($C$2,'LookUp Ranges'!$A$64:$CY$69,CF$38)*$B41,VLOOKUP($C$2,'LookUp Ranges'!$A$56:$CY$62,CF$38)*$B41))</f>
        <v>0</v>
      </c>
      <c r="CH41" s="257">
        <f ca="1">IF($E41=$B41,0,IF(AND('Bonus Depreciation Help'!$C$34="50%",$E$5=Inservice),VLOOKUP($C$2,'LookUp Ranges'!$A$64:$CY$69,CG$38)*$B41,VLOOKUP($C$2,'LookUp Ranges'!$A$56:$CY$62,CG$38)*$B41))</f>
        <v>0</v>
      </c>
      <c r="CI41" s="257">
        <f ca="1">IF($E41=$B41,0,IF(AND('Bonus Depreciation Help'!$C$34="50%",$E$5=Inservice),VLOOKUP($C$2,'LookUp Ranges'!$A$64:$CY$69,CH$38)*$B41,VLOOKUP($C$2,'LookUp Ranges'!$A$56:$CY$62,CH$38)*$B41))</f>
        <v>0</v>
      </c>
      <c r="CJ41" s="257">
        <f ca="1">IF($E41=$B41,0,IF(AND('Bonus Depreciation Help'!$C$34="50%",$E$5=Inservice),VLOOKUP($C$2,'LookUp Ranges'!$A$64:$CY$69,CI$38)*$B41,VLOOKUP($C$2,'LookUp Ranges'!$A$56:$CY$62,CI$38)*$B41))</f>
        <v>0</v>
      </c>
      <c r="CK41" s="257">
        <f ca="1">IF($E41=$B41,0,IF(AND('Bonus Depreciation Help'!$C$34="50%",$E$5=Inservice),VLOOKUP($C$2,'LookUp Ranges'!$A$64:$CY$69,CJ$38)*$B41,VLOOKUP($C$2,'LookUp Ranges'!$A$56:$CY$62,CJ$38)*$B41))</f>
        <v>0</v>
      </c>
      <c r="CL41" s="257">
        <f ca="1">IF($E41=$B41,0,IF(AND('Bonus Depreciation Help'!$C$34="50%",$E$5=Inservice),VLOOKUP($C$2,'LookUp Ranges'!$A$64:$CY$69,CK$38)*$B41,VLOOKUP($C$2,'LookUp Ranges'!$A$56:$CY$62,CK$38)*$B41))</f>
        <v>0</v>
      </c>
      <c r="CM41" s="257">
        <f ca="1">IF($E41=$B41,0,IF(AND('Bonus Depreciation Help'!$C$34="50%",$E$5=Inservice),VLOOKUP($C$2,'LookUp Ranges'!$A$64:$CY$69,CL$38)*$B41,VLOOKUP($C$2,'LookUp Ranges'!$A$56:$CY$62,CL$38)*$B41))</f>
        <v>0</v>
      </c>
      <c r="CN41" s="257">
        <f ca="1">IF($E41=$B41,0,IF(AND('Bonus Depreciation Help'!$C$34="50%",$E$5=Inservice),VLOOKUP($C$2,'LookUp Ranges'!$A$64:$CY$69,CM$38)*$B41,VLOOKUP($C$2,'LookUp Ranges'!$A$56:$CY$62,CM$38)*$B41))</f>
        <v>0</v>
      </c>
      <c r="CO41" s="257">
        <f ca="1">IF($E41=$B41,0,IF(AND('Bonus Depreciation Help'!$C$34="50%",$E$5=Inservice),VLOOKUP($C$2,'LookUp Ranges'!$A$64:$CY$69,CN$38)*$B41,VLOOKUP($C$2,'LookUp Ranges'!$A$56:$CY$62,CN$38)*$B41))</f>
        <v>0</v>
      </c>
      <c r="CP41" s="257">
        <f ca="1">IF($E41=$B41,0,IF(AND('Bonus Depreciation Help'!$C$34="50%",$E$5=Inservice),VLOOKUP($C$2,'LookUp Ranges'!$A$64:$CY$69,CO$38)*$B41,VLOOKUP($C$2,'LookUp Ranges'!$A$56:$CY$62,CO$38)*$B41))</f>
        <v>0</v>
      </c>
      <c r="CQ41" s="257">
        <f ca="1">IF($E41=$B41,0,IF(AND('Bonus Depreciation Help'!$C$34="50%",$E$5=Inservice),VLOOKUP($C$2,'LookUp Ranges'!$A$64:$CY$69,CP$38)*$B41,VLOOKUP($C$2,'LookUp Ranges'!$A$56:$CY$62,CP$38)*$B41))</f>
        <v>0</v>
      </c>
      <c r="CR41" s="257">
        <f ca="1">IF($E41=$B41,0,IF(AND('Bonus Depreciation Help'!$C$34="50%",$E$5=Inservice),VLOOKUP($C$2,'LookUp Ranges'!$A$64:$CY$69,CQ$38)*$B41,VLOOKUP($C$2,'LookUp Ranges'!$A$56:$CY$62,CQ$38)*$B41))</f>
        <v>0</v>
      </c>
      <c r="CS41" s="257">
        <f ca="1">IF($E41=$B41,0,IF(AND('Bonus Depreciation Help'!$C$34="50%",$E$5=Inservice),VLOOKUP($C$2,'LookUp Ranges'!$A$64:$CY$69,CR$38)*$B41,VLOOKUP($C$2,'LookUp Ranges'!$A$56:$CY$62,CR$38)*$B41))</f>
        <v>0</v>
      </c>
      <c r="CT41" s="257">
        <f ca="1">IF($E41=$B41,0,IF(AND('Bonus Depreciation Help'!$C$34="50%",$E$5=Inservice),VLOOKUP($C$2,'LookUp Ranges'!$A$64:$CY$69,CS$38)*$B41,VLOOKUP($C$2,'LookUp Ranges'!$A$56:$CY$62,CS$38)*$B41))</f>
        <v>0</v>
      </c>
      <c r="CU41" s="257">
        <f ca="1">IF($E41=$B41,0,IF(AND('Bonus Depreciation Help'!$C$34="50%",$E$5=Inservice),VLOOKUP($C$2,'LookUp Ranges'!$A$64:$CY$69,CT$38)*$B41,VLOOKUP($C$2,'LookUp Ranges'!$A$56:$CY$62,CT$38)*$B41))</f>
        <v>0</v>
      </c>
      <c r="CV41" s="257">
        <f ca="1">IF($E41=$B41,0,IF(AND('Bonus Depreciation Help'!$C$34="50%",$E$5=Inservice),VLOOKUP($C$2,'LookUp Ranges'!$A$64:$CY$69,CU$38)*$B41,VLOOKUP($C$2,'LookUp Ranges'!$A$56:$CY$62,CU$38)*$B41))</f>
        <v>0</v>
      </c>
      <c r="CW41" s="257">
        <f ca="1">IF($E41=$B41,0,IF(AND('Bonus Depreciation Help'!$C$34="50%",$E$5=Inservice),VLOOKUP($C$2,'LookUp Ranges'!$A$64:$CY$69,CV$38)*$B41,VLOOKUP($C$2,'LookUp Ranges'!$A$56:$CY$62,CV$38)*$B41))</f>
        <v>0</v>
      </c>
      <c r="CX41" s="257">
        <f ca="1">IF($E41=$B41,0,IF(AND('Bonus Depreciation Help'!$C$34="50%",$E$5=Inservice),VLOOKUP($C$2,'LookUp Ranges'!$A$64:$CY$69,CW$38)*$B41,VLOOKUP($C$2,'LookUp Ranges'!$A$56:$CY$62,CW$38)*$B41))</f>
        <v>0</v>
      </c>
      <c r="CY41" s="247">
        <f t="shared" ca="1" si="28"/>
        <v>0</v>
      </c>
    </row>
    <row r="42" spans="1:103" x14ac:dyDescent="0.2">
      <c r="A42" s="246">
        <f t="shared" si="26"/>
        <v>4</v>
      </c>
      <c r="B42" s="238">
        <f t="shared" si="27"/>
        <v>0</v>
      </c>
      <c r="C42" s="248"/>
      <c r="D42" s="248"/>
      <c r="E42" s="248"/>
      <c r="F42" s="256">
        <f ca="1">IF(AND('Bonus Depreciation Help'!$C$34="100%",F$5=Inservice),$B42,IF(AND('Bonus Depreciation Help'!$C$34="50%",F$5=Inservice),VLOOKUP($C$2,'LookUp Ranges'!$A$64:$CY$69,D$38)*$B42,VLOOKUP($C$2,'LookUp Ranges'!$A$56:$CY$62,D$38)*$B42))</f>
        <v>0</v>
      </c>
      <c r="G42" s="256">
        <f ca="1">IF($F42=$B42,0,IF(AND('Bonus Depreciation Help'!$C$34="50%",$F$5=Inservice),VLOOKUP($C$2,'LookUp Ranges'!$A$64:$CY$69,E$38)*$B42,VLOOKUP($C$2,'LookUp Ranges'!$A$56:$CY$62,E$38)*$B42))</f>
        <v>0</v>
      </c>
      <c r="H42" s="256">
        <f ca="1">IF($F42=$B42,0,IF(AND('Bonus Depreciation Help'!$C$34="50%",$F$5=Inservice),VLOOKUP($C$2,'LookUp Ranges'!$A$64:$CY$69,F$38)*$B42,VLOOKUP($C$2,'LookUp Ranges'!$A$56:$CY$62,F$38)*$B42))</f>
        <v>0</v>
      </c>
      <c r="I42" s="256">
        <f ca="1">IF($F42=$B42,0,IF(AND('Bonus Depreciation Help'!$C$34="50%",$F$5=Inservice),VLOOKUP($C$2,'LookUp Ranges'!$A$64:$CY$69,G$38)*$B42,VLOOKUP($C$2,'LookUp Ranges'!$A$56:$CY$62,G$38)*$B42))</f>
        <v>0</v>
      </c>
      <c r="J42" s="256">
        <f ca="1">IF($F42=$B42,0,IF(AND('Bonus Depreciation Help'!$C$34="50%",$F$5=Inservice),VLOOKUP($C$2,'LookUp Ranges'!$A$64:$CY$69,H$38)*$B42,VLOOKUP($C$2,'LookUp Ranges'!$A$56:$CY$62,H$38)*$B42))</f>
        <v>0</v>
      </c>
      <c r="K42" s="256">
        <f ca="1">IF($F42=$B42,0,IF(AND('Bonus Depreciation Help'!$C$34="50%",$F$5=Inservice),VLOOKUP($C$2,'LookUp Ranges'!$A$64:$CY$69,I$38)*$B42,VLOOKUP($C$2,'LookUp Ranges'!$A$56:$CY$62,I$38)*$B42))</f>
        <v>0</v>
      </c>
      <c r="L42" s="256">
        <f ca="1">IF($F42=$B42,0,IF(AND('Bonus Depreciation Help'!$C$34="50%",$F$5=Inservice),VLOOKUP($C$2,'LookUp Ranges'!$A$64:$CY$69,J$38)*$B42,VLOOKUP($C$2,'LookUp Ranges'!$A$56:$CY$62,J$38)*$B42))</f>
        <v>0</v>
      </c>
      <c r="M42" s="256">
        <f ca="1">IF($F42=$B42,0,IF(AND('Bonus Depreciation Help'!$C$34="50%",$F$5=Inservice),VLOOKUP($C$2,'LookUp Ranges'!$A$64:$CY$69,K$38)*$B42,VLOOKUP($C$2,'LookUp Ranges'!$A$56:$CY$62,K$38)*$B42))</f>
        <v>0</v>
      </c>
      <c r="N42" s="256">
        <f ca="1">IF($F42=$B42,0,IF(AND('Bonus Depreciation Help'!$C$34="50%",$F$5=Inservice),VLOOKUP($C$2,'LookUp Ranges'!$A$64:$CY$69,L$38)*$B42,VLOOKUP($C$2,'LookUp Ranges'!$A$56:$CY$62,L$38)*$B42))</f>
        <v>0</v>
      </c>
      <c r="O42" s="256">
        <f ca="1">IF($F42=$B42,0,IF(AND('Bonus Depreciation Help'!$C$34="50%",$F$5=Inservice),VLOOKUP($C$2,'LookUp Ranges'!$A$64:$CY$69,M$38)*$B42,VLOOKUP($C$2,'LookUp Ranges'!$A$56:$CY$62,M$38)*$B42))</f>
        <v>0</v>
      </c>
      <c r="P42" s="256">
        <f ca="1">IF($F42=$B42,0,IF(AND('Bonus Depreciation Help'!$C$34="50%",$F$5=Inservice),VLOOKUP($C$2,'LookUp Ranges'!$A$64:$CY$69,N$38)*$B42,VLOOKUP($C$2,'LookUp Ranges'!$A$56:$CY$62,N$38)*$B42))</f>
        <v>0</v>
      </c>
      <c r="Q42" s="256">
        <f ca="1">IF($F42=$B42,0,IF(AND('Bonus Depreciation Help'!$C$34="50%",$F$5=Inservice),VLOOKUP($C$2,'LookUp Ranges'!$A$64:$CY$69,O$38)*$B42,VLOOKUP($C$2,'LookUp Ranges'!$A$56:$CY$62,O$38)*$B42))</f>
        <v>0</v>
      </c>
      <c r="R42" s="256">
        <f ca="1">IF($F42=$B42,0,IF(AND('Bonus Depreciation Help'!$C$34="50%",$F$5=Inservice),VLOOKUP($C$2,'LookUp Ranges'!$A$64:$CY$69,P$38)*$B42,VLOOKUP($C$2,'LookUp Ranges'!$A$56:$CY$62,P$38)*$B42))</f>
        <v>0</v>
      </c>
      <c r="S42" s="256">
        <f ca="1">IF($F42=$B42,0,IF(AND('Bonus Depreciation Help'!$C$34="50%",$F$5=Inservice),VLOOKUP($C$2,'LookUp Ranges'!$A$64:$CY$69,Q$38)*$B42,VLOOKUP($C$2,'LookUp Ranges'!$A$56:$CY$62,Q$38)*$B42))</f>
        <v>0</v>
      </c>
      <c r="T42" s="256">
        <f ca="1">IF($F42=$B42,0,IF(AND('Bonus Depreciation Help'!$C$34="50%",$F$5=Inservice),VLOOKUP($C$2,'LookUp Ranges'!$A$64:$CY$69,R$38)*$B42,VLOOKUP($C$2,'LookUp Ranges'!$A$56:$CY$62,R$38)*$B42))</f>
        <v>0</v>
      </c>
      <c r="U42" s="256">
        <f ca="1">IF($F42=$B42,0,IF(AND('Bonus Depreciation Help'!$C$34="50%",$F$5=Inservice),VLOOKUP($C$2,'LookUp Ranges'!$A$64:$CY$69,S$38)*$B42,VLOOKUP($C$2,'LookUp Ranges'!$A$56:$CY$62,S$38)*$B42))</f>
        <v>0</v>
      </c>
      <c r="V42" s="256">
        <f ca="1">IF($F42=$B42,0,IF(AND('Bonus Depreciation Help'!$C$34="50%",$F$5=Inservice),VLOOKUP($C$2,'LookUp Ranges'!$A$64:$CY$69,T$38)*$B42,VLOOKUP($C$2,'LookUp Ranges'!$A$56:$CY$62,T$38)*$B42))</f>
        <v>0</v>
      </c>
      <c r="W42" s="256">
        <f ca="1">IF($F42=$B42,0,IF(AND('Bonus Depreciation Help'!$C$34="50%",$F$5=Inservice),VLOOKUP($C$2,'LookUp Ranges'!$A$64:$CY$69,U$38)*$B42,VLOOKUP($C$2,'LookUp Ranges'!$A$56:$CY$62,U$38)*$B42))</f>
        <v>0</v>
      </c>
      <c r="X42" s="256">
        <f ca="1">IF($F42=$B42,0,IF(AND('Bonus Depreciation Help'!$C$34="50%",$F$5=Inservice),VLOOKUP($C$2,'LookUp Ranges'!$A$64:$CY$69,V$38)*$B42,VLOOKUP($C$2,'LookUp Ranges'!$A$56:$CY$62,V$38)*$B42))</f>
        <v>0</v>
      </c>
      <c r="Y42" s="256">
        <f ca="1">IF($F42=$B42,0,IF(AND('Bonus Depreciation Help'!$C$34="50%",$F$5=Inservice),VLOOKUP($C$2,'LookUp Ranges'!$A$64:$CY$69,W$38)*$B42,VLOOKUP($C$2,'LookUp Ranges'!$A$56:$CY$62,W$38)*$B42))</f>
        <v>0</v>
      </c>
      <c r="Z42" s="257">
        <f ca="1">IF($F42=$B42,0,IF(AND('Bonus Depreciation Help'!$C$34="50%",$F$5=Inservice),VLOOKUP($C$2,'LookUp Ranges'!$A$64:$CY$69,X$38)*$B42,VLOOKUP($C$2,'LookUp Ranges'!$A$56:$CY$62,X$38)*$B42))</f>
        <v>0</v>
      </c>
      <c r="AA42" s="257">
        <f ca="1">IF($F42=$B42,0,IF(AND('Bonus Depreciation Help'!$C$34="50%",$F$5=Inservice),VLOOKUP($C$2,'LookUp Ranges'!$A$64:$CY$69,Y$38)*$B42,VLOOKUP($C$2,'LookUp Ranges'!$A$56:$CY$62,Y$38)*$B42))</f>
        <v>0</v>
      </c>
      <c r="AB42" s="257">
        <f ca="1">IF($F42=$B42,0,IF(AND('Bonus Depreciation Help'!$C$34="50%",$F$5=Inservice),VLOOKUP($C$2,'LookUp Ranges'!$A$64:$CY$69,Z$38)*$B42,VLOOKUP($C$2,'LookUp Ranges'!$A$56:$CY$62,Z$38)*$B42))</f>
        <v>0</v>
      </c>
      <c r="AC42" s="257">
        <f ca="1">IF($F42=$B42,0,IF(AND('Bonus Depreciation Help'!$C$34="50%",$F$5=Inservice),VLOOKUP($C$2,'LookUp Ranges'!$A$64:$CY$69,AA$38)*$B42,VLOOKUP($C$2,'LookUp Ranges'!$A$56:$CY$62,AA$38)*$B42))</f>
        <v>0</v>
      </c>
      <c r="AD42" s="257">
        <f ca="1">IF($F42=$B42,0,IF(AND('Bonus Depreciation Help'!$C$34="50%",$F$5=Inservice),VLOOKUP($C$2,'LookUp Ranges'!$A$64:$CY$69,AB$38)*$B42,VLOOKUP($C$2,'LookUp Ranges'!$A$56:$CY$62,AB$38)*$B42))</f>
        <v>0</v>
      </c>
      <c r="AE42" s="257">
        <f ca="1">IF($F42=$B42,0,IF(AND('Bonus Depreciation Help'!$C$34="50%",$F$5=Inservice),VLOOKUP($C$2,'LookUp Ranges'!$A$64:$CY$69,AC$38)*$B42,VLOOKUP($C$2,'LookUp Ranges'!$A$56:$CY$62,AC$38)*$B42))</f>
        <v>0</v>
      </c>
      <c r="AF42" s="257">
        <f ca="1">IF($F42=$B42,0,IF(AND('Bonus Depreciation Help'!$C$34="50%",$F$5=Inservice),VLOOKUP($C$2,'LookUp Ranges'!$A$64:$CY$69,AD$38)*$B42,VLOOKUP($C$2,'LookUp Ranges'!$A$56:$CY$62,AD$38)*$B42))</f>
        <v>0</v>
      </c>
      <c r="AG42" s="257">
        <f ca="1">IF($F42=$B42,0,IF(AND('Bonus Depreciation Help'!$C$34="50%",$F$5=Inservice),VLOOKUP($C$2,'LookUp Ranges'!$A$64:$CY$69,AE$38)*$B42,VLOOKUP($C$2,'LookUp Ranges'!$A$56:$CY$62,AE$38)*$B42))</f>
        <v>0</v>
      </c>
      <c r="AH42" s="257">
        <f ca="1">IF($F42=$B42,0,IF(AND('Bonus Depreciation Help'!$C$34="50%",$F$5=Inservice),VLOOKUP($C$2,'LookUp Ranges'!$A$64:$CY$69,AF$38)*$B42,VLOOKUP($C$2,'LookUp Ranges'!$A$56:$CY$62,AF$38)*$B42))</f>
        <v>0</v>
      </c>
      <c r="AI42" s="257">
        <f ca="1">IF($F42=$B42,0,IF(AND('Bonus Depreciation Help'!$C$34="50%",$F$5=Inservice),VLOOKUP($C$2,'LookUp Ranges'!$A$64:$CY$69,AG$38)*$B42,VLOOKUP($C$2,'LookUp Ranges'!$A$56:$CY$62,AG$38)*$B42))</f>
        <v>0</v>
      </c>
      <c r="AJ42" s="257">
        <f ca="1">IF($F42=$B42,0,IF(AND('Bonus Depreciation Help'!$C$34="50%",$F$5=Inservice),VLOOKUP($C$2,'LookUp Ranges'!$A$64:$CY$69,AH$38)*$B42,VLOOKUP($C$2,'LookUp Ranges'!$A$56:$CY$62,AH$38)*$B42))</f>
        <v>0</v>
      </c>
      <c r="AK42" s="257">
        <f ca="1">IF($F42=$B42,0,IF(AND('Bonus Depreciation Help'!$C$34="50%",$F$5=Inservice),VLOOKUP($C$2,'LookUp Ranges'!$A$64:$CY$69,AI$38)*$B42,VLOOKUP($C$2,'LookUp Ranges'!$A$56:$CY$62,AI$38)*$B42))</f>
        <v>0</v>
      </c>
      <c r="AL42" s="257">
        <f ca="1">IF($F42=$B42,0,IF(AND('Bonus Depreciation Help'!$C$34="50%",$F$5=Inservice),VLOOKUP($C$2,'LookUp Ranges'!$A$64:$CY$69,AJ$38)*$B42,VLOOKUP($C$2,'LookUp Ranges'!$A$56:$CY$62,AJ$38)*$B42))</f>
        <v>0</v>
      </c>
      <c r="AM42" s="257">
        <f ca="1">IF($F42=$B42,0,IF(AND('Bonus Depreciation Help'!$C$34="50%",$F$5=Inservice),VLOOKUP($C$2,'LookUp Ranges'!$A$64:$CY$69,AK$38)*$B42,VLOOKUP($C$2,'LookUp Ranges'!$A$56:$CY$62,AK$38)*$B42))</f>
        <v>0</v>
      </c>
      <c r="AN42" s="257">
        <f ca="1">IF($F42=$B42,0,IF(AND('Bonus Depreciation Help'!$C$34="50%",$F$5=Inservice),VLOOKUP($C$2,'LookUp Ranges'!$A$64:$CY$69,AL$38)*$B42,VLOOKUP($C$2,'LookUp Ranges'!$A$56:$CY$62,AL$38)*$B42))</f>
        <v>0</v>
      </c>
      <c r="AO42" s="257">
        <f ca="1">IF($F42=$B42,0,IF(AND('Bonus Depreciation Help'!$C$34="50%",$F$5=Inservice),VLOOKUP($C$2,'LookUp Ranges'!$A$64:$CY$69,AM$38)*$B42,VLOOKUP($C$2,'LookUp Ranges'!$A$56:$CY$62,AM$38)*$B42))</f>
        <v>0</v>
      </c>
      <c r="AP42" s="257">
        <f ca="1">IF($F42=$B42,0,IF(AND('Bonus Depreciation Help'!$C$34="50%",$F$5=Inservice),VLOOKUP($C$2,'LookUp Ranges'!$A$64:$CY$69,AN$38)*$B42,VLOOKUP($C$2,'LookUp Ranges'!$A$56:$CY$62,AN$38)*$B42))</f>
        <v>0</v>
      </c>
      <c r="AQ42" s="257">
        <f ca="1">IF($F42=$B42,0,IF(AND('Bonus Depreciation Help'!$C$34="50%",$F$5=Inservice),VLOOKUP($C$2,'LookUp Ranges'!$A$64:$CY$69,AO$38)*$B42,VLOOKUP($C$2,'LookUp Ranges'!$A$56:$CY$62,AO$38)*$B42))</f>
        <v>0</v>
      </c>
      <c r="AR42" s="257">
        <f ca="1">IF($F42=$B42,0,IF(AND('Bonus Depreciation Help'!$C$34="50%",$F$5=Inservice),VLOOKUP($C$2,'LookUp Ranges'!$A$64:$CY$69,AP$38)*$B42,VLOOKUP($C$2,'LookUp Ranges'!$A$56:$CY$62,AP$38)*$B42))</f>
        <v>0</v>
      </c>
      <c r="AS42" s="257">
        <f ca="1">IF($F42=$B42,0,IF(AND('Bonus Depreciation Help'!$C$34="50%",$F$5=Inservice),VLOOKUP($C$2,'LookUp Ranges'!$A$64:$CY$69,AQ$38)*$B42,VLOOKUP($C$2,'LookUp Ranges'!$A$56:$CY$62,AQ$38)*$B42))</f>
        <v>0</v>
      </c>
      <c r="AT42" s="257">
        <f ca="1">IF($F42=$B42,0,IF(AND('Bonus Depreciation Help'!$C$34="50%",$F$5=Inservice),VLOOKUP($C$2,'LookUp Ranges'!$A$64:$CY$69,AR$38)*$B42,VLOOKUP($C$2,'LookUp Ranges'!$A$56:$CY$62,AR$38)*$B42))</f>
        <v>0</v>
      </c>
      <c r="AU42" s="257">
        <f ca="1">IF($F42=$B42,0,IF(AND('Bonus Depreciation Help'!$C$34="50%",$F$5=Inservice),VLOOKUP($C$2,'LookUp Ranges'!$A$64:$CY$69,AS$38)*$B42,VLOOKUP($C$2,'LookUp Ranges'!$A$56:$CY$62,AS$38)*$B42))</f>
        <v>0</v>
      </c>
      <c r="AV42" s="257">
        <f ca="1">IF($F42=$B42,0,IF(AND('Bonus Depreciation Help'!$C$34="50%",$F$5=Inservice),VLOOKUP($C$2,'LookUp Ranges'!$A$64:$CY$69,AT$38)*$B42,VLOOKUP($C$2,'LookUp Ranges'!$A$56:$CY$62,AT$38)*$B42))</f>
        <v>0</v>
      </c>
      <c r="AW42" s="257">
        <f ca="1">IF($F42=$B42,0,IF(AND('Bonus Depreciation Help'!$C$34="50%",$F$5=Inservice),VLOOKUP($C$2,'LookUp Ranges'!$A$64:$CY$69,AU$38)*$B42,VLOOKUP($C$2,'LookUp Ranges'!$A$56:$CY$62,AU$38)*$B42))</f>
        <v>0</v>
      </c>
      <c r="AX42" s="257">
        <f ca="1">IF($F42=$B42,0,IF(AND('Bonus Depreciation Help'!$C$34="50%",$F$5=Inservice),VLOOKUP($C$2,'LookUp Ranges'!$A$64:$CY$69,AV$38)*$B42,VLOOKUP($C$2,'LookUp Ranges'!$A$56:$CY$62,AV$38)*$B42))</f>
        <v>0</v>
      </c>
      <c r="AY42" s="257">
        <f ca="1">IF($F42=$B42,0,IF(AND('Bonus Depreciation Help'!$C$34="50%",$F$5=Inservice),VLOOKUP($C$2,'LookUp Ranges'!$A$64:$CY$69,AW$38)*$B42,VLOOKUP($C$2,'LookUp Ranges'!$A$56:$CY$62,AW$38)*$B42))</f>
        <v>0</v>
      </c>
      <c r="AZ42" s="257">
        <f ca="1">IF($F42=$B42,0,IF(AND('Bonus Depreciation Help'!$C$34="50%",$F$5=Inservice),VLOOKUP($C$2,'LookUp Ranges'!$A$64:$CY$69,AX$38)*$B42,VLOOKUP($C$2,'LookUp Ranges'!$A$56:$CY$62,AX$38)*$B42))</f>
        <v>0</v>
      </c>
      <c r="BA42" s="257">
        <f ca="1">IF($F42=$B42,0,IF(AND('Bonus Depreciation Help'!$C$34="50%",$F$5=Inservice),VLOOKUP($C$2,'LookUp Ranges'!$A$64:$CY$69,AY$38)*$B42,VLOOKUP($C$2,'LookUp Ranges'!$A$56:$CY$62,AY$38)*$B42))</f>
        <v>0</v>
      </c>
      <c r="BB42" s="257">
        <f ca="1">IF($F42=$B42,0,IF(AND('Bonus Depreciation Help'!$C$34="50%",$F$5=Inservice),VLOOKUP($C$2,'LookUp Ranges'!$A$64:$CY$69,AZ$38)*$B42,VLOOKUP($C$2,'LookUp Ranges'!$A$56:$CY$62,AZ$38)*$B42))</f>
        <v>0</v>
      </c>
      <c r="BC42" s="257">
        <f ca="1">IF($F42=$B42,0,IF(AND('Bonus Depreciation Help'!$C$34="50%",$F$5=Inservice),VLOOKUP($C$2,'LookUp Ranges'!$A$64:$CY$69,BA$38)*$B42,VLOOKUP($C$2,'LookUp Ranges'!$A$56:$CY$62,BA$38)*$B42))</f>
        <v>0</v>
      </c>
      <c r="BD42" s="257">
        <f ca="1">IF($F42=$B42,0,IF(AND('Bonus Depreciation Help'!$C$34="50%",$F$5=Inservice),VLOOKUP($C$2,'LookUp Ranges'!$A$64:$CY$69,BB$38)*$B42,VLOOKUP($C$2,'LookUp Ranges'!$A$56:$CY$62,BB$38)*$B42))</f>
        <v>0</v>
      </c>
      <c r="BE42" s="257">
        <f ca="1">IF($F42=$B42,0,IF(AND('Bonus Depreciation Help'!$C$34="50%",$F$5=Inservice),VLOOKUP($C$2,'LookUp Ranges'!$A$64:$CY$69,BC$38)*$B42,VLOOKUP($C$2,'LookUp Ranges'!$A$56:$CY$62,BC$38)*$B42))</f>
        <v>0</v>
      </c>
      <c r="BF42" s="257">
        <f ca="1">IF($F42=$B42,0,IF(AND('Bonus Depreciation Help'!$C$34="50%",$F$5=Inservice),VLOOKUP($C$2,'LookUp Ranges'!$A$64:$CY$69,BD$38)*$B42,VLOOKUP($C$2,'LookUp Ranges'!$A$56:$CY$62,BD$38)*$B42))</f>
        <v>0</v>
      </c>
      <c r="BG42" s="257">
        <f ca="1">IF($F42=$B42,0,IF(AND('Bonus Depreciation Help'!$C$34="50%",$F$5=Inservice),VLOOKUP($C$2,'LookUp Ranges'!$A$64:$CY$69,BE$38)*$B42,VLOOKUP($C$2,'LookUp Ranges'!$A$56:$CY$62,BE$38)*$B42))</f>
        <v>0</v>
      </c>
      <c r="BH42" s="257">
        <f ca="1">IF($F42=$B42,0,IF(AND('Bonus Depreciation Help'!$C$34="50%",$F$5=Inservice),VLOOKUP($C$2,'LookUp Ranges'!$A$64:$CY$69,BF$38)*$B42,VLOOKUP($C$2,'LookUp Ranges'!$A$56:$CY$62,BF$38)*$B42))</f>
        <v>0</v>
      </c>
      <c r="BI42" s="257">
        <f ca="1">IF($F42=$B42,0,IF(AND('Bonus Depreciation Help'!$C$34="50%",$F$5=Inservice),VLOOKUP($C$2,'LookUp Ranges'!$A$64:$CY$69,BG$38)*$B42,VLOOKUP($C$2,'LookUp Ranges'!$A$56:$CY$62,BG$38)*$B42))</f>
        <v>0</v>
      </c>
      <c r="BJ42" s="257">
        <f ca="1">IF($F42=$B42,0,IF(AND('Bonus Depreciation Help'!$C$34="50%",$F$5=Inservice),VLOOKUP($C$2,'LookUp Ranges'!$A$64:$CY$69,BH$38)*$B42,VLOOKUP($C$2,'LookUp Ranges'!$A$56:$CY$62,BH$38)*$B42))</f>
        <v>0</v>
      </c>
      <c r="BK42" s="257">
        <f ca="1">IF($F42=$B42,0,IF(AND('Bonus Depreciation Help'!$C$34="50%",$F$5=Inservice),VLOOKUP($C$2,'LookUp Ranges'!$A$64:$CY$69,BI$38)*$B42,VLOOKUP($C$2,'LookUp Ranges'!$A$56:$CY$62,BI$38)*$B42))</f>
        <v>0</v>
      </c>
      <c r="BL42" s="257">
        <f ca="1">IF($F42=$B42,0,IF(AND('Bonus Depreciation Help'!$C$34="50%",$F$5=Inservice),VLOOKUP($C$2,'LookUp Ranges'!$A$64:$CY$69,BJ$38)*$B42,VLOOKUP($C$2,'LookUp Ranges'!$A$56:$CY$62,BJ$38)*$B42))</f>
        <v>0</v>
      </c>
      <c r="BM42" s="257">
        <f ca="1">IF($F42=$B42,0,IF(AND('Bonus Depreciation Help'!$C$34="50%",$F$5=Inservice),VLOOKUP($C$2,'LookUp Ranges'!$A$64:$CY$69,BK$38)*$B42,VLOOKUP($C$2,'LookUp Ranges'!$A$56:$CY$62,BK$38)*$B42))</f>
        <v>0</v>
      </c>
      <c r="BN42" s="257">
        <f ca="1">IF($F42=$B42,0,IF(AND('Bonus Depreciation Help'!$C$34="50%",$F$5=Inservice),VLOOKUP($C$2,'LookUp Ranges'!$A$64:$CY$69,BL$38)*$B42,VLOOKUP($C$2,'LookUp Ranges'!$A$56:$CY$62,BL$38)*$B42))</f>
        <v>0</v>
      </c>
      <c r="BO42" s="257">
        <f ca="1">IF($F42=$B42,0,IF(AND('Bonus Depreciation Help'!$C$34="50%",$F$5=Inservice),VLOOKUP($C$2,'LookUp Ranges'!$A$64:$CY$69,BM$38)*$B42,VLOOKUP($C$2,'LookUp Ranges'!$A$56:$CY$62,BM$38)*$B42))</f>
        <v>0</v>
      </c>
      <c r="BP42" s="257">
        <f ca="1">IF($F42=$B42,0,IF(AND('Bonus Depreciation Help'!$C$34="50%",$F$5=Inservice),VLOOKUP($C$2,'LookUp Ranges'!$A$64:$CY$69,BN$38)*$B42,VLOOKUP($C$2,'LookUp Ranges'!$A$56:$CY$62,BN$38)*$B42))</f>
        <v>0</v>
      </c>
      <c r="BQ42" s="257">
        <f ca="1">IF($F42=$B42,0,IF(AND('Bonus Depreciation Help'!$C$34="50%",$F$5=Inservice),VLOOKUP($C$2,'LookUp Ranges'!$A$64:$CY$69,BO$38)*$B42,VLOOKUP($C$2,'LookUp Ranges'!$A$56:$CY$62,BO$38)*$B42))</f>
        <v>0</v>
      </c>
      <c r="BR42" s="257">
        <f ca="1">IF($F42=$B42,0,IF(AND('Bonus Depreciation Help'!$C$34="50%",$F$5=Inservice),VLOOKUP($C$2,'LookUp Ranges'!$A$64:$CY$69,BP$38)*$B42,VLOOKUP($C$2,'LookUp Ranges'!$A$56:$CY$62,BP$38)*$B42))</f>
        <v>0</v>
      </c>
      <c r="BS42" s="257">
        <f ca="1">IF($F42=$B42,0,IF(AND('Bonus Depreciation Help'!$C$34="50%",$F$5=Inservice),VLOOKUP($C$2,'LookUp Ranges'!$A$64:$CY$69,BQ$38)*$B42,VLOOKUP($C$2,'LookUp Ranges'!$A$56:$CY$62,BQ$38)*$B42))</f>
        <v>0</v>
      </c>
      <c r="BT42" s="257">
        <f ca="1">IF($F42=$B42,0,IF(AND('Bonus Depreciation Help'!$C$34="50%",$F$5=Inservice),VLOOKUP($C$2,'LookUp Ranges'!$A$64:$CY$69,BR$38)*$B42,VLOOKUP($C$2,'LookUp Ranges'!$A$56:$CY$62,BR$38)*$B42))</f>
        <v>0</v>
      </c>
      <c r="BU42" s="257">
        <f ca="1">IF($F42=$B42,0,IF(AND('Bonus Depreciation Help'!$C$34="50%",$F$5=Inservice),VLOOKUP($C$2,'LookUp Ranges'!$A$64:$CY$69,BS$38)*$B42,VLOOKUP($C$2,'LookUp Ranges'!$A$56:$CY$62,BS$38)*$B42))</f>
        <v>0</v>
      </c>
      <c r="BV42" s="257">
        <f ca="1">IF($F42=$B42,0,IF(AND('Bonus Depreciation Help'!$C$34="50%",$F$5=Inservice),VLOOKUP($C$2,'LookUp Ranges'!$A$64:$CY$69,BT$38)*$B42,VLOOKUP($C$2,'LookUp Ranges'!$A$56:$CY$62,BT$38)*$B42))</f>
        <v>0</v>
      </c>
      <c r="BW42" s="257">
        <f ca="1">IF($F42=$B42,0,IF(AND('Bonus Depreciation Help'!$C$34="50%",$F$5=Inservice),VLOOKUP($C$2,'LookUp Ranges'!$A$64:$CY$69,BU$38)*$B42,VLOOKUP($C$2,'LookUp Ranges'!$A$56:$CY$62,BU$38)*$B42))</f>
        <v>0</v>
      </c>
      <c r="BX42" s="257">
        <f ca="1">IF($F42=$B42,0,IF(AND('Bonus Depreciation Help'!$C$34="50%",$F$5=Inservice),VLOOKUP($C$2,'LookUp Ranges'!$A$64:$CY$69,BV$38)*$B42,VLOOKUP($C$2,'LookUp Ranges'!$A$56:$CY$62,BV$38)*$B42))</f>
        <v>0</v>
      </c>
      <c r="BY42" s="257">
        <f ca="1">IF($F42=$B42,0,IF(AND('Bonus Depreciation Help'!$C$34="50%",$F$5=Inservice),VLOOKUP($C$2,'LookUp Ranges'!$A$64:$CY$69,BW$38)*$B42,VLOOKUP($C$2,'LookUp Ranges'!$A$56:$CY$62,BW$38)*$B42))</f>
        <v>0</v>
      </c>
      <c r="BZ42" s="257">
        <f ca="1">IF($F42=$B42,0,IF(AND('Bonus Depreciation Help'!$C$34="50%",$F$5=Inservice),VLOOKUP($C$2,'LookUp Ranges'!$A$64:$CY$69,BX$38)*$B42,VLOOKUP($C$2,'LookUp Ranges'!$A$56:$CY$62,BX$38)*$B42))</f>
        <v>0</v>
      </c>
      <c r="CA42" s="257">
        <f ca="1">IF($F42=$B42,0,IF(AND('Bonus Depreciation Help'!$C$34="50%",$F$5=Inservice),VLOOKUP($C$2,'LookUp Ranges'!$A$64:$CY$69,BY$38)*$B42,VLOOKUP($C$2,'LookUp Ranges'!$A$56:$CY$62,BY$38)*$B42))</f>
        <v>0</v>
      </c>
      <c r="CB42" s="257">
        <f ca="1">IF($F42=$B42,0,IF(AND('Bonus Depreciation Help'!$C$34="50%",$F$5=Inservice),VLOOKUP($C$2,'LookUp Ranges'!$A$64:$CY$69,BZ$38)*$B42,VLOOKUP($C$2,'LookUp Ranges'!$A$56:$CY$62,BZ$38)*$B42))</f>
        <v>0</v>
      </c>
      <c r="CC42" s="257">
        <f ca="1">IF($F42=$B42,0,IF(AND('Bonus Depreciation Help'!$C$34="50%",$F$5=Inservice),VLOOKUP($C$2,'LookUp Ranges'!$A$64:$CY$69,CA$38)*$B42,VLOOKUP($C$2,'LookUp Ranges'!$A$56:$CY$62,CA$38)*$B42))</f>
        <v>0</v>
      </c>
      <c r="CD42" s="257">
        <f ca="1">IF($F42=$B42,0,IF(AND('Bonus Depreciation Help'!$C$34="50%",$F$5=Inservice),VLOOKUP($C$2,'LookUp Ranges'!$A$64:$CY$69,CB$38)*$B42,VLOOKUP($C$2,'LookUp Ranges'!$A$56:$CY$62,CB$38)*$B42))</f>
        <v>0</v>
      </c>
      <c r="CE42" s="257">
        <f ca="1">IF($F42=$B42,0,IF(AND('Bonus Depreciation Help'!$C$34="50%",$F$5=Inservice),VLOOKUP($C$2,'LookUp Ranges'!$A$64:$CY$69,CC$38)*$B42,VLOOKUP($C$2,'LookUp Ranges'!$A$56:$CY$62,CC$38)*$B42))</f>
        <v>0</v>
      </c>
      <c r="CF42" s="257">
        <f ca="1">IF($F42=$B42,0,IF(AND('Bonus Depreciation Help'!$C$34="50%",$F$5=Inservice),VLOOKUP($C$2,'LookUp Ranges'!$A$64:$CY$69,CD$38)*$B42,VLOOKUP($C$2,'LookUp Ranges'!$A$56:$CY$62,CD$38)*$B42))</f>
        <v>0</v>
      </c>
      <c r="CG42" s="257">
        <f ca="1">IF($F42=$B42,0,IF(AND('Bonus Depreciation Help'!$C$34="50%",$F$5=Inservice),VLOOKUP($C$2,'LookUp Ranges'!$A$64:$CY$69,CE$38)*$B42,VLOOKUP($C$2,'LookUp Ranges'!$A$56:$CY$62,CE$38)*$B42))</f>
        <v>0</v>
      </c>
      <c r="CH42" s="257">
        <f ca="1">IF($F42=$B42,0,IF(AND('Bonus Depreciation Help'!$C$34="50%",$F$5=Inservice),VLOOKUP($C$2,'LookUp Ranges'!$A$64:$CY$69,CF$38)*$B42,VLOOKUP($C$2,'LookUp Ranges'!$A$56:$CY$62,CF$38)*$B42))</f>
        <v>0</v>
      </c>
      <c r="CI42" s="257">
        <f ca="1">IF($F42=$B42,0,IF(AND('Bonus Depreciation Help'!$C$34="50%",$F$5=Inservice),VLOOKUP($C$2,'LookUp Ranges'!$A$64:$CY$69,CG$38)*$B42,VLOOKUP($C$2,'LookUp Ranges'!$A$56:$CY$62,CG$38)*$B42))</f>
        <v>0</v>
      </c>
      <c r="CJ42" s="257">
        <f ca="1">IF($F42=$B42,0,IF(AND('Bonus Depreciation Help'!$C$34="50%",$F$5=Inservice),VLOOKUP($C$2,'LookUp Ranges'!$A$64:$CY$69,CH$38)*$B42,VLOOKUP($C$2,'LookUp Ranges'!$A$56:$CY$62,CH$38)*$B42))</f>
        <v>0</v>
      </c>
      <c r="CK42" s="257">
        <f ca="1">IF($F42=$B42,0,IF(AND('Bonus Depreciation Help'!$C$34="50%",$F$5=Inservice),VLOOKUP($C$2,'LookUp Ranges'!$A$64:$CY$69,CI$38)*$B42,VLOOKUP($C$2,'LookUp Ranges'!$A$56:$CY$62,CI$38)*$B42))</f>
        <v>0</v>
      </c>
      <c r="CL42" s="257">
        <f ca="1">IF($F42=$B42,0,IF(AND('Bonus Depreciation Help'!$C$34="50%",$F$5=Inservice),VLOOKUP($C$2,'LookUp Ranges'!$A$64:$CY$69,CJ$38)*$B42,VLOOKUP($C$2,'LookUp Ranges'!$A$56:$CY$62,CJ$38)*$B42))</f>
        <v>0</v>
      </c>
      <c r="CM42" s="257">
        <f ca="1">IF($F42=$B42,0,IF(AND('Bonus Depreciation Help'!$C$34="50%",$F$5=Inservice),VLOOKUP($C$2,'LookUp Ranges'!$A$64:$CY$69,CK$38)*$B42,VLOOKUP($C$2,'LookUp Ranges'!$A$56:$CY$62,CK$38)*$B42))</f>
        <v>0</v>
      </c>
      <c r="CN42" s="257">
        <f ca="1">IF($F42=$B42,0,IF(AND('Bonus Depreciation Help'!$C$34="50%",$F$5=Inservice),VLOOKUP($C$2,'LookUp Ranges'!$A$64:$CY$69,CL$38)*$B42,VLOOKUP($C$2,'LookUp Ranges'!$A$56:$CY$62,CL$38)*$B42))</f>
        <v>0</v>
      </c>
      <c r="CO42" s="257">
        <f ca="1">IF($F42=$B42,0,IF(AND('Bonus Depreciation Help'!$C$34="50%",$F$5=Inservice),VLOOKUP($C$2,'LookUp Ranges'!$A$64:$CY$69,CM$38)*$B42,VLOOKUP($C$2,'LookUp Ranges'!$A$56:$CY$62,CM$38)*$B42))</f>
        <v>0</v>
      </c>
      <c r="CP42" s="257">
        <f ca="1">IF($F42=$B42,0,IF(AND('Bonus Depreciation Help'!$C$34="50%",$F$5=Inservice),VLOOKUP($C$2,'LookUp Ranges'!$A$64:$CY$69,CN$38)*$B42,VLOOKUP($C$2,'LookUp Ranges'!$A$56:$CY$62,CN$38)*$B42))</f>
        <v>0</v>
      </c>
      <c r="CQ42" s="257">
        <f ca="1">IF($F42=$B42,0,IF(AND('Bonus Depreciation Help'!$C$34="50%",$F$5=Inservice),VLOOKUP($C$2,'LookUp Ranges'!$A$64:$CY$69,CO$38)*$B42,VLOOKUP($C$2,'LookUp Ranges'!$A$56:$CY$62,CO$38)*$B42))</f>
        <v>0</v>
      </c>
      <c r="CR42" s="257">
        <f ca="1">IF($F42=$B42,0,IF(AND('Bonus Depreciation Help'!$C$34="50%",$F$5=Inservice),VLOOKUP($C$2,'LookUp Ranges'!$A$64:$CY$69,CP$38)*$B42,VLOOKUP($C$2,'LookUp Ranges'!$A$56:$CY$62,CP$38)*$B42))</f>
        <v>0</v>
      </c>
      <c r="CS42" s="257">
        <f ca="1">IF($F42=$B42,0,IF(AND('Bonus Depreciation Help'!$C$34="50%",$F$5=Inservice),VLOOKUP($C$2,'LookUp Ranges'!$A$64:$CY$69,CQ$38)*$B42,VLOOKUP($C$2,'LookUp Ranges'!$A$56:$CY$62,CQ$38)*$B42))</f>
        <v>0</v>
      </c>
      <c r="CT42" s="257">
        <f ca="1">IF($F42=$B42,0,IF(AND('Bonus Depreciation Help'!$C$34="50%",$F$5=Inservice),VLOOKUP($C$2,'LookUp Ranges'!$A$64:$CY$69,CR$38)*$B42,VLOOKUP($C$2,'LookUp Ranges'!$A$56:$CY$62,CR$38)*$B42))</f>
        <v>0</v>
      </c>
      <c r="CU42" s="257">
        <f ca="1">IF($F42=$B42,0,IF(AND('Bonus Depreciation Help'!$C$34="50%",$F$5=Inservice),VLOOKUP($C$2,'LookUp Ranges'!$A$64:$CY$69,CS$38)*$B42,VLOOKUP($C$2,'LookUp Ranges'!$A$56:$CY$62,CS$38)*$B42))</f>
        <v>0</v>
      </c>
      <c r="CV42" s="257">
        <f ca="1">IF($F42=$B42,0,IF(AND('Bonus Depreciation Help'!$C$34="50%",$F$5=Inservice),VLOOKUP($C$2,'LookUp Ranges'!$A$64:$CY$69,CT$38)*$B42,VLOOKUP($C$2,'LookUp Ranges'!$A$56:$CY$62,CT$38)*$B42))</f>
        <v>0</v>
      </c>
      <c r="CW42" s="257">
        <f ca="1">IF($F42=$B42,0,IF(AND('Bonus Depreciation Help'!$C$34="50%",$F$5=Inservice),VLOOKUP($C$2,'LookUp Ranges'!$A$64:$CY$69,CU$38)*$B42,VLOOKUP($C$2,'LookUp Ranges'!$A$56:$CY$62,CU$38)*$B42))</f>
        <v>0</v>
      </c>
      <c r="CX42" s="257">
        <f ca="1">IF($F42=$B42,0,IF(AND('Bonus Depreciation Help'!$C$34="50%",$F$5=Inservice),VLOOKUP($C$2,'LookUp Ranges'!$A$64:$CY$69,CV$38)*$B42,VLOOKUP($C$2,'LookUp Ranges'!$A$56:$CY$62,CV$38)*$B42))</f>
        <v>0</v>
      </c>
      <c r="CY42" s="247">
        <f t="shared" ca="1" si="28"/>
        <v>0</v>
      </c>
    </row>
    <row r="43" spans="1:103" x14ac:dyDescent="0.2">
      <c r="A43" s="246">
        <f t="shared" si="26"/>
        <v>5</v>
      </c>
      <c r="B43" s="238">
        <f t="shared" si="27"/>
        <v>0</v>
      </c>
      <c r="C43" s="248"/>
      <c r="D43" s="248"/>
      <c r="E43" s="248"/>
      <c r="F43" s="248"/>
      <c r="G43" s="256">
        <f ca="1">IF(AND('Bonus Depreciation Help'!$C$34="100%",G$5=Inservice),$B43,IF(AND('Bonus Depreciation Help'!$C$34="50%",G$5=Inservice),VLOOKUP($C$2,'LookUp Ranges'!$A$64:$CY$69,D$38)*$B43,VLOOKUP($C$2,'LookUp Ranges'!$A$56:$CY$62,D$38)*$B43))</f>
        <v>0</v>
      </c>
      <c r="H43" s="256">
        <f ca="1">IF($G43=$B43,0,IF(AND('Bonus Depreciation Help'!$C$34="50%",$G$5=Inservice),VLOOKUP($C$2,'LookUp Ranges'!$A$64:$CY$69,E$38)*$B43,VLOOKUP($C$2,'LookUp Ranges'!$A$56:$CY$62,E$38)*$B43))</f>
        <v>0</v>
      </c>
      <c r="I43" s="256">
        <f ca="1">IF($G43=$B43,0,IF(AND('Bonus Depreciation Help'!$C$34="50%",$G$5=Inservice),VLOOKUP($C$2,'LookUp Ranges'!$A$64:$CY$69,F$38)*$B43,VLOOKUP($C$2,'LookUp Ranges'!$A$56:$CY$62,F$38)*$B43))</f>
        <v>0</v>
      </c>
      <c r="J43" s="256">
        <f ca="1">IF($G43=$B43,0,IF(AND('Bonus Depreciation Help'!$C$34="50%",$G$5=Inservice),VLOOKUP($C$2,'LookUp Ranges'!$A$64:$CY$69,G$38)*$B43,VLOOKUP($C$2,'LookUp Ranges'!$A$56:$CY$62,G$38)*$B43))</f>
        <v>0</v>
      </c>
      <c r="K43" s="256">
        <f ca="1">IF($G43=$B43,0,IF(AND('Bonus Depreciation Help'!$C$34="50%",$G$5=Inservice),VLOOKUP($C$2,'LookUp Ranges'!$A$64:$CY$69,H$38)*$B43,VLOOKUP($C$2,'LookUp Ranges'!$A$56:$CY$62,H$38)*$B43))</f>
        <v>0</v>
      </c>
      <c r="L43" s="256">
        <f ca="1">IF($G43=$B43,0,IF(AND('Bonus Depreciation Help'!$C$34="50%",$G$5=Inservice),VLOOKUP($C$2,'LookUp Ranges'!$A$64:$CY$69,I$38)*$B43,VLOOKUP($C$2,'LookUp Ranges'!$A$56:$CY$62,I$38)*$B43))</f>
        <v>0</v>
      </c>
      <c r="M43" s="256">
        <f ca="1">IF($G43=$B43,0,IF(AND('Bonus Depreciation Help'!$C$34="50%",$G$5=Inservice),VLOOKUP($C$2,'LookUp Ranges'!$A$64:$CY$69,J$38)*$B43,VLOOKUP($C$2,'LookUp Ranges'!$A$56:$CY$62,J$38)*$B43))</f>
        <v>0</v>
      </c>
      <c r="N43" s="256">
        <f ca="1">IF($G43=$B43,0,IF(AND('Bonus Depreciation Help'!$C$34="50%",$G$5=Inservice),VLOOKUP($C$2,'LookUp Ranges'!$A$64:$CY$69,K$38)*$B43,VLOOKUP($C$2,'LookUp Ranges'!$A$56:$CY$62,K$38)*$B43))</f>
        <v>0</v>
      </c>
      <c r="O43" s="256">
        <f ca="1">IF($G43=$B43,0,IF(AND('Bonus Depreciation Help'!$C$34="50%",$G$5=Inservice),VLOOKUP($C$2,'LookUp Ranges'!$A$64:$CY$69,L$38)*$B43,VLOOKUP($C$2,'LookUp Ranges'!$A$56:$CY$62,L$38)*$B43))</f>
        <v>0</v>
      </c>
      <c r="P43" s="256">
        <f ca="1">IF($G43=$B43,0,IF(AND('Bonus Depreciation Help'!$C$34="50%",$G$5=Inservice),VLOOKUP($C$2,'LookUp Ranges'!$A$64:$CY$69,M$38)*$B43,VLOOKUP($C$2,'LookUp Ranges'!$A$56:$CY$62,M$38)*$B43))</f>
        <v>0</v>
      </c>
      <c r="Q43" s="256">
        <f ca="1">IF($G43=$B43,0,IF(AND('Bonus Depreciation Help'!$C$34="50%",$G$5=Inservice),VLOOKUP($C$2,'LookUp Ranges'!$A$64:$CY$69,N$38)*$B43,VLOOKUP($C$2,'LookUp Ranges'!$A$56:$CY$62,N$38)*$B43))</f>
        <v>0</v>
      </c>
      <c r="R43" s="256">
        <f ca="1">IF($G43=$B43,0,IF(AND('Bonus Depreciation Help'!$C$34="50%",$G$5=Inservice),VLOOKUP($C$2,'LookUp Ranges'!$A$64:$CY$69,O$38)*$B43,VLOOKUP($C$2,'LookUp Ranges'!$A$56:$CY$62,O$38)*$B43))</f>
        <v>0</v>
      </c>
      <c r="S43" s="256">
        <f ca="1">IF($G43=$B43,0,IF(AND('Bonus Depreciation Help'!$C$34="50%",$G$5=Inservice),VLOOKUP($C$2,'LookUp Ranges'!$A$64:$CY$69,P$38)*$B43,VLOOKUP($C$2,'LookUp Ranges'!$A$56:$CY$62,P$38)*$B43))</f>
        <v>0</v>
      </c>
      <c r="T43" s="256">
        <f ca="1">IF($G43=$B43,0,IF(AND('Bonus Depreciation Help'!$C$34="50%",$G$5=Inservice),VLOOKUP($C$2,'LookUp Ranges'!$A$64:$CY$69,Q$38)*$B43,VLOOKUP($C$2,'LookUp Ranges'!$A$56:$CY$62,Q$38)*$B43))</f>
        <v>0</v>
      </c>
      <c r="U43" s="256">
        <f ca="1">IF($G43=$B43,0,IF(AND('Bonus Depreciation Help'!$C$34="50%",$G$5=Inservice),VLOOKUP($C$2,'LookUp Ranges'!$A$64:$CY$69,R$38)*$B43,VLOOKUP($C$2,'LookUp Ranges'!$A$56:$CY$62,R$38)*$B43))</f>
        <v>0</v>
      </c>
      <c r="V43" s="256">
        <f ca="1">IF($G43=$B43,0,IF(AND('Bonus Depreciation Help'!$C$34="50%",$G$5=Inservice),VLOOKUP($C$2,'LookUp Ranges'!$A$64:$CY$69,S$38)*$B43,VLOOKUP($C$2,'LookUp Ranges'!$A$56:$CY$62,S$38)*$B43))</f>
        <v>0</v>
      </c>
      <c r="W43" s="256">
        <f ca="1">IF($G43=$B43,0,IF(AND('Bonus Depreciation Help'!$C$34="50%",$G$5=Inservice),VLOOKUP($C$2,'LookUp Ranges'!$A$64:$CY$69,T$38)*$B43,VLOOKUP($C$2,'LookUp Ranges'!$A$56:$CY$62,T$38)*$B43))</f>
        <v>0</v>
      </c>
      <c r="X43" s="256">
        <f ca="1">IF($G43=$B43,0,IF(AND('Bonus Depreciation Help'!$C$34="50%",$G$5=Inservice),VLOOKUP($C$2,'LookUp Ranges'!$A$64:$CY$69,U$38)*$B43,VLOOKUP($C$2,'LookUp Ranges'!$A$56:$CY$62,U$38)*$B43))</f>
        <v>0</v>
      </c>
      <c r="Y43" s="256">
        <f ca="1">IF($G43=$B43,0,IF(AND('Bonus Depreciation Help'!$C$34="50%",$G$5=Inservice),VLOOKUP($C$2,'LookUp Ranges'!$A$64:$CY$69,V$38)*$B43,VLOOKUP($C$2,'LookUp Ranges'!$A$56:$CY$62,V$38)*$B43))</f>
        <v>0</v>
      </c>
      <c r="Z43" s="257">
        <f ca="1">IF($G43=$B43,0,IF(AND('Bonus Depreciation Help'!$C$34="50%",$G$5=Inservice),VLOOKUP($C$2,'LookUp Ranges'!$A$64:$CY$69,W$38)*$B43,VLOOKUP($C$2,'LookUp Ranges'!$A$56:$CY$62,W$38)*$B43))</f>
        <v>0</v>
      </c>
      <c r="AA43" s="257">
        <f ca="1">IF($G43=$B43,0,IF(AND('Bonus Depreciation Help'!$C$34="50%",$G$5=Inservice),VLOOKUP($C$2,'LookUp Ranges'!$A$64:$CY$69,X$38)*$B43,VLOOKUP($C$2,'LookUp Ranges'!$A$56:$CY$62,X$38)*$B43))</f>
        <v>0</v>
      </c>
      <c r="AB43" s="257">
        <f ca="1">IF($G43=$B43,0,IF(AND('Bonus Depreciation Help'!$C$34="50%",$G$5=Inservice),VLOOKUP($C$2,'LookUp Ranges'!$A$64:$CY$69,Y$38)*$B43,VLOOKUP($C$2,'LookUp Ranges'!$A$56:$CY$62,Y$38)*$B43))</f>
        <v>0</v>
      </c>
      <c r="AC43" s="257">
        <f ca="1">IF($G43=$B43,0,IF(AND('Bonus Depreciation Help'!$C$34="50%",$G$5=Inservice),VLOOKUP($C$2,'LookUp Ranges'!$A$64:$CY$69,Z$38)*$B43,VLOOKUP($C$2,'LookUp Ranges'!$A$56:$CY$62,Z$38)*$B43))</f>
        <v>0</v>
      </c>
      <c r="AD43" s="257">
        <f ca="1">IF($G43=$B43,0,IF(AND('Bonus Depreciation Help'!$C$34="50%",$G$5=Inservice),VLOOKUP($C$2,'LookUp Ranges'!$A$64:$CY$69,AA$38)*$B43,VLOOKUP($C$2,'LookUp Ranges'!$A$56:$CY$62,AA$38)*$B43))</f>
        <v>0</v>
      </c>
      <c r="AE43" s="257">
        <f ca="1">IF($G43=$B43,0,IF(AND('Bonus Depreciation Help'!$C$34="50%",$G$5=Inservice),VLOOKUP($C$2,'LookUp Ranges'!$A$64:$CY$69,AB$38)*$B43,VLOOKUP($C$2,'LookUp Ranges'!$A$56:$CY$62,AB$38)*$B43))</f>
        <v>0</v>
      </c>
      <c r="AF43" s="257">
        <f ca="1">IF($G43=$B43,0,IF(AND('Bonus Depreciation Help'!$C$34="50%",$G$5=Inservice),VLOOKUP($C$2,'LookUp Ranges'!$A$64:$CY$69,AC$38)*$B43,VLOOKUP($C$2,'LookUp Ranges'!$A$56:$CY$62,AC$38)*$B43))</f>
        <v>0</v>
      </c>
      <c r="AG43" s="257">
        <f ca="1">IF($G43=$B43,0,IF(AND('Bonus Depreciation Help'!$C$34="50%",$G$5=Inservice),VLOOKUP($C$2,'LookUp Ranges'!$A$64:$CY$69,AD$38)*$B43,VLOOKUP($C$2,'LookUp Ranges'!$A$56:$CY$62,AD$38)*$B43))</f>
        <v>0</v>
      </c>
      <c r="AH43" s="257">
        <f ca="1">IF($G43=$B43,0,IF(AND('Bonus Depreciation Help'!$C$34="50%",$G$5=Inservice),VLOOKUP($C$2,'LookUp Ranges'!$A$64:$CY$69,AE$38)*$B43,VLOOKUP($C$2,'LookUp Ranges'!$A$56:$CY$62,AE$38)*$B43))</f>
        <v>0</v>
      </c>
      <c r="AI43" s="257">
        <f ca="1">IF($G43=$B43,0,IF(AND('Bonus Depreciation Help'!$C$34="50%",$G$5=Inservice),VLOOKUP($C$2,'LookUp Ranges'!$A$64:$CY$69,AF$38)*$B43,VLOOKUP($C$2,'LookUp Ranges'!$A$56:$CY$62,AF$38)*$B43))</f>
        <v>0</v>
      </c>
      <c r="AJ43" s="257">
        <f ca="1">IF($G43=$B43,0,IF(AND('Bonus Depreciation Help'!$C$34="50%",$G$5=Inservice),VLOOKUP($C$2,'LookUp Ranges'!$A$64:$CY$69,AG$38)*$B43,VLOOKUP($C$2,'LookUp Ranges'!$A$56:$CY$62,AG$38)*$B43))</f>
        <v>0</v>
      </c>
      <c r="AK43" s="257">
        <f ca="1">IF($G43=$B43,0,IF(AND('Bonus Depreciation Help'!$C$34="50%",$G$5=Inservice),VLOOKUP($C$2,'LookUp Ranges'!$A$64:$CY$69,AH$38)*$B43,VLOOKUP($C$2,'LookUp Ranges'!$A$56:$CY$62,AH$38)*$B43))</f>
        <v>0</v>
      </c>
      <c r="AL43" s="257">
        <f ca="1">IF($G43=$B43,0,IF(AND('Bonus Depreciation Help'!$C$34="50%",$G$5=Inservice),VLOOKUP($C$2,'LookUp Ranges'!$A$64:$CY$69,AI$38)*$B43,VLOOKUP($C$2,'LookUp Ranges'!$A$56:$CY$62,AI$38)*$B43))</f>
        <v>0</v>
      </c>
      <c r="AM43" s="257">
        <f ca="1">IF($G43=$B43,0,IF(AND('Bonus Depreciation Help'!$C$34="50%",$G$5=Inservice),VLOOKUP($C$2,'LookUp Ranges'!$A$64:$CY$69,AJ$38)*$B43,VLOOKUP($C$2,'LookUp Ranges'!$A$56:$CY$62,AJ$38)*$B43))</f>
        <v>0</v>
      </c>
      <c r="AN43" s="257">
        <f ca="1">IF($G43=$B43,0,IF(AND('Bonus Depreciation Help'!$C$34="50%",$G$5=Inservice),VLOOKUP($C$2,'LookUp Ranges'!$A$64:$CY$69,AK$38)*$B43,VLOOKUP($C$2,'LookUp Ranges'!$A$56:$CY$62,AK$38)*$B43))</f>
        <v>0</v>
      </c>
      <c r="AO43" s="257">
        <f ca="1">IF($G43=$B43,0,IF(AND('Bonus Depreciation Help'!$C$34="50%",$G$5=Inservice),VLOOKUP($C$2,'LookUp Ranges'!$A$64:$CY$69,AL$38)*$B43,VLOOKUP($C$2,'LookUp Ranges'!$A$56:$CY$62,AL$38)*$B43))</f>
        <v>0</v>
      </c>
      <c r="AP43" s="257">
        <f ca="1">IF($G43=$B43,0,IF(AND('Bonus Depreciation Help'!$C$34="50%",$G$5=Inservice),VLOOKUP($C$2,'LookUp Ranges'!$A$64:$CY$69,AM$38)*$B43,VLOOKUP($C$2,'LookUp Ranges'!$A$56:$CY$62,AM$38)*$B43))</f>
        <v>0</v>
      </c>
      <c r="AQ43" s="257">
        <f ca="1">IF($G43=$B43,0,IF(AND('Bonus Depreciation Help'!$C$34="50%",$G$5=Inservice),VLOOKUP($C$2,'LookUp Ranges'!$A$64:$CY$69,AN$38)*$B43,VLOOKUP($C$2,'LookUp Ranges'!$A$56:$CY$62,AN$38)*$B43))</f>
        <v>0</v>
      </c>
      <c r="AR43" s="257">
        <f ca="1">IF($G43=$B43,0,IF(AND('Bonus Depreciation Help'!$C$34="50%",$G$5=Inservice),VLOOKUP($C$2,'LookUp Ranges'!$A$64:$CY$69,AO$38)*$B43,VLOOKUP($C$2,'LookUp Ranges'!$A$56:$CY$62,AO$38)*$B43))</f>
        <v>0</v>
      </c>
      <c r="AS43" s="257">
        <f ca="1">IF($G43=$B43,0,IF(AND('Bonus Depreciation Help'!$C$34="50%",$G$5=Inservice),VLOOKUP($C$2,'LookUp Ranges'!$A$64:$CY$69,AP$38)*$B43,VLOOKUP($C$2,'LookUp Ranges'!$A$56:$CY$62,AP$38)*$B43))</f>
        <v>0</v>
      </c>
      <c r="AT43" s="257">
        <f ca="1">IF($G43=$B43,0,IF(AND('Bonus Depreciation Help'!$C$34="50%",$G$5=Inservice),VLOOKUP($C$2,'LookUp Ranges'!$A$64:$CY$69,AQ$38)*$B43,VLOOKUP($C$2,'LookUp Ranges'!$A$56:$CY$62,AQ$38)*$B43))</f>
        <v>0</v>
      </c>
      <c r="AU43" s="257">
        <f ca="1">IF($G43=$B43,0,IF(AND('Bonus Depreciation Help'!$C$34="50%",$G$5=Inservice),VLOOKUP($C$2,'LookUp Ranges'!$A$64:$CY$69,AR$38)*$B43,VLOOKUP($C$2,'LookUp Ranges'!$A$56:$CY$62,AR$38)*$B43))</f>
        <v>0</v>
      </c>
      <c r="AV43" s="257">
        <f ca="1">IF($G43=$B43,0,IF(AND('Bonus Depreciation Help'!$C$34="50%",$G$5=Inservice),VLOOKUP($C$2,'LookUp Ranges'!$A$64:$CY$69,AS$38)*$B43,VLOOKUP($C$2,'LookUp Ranges'!$A$56:$CY$62,AS$38)*$B43))</f>
        <v>0</v>
      </c>
      <c r="AW43" s="257">
        <f ca="1">IF($G43=$B43,0,IF(AND('Bonus Depreciation Help'!$C$34="50%",$G$5=Inservice),VLOOKUP($C$2,'LookUp Ranges'!$A$64:$CY$69,AT$38)*$B43,VLOOKUP($C$2,'LookUp Ranges'!$A$56:$CY$62,AT$38)*$B43))</f>
        <v>0</v>
      </c>
      <c r="AX43" s="257">
        <f ca="1">IF($G43=$B43,0,IF(AND('Bonus Depreciation Help'!$C$34="50%",$G$5=Inservice),VLOOKUP($C$2,'LookUp Ranges'!$A$64:$CY$69,AU$38)*$B43,VLOOKUP($C$2,'LookUp Ranges'!$A$56:$CY$62,AU$38)*$B43))</f>
        <v>0</v>
      </c>
      <c r="AY43" s="257">
        <f ca="1">IF($G43=$B43,0,IF(AND('Bonus Depreciation Help'!$C$34="50%",$G$5=Inservice),VLOOKUP($C$2,'LookUp Ranges'!$A$64:$CY$69,AV$38)*$B43,VLOOKUP($C$2,'LookUp Ranges'!$A$56:$CY$62,AV$38)*$B43))</f>
        <v>0</v>
      </c>
      <c r="AZ43" s="257">
        <f ca="1">IF($G43=$B43,0,IF(AND('Bonus Depreciation Help'!$C$34="50%",$G$5=Inservice),VLOOKUP($C$2,'LookUp Ranges'!$A$64:$CY$69,AW$38)*$B43,VLOOKUP($C$2,'LookUp Ranges'!$A$56:$CY$62,AW$38)*$B43))</f>
        <v>0</v>
      </c>
      <c r="BA43" s="257">
        <f ca="1">IF($G43=$B43,0,IF(AND('Bonus Depreciation Help'!$C$34="50%",$G$5=Inservice),VLOOKUP($C$2,'LookUp Ranges'!$A$64:$CY$69,AX$38)*$B43,VLOOKUP($C$2,'LookUp Ranges'!$A$56:$CY$62,AX$38)*$B43))</f>
        <v>0</v>
      </c>
      <c r="BB43" s="257">
        <f ca="1">IF($G43=$B43,0,IF(AND('Bonus Depreciation Help'!$C$34="50%",$G$5=Inservice),VLOOKUP($C$2,'LookUp Ranges'!$A$64:$CY$69,AY$38)*$B43,VLOOKUP($C$2,'LookUp Ranges'!$A$56:$CY$62,AY$38)*$B43))</f>
        <v>0</v>
      </c>
      <c r="BC43" s="257">
        <f ca="1">IF($G43=$B43,0,IF(AND('Bonus Depreciation Help'!$C$34="50%",$G$5=Inservice),VLOOKUP($C$2,'LookUp Ranges'!$A$64:$CY$69,AZ$38)*$B43,VLOOKUP($C$2,'LookUp Ranges'!$A$56:$CY$62,AZ$38)*$B43))</f>
        <v>0</v>
      </c>
      <c r="BD43" s="257">
        <f ca="1">IF($G43=$B43,0,IF(AND('Bonus Depreciation Help'!$C$34="50%",$G$5=Inservice),VLOOKUP($C$2,'LookUp Ranges'!$A$64:$CY$69,BA$38)*$B43,VLOOKUP($C$2,'LookUp Ranges'!$A$56:$CY$62,BA$38)*$B43))</f>
        <v>0</v>
      </c>
      <c r="BE43" s="257">
        <f ca="1">IF($G43=$B43,0,IF(AND('Bonus Depreciation Help'!$C$34="50%",$G$5=Inservice),VLOOKUP($C$2,'LookUp Ranges'!$A$64:$CY$69,BB$38)*$B43,VLOOKUP($C$2,'LookUp Ranges'!$A$56:$CY$62,BB$38)*$B43))</f>
        <v>0</v>
      </c>
      <c r="BF43" s="257">
        <f ca="1">IF($G43=$B43,0,IF(AND('Bonus Depreciation Help'!$C$34="50%",$G$5=Inservice),VLOOKUP($C$2,'LookUp Ranges'!$A$64:$CY$69,BC$38)*$B43,VLOOKUP($C$2,'LookUp Ranges'!$A$56:$CY$62,BC$38)*$B43))</f>
        <v>0</v>
      </c>
      <c r="BG43" s="257">
        <f ca="1">IF($G43=$B43,0,IF(AND('Bonus Depreciation Help'!$C$34="50%",$G$5=Inservice),VLOOKUP($C$2,'LookUp Ranges'!$A$64:$CY$69,BD$38)*$B43,VLOOKUP($C$2,'LookUp Ranges'!$A$56:$CY$62,BD$38)*$B43))</f>
        <v>0</v>
      </c>
      <c r="BH43" s="257">
        <f ca="1">IF($G43=$B43,0,IF(AND('Bonus Depreciation Help'!$C$34="50%",$G$5=Inservice),VLOOKUP($C$2,'LookUp Ranges'!$A$64:$CY$69,BE$38)*$B43,VLOOKUP($C$2,'LookUp Ranges'!$A$56:$CY$62,BE$38)*$B43))</f>
        <v>0</v>
      </c>
      <c r="BI43" s="257">
        <f ca="1">IF($G43=$B43,0,IF(AND('Bonus Depreciation Help'!$C$34="50%",$G$5=Inservice),VLOOKUP($C$2,'LookUp Ranges'!$A$64:$CY$69,BF$38)*$B43,VLOOKUP($C$2,'LookUp Ranges'!$A$56:$CY$62,BF$38)*$B43))</f>
        <v>0</v>
      </c>
      <c r="BJ43" s="257">
        <f ca="1">IF($G43=$B43,0,IF(AND('Bonus Depreciation Help'!$C$34="50%",$G$5=Inservice),VLOOKUP($C$2,'LookUp Ranges'!$A$64:$CY$69,BG$38)*$B43,VLOOKUP($C$2,'LookUp Ranges'!$A$56:$CY$62,BG$38)*$B43))</f>
        <v>0</v>
      </c>
      <c r="BK43" s="257">
        <f ca="1">IF($G43=$B43,0,IF(AND('Bonus Depreciation Help'!$C$34="50%",$G$5=Inservice),VLOOKUP($C$2,'LookUp Ranges'!$A$64:$CY$69,BH$38)*$B43,VLOOKUP($C$2,'LookUp Ranges'!$A$56:$CY$62,BH$38)*$B43))</f>
        <v>0</v>
      </c>
      <c r="BL43" s="257">
        <f ca="1">IF($G43=$B43,0,IF(AND('Bonus Depreciation Help'!$C$34="50%",$G$5=Inservice),VLOOKUP($C$2,'LookUp Ranges'!$A$64:$CY$69,BI$38)*$B43,VLOOKUP($C$2,'LookUp Ranges'!$A$56:$CY$62,BI$38)*$B43))</f>
        <v>0</v>
      </c>
      <c r="BM43" s="257">
        <f ca="1">IF($G43=$B43,0,IF(AND('Bonus Depreciation Help'!$C$34="50%",$G$5=Inservice),VLOOKUP($C$2,'LookUp Ranges'!$A$64:$CY$69,BJ$38)*$B43,VLOOKUP($C$2,'LookUp Ranges'!$A$56:$CY$62,BJ$38)*$B43))</f>
        <v>0</v>
      </c>
      <c r="BN43" s="257">
        <f ca="1">IF($G43=$B43,0,IF(AND('Bonus Depreciation Help'!$C$34="50%",$G$5=Inservice),VLOOKUP($C$2,'LookUp Ranges'!$A$64:$CY$69,BK$38)*$B43,VLOOKUP($C$2,'LookUp Ranges'!$A$56:$CY$62,BK$38)*$B43))</f>
        <v>0</v>
      </c>
      <c r="BO43" s="257">
        <f ca="1">IF($G43=$B43,0,IF(AND('Bonus Depreciation Help'!$C$34="50%",$G$5=Inservice),VLOOKUP($C$2,'LookUp Ranges'!$A$64:$CY$69,BL$38)*$B43,VLOOKUP($C$2,'LookUp Ranges'!$A$56:$CY$62,BL$38)*$B43))</f>
        <v>0</v>
      </c>
      <c r="BP43" s="257">
        <f ca="1">IF($G43=$B43,0,IF(AND('Bonus Depreciation Help'!$C$34="50%",$G$5=Inservice),VLOOKUP($C$2,'LookUp Ranges'!$A$64:$CY$69,BM$38)*$B43,VLOOKUP($C$2,'LookUp Ranges'!$A$56:$CY$62,BM$38)*$B43))</f>
        <v>0</v>
      </c>
      <c r="BQ43" s="257">
        <f ca="1">IF($G43=$B43,0,IF(AND('Bonus Depreciation Help'!$C$34="50%",$G$5=Inservice),VLOOKUP($C$2,'LookUp Ranges'!$A$64:$CY$69,BN$38)*$B43,VLOOKUP($C$2,'LookUp Ranges'!$A$56:$CY$62,BN$38)*$B43))</f>
        <v>0</v>
      </c>
      <c r="BR43" s="257">
        <f ca="1">IF($G43=$B43,0,IF(AND('Bonus Depreciation Help'!$C$34="50%",$G$5=Inservice),VLOOKUP($C$2,'LookUp Ranges'!$A$64:$CY$69,BO$38)*$B43,VLOOKUP($C$2,'LookUp Ranges'!$A$56:$CY$62,BO$38)*$B43))</f>
        <v>0</v>
      </c>
      <c r="BS43" s="257">
        <f ca="1">IF($G43=$B43,0,IF(AND('Bonus Depreciation Help'!$C$34="50%",$G$5=Inservice),VLOOKUP($C$2,'LookUp Ranges'!$A$64:$CY$69,BP$38)*$B43,VLOOKUP($C$2,'LookUp Ranges'!$A$56:$CY$62,BP$38)*$B43))</f>
        <v>0</v>
      </c>
      <c r="BT43" s="257">
        <f ca="1">IF($G43=$B43,0,IF(AND('Bonus Depreciation Help'!$C$34="50%",$G$5=Inservice),VLOOKUP($C$2,'LookUp Ranges'!$A$64:$CY$69,BQ$38)*$B43,VLOOKUP($C$2,'LookUp Ranges'!$A$56:$CY$62,BQ$38)*$B43))</f>
        <v>0</v>
      </c>
      <c r="BU43" s="257">
        <f ca="1">IF($G43=$B43,0,IF(AND('Bonus Depreciation Help'!$C$34="50%",$G$5=Inservice),VLOOKUP($C$2,'LookUp Ranges'!$A$64:$CY$69,BR$38)*$B43,VLOOKUP($C$2,'LookUp Ranges'!$A$56:$CY$62,BR$38)*$B43))</f>
        <v>0</v>
      </c>
      <c r="BV43" s="257">
        <f ca="1">IF($G43=$B43,0,IF(AND('Bonus Depreciation Help'!$C$34="50%",$G$5=Inservice),VLOOKUP($C$2,'LookUp Ranges'!$A$64:$CY$69,BS$38)*$B43,VLOOKUP($C$2,'LookUp Ranges'!$A$56:$CY$62,BS$38)*$B43))</f>
        <v>0</v>
      </c>
      <c r="BW43" s="257">
        <f ca="1">IF($G43=$B43,0,IF(AND('Bonus Depreciation Help'!$C$34="50%",$G$5=Inservice),VLOOKUP($C$2,'LookUp Ranges'!$A$64:$CY$69,BT$38)*$B43,VLOOKUP($C$2,'LookUp Ranges'!$A$56:$CY$62,BT$38)*$B43))</f>
        <v>0</v>
      </c>
      <c r="BX43" s="257">
        <f ca="1">IF($G43=$B43,0,IF(AND('Bonus Depreciation Help'!$C$34="50%",$G$5=Inservice),VLOOKUP($C$2,'LookUp Ranges'!$A$64:$CY$69,BU$38)*$B43,VLOOKUP($C$2,'LookUp Ranges'!$A$56:$CY$62,BU$38)*$B43))</f>
        <v>0</v>
      </c>
      <c r="BY43" s="257">
        <f ca="1">IF($G43=$B43,0,IF(AND('Bonus Depreciation Help'!$C$34="50%",$G$5=Inservice),VLOOKUP($C$2,'LookUp Ranges'!$A$64:$CY$69,BV$38)*$B43,VLOOKUP($C$2,'LookUp Ranges'!$A$56:$CY$62,BV$38)*$B43))</f>
        <v>0</v>
      </c>
      <c r="BZ43" s="257">
        <f ca="1">IF($G43=$B43,0,IF(AND('Bonus Depreciation Help'!$C$34="50%",$G$5=Inservice),VLOOKUP($C$2,'LookUp Ranges'!$A$64:$CY$69,BW$38)*$B43,VLOOKUP($C$2,'LookUp Ranges'!$A$56:$CY$62,BW$38)*$B43))</f>
        <v>0</v>
      </c>
      <c r="CA43" s="257">
        <f ca="1">IF($G43=$B43,0,IF(AND('Bonus Depreciation Help'!$C$34="50%",$G$5=Inservice),VLOOKUP($C$2,'LookUp Ranges'!$A$64:$CY$69,BX$38)*$B43,VLOOKUP($C$2,'LookUp Ranges'!$A$56:$CY$62,BX$38)*$B43))</f>
        <v>0</v>
      </c>
      <c r="CB43" s="257">
        <f ca="1">IF($G43=$B43,0,IF(AND('Bonus Depreciation Help'!$C$34="50%",$G$5=Inservice),VLOOKUP($C$2,'LookUp Ranges'!$A$64:$CY$69,BY$38)*$B43,VLOOKUP($C$2,'LookUp Ranges'!$A$56:$CY$62,BY$38)*$B43))</f>
        <v>0</v>
      </c>
      <c r="CC43" s="257">
        <f ca="1">IF($G43=$B43,0,IF(AND('Bonus Depreciation Help'!$C$34="50%",$G$5=Inservice),VLOOKUP($C$2,'LookUp Ranges'!$A$64:$CY$69,BZ$38)*$B43,VLOOKUP($C$2,'LookUp Ranges'!$A$56:$CY$62,BZ$38)*$B43))</f>
        <v>0</v>
      </c>
      <c r="CD43" s="257">
        <f ca="1">IF($G43=$B43,0,IF(AND('Bonus Depreciation Help'!$C$34="50%",$G$5=Inservice),VLOOKUP($C$2,'LookUp Ranges'!$A$64:$CY$69,CA$38)*$B43,VLOOKUP($C$2,'LookUp Ranges'!$A$56:$CY$62,CA$38)*$B43))</f>
        <v>0</v>
      </c>
      <c r="CE43" s="257">
        <f ca="1">IF($G43=$B43,0,IF(AND('Bonus Depreciation Help'!$C$34="50%",$G$5=Inservice),VLOOKUP($C$2,'LookUp Ranges'!$A$64:$CY$69,CB$38)*$B43,VLOOKUP($C$2,'LookUp Ranges'!$A$56:$CY$62,CB$38)*$B43))</f>
        <v>0</v>
      </c>
      <c r="CF43" s="257">
        <f ca="1">IF($G43=$B43,0,IF(AND('Bonus Depreciation Help'!$C$34="50%",$G$5=Inservice),VLOOKUP($C$2,'LookUp Ranges'!$A$64:$CY$69,CC$38)*$B43,VLOOKUP($C$2,'LookUp Ranges'!$A$56:$CY$62,CC$38)*$B43))</f>
        <v>0</v>
      </c>
      <c r="CG43" s="257">
        <f ca="1">IF($G43=$B43,0,IF(AND('Bonus Depreciation Help'!$C$34="50%",$G$5=Inservice),VLOOKUP($C$2,'LookUp Ranges'!$A$64:$CY$69,CD$38)*$B43,VLOOKUP($C$2,'LookUp Ranges'!$A$56:$CY$62,CD$38)*$B43))</f>
        <v>0</v>
      </c>
      <c r="CH43" s="257">
        <f ca="1">IF($G43=$B43,0,IF(AND('Bonus Depreciation Help'!$C$34="50%",$G$5=Inservice),VLOOKUP($C$2,'LookUp Ranges'!$A$64:$CY$69,CE$38)*$B43,VLOOKUP($C$2,'LookUp Ranges'!$A$56:$CY$62,CE$38)*$B43))</f>
        <v>0</v>
      </c>
      <c r="CI43" s="257">
        <f ca="1">IF($G43=$B43,0,IF(AND('Bonus Depreciation Help'!$C$34="50%",$G$5=Inservice),VLOOKUP($C$2,'LookUp Ranges'!$A$64:$CY$69,CF$38)*$B43,VLOOKUP($C$2,'LookUp Ranges'!$A$56:$CY$62,CF$38)*$B43))</f>
        <v>0</v>
      </c>
      <c r="CJ43" s="257">
        <f ca="1">IF($G43=$B43,0,IF(AND('Bonus Depreciation Help'!$C$34="50%",$G$5=Inservice),VLOOKUP($C$2,'LookUp Ranges'!$A$64:$CY$69,CG$38)*$B43,VLOOKUP($C$2,'LookUp Ranges'!$A$56:$CY$62,CG$38)*$B43))</f>
        <v>0</v>
      </c>
      <c r="CK43" s="257">
        <f ca="1">IF($G43=$B43,0,IF(AND('Bonus Depreciation Help'!$C$34="50%",$G$5=Inservice),VLOOKUP($C$2,'LookUp Ranges'!$A$64:$CY$69,CH$38)*$B43,VLOOKUP($C$2,'LookUp Ranges'!$A$56:$CY$62,CH$38)*$B43))</f>
        <v>0</v>
      </c>
      <c r="CL43" s="257">
        <f ca="1">IF($G43=$B43,0,IF(AND('Bonus Depreciation Help'!$C$34="50%",$G$5=Inservice),VLOOKUP($C$2,'LookUp Ranges'!$A$64:$CY$69,CI$38)*$B43,VLOOKUP($C$2,'LookUp Ranges'!$A$56:$CY$62,CI$38)*$B43))</f>
        <v>0</v>
      </c>
      <c r="CM43" s="257">
        <f ca="1">IF($G43=$B43,0,IF(AND('Bonus Depreciation Help'!$C$34="50%",$G$5=Inservice),VLOOKUP($C$2,'LookUp Ranges'!$A$64:$CY$69,CJ$38)*$B43,VLOOKUP($C$2,'LookUp Ranges'!$A$56:$CY$62,CJ$38)*$B43))</f>
        <v>0</v>
      </c>
      <c r="CN43" s="257">
        <f ca="1">IF($G43=$B43,0,IF(AND('Bonus Depreciation Help'!$C$34="50%",$G$5=Inservice),VLOOKUP($C$2,'LookUp Ranges'!$A$64:$CY$69,CK$38)*$B43,VLOOKUP($C$2,'LookUp Ranges'!$A$56:$CY$62,CK$38)*$B43))</f>
        <v>0</v>
      </c>
      <c r="CO43" s="257">
        <f ca="1">IF($G43=$B43,0,IF(AND('Bonus Depreciation Help'!$C$34="50%",$G$5=Inservice),VLOOKUP($C$2,'LookUp Ranges'!$A$64:$CY$69,CL$38)*$B43,VLOOKUP($C$2,'LookUp Ranges'!$A$56:$CY$62,CL$38)*$B43))</f>
        <v>0</v>
      </c>
      <c r="CP43" s="257">
        <f ca="1">IF($G43=$B43,0,IF(AND('Bonus Depreciation Help'!$C$34="50%",$G$5=Inservice),VLOOKUP($C$2,'LookUp Ranges'!$A$64:$CY$69,CM$38)*$B43,VLOOKUP($C$2,'LookUp Ranges'!$A$56:$CY$62,CM$38)*$B43))</f>
        <v>0</v>
      </c>
      <c r="CQ43" s="257">
        <f ca="1">IF($G43=$B43,0,IF(AND('Bonus Depreciation Help'!$C$34="50%",$G$5=Inservice),VLOOKUP($C$2,'LookUp Ranges'!$A$64:$CY$69,CN$38)*$B43,VLOOKUP($C$2,'LookUp Ranges'!$A$56:$CY$62,CN$38)*$B43))</f>
        <v>0</v>
      </c>
      <c r="CR43" s="257">
        <f ca="1">IF($G43=$B43,0,IF(AND('Bonus Depreciation Help'!$C$34="50%",$G$5=Inservice),VLOOKUP($C$2,'LookUp Ranges'!$A$64:$CY$69,CO$38)*$B43,VLOOKUP($C$2,'LookUp Ranges'!$A$56:$CY$62,CO$38)*$B43))</f>
        <v>0</v>
      </c>
      <c r="CS43" s="257">
        <f ca="1">IF($G43=$B43,0,IF(AND('Bonus Depreciation Help'!$C$34="50%",$G$5=Inservice),VLOOKUP($C$2,'LookUp Ranges'!$A$64:$CY$69,CP$38)*$B43,VLOOKUP($C$2,'LookUp Ranges'!$A$56:$CY$62,CP$38)*$B43))</f>
        <v>0</v>
      </c>
      <c r="CT43" s="257">
        <f ca="1">IF($G43=$B43,0,IF(AND('Bonus Depreciation Help'!$C$34="50%",$G$5=Inservice),VLOOKUP($C$2,'LookUp Ranges'!$A$64:$CY$69,CQ$38)*$B43,VLOOKUP($C$2,'LookUp Ranges'!$A$56:$CY$62,CQ$38)*$B43))</f>
        <v>0</v>
      </c>
      <c r="CU43" s="257">
        <f ca="1">IF($G43=$B43,0,IF(AND('Bonus Depreciation Help'!$C$34="50%",$G$5=Inservice),VLOOKUP($C$2,'LookUp Ranges'!$A$64:$CY$69,CR$38)*$B43,VLOOKUP($C$2,'LookUp Ranges'!$A$56:$CY$62,CR$38)*$B43))</f>
        <v>0</v>
      </c>
      <c r="CV43" s="257">
        <f ca="1">IF($G43=$B43,0,IF(AND('Bonus Depreciation Help'!$C$34="50%",$G$5=Inservice),VLOOKUP($C$2,'LookUp Ranges'!$A$64:$CY$69,CS$38)*$B43,VLOOKUP($C$2,'LookUp Ranges'!$A$56:$CY$62,CS$38)*$B43))</f>
        <v>0</v>
      </c>
      <c r="CW43" s="257">
        <f ca="1">IF($G43=$B43,0,IF(AND('Bonus Depreciation Help'!$C$34="50%",$G$5=Inservice),VLOOKUP($C$2,'LookUp Ranges'!$A$64:$CY$69,CT$38)*$B43,VLOOKUP($C$2,'LookUp Ranges'!$A$56:$CY$62,CT$38)*$B43))</f>
        <v>0</v>
      </c>
      <c r="CX43" s="257">
        <f ca="1">IF($G43=$B43,0,IF(AND('Bonus Depreciation Help'!$C$34="50%",$G$5=Inservice),VLOOKUP($C$2,'LookUp Ranges'!$A$64:$CY$69,CU$38)*$B43,VLOOKUP($C$2,'LookUp Ranges'!$A$56:$CY$62,CU$38)*$B43))</f>
        <v>0</v>
      </c>
      <c r="CY43" s="247">
        <f t="shared" ca="1" si="28"/>
        <v>0</v>
      </c>
    </row>
    <row r="44" spans="1:103" x14ac:dyDescent="0.2">
      <c r="A44" s="246">
        <f t="shared" si="26"/>
        <v>6</v>
      </c>
      <c r="B44" s="238">
        <f t="shared" si="27"/>
        <v>0</v>
      </c>
      <c r="C44" s="248"/>
      <c r="D44" s="248"/>
      <c r="E44" s="248"/>
      <c r="F44" s="248"/>
      <c r="G44" s="248"/>
      <c r="H44" s="256">
        <f ca="1">IF(AND('Bonus Depreciation Help'!$C$34="100%",H$5=Inservice),$B44,IF(AND('Bonus Depreciation Help'!$C$34="50%",H$5=Inservice),VLOOKUP($C$2,'LookUp Ranges'!$A$64:$CY$69,D$38)*$B44,VLOOKUP($C$2,'LookUp Ranges'!$A$56:$CY$62,D$38)*$B44))</f>
        <v>0</v>
      </c>
      <c r="I44" s="256">
        <f ca="1">IF($H44=$B44,0,IF(AND('Bonus Depreciation Help'!$C$34="50%",$H$5=Inservice),VLOOKUP($C$2,'LookUp Ranges'!$A$64:$CY$69,E$38)*$B44,VLOOKUP($C$2,'LookUp Ranges'!$A$56:$CY$62,E$38)*$B44))</f>
        <v>0</v>
      </c>
      <c r="J44" s="256">
        <f ca="1">IF($H44=$B44,0,IF(AND('Bonus Depreciation Help'!$C$34="50%",$H$5=Inservice),VLOOKUP($C$2,'LookUp Ranges'!$A$64:$CY$69,F$38)*$B44,VLOOKUP($C$2,'LookUp Ranges'!$A$56:$CY$62,F$38)*$B44))</f>
        <v>0</v>
      </c>
      <c r="K44" s="256">
        <f ca="1">IF($H44=$B44,0,IF(AND('Bonus Depreciation Help'!$C$34="50%",$H$5=Inservice),VLOOKUP($C$2,'LookUp Ranges'!$A$64:$CY$69,G$38)*$B44,VLOOKUP($C$2,'LookUp Ranges'!$A$56:$CY$62,G$38)*$B44))</f>
        <v>0</v>
      </c>
      <c r="L44" s="256">
        <f ca="1">IF($H44=$B44,0,IF(AND('Bonus Depreciation Help'!$C$34="50%",$H$5=Inservice),VLOOKUP($C$2,'LookUp Ranges'!$A$64:$CY$69,H$38)*$B44,VLOOKUP($C$2,'LookUp Ranges'!$A$56:$CY$62,H$38)*$B44))</f>
        <v>0</v>
      </c>
      <c r="M44" s="256">
        <f ca="1">IF($H44=$B44,0,IF(AND('Bonus Depreciation Help'!$C$34="50%",$H$5=Inservice),VLOOKUP($C$2,'LookUp Ranges'!$A$64:$CY$69,I$38)*$B44,VLOOKUP($C$2,'LookUp Ranges'!$A$56:$CY$62,I$38)*$B44))</f>
        <v>0</v>
      </c>
      <c r="N44" s="256">
        <f ca="1">IF($H44=$B44,0,IF(AND('Bonus Depreciation Help'!$C$34="50%",$H$5=Inservice),VLOOKUP($C$2,'LookUp Ranges'!$A$64:$CY$69,J$38)*$B44,VLOOKUP($C$2,'LookUp Ranges'!$A$56:$CY$62,J$38)*$B44))</f>
        <v>0</v>
      </c>
      <c r="O44" s="256">
        <f ca="1">IF($H44=$B44,0,IF(AND('Bonus Depreciation Help'!$C$34="50%",$H$5=Inservice),VLOOKUP($C$2,'LookUp Ranges'!$A$64:$CY$69,K$38)*$B44,VLOOKUP($C$2,'LookUp Ranges'!$A$56:$CY$62,K$38)*$B44))</f>
        <v>0</v>
      </c>
      <c r="P44" s="256">
        <f ca="1">IF($H44=$B44,0,IF(AND('Bonus Depreciation Help'!$C$34="50%",$H$5=Inservice),VLOOKUP($C$2,'LookUp Ranges'!$A$64:$CY$69,L$38)*$B44,VLOOKUP($C$2,'LookUp Ranges'!$A$56:$CY$62,L$38)*$B44))</f>
        <v>0</v>
      </c>
      <c r="Q44" s="256">
        <f ca="1">IF($H44=$B44,0,IF(AND('Bonus Depreciation Help'!$C$34="50%",$H$5=Inservice),VLOOKUP($C$2,'LookUp Ranges'!$A$64:$CY$69,M$38)*$B44,VLOOKUP($C$2,'LookUp Ranges'!$A$56:$CY$62,M$38)*$B44))</f>
        <v>0</v>
      </c>
      <c r="R44" s="256">
        <f ca="1">IF($H44=$B44,0,IF(AND('Bonus Depreciation Help'!$C$34="50%",$H$5=Inservice),VLOOKUP($C$2,'LookUp Ranges'!$A$64:$CY$69,N$38)*$B44,VLOOKUP($C$2,'LookUp Ranges'!$A$56:$CY$62,N$38)*$B44))</f>
        <v>0</v>
      </c>
      <c r="S44" s="256">
        <f ca="1">IF($H44=$B44,0,IF(AND('Bonus Depreciation Help'!$C$34="50%",$H$5=Inservice),VLOOKUP($C$2,'LookUp Ranges'!$A$64:$CY$69,O$38)*$B44,VLOOKUP($C$2,'LookUp Ranges'!$A$56:$CY$62,O$38)*$B44))</f>
        <v>0</v>
      </c>
      <c r="T44" s="256">
        <f ca="1">IF($H44=$B44,0,IF(AND('Bonus Depreciation Help'!$C$34="50%",$H$5=Inservice),VLOOKUP($C$2,'LookUp Ranges'!$A$64:$CY$69,P$38)*$B44,VLOOKUP($C$2,'LookUp Ranges'!$A$56:$CY$62,P$38)*$B44))</f>
        <v>0</v>
      </c>
      <c r="U44" s="256">
        <f ca="1">IF($H44=$B44,0,IF(AND('Bonus Depreciation Help'!$C$34="50%",$H$5=Inservice),VLOOKUP($C$2,'LookUp Ranges'!$A$64:$CY$69,Q$38)*$B44,VLOOKUP($C$2,'LookUp Ranges'!$A$56:$CY$62,Q$38)*$B44))</f>
        <v>0</v>
      </c>
      <c r="V44" s="256">
        <f ca="1">IF($H44=$B44,0,IF(AND('Bonus Depreciation Help'!$C$34="50%",$H$5=Inservice),VLOOKUP($C$2,'LookUp Ranges'!$A$64:$CY$69,R$38)*$B44,VLOOKUP($C$2,'LookUp Ranges'!$A$56:$CY$62,R$38)*$B44))</f>
        <v>0</v>
      </c>
      <c r="W44" s="256">
        <f ca="1">IF($H44=$B44,0,IF(AND('Bonus Depreciation Help'!$C$34="50%",$H$5=Inservice),VLOOKUP($C$2,'LookUp Ranges'!$A$64:$CY$69,S$38)*$B44,VLOOKUP($C$2,'LookUp Ranges'!$A$56:$CY$62,S$38)*$B44))</f>
        <v>0</v>
      </c>
      <c r="X44" s="256">
        <f ca="1">IF($H44=$B44,0,IF(AND('Bonus Depreciation Help'!$C$34="50%",$H$5=Inservice),VLOOKUP($C$2,'LookUp Ranges'!$A$64:$CY$69,T$38)*$B44,VLOOKUP($C$2,'LookUp Ranges'!$A$56:$CY$62,T$38)*$B44))</f>
        <v>0</v>
      </c>
      <c r="Y44" s="256">
        <f ca="1">IF($H44=$B44,0,IF(AND('Bonus Depreciation Help'!$C$34="50%",$H$5=Inservice),VLOOKUP($C$2,'LookUp Ranges'!$A$64:$CY$69,U$38)*$B44,VLOOKUP($C$2,'LookUp Ranges'!$A$56:$CY$62,U$38)*$B44))</f>
        <v>0</v>
      </c>
      <c r="Z44" s="257">
        <f ca="1">IF($H44=$B44,0,IF(AND('Bonus Depreciation Help'!$C$34="50%",$H$5=Inservice),VLOOKUP($C$2,'LookUp Ranges'!$A$64:$CY$69,V$38)*$B44,VLOOKUP($C$2,'LookUp Ranges'!$A$56:$CY$62,V$38)*$B44))</f>
        <v>0</v>
      </c>
      <c r="AA44" s="257">
        <f ca="1">IF($H44=$B44,0,IF(AND('Bonus Depreciation Help'!$C$34="50%",$H$5=Inservice),VLOOKUP($C$2,'LookUp Ranges'!$A$64:$CY$69,W$38)*$B44,VLOOKUP($C$2,'LookUp Ranges'!$A$56:$CY$62,W$38)*$B44))</f>
        <v>0</v>
      </c>
      <c r="AB44" s="257">
        <f ca="1">IF($H44=$B44,0,IF(AND('Bonus Depreciation Help'!$C$34="50%",$H$5=Inservice),VLOOKUP($C$2,'LookUp Ranges'!$A$64:$CY$69,X$38)*$B44,VLOOKUP($C$2,'LookUp Ranges'!$A$56:$CY$62,X$38)*$B44))</f>
        <v>0</v>
      </c>
      <c r="AC44" s="257">
        <f ca="1">IF($H44=$B44,0,IF(AND('Bonus Depreciation Help'!$C$34="50%",$H$5=Inservice),VLOOKUP($C$2,'LookUp Ranges'!$A$64:$CY$69,Y$38)*$B44,VLOOKUP($C$2,'LookUp Ranges'!$A$56:$CY$62,Y$38)*$B44))</f>
        <v>0</v>
      </c>
      <c r="AD44" s="257">
        <f ca="1">IF($H44=$B44,0,IF(AND('Bonus Depreciation Help'!$C$34="50%",$H$5=Inservice),VLOOKUP($C$2,'LookUp Ranges'!$A$64:$CY$69,Z$38)*$B44,VLOOKUP($C$2,'LookUp Ranges'!$A$56:$CY$62,Z$38)*$B44))</f>
        <v>0</v>
      </c>
      <c r="AE44" s="257">
        <f ca="1">IF($H44=$B44,0,IF(AND('Bonus Depreciation Help'!$C$34="50%",$H$5=Inservice),VLOOKUP($C$2,'LookUp Ranges'!$A$64:$CY$69,AA$38)*$B44,VLOOKUP($C$2,'LookUp Ranges'!$A$56:$CY$62,AA$38)*$B44))</f>
        <v>0</v>
      </c>
      <c r="AF44" s="257">
        <f ca="1">IF($H44=$B44,0,IF(AND('Bonus Depreciation Help'!$C$34="50%",$H$5=Inservice),VLOOKUP($C$2,'LookUp Ranges'!$A$64:$CY$69,AB$38)*$B44,VLOOKUP($C$2,'LookUp Ranges'!$A$56:$CY$62,AB$38)*$B44))</f>
        <v>0</v>
      </c>
      <c r="AG44" s="257">
        <f ca="1">IF($H44=$B44,0,IF(AND('Bonus Depreciation Help'!$C$34="50%",$H$5=Inservice),VLOOKUP($C$2,'LookUp Ranges'!$A$64:$CY$69,AC$38)*$B44,VLOOKUP($C$2,'LookUp Ranges'!$A$56:$CY$62,AC$38)*$B44))</f>
        <v>0</v>
      </c>
      <c r="AH44" s="257">
        <f ca="1">IF($H44=$B44,0,IF(AND('Bonus Depreciation Help'!$C$34="50%",$H$5=Inservice),VLOOKUP($C$2,'LookUp Ranges'!$A$64:$CY$69,AD$38)*$B44,VLOOKUP($C$2,'LookUp Ranges'!$A$56:$CY$62,AD$38)*$B44))</f>
        <v>0</v>
      </c>
      <c r="AI44" s="257">
        <f ca="1">IF($H44=$B44,0,IF(AND('Bonus Depreciation Help'!$C$34="50%",$H$5=Inservice),VLOOKUP($C$2,'LookUp Ranges'!$A$64:$CY$69,AE$38)*$B44,VLOOKUP($C$2,'LookUp Ranges'!$A$56:$CY$62,AE$38)*$B44))</f>
        <v>0</v>
      </c>
      <c r="AJ44" s="257">
        <f ca="1">IF($H44=$B44,0,IF(AND('Bonus Depreciation Help'!$C$34="50%",$H$5=Inservice),VLOOKUP($C$2,'LookUp Ranges'!$A$64:$CY$69,AF$38)*$B44,VLOOKUP($C$2,'LookUp Ranges'!$A$56:$CY$62,AF$38)*$B44))</f>
        <v>0</v>
      </c>
      <c r="AK44" s="257">
        <f ca="1">IF($H44=$B44,0,IF(AND('Bonus Depreciation Help'!$C$34="50%",$H$5=Inservice),VLOOKUP($C$2,'LookUp Ranges'!$A$64:$CY$69,AG$38)*$B44,VLOOKUP($C$2,'LookUp Ranges'!$A$56:$CY$62,AG$38)*$B44))</f>
        <v>0</v>
      </c>
      <c r="AL44" s="257">
        <f ca="1">IF($H44=$B44,0,IF(AND('Bonus Depreciation Help'!$C$34="50%",$H$5=Inservice),VLOOKUP($C$2,'LookUp Ranges'!$A$64:$CY$69,AH$38)*$B44,VLOOKUP($C$2,'LookUp Ranges'!$A$56:$CY$62,AH$38)*$B44))</f>
        <v>0</v>
      </c>
      <c r="AM44" s="257">
        <f ca="1">IF($H44=$B44,0,IF(AND('Bonus Depreciation Help'!$C$34="50%",$H$5=Inservice),VLOOKUP($C$2,'LookUp Ranges'!$A$64:$CY$69,AI$38)*$B44,VLOOKUP($C$2,'LookUp Ranges'!$A$56:$CY$62,AI$38)*$B44))</f>
        <v>0</v>
      </c>
      <c r="AN44" s="257">
        <f ca="1">IF($H44=$B44,0,IF(AND('Bonus Depreciation Help'!$C$34="50%",$H$5=Inservice),VLOOKUP($C$2,'LookUp Ranges'!$A$64:$CY$69,AJ$38)*$B44,VLOOKUP($C$2,'LookUp Ranges'!$A$56:$CY$62,AJ$38)*$B44))</f>
        <v>0</v>
      </c>
      <c r="AO44" s="257">
        <f ca="1">IF($H44=$B44,0,IF(AND('Bonus Depreciation Help'!$C$34="50%",$H$5=Inservice),VLOOKUP($C$2,'LookUp Ranges'!$A$64:$CY$69,AK$38)*$B44,VLOOKUP($C$2,'LookUp Ranges'!$A$56:$CY$62,AK$38)*$B44))</f>
        <v>0</v>
      </c>
      <c r="AP44" s="257">
        <f ca="1">IF($H44=$B44,0,IF(AND('Bonus Depreciation Help'!$C$34="50%",$H$5=Inservice),VLOOKUP($C$2,'LookUp Ranges'!$A$64:$CY$69,AL$38)*$B44,VLOOKUP($C$2,'LookUp Ranges'!$A$56:$CY$62,AL$38)*$B44))</f>
        <v>0</v>
      </c>
      <c r="AQ44" s="257">
        <f ca="1">IF($H44=$B44,0,IF(AND('Bonus Depreciation Help'!$C$34="50%",$H$5=Inservice),VLOOKUP($C$2,'LookUp Ranges'!$A$64:$CY$69,AM$38)*$B44,VLOOKUP($C$2,'LookUp Ranges'!$A$56:$CY$62,AM$38)*$B44))</f>
        <v>0</v>
      </c>
      <c r="AR44" s="257">
        <f ca="1">IF($H44=$B44,0,IF(AND('Bonus Depreciation Help'!$C$34="50%",$H$5=Inservice),VLOOKUP($C$2,'LookUp Ranges'!$A$64:$CY$69,AN$38)*$B44,VLOOKUP($C$2,'LookUp Ranges'!$A$56:$CY$62,AN$38)*$B44))</f>
        <v>0</v>
      </c>
      <c r="AS44" s="257">
        <f ca="1">IF($H44=$B44,0,IF(AND('Bonus Depreciation Help'!$C$34="50%",$H$5=Inservice),VLOOKUP($C$2,'LookUp Ranges'!$A$64:$CY$69,AO$38)*$B44,VLOOKUP($C$2,'LookUp Ranges'!$A$56:$CY$62,AO$38)*$B44))</f>
        <v>0</v>
      </c>
      <c r="AT44" s="257">
        <f ca="1">IF($H44=$B44,0,IF(AND('Bonus Depreciation Help'!$C$34="50%",$H$5=Inservice),VLOOKUP($C$2,'LookUp Ranges'!$A$64:$CY$69,AP$38)*$B44,VLOOKUP($C$2,'LookUp Ranges'!$A$56:$CY$62,AP$38)*$B44))</f>
        <v>0</v>
      </c>
      <c r="AU44" s="257">
        <f ca="1">IF($H44=$B44,0,IF(AND('Bonus Depreciation Help'!$C$34="50%",$H$5=Inservice),VLOOKUP($C$2,'LookUp Ranges'!$A$64:$CY$69,AQ$38)*$B44,VLOOKUP($C$2,'LookUp Ranges'!$A$56:$CY$62,AQ$38)*$B44))</f>
        <v>0</v>
      </c>
      <c r="AV44" s="257">
        <f ca="1">IF($H44=$B44,0,IF(AND('Bonus Depreciation Help'!$C$34="50%",$H$5=Inservice),VLOOKUP($C$2,'LookUp Ranges'!$A$64:$CY$69,AR$38)*$B44,VLOOKUP($C$2,'LookUp Ranges'!$A$56:$CY$62,AR$38)*$B44))</f>
        <v>0</v>
      </c>
      <c r="AW44" s="257">
        <f ca="1">IF($H44=$B44,0,IF(AND('Bonus Depreciation Help'!$C$34="50%",$H$5=Inservice),VLOOKUP($C$2,'LookUp Ranges'!$A$64:$CY$69,AS$38)*$B44,VLOOKUP($C$2,'LookUp Ranges'!$A$56:$CY$62,AS$38)*$B44))</f>
        <v>0</v>
      </c>
      <c r="AX44" s="257">
        <f ca="1">IF($H44=$B44,0,IF(AND('Bonus Depreciation Help'!$C$34="50%",$H$5=Inservice),VLOOKUP($C$2,'LookUp Ranges'!$A$64:$CY$69,AT$38)*$B44,VLOOKUP($C$2,'LookUp Ranges'!$A$56:$CY$62,AT$38)*$B44))</f>
        <v>0</v>
      </c>
      <c r="AY44" s="257">
        <f ca="1">IF($H44=$B44,0,IF(AND('Bonus Depreciation Help'!$C$34="50%",$H$5=Inservice),VLOOKUP($C$2,'LookUp Ranges'!$A$64:$CY$69,AU$38)*$B44,VLOOKUP($C$2,'LookUp Ranges'!$A$56:$CY$62,AU$38)*$B44))</f>
        <v>0</v>
      </c>
      <c r="AZ44" s="257">
        <f ca="1">IF($H44=$B44,0,IF(AND('Bonus Depreciation Help'!$C$34="50%",$H$5=Inservice),VLOOKUP($C$2,'LookUp Ranges'!$A$64:$CY$69,AV$38)*$B44,VLOOKUP($C$2,'LookUp Ranges'!$A$56:$CY$62,AV$38)*$B44))</f>
        <v>0</v>
      </c>
      <c r="BA44" s="257">
        <f ca="1">IF($H44=$B44,0,IF(AND('Bonus Depreciation Help'!$C$34="50%",$H$5=Inservice),VLOOKUP($C$2,'LookUp Ranges'!$A$64:$CY$69,AW$38)*$B44,VLOOKUP($C$2,'LookUp Ranges'!$A$56:$CY$62,AW$38)*$B44))</f>
        <v>0</v>
      </c>
      <c r="BB44" s="257">
        <f ca="1">IF($H44=$B44,0,IF(AND('Bonus Depreciation Help'!$C$34="50%",$H$5=Inservice),VLOOKUP($C$2,'LookUp Ranges'!$A$64:$CY$69,AX$38)*$B44,VLOOKUP($C$2,'LookUp Ranges'!$A$56:$CY$62,AX$38)*$B44))</f>
        <v>0</v>
      </c>
      <c r="BC44" s="257">
        <f ca="1">IF($H44=$B44,0,IF(AND('Bonus Depreciation Help'!$C$34="50%",$H$5=Inservice),VLOOKUP($C$2,'LookUp Ranges'!$A$64:$CY$69,AY$38)*$B44,VLOOKUP($C$2,'LookUp Ranges'!$A$56:$CY$62,AY$38)*$B44))</f>
        <v>0</v>
      </c>
      <c r="BD44" s="257">
        <f ca="1">IF($H44=$B44,0,IF(AND('Bonus Depreciation Help'!$C$34="50%",$H$5=Inservice),VLOOKUP($C$2,'LookUp Ranges'!$A$64:$CY$69,AZ$38)*$B44,VLOOKUP($C$2,'LookUp Ranges'!$A$56:$CY$62,AZ$38)*$B44))</f>
        <v>0</v>
      </c>
      <c r="BE44" s="257">
        <f ca="1">IF($H44=$B44,0,IF(AND('Bonus Depreciation Help'!$C$34="50%",$H$5=Inservice),VLOOKUP($C$2,'LookUp Ranges'!$A$64:$CY$69,BA$38)*$B44,VLOOKUP($C$2,'LookUp Ranges'!$A$56:$CY$62,BA$38)*$B44))</f>
        <v>0</v>
      </c>
      <c r="BF44" s="257">
        <f ca="1">IF($H44=$B44,0,IF(AND('Bonus Depreciation Help'!$C$34="50%",$H$5=Inservice),VLOOKUP($C$2,'LookUp Ranges'!$A$64:$CY$69,BB$38)*$B44,VLOOKUP($C$2,'LookUp Ranges'!$A$56:$CY$62,BB$38)*$B44))</f>
        <v>0</v>
      </c>
      <c r="BG44" s="257">
        <f ca="1">IF($H44=$B44,0,IF(AND('Bonus Depreciation Help'!$C$34="50%",$H$5=Inservice),VLOOKUP($C$2,'LookUp Ranges'!$A$64:$CY$69,BC$38)*$B44,VLOOKUP($C$2,'LookUp Ranges'!$A$56:$CY$62,BC$38)*$B44))</f>
        <v>0</v>
      </c>
      <c r="BH44" s="257">
        <f ca="1">IF($H44=$B44,0,IF(AND('Bonus Depreciation Help'!$C$34="50%",$H$5=Inservice),VLOOKUP($C$2,'LookUp Ranges'!$A$64:$CY$69,BD$38)*$B44,VLOOKUP($C$2,'LookUp Ranges'!$A$56:$CY$62,BD$38)*$B44))</f>
        <v>0</v>
      </c>
      <c r="BI44" s="257">
        <f ca="1">IF($H44=$B44,0,IF(AND('Bonus Depreciation Help'!$C$34="50%",$H$5=Inservice),VLOOKUP($C$2,'LookUp Ranges'!$A$64:$CY$69,BE$38)*$B44,VLOOKUP($C$2,'LookUp Ranges'!$A$56:$CY$62,BE$38)*$B44))</f>
        <v>0</v>
      </c>
      <c r="BJ44" s="257">
        <f ca="1">IF($H44=$B44,0,IF(AND('Bonus Depreciation Help'!$C$34="50%",$H$5=Inservice),VLOOKUP($C$2,'LookUp Ranges'!$A$64:$CY$69,BF$38)*$B44,VLOOKUP($C$2,'LookUp Ranges'!$A$56:$CY$62,BF$38)*$B44))</f>
        <v>0</v>
      </c>
      <c r="BK44" s="257">
        <f ca="1">IF($H44=$B44,0,IF(AND('Bonus Depreciation Help'!$C$34="50%",$H$5=Inservice),VLOOKUP($C$2,'LookUp Ranges'!$A$64:$CY$69,BG$38)*$B44,VLOOKUP($C$2,'LookUp Ranges'!$A$56:$CY$62,BG$38)*$B44))</f>
        <v>0</v>
      </c>
      <c r="BL44" s="257">
        <f ca="1">IF($H44=$B44,0,IF(AND('Bonus Depreciation Help'!$C$34="50%",$H$5=Inservice),VLOOKUP($C$2,'LookUp Ranges'!$A$64:$CY$69,BH$38)*$B44,VLOOKUP($C$2,'LookUp Ranges'!$A$56:$CY$62,BH$38)*$B44))</f>
        <v>0</v>
      </c>
      <c r="BM44" s="257">
        <f ca="1">IF($H44=$B44,0,IF(AND('Bonus Depreciation Help'!$C$34="50%",$H$5=Inservice),VLOOKUP($C$2,'LookUp Ranges'!$A$64:$CY$69,BI$38)*$B44,VLOOKUP($C$2,'LookUp Ranges'!$A$56:$CY$62,BI$38)*$B44))</f>
        <v>0</v>
      </c>
      <c r="BN44" s="257">
        <f ca="1">IF($H44=$B44,0,IF(AND('Bonus Depreciation Help'!$C$34="50%",$H$5=Inservice),VLOOKUP($C$2,'LookUp Ranges'!$A$64:$CY$69,BJ$38)*$B44,VLOOKUP($C$2,'LookUp Ranges'!$A$56:$CY$62,BJ$38)*$B44))</f>
        <v>0</v>
      </c>
      <c r="BO44" s="257">
        <f ca="1">IF($H44=$B44,0,IF(AND('Bonus Depreciation Help'!$C$34="50%",$H$5=Inservice),VLOOKUP($C$2,'LookUp Ranges'!$A$64:$CY$69,BK$38)*$B44,VLOOKUP($C$2,'LookUp Ranges'!$A$56:$CY$62,BK$38)*$B44))</f>
        <v>0</v>
      </c>
      <c r="BP44" s="257">
        <f ca="1">IF($H44=$B44,0,IF(AND('Bonus Depreciation Help'!$C$34="50%",$H$5=Inservice),VLOOKUP($C$2,'LookUp Ranges'!$A$64:$CY$69,BL$38)*$B44,VLOOKUP($C$2,'LookUp Ranges'!$A$56:$CY$62,BL$38)*$B44))</f>
        <v>0</v>
      </c>
      <c r="BQ44" s="257">
        <f ca="1">IF($H44=$B44,0,IF(AND('Bonus Depreciation Help'!$C$34="50%",$H$5=Inservice),VLOOKUP($C$2,'LookUp Ranges'!$A$64:$CY$69,BM$38)*$B44,VLOOKUP($C$2,'LookUp Ranges'!$A$56:$CY$62,BM$38)*$B44))</f>
        <v>0</v>
      </c>
      <c r="BR44" s="257">
        <f ca="1">IF($H44=$B44,0,IF(AND('Bonus Depreciation Help'!$C$34="50%",$H$5=Inservice),VLOOKUP($C$2,'LookUp Ranges'!$A$64:$CY$69,BN$38)*$B44,VLOOKUP($C$2,'LookUp Ranges'!$A$56:$CY$62,BN$38)*$B44))</f>
        <v>0</v>
      </c>
      <c r="BS44" s="257">
        <f ca="1">IF($H44=$B44,0,IF(AND('Bonus Depreciation Help'!$C$34="50%",$H$5=Inservice),VLOOKUP($C$2,'LookUp Ranges'!$A$64:$CY$69,BO$38)*$B44,VLOOKUP($C$2,'LookUp Ranges'!$A$56:$CY$62,BO$38)*$B44))</f>
        <v>0</v>
      </c>
      <c r="BT44" s="257">
        <f ca="1">IF($H44=$B44,0,IF(AND('Bonus Depreciation Help'!$C$34="50%",$H$5=Inservice),VLOOKUP($C$2,'LookUp Ranges'!$A$64:$CY$69,BP$38)*$B44,VLOOKUP($C$2,'LookUp Ranges'!$A$56:$CY$62,BP$38)*$B44))</f>
        <v>0</v>
      </c>
      <c r="BU44" s="257">
        <f ca="1">IF($H44=$B44,0,IF(AND('Bonus Depreciation Help'!$C$34="50%",$H$5=Inservice),VLOOKUP($C$2,'LookUp Ranges'!$A$64:$CY$69,BQ$38)*$B44,VLOOKUP($C$2,'LookUp Ranges'!$A$56:$CY$62,BQ$38)*$B44))</f>
        <v>0</v>
      </c>
      <c r="BV44" s="257">
        <f ca="1">IF($H44=$B44,0,IF(AND('Bonus Depreciation Help'!$C$34="50%",$H$5=Inservice),VLOOKUP($C$2,'LookUp Ranges'!$A$64:$CY$69,BR$38)*$B44,VLOOKUP($C$2,'LookUp Ranges'!$A$56:$CY$62,BR$38)*$B44))</f>
        <v>0</v>
      </c>
      <c r="BW44" s="257">
        <f ca="1">IF($H44=$B44,0,IF(AND('Bonus Depreciation Help'!$C$34="50%",$H$5=Inservice),VLOOKUP($C$2,'LookUp Ranges'!$A$64:$CY$69,BS$38)*$B44,VLOOKUP($C$2,'LookUp Ranges'!$A$56:$CY$62,BS$38)*$B44))</f>
        <v>0</v>
      </c>
      <c r="BX44" s="257">
        <f ca="1">IF($H44=$B44,0,IF(AND('Bonus Depreciation Help'!$C$34="50%",$H$5=Inservice),VLOOKUP($C$2,'LookUp Ranges'!$A$64:$CY$69,BT$38)*$B44,VLOOKUP($C$2,'LookUp Ranges'!$A$56:$CY$62,BT$38)*$B44))</f>
        <v>0</v>
      </c>
      <c r="BY44" s="257">
        <f ca="1">IF($H44=$B44,0,IF(AND('Bonus Depreciation Help'!$C$34="50%",$H$5=Inservice),VLOOKUP($C$2,'LookUp Ranges'!$A$64:$CY$69,BU$38)*$B44,VLOOKUP($C$2,'LookUp Ranges'!$A$56:$CY$62,BU$38)*$B44))</f>
        <v>0</v>
      </c>
      <c r="BZ44" s="257">
        <f ca="1">IF($H44=$B44,0,IF(AND('Bonus Depreciation Help'!$C$34="50%",$H$5=Inservice),VLOOKUP($C$2,'LookUp Ranges'!$A$64:$CY$69,BV$38)*$B44,VLOOKUP($C$2,'LookUp Ranges'!$A$56:$CY$62,BV$38)*$B44))</f>
        <v>0</v>
      </c>
      <c r="CA44" s="257">
        <f ca="1">IF($H44=$B44,0,IF(AND('Bonus Depreciation Help'!$C$34="50%",$H$5=Inservice),VLOOKUP($C$2,'LookUp Ranges'!$A$64:$CY$69,BW$38)*$B44,VLOOKUP($C$2,'LookUp Ranges'!$A$56:$CY$62,BW$38)*$B44))</f>
        <v>0</v>
      </c>
      <c r="CB44" s="257">
        <f ca="1">IF($H44=$B44,0,IF(AND('Bonus Depreciation Help'!$C$34="50%",$H$5=Inservice),VLOOKUP($C$2,'LookUp Ranges'!$A$64:$CY$69,BX$38)*$B44,VLOOKUP($C$2,'LookUp Ranges'!$A$56:$CY$62,BX$38)*$B44))</f>
        <v>0</v>
      </c>
      <c r="CC44" s="257">
        <f ca="1">IF($H44=$B44,0,IF(AND('Bonus Depreciation Help'!$C$34="50%",$H$5=Inservice),VLOOKUP($C$2,'LookUp Ranges'!$A$64:$CY$69,BY$38)*$B44,VLOOKUP($C$2,'LookUp Ranges'!$A$56:$CY$62,BY$38)*$B44))</f>
        <v>0</v>
      </c>
      <c r="CD44" s="257">
        <f ca="1">IF($H44=$B44,0,IF(AND('Bonus Depreciation Help'!$C$34="50%",$H$5=Inservice),VLOOKUP($C$2,'LookUp Ranges'!$A$64:$CY$69,BZ$38)*$B44,VLOOKUP($C$2,'LookUp Ranges'!$A$56:$CY$62,BZ$38)*$B44))</f>
        <v>0</v>
      </c>
      <c r="CE44" s="257">
        <f ca="1">IF($H44=$B44,0,IF(AND('Bonus Depreciation Help'!$C$34="50%",$H$5=Inservice),VLOOKUP($C$2,'LookUp Ranges'!$A$64:$CY$69,CA$38)*$B44,VLOOKUP($C$2,'LookUp Ranges'!$A$56:$CY$62,CA$38)*$B44))</f>
        <v>0</v>
      </c>
      <c r="CF44" s="257">
        <f ca="1">IF($H44=$B44,0,IF(AND('Bonus Depreciation Help'!$C$34="50%",$H$5=Inservice),VLOOKUP($C$2,'LookUp Ranges'!$A$64:$CY$69,CB$38)*$B44,VLOOKUP($C$2,'LookUp Ranges'!$A$56:$CY$62,CB$38)*$B44))</f>
        <v>0</v>
      </c>
      <c r="CG44" s="257">
        <f ca="1">IF($H44=$B44,0,IF(AND('Bonus Depreciation Help'!$C$34="50%",$H$5=Inservice),VLOOKUP($C$2,'LookUp Ranges'!$A$64:$CY$69,CC$38)*$B44,VLOOKUP($C$2,'LookUp Ranges'!$A$56:$CY$62,CC$38)*$B44))</f>
        <v>0</v>
      </c>
      <c r="CH44" s="257">
        <f ca="1">IF($H44=$B44,0,IF(AND('Bonus Depreciation Help'!$C$34="50%",$H$5=Inservice),VLOOKUP($C$2,'LookUp Ranges'!$A$64:$CY$69,CD$38)*$B44,VLOOKUP($C$2,'LookUp Ranges'!$A$56:$CY$62,CD$38)*$B44))</f>
        <v>0</v>
      </c>
      <c r="CI44" s="257">
        <f ca="1">IF($H44=$B44,0,IF(AND('Bonus Depreciation Help'!$C$34="50%",$H$5=Inservice),VLOOKUP($C$2,'LookUp Ranges'!$A$64:$CY$69,CE$38)*$B44,VLOOKUP($C$2,'LookUp Ranges'!$A$56:$CY$62,CE$38)*$B44))</f>
        <v>0</v>
      </c>
      <c r="CJ44" s="257">
        <f ca="1">IF($H44=$B44,0,IF(AND('Bonus Depreciation Help'!$C$34="50%",$H$5=Inservice),VLOOKUP($C$2,'LookUp Ranges'!$A$64:$CY$69,CF$38)*$B44,VLOOKUP($C$2,'LookUp Ranges'!$A$56:$CY$62,CF$38)*$B44))</f>
        <v>0</v>
      </c>
      <c r="CK44" s="257">
        <f ca="1">IF($H44=$B44,0,IF(AND('Bonus Depreciation Help'!$C$34="50%",$H$5=Inservice),VLOOKUP($C$2,'LookUp Ranges'!$A$64:$CY$69,CG$38)*$B44,VLOOKUP($C$2,'LookUp Ranges'!$A$56:$CY$62,CG$38)*$B44))</f>
        <v>0</v>
      </c>
      <c r="CL44" s="257">
        <f ca="1">IF($H44=$B44,0,IF(AND('Bonus Depreciation Help'!$C$34="50%",$H$5=Inservice),VLOOKUP($C$2,'LookUp Ranges'!$A$64:$CY$69,CH$38)*$B44,VLOOKUP($C$2,'LookUp Ranges'!$A$56:$CY$62,CH$38)*$B44))</f>
        <v>0</v>
      </c>
      <c r="CM44" s="257">
        <f ca="1">IF($H44=$B44,0,IF(AND('Bonus Depreciation Help'!$C$34="50%",$H$5=Inservice),VLOOKUP($C$2,'LookUp Ranges'!$A$64:$CY$69,CI$38)*$B44,VLOOKUP($C$2,'LookUp Ranges'!$A$56:$CY$62,CI$38)*$B44))</f>
        <v>0</v>
      </c>
      <c r="CN44" s="257">
        <f ca="1">IF($H44=$B44,0,IF(AND('Bonus Depreciation Help'!$C$34="50%",$H$5=Inservice),VLOOKUP($C$2,'LookUp Ranges'!$A$64:$CY$69,CJ$38)*$B44,VLOOKUP($C$2,'LookUp Ranges'!$A$56:$CY$62,CJ$38)*$B44))</f>
        <v>0</v>
      </c>
      <c r="CO44" s="257">
        <f ca="1">IF($H44=$B44,0,IF(AND('Bonus Depreciation Help'!$C$34="50%",$H$5=Inservice),VLOOKUP($C$2,'LookUp Ranges'!$A$64:$CY$69,CK$38)*$B44,VLOOKUP($C$2,'LookUp Ranges'!$A$56:$CY$62,CK$38)*$B44))</f>
        <v>0</v>
      </c>
      <c r="CP44" s="257">
        <f ca="1">IF($H44=$B44,0,IF(AND('Bonus Depreciation Help'!$C$34="50%",$H$5=Inservice),VLOOKUP($C$2,'LookUp Ranges'!$A$64:$CY$69,CL$38)*$B44,VLOOKUP($C$2,'LookUp Ranges'!$A$56:$CY$62,CL$38)*$B44))</f>
        <v>0</v>
      </c>
      <c r="CQ44" s="257">
        <f ca="1">IF($H44=$B44,0,IF(AND('Bonus Depreciation Help'!$C$34="50%",$H$5=Inservice),VLOOKUP($C$2,'LookUp Ranges'!$A$64:$CY$69,CM$38)*$B44,VLOOKUP($C$2,'LookUp Ranges'!$A$56:$CY$62,CM$38)*$B44))</f>
        <v>0</v>
      </c>
      <c r="CR44" s="257">
        <f ca="1">IF($H44=$B44,0,IF(AND('Bonus Depreciation Help'!$C$34="50%",$H$5=Inservice),VLOOKUP($C$2,'LookUp Ranges'!$A$64:$CY$69,CN$38)*$B44,VLOOKUP($C$2,'LookUp Ranges'!$A$56:$CY$62,CN$38)*$B44))</f>
        <v>0</v>
      </c>
      <c r="CS44" s="257">
        <f ca="1">IF($H44=$B44,0,IF(AND('Bonus Depreciation Help'!$C$34="50%",$H$5=Inservice),VLOOKUP($C$2,'LookUp Ranges'!$A$64:$CY$69,CO$38)*$B44,VLOOKUP($C$2,'LookUp Ranges'!$A$56:$CY$62,CO$38)*$B44))</f>
        <v>0</v>
      </c>
      <c r="CT44" s="257">
        <f ca="1">IF($H44=$B44,0,IF(AND('Bonus Depreciation Help'!$C$34="50%",$H$5=Inservice),VLOOKUP($C$2,'LookUp Ranges'!$A$64:$CY$69,CP$38)*$B44,VLOOKUP($C$2,'LookUp Ranges'!$A$56:$CY$62,CP$38)*$B44))</f>
        <v>0</v>
      </c>
      <c r="CU44" s="257">
        <f ca="1">IF($H44=$B44,0,IF(AND('Bonus Depreciation Help'!$C$34="50%",$H$5=Inservice),VLOOKUP($C$2,'LookUp Ranges'!$A$64:$CY$69,CQ$38)*$B44,VLOOKUP($C$2,'LookUp Ranges'!$A$56:$CY$62,CQ$38)*$B44))</f>
        <v>0</v>
      </c>
      <c r="CV44" s="257">
        <f ca="1">IF($H44=$B44,0,IF(AND('Bonus Depreciation Help'!$C$34="50%",$H$5=Inservice),VLOOKUP($C$2,'LookUp Ranges'!$A$64:$CY$69,CR$38)*$B44,VLOOKUP($C$2,'LookUp Ranges'!$A$56:$CY$62,CR$38)*$B44))</f>
        <v>0</v>
      </c>
      <c r="CW44" s="257">
        <f ca="1">IF($H44=$B44,0,IF(AND('Bonus Depreciation Help'!$C$34="50%",$H$5=Inservice),VLOOKUP($C$2,'LookUp Ranges'!$A$64:$CY$69,CS$38)*$B44,VLOOKUP($C$2,'LookUp Ranges'!$A$56:$CY$62,CS$38)*$B44))</f>
        <v>0</v>
      </c>
      <c r="CX44" s="257">
        <f ca="1">IF($H44=$B44,0,IF(AND('Bonus Depreciation Help'!$C$34="50%",$H$5=Inservice),VLOOKUP($C$2,'LookUp Ranges'!$A$64:$CY$69,CT$38)*$B44,VLOOKUP($C$2,'LookUp Ranges'!$A$56:$CY$62,CT$38)*$B44))</f>
        <v>0</v>
      </c>
      <c r="CY44" s="247">
        <f t="shared" ca="1" si="28"/>
        <v>0</v>
      </c>
    </row>
    <row r="45" spans="1:103" x14ac:dyDescent="0.2">
      <c r="A45" s="246">
        <f t="shared" si="26"/>
        <v>7</v>
      </c>
      <c r="B45" s="238">
        <f t="shared" si="27"/>
        <v>0</v>
      </c>
      <c r="C45" s="248"/>
      <c r="D45" s="248"/>
      <c r="E45" s="248"/>
      <c r="F45" s="248"/>
      <c r="G45" s="248"/>
      <c r="H45" s="248"/>
      <c r="I45" s="256">
        <f ca="1">IF(AND('Bonus Depreciation Help'!$C$34="100%",I$5=Inservice),$B45,IF(AND('Bonus Depreciation Help'!$C$34="50%",I$5=Inservice),VLOOKUP($C$2,'LookUp Ranges'!$A$64:$CY$69,D$38)*$B45,VLOOKUP($C$2,'LookUp Ranges'!$A$56:$CY$62,D$38)*$B45))</f>
        <v>0</v>
      </c>
      <c r="J45" s="256">
        <f ca="1">IF($I45=$B45,0,IF(AND('Bonus Depreciation Help'!$C$34="50%",$I$5=Inservice),VLOOKUP($C$2,'LookUp Ranges'!$A$64:$CY$69,E$38)*$B45,VLOOKUP($C$2,'LookUp Ranges'!$A$56:$CY$62,E$38)*$B45))</f>
        <v>0</v>
      </c>
      <c r="K45" s="256">
        <f ca="1">IF($I45=$B45,0,IF(AND('Bonus Depreciation Help'!$C$34="50%",$I$5=Inservice),VLOOKUP($C$2,'LookUp Ranges'!$A$64:$CY$69,F$38)*$B45,VLOOKUP($C$2,'LookUp Ranges'!$A$56:$CY$62,F$38)*$B45))</f>
        <v>0</v>
      </c>
      <c r="L45" s="256">
        <f ca="1">IF($I45=$B45,0,IF(AND('Bonus Depreciation Help'!$C$34="50%",$I$5=Inservice),VLOOKUP($C$2,'LookUp Ranges'!$A$64:$CY$69,G$38)*$B45,VLOOKUP($C$2,'LookUp Ranges'!$A$56:$CY$62,G$38)*$B45))</f>
        <v>0</v>
      </c>
      <c r="M45" s="256">
        <f ca="1">IF($I45=$B45,0,IF(AND('Bonus Depreciation Help'!$C$34="50%",$I$5=Inservice),VLOOKUP($C$2,'LookUp Ranges'!$A$64:$CY$69,H$38)*$B45,VLOOKUP($C$2,'LookUp Ranges'!$A$56:$CY$62,H$38)*$B45))</f>
        <v>0</v>
      </c>
      <c r="N45" s="256">
        <f ca="1">IF($I45=$B45,0,IF(AND('Bonus Depreciation Help'!$C$34="50%",$I$5=Inservice),VLOOKUP($C$2,'LookUp Ranges'!$A$64:$CY$69,I$38)*$B45,VLOOKUP($C$2,'LookUp Ranges'!$A$56:$CY$62,I$38)*$B45))</f>
        <v>0</v>
      </c>
      <c r="O45" s="256">
        <f ca="1">IF($I45=$B45,0,IF(AND('Bonus Depreciation Help'!$C$34="50%",$I$5=Inservice),VLOOKUP($C$2,'LookUp Ranges'!$A$64:$CY$69,J$38)*$B45,VLOOKUP($C$2,'LookUp Ranges'!$A$56:$CY$62,J$38)*$B45))</f>
        <v>0</v>
      </c>
      <c r="P45" s="256">
        <f ca="1">IF($I45=$B45,0,IF(AND('Bonus Depreciation Help'!$C$34="50%",$I$5=Inservice),VLOOKUP($C$2,'LookUp Ranges'!$A$64:$CY$69,K$38)*$B45,VLOOKUP($C$2,'LookUp Ranges'!$A$56:$CY$62,K$38)*$B45))</f>
        <v>0</v>
      </c>
      <c r="Q45" s="256">
        <f ca="1">IF($I45=$B45,0,IF(AND('Bonus Depreciation Help'!$C$34="50%",$I$5=Inservice),VLOOKUP($C$2,'LookUp Ranges'!$A$64:$CY$69,L$38)*$B45,VLOOKUP($C$2,'LookUp Ranges'!$A$56:$CY$62,L$38)*$B45))</f>
        <v>0</v>
      </c>
      <c r="R45" s="256">
        <f ca="1">IF($I45=$B45,0,IF(AND('Bonus Depreciation Help'!$C$34="50%",$I$5=Inservice),VLOOKUP($C$2,'LookUp Ranges'!$A$64:$CY$69,M$38)*$B45,VLOOKUP($C$2,'LookUp Ranges'!$A$56:$CY$62,M$38)*$B45))</f>
        <v>0</v>
      </c>
      <c r="S45" s="256">
        <f ca="1">IF($I45=$B45,0,IF(AND('Bonus Depreciation Help'!$C$34="50%",$I$5=Inservice),VLOOKUP($C$2,'LookUp Ranges'!$A$64:$CY$69,N$38)*$B45,VLOOKUP($C$2,'LookUp Ranges'!$A$56:$CY$62,N$38)*$B45))</f>
        <v>0</v>
      </c>
      <c r="T45" s="256">
        <f ca="1">IF($I45=$B45,0,IF(AND('Bonus Depreciation Help'!$C$34="50%",$I$5=Inservice),VLOOKUP($C$2,'LookUp Ranges'!$A$64:$CY$69,O$38)*$B45,VLOOKUP($C$2,'LookUp Ranges'!$A$56:$CY$62,O$38)*$B45))</f>
        <v>0</v>
      </c>
      <c r="U45" s="256">
        <f ca="1">IF($I45=$B45,0,IF(AND('Bonus Depreciation Help'!$C$34="50%",$I$5=Inservice),VLOOKUP($C$2,'LookUp Ranges'!$A$64:$CY$69,P$38)*$B45,VLOOKUP($C$2,'LookUp Ranges'!$A$56:$CY$62,P$38)*$B45))</f>
        <v>0</v>
      </c>
      <c r="V45" s="256">
        <f ca="1">IF($I45=$B45,0,IF(AND('Bonus Depreciation Help'!$C$34="50%",$I$5=Inservice),VLOOKUP($C$2,'LookUp Ranges'!$A$64:$CY$69,Q$38)*$B45,VLOOKUP($C$2,'LookUp Ranges'!$A$56:$CY$62,Q$38)*$B45))</f>
        <v>0</v>
      </c>
      <c r="W45" s="256">
        <f ca="1">IF($I45=$B45,0,IF(AND('Bonus Depreciation Help'!$C$34="50%",$I$5=Inservice),VLOOKUP($C$2,'LookUp Ranges'!$A$64:$CY$69,R$38)*$B45,VLOOKUP($C$2,'LookUp Ranges'!$A$56:$CY$62,R$38)*$B45))</f>
        <v>0</v>
      </c>
      <c r="X45" s="256">
        <f ca="1">IF($I45=$B45,0,IF(AND('Bonus Depreciation Help'!$C$34="50%",$I$5=Inservice),VLOOKUP($C$2,'LookUp Ranges'!$A$64:$CY$69,S$38)*$B45,VLOOKUP($C$2,'LookUp Ranges'!$A$56:$CY$62,S$38)*$B45))</f>
        <v>0</v>
      </c>
      <c r="Y45" s="256">
        <f ca="1">IF($I45=$B45,0,IF(AND('Bonus Depreciation Help'!$C$34="50%",$I$5=Inservice),VLOOKUP($C$2,'LookUp Ranges'!$A$64:$CY$69,T$38)*$B45,VLOOKUP($C$2,'LookUp Ranges'!$A$56:$CY$62,T$38)*$B45))</f>
        <v>0</v>
      </c>
      <c r="Z45" s="257">
        <f ca="1">IF($I45=$B45,0,IF(AND('Bonus Depreciation Help'!$C$34="50%",$I$5=Inservice),VLOOKUP($C$2,'LookUp Ranges'!$A$64:$CY$69,U$38)*$B45,VLOOKUP($C$2,'LookUp Ranges'!$A$56:$CY$62,U$38)*$B45))</f>
        <v>0</v>
      </c>
      <c r="AA45" s="257">
        <f ca="1">IF($I45=$B45,0,IF(AND('Bonus Depreciation Help'!$C$34="50%",$I$5=Inservice),VLOOKUP($C$2,'LookUp Ranges'!$A$64:$CY$69,V$38)*$B45,VLOOKUP($C$2,'LookUp Ranges'!$A$56:$CY$62,V$38)*$B45))</f>
        <v>0</v>
      </c>
      <c r="AB45" s="257">
        <f ca="1">IF($I45=$B45,0,IF(AND('Bonus Depreciation Help'!$C$34="50%",$I$5=Inservice),VLOOKUP($C$2,'LookUp Ranges'!$A$64:$CY$69,W$38)*$B45,VLOOKUP($C$2,'LookUp Ranges'!$A$56:$CY$62,W$38)*$B45))</f>
        <v>0</v>
      </c>
      <c r="AC45" s="257">
        <f ca="1">IF($I45=$B45,0,IF(AND('Bonus Depreciation Help'!$C$34="50%",$I$5=Inservice),VLOOKUP($C$2,'LookUp Ranges'!$A$64:$CY$69,X$38)*$B45,VLOOKUP($C$2,'LookUp Ranges'!$A$56:$CY$62,X$38)*$B45))</f>
        <v>0</v>
      </c>
      <c r="AD45" s="257">
        <f ca="1">IF($I45=$B45,0,IF(AND('Bonus Depreciation Help'!$C$34="50%",$I$5=Inservice),VLOOKUP($C$2,'LookUp Ranges'!$A$64:$CY$69,Y$38)*$B45,VLOOKUP($C$2,'LookUp Ranges'!$A$56:$CY$62,Y$38)*$B45))</f>
        <v>0</v>
      </c>
      <c r="AE45" s="257">
        <f ca="1">IF($I45=$B45,0,IF(AND('Bonus Depreciation Help'!$C$34="50%",$I$5=Inservice),VLOOKUP($C$2,'LookUp Ranges'!$A$64:$CY$69,Z$38)*$B45,VLOOKUP($C$2,'LookUp Ranges'!$A$56:$CY$62,Z$38)*$B45))</f>
        <v>0</v>
      </c>
      <c r="AF45" s="257">
        <f ca="1">IF($I45=$B45,0,IF(AND('Bonus Depreciation Help'!$C$34="50%",$I$5=Inservice),VLOOKUP($C$2,'LookUp Ranges'!$A$64:$CY$69,AA$38)*$B45,VLOOKUP($C$2,'LookUp Ranges'!$A$56:$CY$62,AA$38)*$B45))</f>
        <v>0</v>
      </c>
      <c r="AG45" s="257">
        <f ca="1">IF($I45=$B45,0,IF(AND('Bonus Depreciation Help'!$C$34="50%",$I$5=Inservice),VLOOKUP($C$2,'LookUp Ranges'!$A$64:$CY$69,AB$38)*$B45,VLOOKUP($C$2,'LookUp Ranges'!$A$56:$CY$62,AB$38)*$B45))</f>
        <v>0</v>
      </c>
      <c r="AH45" s="257">
        <f ca="1">IF($I45=$B45,0,IF(AND('Bonus Depreciation Help'!$C$34="50%",$I$5=Inservice),VLOOKUP($C$2,'LookUp Ranges'!$A$64:$CY$69,AC$38)*$B45,VLOOKUP($C$2,'LookUp Ranges'!$A$56:$CY$62,AC$38)*$B45))</f>
        <v>0</v>
      </c>
      <c r="AI45" s="257">
        <f ca="1">IF($I45=$B45,0,IF(AND('Bonus Depreciation Help'!$C$34="50%",$I$5=Inservice),VLOOKUP($C$2,'LookUp Ranges'!$A$64:$CY$69,AD$38)*$B45,VLOOKUP($C$2,'LookUp Ranges'!$A$56:$CY$62,AD$38)*$B45))</f>
        <v>0</v>
      </c>
      <c r="AJ45" s="257">
        <f ca="1">IF($I45=$B45,0,IF(AND('Bonus Depreciation Help'!$C$34="50%",$I$5=Inservice),VLOOKUP($C$2,'LookUp Ranges'!$A$64:$CY$69,AE$38)*$B45,VLOOKUP($C$2,'LookUp Ranges'!$A$56:$CY$62,AE$38)*$B45))</f>
        <v>0</v>
      </c>
      <c r="AK45" s="257">
        <f ca="1">IF($I45=$B45,0,IF(AND('Bonus Depreciation Help'!$C$34="50%",$I$5=Inservice),VLOOKUP($C$2,'LookUp Ranges'!$A$64:$CY$69,AF$38)*$B45,VLOOKUP($C$2,'LookUp Ranges'!$A$56:$CY$62,AF$38)*$B45))</f>
        <v>0</v>
      </c>
      <c r="AL45" s="257">
        <f ca="1">IF($I45=$B45,0,IF(AND('Bonus Depreciation Help'!$C$34="50%",$I$5=Inservice),VLOOKUP($C$2,'LookUp Ranges'!$A$64:$CY$69,AG$38)*$B45,VLOOKUP($C$2,'LookUp Ranges'!$A$56:$CY$62,AG$38)*$B45))</f>
        <v>0</v>
      </c>
      <c r="AM45" s="257">
        <f ca="1">IF($I45=$B45,0,IF(AND('Bonus Depreciation Help'!$C$34="50%",$I$5=Inservice),VLOOKUP($C$2,'LookUp Ranges'!$A$64:$CY$69,AH$38)*$B45,VLOOKUP($C$2,'LookUp Ranges'!$A$56:$CY$62,AH$38)*$B45))</f>
        <v>0</v>
      </c>
      <c r="AN45" s="257">
        <f ca="1">IF($I45=$B45,0,IF(AND('Bonus Depreciation Help'!$C$34="50%",$I$5=Inservice),VLOOKUP($C$2,'LookUp Ranges'!$A$64:$CY$69,AI$38)*$B45,VLOOKUP($C$2,'LookUp Ranges'!$A$56:$CY$62,AI$38)*$B45))</f>
        <v>0</v>
      </c>
      <c r="AO45" s="257">
        <f ca="1">IF($I45=$B45,0,IF(AND('Bonus Depreciation Help'!$C$34="50%",$I$5=Inservice),VLOOKUP($C$2,'LookUp Ranges'!$A$64:$CY$69,AJ$38)*$B45,VLOOKUP($C$2,'LookUp Ranges'!$A$56:$CY$62,AJ$38)*$B45))</f>
        <v>0</v>
      </c>
      <c r="AP45" s="257">
        <f ca="1">IF($I45=$B45,0,IF(AND('Bonus Depreciation Help'!$C$34="50%",$I$5=Inservice),VLOOKUP($C$2,'LookUp Ranges'!$A$64:$CY$69,AK$38)*$B45,VLOOKUP($C$2,'LookUp Ranges'!$A$56:$CY$62,AK$38)*$B45))</f>
        <v>0</v>
      </c>
      <c r="AQ45" s="257">
        <f ca="1">IF($I45=$B45,0,IF(AND('Bonus Depreciation Help'!$C$34="50%",$I$5=Inservice),VLOOKUP($C$2,'LookUp Ranges'!$A$64:$CY$69,AL$38)*$B45,VLOOKUP($C$2,'LookUp Ranges'!$A$56:$CY$62,AL$38)*$B45))</f>
        <v>0</v>
      </c>
      <c r="AR45" s="257">
        <f ca="1">IF($I45=$B45,0,IF(AND('Bonus Depreciation Help'!$C$34="50%",$I$5=Inservice),VLOOKUP($C$2,'LookUp Ranges'!$A$64:$CY$69,AM$38)*$B45,VLOOKUP($C$2,'LookUp Ranges'!$A$56:$CY$62,AM$38)*$B45))</f>
        <v>0</v>
      </c>
      <c r="AS45" s="257">
        <f ca="1">IF($I45=$B45,0,IF(AND('Bonus Depreciation Help'!$C$34="50%",$I$5=Inservice),VLOOKUP($C$2,'LookUp Ranges'!$A$64:$CY$69,AN$38)*$B45,VLOOKUP($C$2,'LookUp Ranges'!$A$56:$CY$62,AN$38)*$B45))</f>
        <v>0</v>
      </c>
      <c r="AT45" s="257">
        <f ca="1">IF($I45=$B45,0,IF(AND('Bonus Depreciation Help'!$C$34="50%",$I$5=Inservice),VLOOKUP($C$2,'LookUp Ranges'!$A$64:$CY$69,AO$38)*$B45,VLOOKUP($C$2,'LookUp Ranges'!$A$56:$CY$62,AO$38)*$B45))</f>
        <v>0</v>
      </c>
      <c r="AU45" s="257">
        <f ca="1">IF($I45=$B45,0,IF(AND('Bonus Depreciation Help'!$C$34="50%",$I$5=Inservice),VLOOKUP($C$2,'LookUp Ranges'!$A$64:$CY$69,AP$38)*$B45,VLOOKUP($C$2,'LookUp Ranges'!$A$56:$CY$62,AP$38)*$B45))</f>
        <v>0</v>
      </c>
      <c r="AV45" s="257">
        <f ca="1">IF($I45=$B45,0,IF(AND('Bonus Depreciation Help'!$C$34="50%",$I$5=Inservice),VLOOKUP($C$2,'LookUp Ranges'!$A$64:$CY$69,AQ$38)*$B45,VLOOKUP($C$2,'LookUp Ranges'!$A$56:$CY$62,AQ$38)*$B45))</f>
        <v>0</v>
      </c>
      <c r="AW45" s="257">
        <f ca="1">IF($I45=$B45,0,IF(AND('Bonus Depreciation Help'!$C$34="50%",$I$5=Inservice),VLOOKUP($C$2,'LookUp Ranges'!$A$64:$CY$69,AR$38)*$B45,VLOOKUP($C$2,'LookUp Ranges'!$A$56:$CY$62,AR$38)*$B45))</f>
        <v>0</v>
      </c>
      <c r="AX45" s="257">
        <f ca="1">IF($I45=$B45,0,IF(AND('Bonus Depreciation Help'!$C$34="50%",$I$5=Inservice),VLOOKUP($C$2,'LookUp Ranges'!$A$64:$CY$69,AS$38)*$B45,VLOOKUP($C$2,'LookUp Ranges'!$A$56:$CY$62,AS$38)*$B45))</f>
        <v>0</v>
      </c>
      <c r="AY45" s="257">
        <f ca="1">IF($I45=$B45,0,IF(AND('Bonus Depreciation Help'!$C$34="50%",$I$5=Inservice),VLOOKUP($C$2,'LookUp Ranges'!$A$64:$CY$69,AT$38)*$B45,VLOOKUP($C$2,'LookUp Ranges'!$A$56:$CY$62,AT$38)*$B45))</f>
        <v>0</v>
      </c>
      <c r="AZ45" s="257">
        <f ca="1">IF($I45=$B45,0,IF(AND('Bonus Depreciation Help'!$C$34="50%",$I$5=Inservice),VLOOKUP($C$2,'LookUp Ranges'!$A$64:$CY$69,AU$38)*$B45,VLOOKUP($C$2,'LookUp Ranges'!$A$56:$CY$62,AU$38)*$B45))</f>
        <v>0</v>
      </c>
      <c r="BA45" s="257">
        <f ca="1">IF($I45=$B45,0,IF(AND('Bonus Depreciation Help'!$C$34="50%",$I$5=Inservice),VLOOKUP($C$2,'LookUp Ranges'!$A$64:$CY$69,AV$38)*$B45,VLOOKUP($C$2,'LookUp Ranges'!$A$56:$CY$62,AV$38)*$B45))</f>
        <v>0</v>
      </c>
      <c r="BB45" s="257">
        <f ca="1">IF($I45=$B45,0,IF(AND('Bonus Depreciation Help'!$C$34="50%",$I$5=Inservice),VLOOKUP($C$2,'LookUp Ranges'!$A$64:$CY$69,AW$38)*$B45,VLOOKUP($C$2,'LookUp Ranges'!$A$56:$CY$62,AW$38)*$B45))</f>
        <v>0</v>
      </c>
      <c r="BC45" s="257">
        <f ca="1">IF($I45=$B45,0,IF(AND('Bonus Depreciation Help'!$C$34="50%",$I$5=Inservice),VLOOKUP($C$2,'LookUp Ranges'!$A$64:$CY$69,AX$38)*$B45,VLOOKUP($C$2,'LookUp Ranges'!$A$56:$CY$62,AX$38)*$B45))</f>
        <v>0</v>
      </c>
      <c r="BD45" s="257">
        <f ca="1">IF($I45=$B45,0,IF(AND('Bonus Depreciation Help'!$C$34="50%",$I$5=Inservice),VLOOKUP($C$2,'LookUp Ranges'!$A$64:$CY$69,AY$38)*$B45,VLOOKUP($C$2,'LookUp Ranges'!$A$56:$CY$62,AY$38)*$B45))</f>
        <v>0</v>
      </c>
      <c r="BE45" s="257">
        <f ca="1">IF($I45=$B45,0,IF(AND('Bonus Depreciation Help'!$C$34="50%",$I$5=Inservice),VLOOKUP($C$2,'LookUp Ranges'!$A$64:$CY$69,AZ$38)*$B45,VLOOKUP($C$2,'LookUp Ranges'!$A$56:$CY$62,AZ$38)*$B45))</f>
        <v>0</v>
      </c>
      <c r="BF45" s="257">
        <f ca="1">IF($I45=$B45,0,IF(AND('Bonus Depreciation Help'!$C$34="50%",$I$5=Inservice),VLOOKUP($C$2,'LookUp Ranges'!$A$64:$CY$69,BA$38)*$B45,VLOOKUP($C$2,'LookUp Ranges'!$A$56:$CY$62,BA$38)*$B45))</f>
        <v>0</v>
      </c>
      <c r="BG45" s="257">
        <f ca="1">IF($I45=$B45,0,IF(AND('Bonus Depreciation Help'!$C$34="50%",$I$5=Inservice),VLOOKUP($C$2,'LookUp Ranges'!$A$64:$CY$69,BB$38)*$B45,VLOOKUP($C$2,'LookUp Ranges'!$A$56:$CY$62,BB$38)*$B45))</f>
        <v>0</v>
      </c>
      <c r="BH45" s="257">
        <f ca="1">IF($I45=$B45,0,IF(AND('Bonus Depreciation Help'!$C$34="50%",$I$5=Inservice),VLOOKUP($C$2,'LookUp Ranges'!$A$64:$CY$69,BC$38)*$B45,VLOOKUP($C$2,'LookUp Ranges'!$A$56:$CY$62,BC$38)*$B45))</f>
        <v>0</v>
      </c>
      <c r="BI45" s="257">
        <f ca="1">IF($I45=$B45,0,IF(AND('Bonus Depreciation Help'!$C$34="50%",$I$5=Inservice),VLOOKUP($C$2,'LookUp Ranges'!$A$64:$CY$69,BD$38)*$B45,VLOOKUP($C$2,'LookUp Ranges'!$A$56:$CY$62,BD$38)*$B45))</f>
        <v>0</v>
      </c>
      <c r="BJ45" s="257">
        <f ca="1">IF($I45=$B45,0,IF(AND('Bonus Depreciation Help'!$C$34="50%",$I$5=Inservice),VLOOKUP($C$2,'LookUp Ranges'!$A$64:$CY$69,BE$38)*$B45,VLOOKUP($C$2,'LookUp Ranges'!$A$56:$CY$62,BE$38)*$B45))</f>
        <v>0</v>
      </c>
      <c r="BK45" s="257">
        <f ca="1">IF($I45=$B45,0,IF(AND('Bonus Depreciation Help'!$C$34="50%",$I$5=Inservice),VLOOKUP($C$2,'LookUp Ranges'!$A$64:$CY$69,BF$38)*$B45,VLOOKUP($C$2,'LookUp Ranges'!$A$56:$CY$62,BF$38)*$B45))</f>
        <v>0</v>
      </c>
      <c r="BL45" s="257">
        <f ca="1">IF($I45=$B45,0,IF(AND('Bonus Depreciation Help'!$C$34="50%",$I$5=Inservice),VLOOKUP($C$2,'LookUp Ranges'!$A$64:$CY$69,BG$38)*$B45,VLOOKUP($C$2,'LookUp Ranges'!$A$56:$CY$62,BG$38)*$B45))</f>
        <v>0</v>
      </c>
      <c r="BM45" s="257">
        <f ca="1">IF($I45=$B45,0,IF(AND('Bonus Depreciation Help'!$C$34="50%",$I$5=Inservice),VLOOKUP($C$2,'LookUp Ranges'!$A$64:$CY$69,BH$38)*$B45,VLOOKUP($C$2,'LookUp Ranges'!$A$56:$CY$62,BH$38)*$B45))</f>
        <v>0</v>
      </c>
      <c r="BN45" s="257">
        <f ca="1">IF($I45=$B45,0,IF(AND('Bonus Depreciation Help'!$C$34="50%",$I$5=Inservice),VLOOKUP($C$2,'LookUp Ranges'!$A$64:$CY$69,BI$38)*$B45,VLOOKUP($C$2,'LookUp Ranges'!$A$56:$CY$62,BI$38)*$B45))</f>
        <v>0</v>
      </c>
      <c r="BO45" s="257">
        <f ca="1">IF($I45=$B45,0,IF(AND('Bonus Depreciation Help'!$C$34="50%",$I$5=Inservice),VLOOKUP($C$2,'LookUp Ranges'!$A$64:$CY$69,BJ$38)*$B45,VLOOKUP($C$2,'LookUp Ranges'!$A$56:$CY$62,BJ$38)*$B45))</f>
        <v>0</v>
      </c>
      <c r="BP45" s="257">
        <f ca="1">IF($I45=$B45,0,IF(AND('Bonus Depreciation Help'!$C$34="50%",$I$5=Inservice),VLOOKUP($C$2,'LookUp Ranges'!$A$64:$CY$69,BK$38)*$B45,VLOOKUP($C$2,'LookUp Ranges'!$A$56:$CY$62,BK$38)*$B45))</f>
        <v>0</v>
      </c>
      <c r="BQ45" s="257">
        <f ca="1">IF($I45=$B45,0,IF(AND('Bonus Depreciation Help'!$C$34="50%",$I$5=Inservice),VLOOKUP($C$2,'LookUp Ranges'!$A$64:$CY$69,BL$38)*$B45,VLOOKUP($C$2,'LookUp Ranges'!$A$56:$CY$62,BL$38)*$B45))</f>
        <v>0</v>
      </c>
      <c r="BR45" s="257">
        <f ca="1">IF($I45=$B45,0,IF(AND('Bonus Depreciation Help'!$C$34="50%",$I$5=Inservice),VLOOKUP($C$2,'LookUp Ranges'!$A$64:$CY$69,BM$38)*$B45,VLOOKUP($C$2,'LookUp Ranges'!$A$56:$CY$62,BM$38)*$B45))</f>
        <v>0</v>
      </c>
      <c r="BS45" s="257">
        <f ca="1">IF($I45=$B45,0,IF(AND('Bonus Depreciation Help'!$C$34="50%",$I$5=Inservice),VLOOKUP($C$2,'LookUp Ranges'!$A$64:$CY$69,BN$38)*$B45,VLOOKUP($C$2,'LookUp Ranges'!$A$56:$CY$62,BN$38)*$B45))</f>
        <v>0</v>
      </c>
      <c r="BT45" s="257">
        <f ca="1">IF($I45=$B45,0,IF(AND('Bonus Depreciation Help'!$C$34="50%",$I$5=Inservice),VLOOKUP($C$2,'LookUp Ranges'!$A$64:$CY$69,BO$38)*$B45,VLOOKUP($C$2,'LookUp Ranges'!$A$56:$CY$62,BO$38)*$B45))</f>
        <v>0</v>
      </c>
      <c r="BU45" s="257">
        <f ca="1">IF($I45=$B45,0,IF(AND('Bonus Depreciation Help'!$C$34="50%",$I$5=Inservice),VLOOKUP($C$2,'LookUp Ranges'!$A$64:$CY$69,BP$38)*$B45,VLOOKUP($C$2,'LookUp Ranges'!$A$56:$CY$62,BP$38)*$B45))</f>
        <v>0</v>
      </c>
      <c r="BV45" s="257">
        <f ca="1">IF($I45=$B45,0,IF(AND('Bonus Depreciation Help'!$C$34="50%",$I$5=Inservice),VLOOKUP($C$2,'LookUp Ranges'!$A$64:$CY$69,BQ$38)*$B45,VLOOKUP($C$2,'LookUp Ranges'!$A$56:$CY$62,BQ$38)*$B45))</f>
        <v>0</v>
      </c>
      <c r="BW45" s="257">
        <f ca="1">IF($I45=$B45,0,IF(AND('Bonus Depreciation Help'!$C$34="50%",$I$5=Inservice),VLOOKUP($C$2,'LookUp Ranges'!$A$64:$CY$69,BR$38)*$B45,VLOOKUP($C$2,'LookUp Ranges'!$A$56:$CY$62,BR$38)*$B45))</f>
        <v>0</v>
      </c>
      <c r="BX45" s="257">
        <f ca="1">IF($I45=$B45,0,IF(AND('Bonus Depreciation Help'!$C$34="50%",$I$5=Inservice),VLOOKUP($C$2,'LookUp Ranges'!$A$64:$CY$69,BS$38)*$B45,VLOOKUP($C$2,'LookUp Ranges'!$A$56:$CY$62,BS$38)*$B45))</f>
        <v>0</v>
      </c>
      <c r="BY45" s="257">
        <f ca="1">IF($I45=$B45,0,IF(AND('Bonus Depreciation Help'!$C$34="50%",$I$5=Inservice),VLOOKUP($C$2,'LookUp Ranges'!$A$64:$CY$69,BT$38)*$B45,VLOOKUP($C$2,'LookUp Ranges'!$A$56:$CY$62,BT$38)*$B45))</f>
        <v>0</v>
      </c>
      <c r="BZ45" s="257">
        <f ca="1">IF($I45=$B45,0,IF(AND('Bonus Depreciation Help'!$C$34="50%",$I$5=Inservice),VLOOKUP($C$2,'LookUp Ranges'!$A$64:$CY$69,BU$38)*$B45,VLOOKUP($C$2,'LookUp Ranges'!$A$56:$CY$62,BU$38)*$B45))</f>
        <v>0</v>
      </c>
      <c r="CA45" s="257">
        <f ca="1">IF($I45=$B45,0,IF(AND('Bonus Depreciation Help'!$C$34="50%",$I$5=Inservice),VLOOKUP($C$2,'LookUp Ranges'!$A$64:$CY$69,BV$38)*$B45,VLOOKUP($C$2,'LookUp Ranges'!$A$56:$CY$62,BV$38)*$B45))</f>
        <v>0</v>
      </c>
      <c r="CB45" s="257">
        <f ca="1">IF($I45=$B45,0,IF(AND('Bonus Depreciation Help'!$C$34="50%",$I$5=Inservice),VLOOKUP($C$2,'LookUp Ranges'!$A$64:$CY$69,BW$38)*$B45,VLOOKUP($C$2,'LookUp Ranges'!$A$56:$CY$62,BW$38)*$B45))</f>
        <v>0</v>
      </c>
      <c r="CC45" s="257">
        <f ca="1">IF($I45=$B45,0,IF(AND('Bonus Depreciation Help'!$C$34="50%",$I$5=Inservice),VLOOKUP($C$2,'LookUp Ranges'!$A$64:$CY$69,BX$38)*$B45,VLOOKUP($C$2,'LookUp Ranges'!$A$56:$CY$62,BX$38)*$B45))</f>
        <v>0</v>
      </c>
      <c r="CD45" s="257">
        <f ca="1">IF($I45=$B45,0,IF(AND('Bonus Depreciation Help'!$C$34="50%",$I$5=Inservice),VLOOKUP($C$2,'LookUp Ranges'!$A$64:$CY$69,BY$38)*$B45,VLOOKUP($C$2,'LookUp Ranges'!$A$56:$CY$62,BY$38)*$B45))</f>
        <v>0</v>
      </c>
      <c r="CE45" s="257">
        <f ca="1">IF($I45=$B45,0,IF(AND('Bonus Depreciation Help'!$C$34="50%",$I$5=Inservice),VLOOKUP($C$2,'LookUp Ranges'!$A$64:$CY$69,BZ$38)*$B45,VLOOKUP($C$2,'LookUp Ranges'!$A$56:$CY$62,BZ$38)*$B45))</f>
        <v>0</v>
      </c>
      <c r="CF45" s="257">
        <f ca="1">IF($I45=$B45,0,IF(AND('Bonus Depreciation Help'!$C$34="50%",$I$5=Inservice),VLOOKUP($C$2,'LookUp Ranges'!$A$64:$CY$69,CA$38)*$B45,VLOOKUP($C$2,'LookUp Ranges'!$A$56:$CY$62,CA$38)*$B45))</f>
        <v>0</v>
      </c>
      <c r="CG45" s="257">
        <f ca="1">IF($I45=$B45,0,IF(AND('Bonus Depreciation Help'!$C$34="50%",$I$5=Inservice),VLOOKUP($C$2,'LookUp Ranges'!$A$64:$CY$69,CB$38)*$B45,VLOOKUP($C$2,'LookUp Ranges'!$A$56:$CY$62,CB$38)*$B45))</f>
        <v>0</v>
      </c>
      <c r="CH45" s="257">
        <f ca="1">IF($I45=$B45,0,IF(AND('Bonus Depreciation Help'!$C$34="50%",$I$5=Inservice),VLOOKUP($C$2,'LookUp Ranges'!$A$64:$CY$69,CC$38)*$B45,VLOOKUP($C$2,'LookUp Ranges'!$A$56:$CY$62,CC$38)*$B45))</f>
        <v>0</v>
      </c>
      <c r="CI45" s="257">
        <f ca="1">IF($I45=$B45,0,IF(AND('Bonus Depreciation Help'!$C$34="50%",$I$5=Inservice),VLOOKUP($C$2,'LookUp Ranges'!$A$64:$CY$69,CD$38)*$B45,VLOOKUP($C$2,'LookUp Ranges'!$A$56:$CY$62,CD$38)*$B45))</f>
        <v>0</v>
      </c>
      <c r="CJ45" s="257">
        <f ca="1">IF($I45=$B45,0,IF(AND('Bonus Depreciation Help'!$C$34="50%",$I$5=Inservice),VLOOKUP($C$2,'LookUp Ranges'!$A$64:$CY$69,CE$38)*$B45,VLOOKUP($C$2,'LookUp Ranges'!$A$56:$CY$62,CE$38)*$B45))</f>
        <v>0</v>
      </c>
      <c r="CK45" s="257">
        <f ca="1">IF($I45=$B45,0,IF(AND('Bonus Depreciation Help'!$C$34="50%",$I$5=Inservice),VLOOKUP($C$2,'LookUp Ranges'!$A$64:$CY$69,CF$38)*$B45,VLOOKUP($C$2,'LookUp Ranges'!$A$56:$CY$62,CF$38)*$B45))</f>
        <v>0</v>
      </c>
      <c r="CL45" s="257">
        <f ca="1">IF($I45=$B45,0,IF(AND('Bonus Depreciation Help'!$C$34="50%",$I$5=Inservice),VLOOKUP($C$2,'LookUp Ranges'!$A$64:$CY$69,CG$38)*$B45,VLOOKUP($C$2,'LookUp Ranges'!$A$56:$CY$62,CG$38)*$B45))</f>
        <v>0</v>
      </c>
      <c r="CM45" s="257">
        <f ca="1">IF($I45=$B45,0,IF(AND('Bonus Depreciation Help'!$C$34="50%",$I$5=Inservice),VLOOKUP($C$2,'LookUp Ranges'!$A$64:$CY$69,CH$38)*$B45,VLOOKUP($C$2,'LookUp Ranges'!$A$56:$CY$62,CH$38)*$B45))</f>
        <v>0</v>
      </c>
      <c r="CN45" s="257">
        <f ca="1">IF($I45=$B45,0,IF(AND('Bonus Depreciation Help'!$C$34="50%",$I$5=Inservice),VLOOKUP($C$2,'LookUp Ranges'!$A$64:$CY$69,CI$38)*$B45,VLOOKUP($C$2,'LookUp Ranges'!$A$56:$CY$62,CI$38)*$B45))</f>
        <v>0</v>
      </c>
      <c r="CO45" s="257">
        <f ca="1">IF($I45=$B45,0,IF(AND('Bonus Depreciation Help'!$C$34="50%",$I$5=Inservice),VLOOKUP($C$2,'LookUp Ranges'!$A$64:$CY$69,CJ$38)*$B45,VLOOKUP($C$2,'LookUp Ranges'!$A$56:$CY$62,CJ$38)*$B45))</f>
        <v>0</v>
      </c>
      <c r="CP45" s="257">
        <f ca="1">IF($I45=$B45,0,IF(AND('Bonus Depreciation Help'!$C$34="50%",$I$5=Inservice),VLOOKUP($C$2,'LookUp Ranges'!$A$64:$CY$69,CK$38)*$B45,VLOOKUP($C$2,'LookUp Ranges'!$A$56:$CY$62,CK$38)*$B45))</f>
        <v>0</v>
      </c>
      <c r="CQ45" s="257">
        <f ca="1">IF($I45=$B45,0,IF(AND('Bonus Depreciation Help'!$C$34="50%",$I$5=Inservice),VLOOKUP($C$2,'LookUp Ranges'!$A$64:$CY$69,CL$38)*$B45,VLOOKUP($C$2,'LookUp Ranges'!$A$56:$CY$62,CL$38)*$B45))</f>
        <v>0</v>
      </c>
      <c r="CR45" s="257">
        <f ca="1">IF($I45=$B45,0,IF(AND('Bonus Depreciation Help'!$C$34="50%",$I$5=Inservice),VLOOKUP($C$2,'LookUp Ranges'!$A$64:$CY$69,CM$38)*$B45,VLOOKUP($C$2,'LookUp Ranges'!$A$56:$CY$62,CM$38)*$B45))</f>
        <v>0</v>
      </c>
      <c r="CS45" s="257">
        <f ca="1">IF($I45=$B45,0,IF(AND('Bonus Depreciation Help'!$C$34="50%",$I$5=Inservice),VLOOKUP($C$2,'LookUp Ranges'!$A$64:$CY$69,CN$38)*$B45,VLOOKUP($C$2,'LookUp Ranges'!$A$56:$CY$62,CN$38)*$B45))</f>
        <v>0</v>
      </c>
      <c r="CT45" s="257">
        <f ca="1">IF($I45=$B45,0,IF(AND('Bonus Depreciation Help'!$C$34="50%",$I$5=Inservice),VLOOKUP($C$2,'LookUp Ranges'!$A$64:$CY$69,CO$38)*$B45,VLOOKUP($C$2,'LookUp Ranges'!$A$56:$CY$62,CO$38)*$B45))</f>
        <v>0</v>
      </c>
      <c r="CU45" s="257">
        <f ca="1">IF($I45=$B45,0,IF(AND('Bonus Depreciation Help'!$C$34="50%",$I$5=Inservice),VLOOKUP($C$2,'LookUp Ranges'!$A$64:$CY$69,CP$38)*$B45,VLOOKUP($C$2,'LookUp Ranges'!$A$56:$CY$62,CP$38)*$B45))</f>
        <v>0</v>
      </c>
      <c r="CV45" s="257">
        <f ca="1">IF($I45=$B45,0,IF(AND('Bonus Depreciation Help'!$C$34="50%",$I$5=Inservice),VLOOKUP($C$2,'LookUp Ranges'!$A$64:$CY$69,CQ$38)*$B45,VLOOKUP($C$2,'LookUp Ranges'!$A$56:$CY$62,CQ$38)*$B45))</f>
        <v>0</v>
      </c>
      <c r="CW45" s="257">
        <f ca="1">IF($I45=$B45,0,IF(AND('Bonus Depreciation Help'!$C$34="50%",$I$5=Inservice),VLOOKUP($C$2,'LookUp Ranges'!$A$64:$CY$69,CR$38)*$B45,VLOOKUP($C$2,'LookUp Ranges'!$A$56:$CY$62,CR$38)*$B45))</f>
        <v>0</v>
      </c>
      <c r="CX45" s="257">
        <f ca="1">IF($I45=$B45,0,IF(AND('Bonus Depreciation Help'!$C$34="50%",$I$5=Inservice),VLOOKUP($C$2,'LookUp Ranges'!$A$64:$CY$69,CS$38)*$B45,VLOOKUP($C$2,'LookUp Ranges'!$A$56:$CY$62,CS$38)*$B45))</f>
        <v>0</v>
      </c>
      <c r="CY45" s="247">
        <f t="shared" ca="1" si="28"/>
        <v>0</v>
      </c>
    </row>
    <row r="46" spans="1:103" x14ac:dyDescent="0.2">
      <c r="A46" s="246">
        <f t="shared" si="26"/>
        <v>8</v>
      </c>
      <c r="B46" s="238">
        <f t="shared" si="27"/>
        <v>0</v>
      </c>
      <c r="C46" s="248"/>
      <c r="D46" s="248"/>
      <c r="E46" s="248"/>
      <c r="F46" s="248"/>
      <c r="G46" s="248"/>
      <c r="H46" s="248"/>
      <c r="I46" s="248"/>
      <c r="J46" s="256">
        <f ca="1">IF(AND('Bonus Depreciation Help'!$C$34="100%",J$5=Inservice),$B46,IF(AND('Bonus Depreciation Help'!$C$34="50%",J$5=Inservice),VLOOKUP($C$2,'LookUp Ranges'!$A$64:$CY$69,D$38)*$B46,VLOOKUP($C$2,'LookUp Ranges'!$A$56:$CY$62,D$38)*$B46))</f>
        <v>0</v>
      </c>
      <c r="K46" s="256">
        <f ca="1">IF($J46=$B46,0,IF(AND('Bonus Depreciation Help'!$C$34="50%",$J$5=Inservice),VLOOKUP($C$2,'LookUp Ranges'!$A$64:$CY$69,E$38)*$B46,VLOOKUP($C$2,'LookUp Ranges'!$A$56:$CY$62,E$38)*$B46))</f>
        <v>0</v>
      </c>
      <c r="L46" s="256">
        <f ca="1">IF($J46=$B46,0,IF(AND('Bonus Depreciation Help'!$C$34="50%",$J$5=Inservice),VLOOKUP($C$2,'LookUp Ranges'!$A$64:$CY$69,F$38)*$B46,VLOOKUP($C$2,'LookUp Ranges'!$A$56:$CY$62,F$38)*$B46))</f>
        <v>0</v>
      </c>
      <c r="M46" s="256">
        <f ca="1">IF($J46=$B46,0,IF(AND('Bonus Depreciation Help'!$C$34="50%",$J$5=Inservice),VLOOKUP($C$2,'LookUp Ranges'!$A$64:$CY$69,G$38)*$B46,VLOOKUP($C$2,'LookUp Ranges'!$A$56:$CY$62,G$38)*$B46))</f>
        <v>0</v>
      </c>
      <c r="N46" s="256">
        <f ca="1">IF($J46=$B46,0,IF(AND('Bonus Depreciation Help'!$C$34="50%",$J$5=Inservice),VLOOKUP($C$2,'LookUp Ranges'!$A$64:$CY$69,H$38)*$B46,VLOOKUP($C$2,'LookUp Ranges'!$A$56:$CY$62,H$38)*$B46))</f>
        <v>0</v>
      </c>
      <c r="O46" s="256">
        <f ca="1">IF($J46=$B46,0,IF(AND('Bonus Depreciation Help'!$C$34="50%",$J$5=Inservice),VLOOKUP($C$2,'LookUp Ranges'!$A$64:$CY$69,I$38)*$B46,VLOOKUP($C$2,'LookUp Ranges'!$A$56:$CY$62,I$38)*$B46))</f>
        <v>0</v>
      </c>
      <c r="P46" s="256">
        <f ca="1">IF($J46=$B46,0,IF(AND('Bonus Depreciation Help'!$C$34="50%",$J$5=Inservice),VLOOKUP($C$2,'LookUp Ranges'!$A$64:$CY$69,J$38)*$B46,VLOOKUP($C$2,'LookUp Ranges'!$A$56:$CY$62,J$38)*$B46))</f>
        <v>0</v>
      </c>
      <c r="Q46" s="256">
        <f ca="1">IF($J46=$B46,0,IF(AND('Bonus Depreciation Help'!$C$34="50%",$J$5=Inservice),VLOOKUP($C$2,'LookUp Ranges'!$A$64:$CY$69,K$38)*$B46,VLOOKUP($C$2,'LookUp Ranges'!$A$56:$CY$62,K$38)*$B46))</f>
        <v>0</v>
      </c>
      <c r="R46" s="256">
        <f ca="1">IF($J46=$B46,0,IF(AND('Bonus Depreciation Help'!$C$34="50%",$J$5=Inservice),VLOOKUP($C$2,'LookUp Ranges'!$A$64:$CY$69,L$38)*$B46,VLOOKUP($C$2,'LookUp Ranges'!$A$56:$CY$62,L$38)*$B46))</f>
        <v>0</v>
      </c>
      <c r="S46" s="256">
        <f ca="1">IF($J46=$B46,0,IF(AND('Bonus Depreciation Help'!$C$34="50%",$J$5=Inservice),VLOOKUP($C$2,'LookUp Ranges'!$A$64:$CY$69,M$38)*$B46,VLOOKUP($C$2,'LookUp Ranges'!$A$56:$CY$62,M$38)*$B46))</f>
        <v>0</v>
      </c>
      <c r="T46" s="256">
        <f ca="1">IF($J46=$B46,0,IF(AND('Bonus Depreciation Help'!$C$34="50%",$J$5=Inservice),VLOOKUP($C$2,'LookUp Ranges'!$A$64:$CY$69,N$38)*$B46,VLOOKUP($C$2,'LookUp Ranges'!$A$56:$CY$62,N$38)*$B46))</f>
        <v>0</v>
      </c>
      <c r="U46" s="256">
        <f ca="1">IF($J46=$B46,0,IF(AND('Bonus Depreciation Help'!$C$34="50%",$J$5=Inservice),VLOOKUP($C$2,'LookUp Ranges'!$A$64:$CY$69,O$38)*$B46,VLOOKUP($C$2,'LookUp Ranges'!$A$56:$CY$62,O$38)*$B46))</f>
        <v>0</v>
      </c>
      <c r="V46" s="256">
        <f ca="1">IF($J46=$B46,0,IF(AND('Bonus Depreciation Help'!$C$34="50%",$J$5=Inservice),VLOOKUP($C$2,'LookUp Ranges'!$A$64:$CY$69,P$38)*$B46,VLOOKUP($C$2,'LookUp Ranges'!$A$56:$CY$62,P$38)*$B46))</f>
        <v>0</v>
      </c>
      <c r="W46" s="256">
        <f ca="1">IF($J46=$B46,0,IF(AND('Bonus Depreciation Help'!$C$34="50%",$J$5=Inservice),VLOOKUP($C$2,'LookUp Ranges'!$A$64:$CY$69,Q$38)*$B46,VLOOKUP($C$2,'LookUp Ranges'!$A$56:$CY$62,Q$38)*$B46))</f>
        <v>0</v>
      </c>
      <c r="X46" s="256">
        <f ca="1">IF($J46=$B46,0,IF(AND('Bonus Depreciation Help'!$C$34="50%",$J$5=Inservice),VLOOKUP($C$2,'LookUp Ranges'!$A$64:$CY$69,R$38)*$B46,VLOOKUP($C$2,'LookUp Ranges'!$A$56:$CY$62,R$38)*$B46))</f>
        <v>0</v>
      </c>
      <c r="Y46" s="256">
        <f ca="1">IF($J46=$B46,0,IF(AND('Bonus Depreciation Help'!$C$34="50%",$J$5=Inservice),VLOOKUP($C$2,'LookUp Ranges'!$A$64:$CY$69,S$38)*$B46,VLOOKUP($C$2,'LookUp Ranges'!$A$56:$CY$62,S$38)*$B46))</f>
        <v>0</v>
      </c>
      <c r="Z46" s="257">
        <f ca="1">IF($J46=$B46,0,IF(AND('Bonus Depreciation Help'!$C$34="50%",$J$5=Inservice),VLOOKUP($C$2,'LookUp Ranges'!$A$64:$CY$69,T$38)*$B46,VLOOKUP($C$2,'LookUp Ranges'!$A$56:$CY$62,T$38)*$B46))</f>
        <v>0</v>
      </c>
      <c r="AA46" s="257">
        <f ca="1">IF($J46=$B46,0,IF(AND('Bonus Depreciation Help'!$C$34="50%",$J$5=Inservice),VLOOKUP($C$2,'LookUp Ranges'!$A$64:$CY$69,U$38)*$B46,VLOOKUP($C$2,'LookUp Ranges'!$A$56:$CY$62,U$38)*$B46))</f>
        <v>0</v>
      </c>
      <c r="AB46" s="257">
        <f ca="1">IF($J46=$B46,0,IF(AND('Bonus Depreciation Help'!$C$34="50%",$J$5=Inservice),VLOOKUP($C$2,'LookUp Ranges'!$A$64:$CY$69,V$38)*$B46,VLOOKUP($C$2,'LookUp Ranges'!$A$56:$CY$62,V$38)*$B46))</f>
        <v>0</v>
      </c>
      <c r="AC46" s="257">
        <f ca="1">IF($J46=$B46,0,IF(AND('Bonus Depreciation Help'!$C$34="50%",$J$5=Inservice),VLOOKUP($C$2,'LookUp Ranges'!$A$64:$CY$69,W$38)*$B46,VLOOKUP($C$2,'LookUp Ranges'!$A$56:$CY$62,W$38)*$B46))</f>
        <v>0</v>
      </c>
      <c r="AD46" s="257">
        <f ca="1">IF($J46=$B46,0,IF(AND('Bonus Depreciation Help'!$C$34="50%",$J$5=Inservice),VLOOKUP($C$2,'LookUp Ranges'!$A$64:$CY$69,X$38)*$B46,VLOOKUP($C$2,'LookUp Ranges'!$A$56:$CY$62,X$38)*$B46))</f>
        <v>0</v>
      </c>
      <c r="AE46" s="257">
        <f ca="1">IF($J46=$B46,0,IF(AND('Bonus Depreciation Help'!$C$34="50%",$J$5=Inservice),VLOOKUP($C$2,'LookUp Ranges'!$A$64:$CY$69,Y$38)*$B46,VLOOKUP($C$2,'LookUp Ranges'!$A$56:$CY$62,Y$38)*$B46))</f>
        <v>0</v>
      </c>
      <c r="AF46" s="257">
        <f ca="1">IF($J46=$B46,0,IF(AND('Bonus Depreciation Help'!$C$34="50%",$J$5=Inservice),VLOOKUP($C$2,'LookUp Ranges'!$A$64:$CY$69,Z$38)*$B46,VLOOKUP($C$2,'LookUp Ranges'!$A$56:$CY$62,Z$38)*$B46))</f>
        <v>0</v>
      </c>
      <c r="AG46" s="257">
        <f ca="1">IF($J46=$B46,0,IF(AND('Bonus Depreciation Help'!$C$34="50%",$J$5=Inservice),VLOOKUP($C$2,'LookUp Ranges'!$A$64:$CY$69,AA$38)*$B46,VLOOKUP($C$2,'LookUp Ranges'!$A$56:$CY$62,AA$38)*$B46))</f>
        <v>0</v>
      </c>
      <c r="AH46" s="257">
        <f ca="1">IF($J46=$B46,0,IF(AND('Bonus Depreciation Help'!$C$34="50%",$J$5=Inservice),VLOOKUP($C$2,'LookUp Ranges'!$A$64:$CY$69,AB$38)*$B46,VLOOKUP($C$2,'LookUp Ranges'!$A$56:$CY$62,AB$38)*$B46))</f>
        <v>0</v>
      </c>
      <c r="AI46" s="257">
        <f ca="1">IF($J46=$B46,0,IF(AND('Bonus Depreciation Help'!$C$34="50%",$J$5=Inservice),VLOOKUP($C$2,'LookUp Ranges'!$A$64:$CY$69,AC$38)*$B46,VLOOKUP($C$2,'LookUp Ranges'!$A$56:$CY$62,AC$38)*$B46))</f>
        <v>0</v>
      </c>
      <c r="AJ46" s="257">
        <f ca="1">IF($J46=$B46,0,IF(AND('Bonus Depreciation Help'!$C$34="50%",$J$5=Inservice),VLOOKUP($C$2,'LookUp Ranges'!$A$64:$CY$69,AD$38)*$B46,VLOOKUP($C$2,'LookUp Ranges'!$A$56:$CY$62,AD$38)*$B46))</f>
        <v>0</v>
      </c>
      <c r="AK46" s="257">
        <f ca="1">IF($J46=$B46,0,IF(AND('Bonus Depreciation Help'!$C$34="50%",$J$5=Inservice),VLOOKUP($C$2,'LookUp Ranges'!$A$64:$CY$69,AE$38)*$B46,VLOOKUP($C$2,'LookUp Ranges'!$A$56:$CY$62,AE$38)*$B46))</f>
        <v>0</v>
      </c>
      <c r="AL46" s="257">
        <f ca="1">IF($J46=$B46,0,IF(AND('Bonus Depreciation Help'!$C$34="50%",$J$5=Inservice),VLOOKUP($C$2,'LookUp Ranges'!$A$64:$CY$69,AF$38)*$B46,VLOOKUP($C$2,'LookUp Ranges'!$A$56:$CY$62,AF$38)*$B46))</f>
        <v>0</v>
      </c>
      <c r="AM46" s="257">
        <f ca="1">IF($J46=$B46,0,IF(AND('Bonus Depreciation Help'!$C$34="50%",$J$5=Inservice),VLOOKUP($C$2,'LookUp Ranges'!$A$64:$CY$69,AG$38)*$B46,VLOOKUP($C$2,'LookUp Ranges'!$A$56:$CY$62,AG$38)*$B46))</f>
        <v>0</v>
      </c>
      <c r="AN46" s="257">
        <f ca="1">IF($J46=$B46,0,IF(AND('Bonus Depreciation Help'!$C$34="50%",$J$5=Inservice),VLOOKUP($C$2,'LookUp Ranges'!$A$64:$CY$69,AH$38)*$B46,VLOOKUP($C$2,'LookUp Ranges'!$A$56:$CY$62,AH$38)*$B46))</f>
        <v>0</v>
      </c>
      <c r="AO46" s="257">
        <f ca="1">IF($J46=$B46,0,IF(AND('Bonus Depreciation Help'!$C$34="50%",$J$5=Inservice),VLOOKUP($C$2,'LookUp Ranges'!$A$64:$CY$69,AI$38)*$B46,VLOOKUP($C$2,'LookUp Ranges'!$A$56:$CY$62,AI$38)*$B46))</f>
        <v>0</v>
      </c>
      <c r="AP46" s="257">
        <f ca="1">IF($J46=$B46,0,IF(AND('Bonus Depreciation Help'!$C$34="50%",$J$5=Inservice),VLOOKUP($C$2,'LookUp Ranges'!$A$64:$CY$69,AJ$38)*$B46,VLOOKUP($C$2,'LookUp Ranges'!$A$56:$CY$62,AJ$38)*$B46))</f>
        <v>0</v>
      </c>
      <c r="AQ46" s="257">
        <f ca="1">IF($J46=$B46,0,IF(AND('Bonus Depreciation Help'!$C$34="50%",$J$5=Inservice),VLOOKUP($C$2,'LookUp Ranges'!$A$64:$CY$69,AK$38)*$B46,VLOOKUP($C$2,'LookUp Ranges'!$A$56:$CY$62,AK$38)*$B46))</f>
        <v>0</v>
      </c>
      <c r="AR46" s="257">
        <f ca="1">IF($J46=$B46,0,IF(AND('Bonus Depreciation Help'!$C$34="50%",$J$5=Inservice),VLOOKUP($C$2,'LookUp Ranges'!$A$64:$CY$69,AL$38)*$B46,VLOOKUP($C$2,'LookUp Ranges'!$A$56:$CY$62,AL$38)*$B46))</f>
        <v>0</v>
      </c>
      <c r="AS46" s="257">
        <f ca="1">IF($J46=$B46,0,IF(AND('Bonus Depreciation Help'!$C$34="50%",$J$5=Inservice),VLOOKUP($C$2,'LookUp Ranges'!$A$64:$CY$69,AM$38)*$B46,VLOOKUP($C$2,'LookUp Ranges'!$A$56:$CY$62,AM$38)*$B46))</f>
        <v>0</v>
      </c>
      <c r="AT46" s="257">
        <f ca="1">IF($J46=$B46,0,IF(AND('Bonus Depreciation Help'!$C$34="50%",$J$5=Inservice),VLOOKUP($C$2,'LookUp Ranges'!$A$64:$CY$69,AN$38)*$B46,VLOOKUP($C$2,'LookUp Ranges'!$A$56:$CY$62,AN$38)*$B46))</f>
        <v>0</v>
      </c>
      <c r="AU46" s="257">
        <f ca="1">IF($J46=$B46,0,IF(AND('Bonus Depreciation Help'!$C$34="50%",$J$5=Inservice),VLOOKUP($C$2,'LookUp Ranges'!$A$64:$CY$69,AO$38)*$B46,VLOOKUP($C$2,'LookUp Ranges'!$A$56:$CY$62,AO$38)*$B46))</f>
        <v>0</v>
      </c>
      <c r="AV46" s="257">
        <f ca="1">IF($J46=$B46,0,IF(AND('Bonus Depreciation Help'!$C$34="50%",$J$5=Inservice),VLOOKUP($C$2,'LookUp Ranges'!$A$64:$CY$69,AP$38)*$B46,VLOOKUP($C$2,'LookUp Ranges'!$A$56:$CY$62,AP$38)*$B46))</f>
        <v>0</v>
      </c>
      <c r="AW46" s="257">
        <f ca="1">IF($J46=$B46,0,IF(AND('Bonus Depreciation Help'!$C$34="50%",$J$5=Inservice),VLOOKUP($C$2,'LookUp Ranges'!$A$64:$CY$69,AQ$38)*$B46,VLOOKUP($C$2,'LookUp Ranges'!$A$56:$CY$62,AQ$38)*$B46))</f>
        <v>0</v>
      </c>
      <c r="AX46" s="257">
        <f ca="1">IF($J46=$B46,0,IF(AND('Bonus Depreciation Help'!$C$34="50%",$J$5=Inservice),VLOOKUP($C$2,'LookUp Ranges'!$A$64:$CY$69,AR$38)*$B46,VLOOKUP($C$2,'LookUp Ranges'!$A$56:$CY$62,AR$38)*$B46))</f>
        <v>0</v>
      </c>
      <c r="AY46" s="257">
        <f ca="1">IF($J46=$B46,0,IF(AND('Bonus Depreciation Help'!$C$34="50%",$J$5=Inservice),VLOOKUP($C$2,'LookUp Ranges'!$A$64:$CY$69,AS$38)*$B46,VLOOKUP($C$2,'LookUp Ranges'!$A$56:$CY$62,AS$38)*$B46))</f>
        <v>0</v>
      </c>
      <c r="AZ46" s="257">
        <f ca="1">IF($J46=$B46,0,IF(AND('Bonus Depreciation Help'!$C$34="50%",$J$5=Inservice),VLOOKUP($C$2,'LookUp Ranges'!$A$64:$CY$69,AT$38)*$B46,VLOOKUP($C$2,'LookUp Ranges'!$A$56:$CY$62,AT$38)*$B46))</f>
        <v>0</v>
      </c>
      <c r="BA46" s="257">
        <f ca="1">IF($J46=$B46,0,IF(AND('Bonus Depreciation Help'!$C$34="50%",$J$5=Inservice),VLOOKUP($C$2,'LookUp Ranges'!$A$64:$CY$69,AU$38)*$B46,VLOOKUP($C$2,'LookUp Ranges'!$A$56:$CY$62,AU$38)*$B46))</f>
        <v>0</v>
      </c>
      <c r="BB46" s="257">
        <f ca="1">IF($J46=$B46,0,IF(AND('Bonus Depreciation Help'!$C$34="50%",$J$5=Inservice),VLOOKUP($C$2,'LookUp Ranges'!$A$64:$CY$69,AV$38)*$B46,VLOOKUP($C$2,'LookUp Ranges'!$A$56:$CY$62,AV$38)*$B46))</f>
        <v>0</v>
      </c>
      <c r="BC46" s="257">
        <f ca="1">IF($J46=$B46,0,IF(AND('Bonus Depreciation Help'!$C$34="50%",$J$5=Inservice),VLOOKUP($C$2,'LookUp Ranges'!$A$64:$CY$69,AW$38)*$B46,VLOOKUP($C$2,'LookUp Ranges'!$A$56:$CY$62,AW$38)*$B46))</f>
        <v>0</v>
      </c>
      <c r="BD46" s="257">
        <f ca="1">IF($J46=$B46,0,IF(AND('Bonus Depreciation Help'!$C$34="50%",$J$5=Inservice),VLOOKUP($C$2,'LookUp Ranges'!$A$64:$CY$69,AX$38)*$B46,VLOOKUP($C$2,'LookUp Ranges'!$A$56:$CY$62,AX$38)*$B46))</f>
        <v>0</v>
      </c>
      <c r="BE46" s="257">
        <f ca="1">IF($J46=$B46,0,IF(AND('Bonus Depreciation Help'!$C$34="50%",$J$5=Inservice),VLOOKUP($C$2,'LookUp Ranges'!$A$64:$CY$69,AY$38)*$B46,VLOOKUP($C$2,'LookUp Ranges'!$A$56:$CY$62,AY$38)*$B46))</f>
        <v>0</v>
      </c>
      <c r="BF46" s="257">
        <f ca="1">IF($J46=$B46,0,IF(AND('Bonus Depreciation Help'!$C$34="50%",$J$5=Inservice),VLOOKUP($C$2,'LookUp Ranges'!$A$64:$CY$69,AZ$38)*$B46,VLOOKUP($C$2,'LookUp Ranges'!$A$56:$CY$62,AZ$38)*$B46))</f>
        <v>0</v>
      </c>
      <c r="BG46" s="257">
        <f ca="1">IF($J46=$B46,0,IF(AND('Bonus Depreciation Help'!$C$34="50%",$J$5=Inservice),VLOOKUP($C$2,'LookUp Ranges'!$A$64:$CY$69,BA$38)*$B46,VLOOKUP($C$2,'LookUp Ranges'!$A$56:$CY$62,BA$38)*$B46))</f>
        <v>0</v>
      </c>
      <c r="BH46" s="257">
        <f ca="1">IF($J46=$B46,0,IF(AND('Bonus Depreciation Help'!$C$34="50%",$J$5=Inservice),VLOOKUP($C$2,'LookUp Ranges'!$A$64:$CY$69,BB$38)*$B46,VLOOKUP($C$2,'LookUp Ranges'!$A$56:$CY$62,BB$38)*$B46))</f>
        <v>0</v>
      </c>
      <c r="BI46" s="257">
        <f ca="1">IF($J46=$B46,0,IF(AND('Bonus Depreciation Help'!$C$34="50%",$J$5=Inservice),VLOOKUP($C$2,'LookUp Ranges'!$A$64:$CY$69,BC$38)*$B46,VLOOKUP($C$2,'LookUp Ranges'!$A$56:$CY$62,BC$38)*$B46))</f>
        <v>0</v>
      </c>
      <c r="BJ46" s="257">
        <f ca="1">IF($J46=$B46,0,IF(AND('Bonus Depreciation Help'!$C$34="50%",$J$5=Inservice),VLOOKUP($C$2,'LookUp Ranges'!$A$64:$CY$69,BD$38)*$B46,VLOOKUP($C$2,'LookUp Ranges'!$A$56:$CY$62,BD$38)*$B46))</f>
        <v>0</v>
      </c>
      <c r="BK46" s="257">
        <f ca="1">IF($J46=$B46,0,IF(AND('Bonus Depreciation Help'!$C$34="50%",$J$5=Inservice),VLOOKUP($C$2,'LookUp Ranges'!$A$64:$CY$69,BE$38)*$B46,VLOOKUP($C$2,'LookUp Ranges'!$A$56:$CY$62,BE$38)*$B46))</f>
        <v>0</v>
      </c>
      <c r="BL46" s="257">
        <f ca="1">IF($J46=$B46,0,IF(AND('Bonus Depreciation Help'!$C$34="50%",$J$5=Inservice),VLOOKUP($C$2,'LookUp Ranges'!$A$64:$CY$69,BF$38)*$B46,VLOOKUP($C$2,'LookUp Ranges'!$A$56:$CY$62,BF$38)*$B46))</f>
        <v>0</v>
      </c>
      <c r="BM46" s="257">
        <f ca="1">IF($J46=$B46,0,IF(AND('Bonus Depreciation Help'!$C$34="50%",$J$5=Inservice),VLOOKUP($C$2,'LookUp Ranges'!$A$64:$CY$69,BG$38)*$B46,VLOOKUP($C$2,'LookUp Ranges'!$A$56:$CY$62,BG$38)*$B46))</f>
        <v>0</v>
      </c>
      <c r="BN46" s="257">
        <f ca="1">IF($J46=$B46,0,IF(AND('Bonus Depreciation Help'!$C$34="50%",$J$5=Inservice),VLOOKUP($C$2,'LookUp Ranges'!$A$64:$CY$69,BH$38)*$B46,VLOOKUP($C$2,'LookUp Ranges'!$A$56:$CY$62,BH$38)*$B46))</f>
        <v>0</v>
      </c>
      <c r="BO46" s="257">
        <f ca="1">IF($J46=$B46,0,IF(AND('Bonus Depreciation Help'!$C$34="50%",$J$5=Inservice),VLOOKUP($C$2,'LookUp Ranges'!$A$64:$CY$69,BI$38)*$B46,VLOOKUP($C$2,'LookUp Ranges'!$A$56:$CY$62,BI$38)*$B46))</f>
        <v>0</v>
      </c>
      <c r="BP46" s="257">
        <f ca="1">IF($J46=$B46,0,IF(AND('Bonus Depreciation Help'!$C$34="50%",$J$5=Inservice),VLOOKUP($C$2,'LookUp Ranges'!$A$64:$CY$69,BJ$38)*$B46,VLOOKUP($C$2,'LookUp Ranges'!$A$56:$CY$62,BJ$38)*$B46))</f>
        <v>0</v>
      </c>
      <c r="BQ46" s="257">
        <f ca="1">IF($J46=$B46,0,IF(AND('Bonus Depreciation Help'!$C$34="50%",$J$5=Inservice),VLOOKUP($C$2,'LookUp Ranges'!$A$64:$CY$69,BK$38)*$B46,VLOOKUP($C$2,'LookUp Ranges'!$A$56:$CY$62,BK$38)*$B46))</f>
        <v>0</v>
      </c>
      <c r="BR46" s="257">
        <f ca="1">IF($J46=$B46,0,IF(AND('Bonus Depreciation Help'!$C$34="50%",$J$5=Inservice),VLOOKUP($C$2,'LookUp Ranges'!$A$64:$CY$69,BL$38)*$B46,VLOOKUP($C$2,'LookUp Ranges'!$A$56:$CY$62,BL$38)*$B46))</f>
        <v>0</v>
      </c>
      <c r="BS46" s="257">
        <f ca="1">IF($J46=$B46,0,IF(AND('Bonus Depreciation Help'!$C$34="50%",$J$5=Inservice),VLOOKUP($C$2,'LookUp Ranges'!$A$64:$CY$69,BM$38)*$B46,VLOOKUP($C$2,'LookUp Ranges'!$A$56:$CY$62,BM$38)*$B46))</f>
        <v>0</v>
      </c>
      <c r="BT46" s="257">
        <f ca="1">IF($J46=$B46,0,IF(AND('Bonus Depreciation Help'!$C$34="50%",$J$5=Inservice),VLOOKUP($C$2,'LookUp Ranges'!$A$64:$CY$69,BN$38)*$B46,VLOOKUP($C$2,'LookUp Ranges'!$A$56:$CY$62,BN$38)*$B46))</f>
        <v>0</v>
      </c>
      <c r="BU46" s="257">
        <f ca="1">IF($J46=$B46,0,IF(AND('Bonus Depreciation Help'!$C$34="50%",$J$5=Inservice),VLOOKUP($C$2,'LookUp Ranges'!$A$64:$CY$69,BO$38)*$B46,VLOOKUP($C$2,'LookUp Ranges'!$A$56:$CY$62,BO$38)*$B46))</f>
        <v>0</v>
      </c>
      <c r="BV46" s="257">
        <f ca="1">IF($J46=$B46,0,IF(AND('Bonus Depreciation Help'!$C$34="50%",$J$5=Inservice),VLOOKUP($C$2,'LookUp Ranges'!$A$64:$CY$69,BP$38)*$B46,VLOOKUP($C$2,'LookUp Ranges'!$A$56:$CY$62,BP$38)*$B46))</f>
        <v>0</v>
      </c>
      <c r="BW46" s="257">
        <f ca="1">IF($J46=$B46,0,IF(AND('Bonus Depreciation Help'!$C$34="50%",$J$5=Inservice),VLOOKUP($C$2,'LookUp Ranges'!$A$64:$CY$69,BQ$38)*$B46,VLOOKUP($C$2,'LookUp Ranges'!$A$56:$CY$62,BQ$38)*$B46))</f>
        <v>0</v>
      </c>
      <c r="BX46" s="257">
        <f ca="1">IF($J46=$B46,0,IF(AND('Bonus Depreciation Help'!$C$34="50%",$J$5=Inservice),VLOOKUP($C$2,'LookUp Ranges'!$A$64:$CY$69,BR$38)*$B46,VLOOKUP($C$2,'LookUp Ranges'!$A$56:$CY$62,BR$38)*$B46))</f>
        <v>0</v>
      </c>
      <c r="BY46" s="257">
        <f ca="1">IF($J46=$B46,0,IF(AND('Bonus Depreciation Help'!$C$34="50%",$J$5=Inservice),VLOOKUP($C$2,'LookUp Ranges'!$A$64:$CY$69,BS$38)*$B46,VLOOKUP($C$2,'LookUp Ranges'!$A$56:$CY$62,BS$38)*$B46))</f>
        <v>0</v>
      </c>
      <c r="BZ46" s="257">
        <f ca="1">IF($J46=$B46,0,IF(AND('Bonus Depreciation Help'!$C$34="50%",$J$5=Inservice),VLOOKUP($C$2,'LookUp Ranges'!$A$64:$CY$69,BT$38)*$B46,VLOOKUP($C$2,'LookUp Ranges'!$A$56:$CY$62,BT$38)*$B46))</f>
        <v>0</v>
      </c>
      <c r="CA46" s="257">
        <f ca="1">IF($J46=$B46,0,IF(AND('Bonus Depreciation Help'!$C$34="50%",$J$5=Inservice),VLOOKUP($C$2,'LookUp Ranges'!$A$64:$CY$69,BU$38)*$B46,VLOOKUP($C$2,'LookUp Ranges'!$A$56:$CY$62,BU$38)*$B46))</f>
        <v>0</v>
      </c>
      <c r="CB46" s="257">
        <f ca="1">IF($J46=$B46,0,IF(AND('Bonus Depreciation Help'!$C$34="50%",$J$5=Inservice),VLOOKUP($C$2,'LookUp Ranges'!$A$64:$CY$69,BV$38)*$B46,VLOOKUP($C$2,'LookUp Ranges'!$A$56:$CY$62,BV$38)*$B46))</f>
        <v>0</v>
      </c>
      <c r="CC46" s="257">
        <f ca="1">IF($J46=$B46,0,IF(AND('Bonus Depreciation Help'!$C$34="50%",$J$5=Inservice),VLOOKUP($C$2,'LookUp Ranges'!$A$64:$CY$69,BW$38)*$B46,VLOOKUP($C$2,'LookUp Ranges'!$A$56:$CY$62,BW$38)*$B46))</f>
        <v>0</v>
      </c>
      <c r="CD46" s="257">
        <f ca="1">IF($J46=$B46,0,IF(AND('Bonus Depreciation Help'!$C$34="50%",$J$5=Inservice),VLOOKUP($C$2,'LookUp Ranges'!$A$64:$CY$69,BX$38)*$B46,VLOOKUP($C$2,'LookUp Ranges'!$A$56:$CY$62,BX$38)*$B46))</f>
        <v>0</v>
      </c>
      <c r="CE46" s="257">
        <f ca="1">IF($J46=$B46,0,IF(AND('Bonus Depreciation Help'!$C$34="50%",$J$5=Inservice),VLOOKUP($C$2,'LookUp Ranges'!$A$64:$CY$69,BY$38)*$B46,VLOOKUP($C$2,'LookUp Ranges'!$A$56:$CY$62,BY$38)*$B46))</f>
        <v>0</v>
      </c>
      <c r="CF46" s="257">
        <f ca="1">IF($J46=$B46,0,IF(AND('Bonus Depreciation Help'!$C$34="50%",$J$5=Inservice),VLOOKUP($C$2,'LookUp Ranges'!$A$64:$CY$69,BZ$38)*$B46,VLOOKUP($C$2,'LookUp Ranges'!$A$56:$CY$62,BZ$38)*$B46))</f>
        <v>0</v>
      </c>
      <c r="CG46" s="257">
        <f ca="1">IF($J46=$B46,0,IF(AND('Bonus Depreciation Help'!$C$34="50%",$J$5=Inservice),VLOOKUP($C$2,'LookUp Ranges'!$A$64:$CY$69,CA$38)*$B46,VLOOKUP($C$2,'LookUp Ranges'!$A$56:$CY$62,CA$38)*$B46))</f>
        <v>0</v>
      </c>
      <c r="CH46" s="257">
        <f ca="1">IF($J46=$B46,0,IF(AND('Bonus Depreciation Help'!$C$34="50%",$J$5=Inservice),VLOOKUP($C$2,'LookUp Ranges'!$A$64:$CY$69,CB$38)*$B46,VLOOKUP($C$2,'LookUp Ranges'!$A$56:$CY$62,CB$38)*$B46))</f>
        <v>0</v>
      </c>
      <c r="CI46" s="257">
        <f ca="1">IF($J46=$B46,0,IF(AND('Bonus Depreciation Help'!$C$34="50%",$J$5=Inservice),VLOOKUP($C$2,'LookUp Ranges'!$A$64:$CY$69,CC$38)*$B46,VLOOKUP($C$2,'LookUp Ranges'!$A$56:$CY$62,CC$38)*$B46))</f>
        <v>0</v>
      </c>
      <c r="CJ46" s="257">
        <f ca="1">IF($J46=$B46,0,IF(AND('Bonus Depreciation Help'!$C$34="50%",$J$5=Inservice),VLOOKUP($C$2,'LookUp Ranges'!$A$64:$CY$69,CD$38)*$B46,VLOOKUP($C$2,'LookUp Ranges'!$A$56:$CY$62,CD$38)*$B46))</f>
        <v>0</v>
      </c>
      <c r="CK46" s="257">
        <f ca="1">IF($J46=$B46,0,IF(AND('Bonus Depreciation Help'!$C$34="50%",$J$5=Inservice),VLOOKUP($C$2,'LookUp Ranges'!$A$64:$CY$69,CE$38)*$B46,VLOOKUP($C$2,'LookUp Ranges'!$A$56:$CY$62,CE$38)*$B46))</f>
        <v>0</v>
      </c>
      <c r="CL46" s="257">
        <f ca="1">IF($J46=$B46,0,IF(AND('Bonus Depreciation Help'!$C$34="50%",$J$5=Inservice),VLOOKUP($C$2,'LookUp Ranges'!$A$64:$CY$69,CF$38)*$B46,VLOOKUP($C$2,'LookUp Ranges'!$A$56:$CY$62,CF$38)*$B46))</f>
        <v>0</v>
      </c>
      <c r="CM46" s="257">
        <f ca="1">IF($J46=$B46,0,IF(AND('Bonus Depreciation Help'!$C$34="50%",$J$5=Inservice),VLOOKUP($C$2,'LookUp Ranges'!$A$64:$CY$69,CG$38)*$B46,VLOOKUP($C$2,'LookUp Ranges'!$A$56:$CY$62,CG$38)*$B46))</f>
        <v>0</v>
      </c>
      <c r="CN46" s="257">
        <f ca="1">IF($J46=$B46,0,IF(AND('Bonus Depreciation Help'!$C$34="50%",$J$5=Inservice),VLOOKUP($C$2,'LookUp Ranges'!$A$64:$CY$69,CH$38)*$B46,VLOOKUP($C$2,'LookUp Ranges'!$A$56:$CY$62,CH$38)*$B46))</f>
        <v>0</v>
      </c>
      <c r="CO46" s="257">
        <f ca="1">IF($J46=$B46,0,IF(AND('Bonus Depreciation Help'!$C$34="50%",$J$5=Inservice),VLOOKUP($C$2,'LookUp Ranges'!$A$64:$CY$69,CI$38)*$B46,VLOOKUP($C$2,'LookUp Ranges'!$A$56:$CY$62,CI$38)*$B46))</f>
        <v>0</v>
      </c>
      <c r="CP46" s="257">
        <f ca="1">IF($J46=$B46,0,IF(AND('Bonus Depreciation Help'!$C$34="50%",$J$5=Inservice),VLOOKUP($C$2,'LookUp Ranges'!$A$64:$CY$69,CJ$38)*$B46,VLOOKUP($C$2,'LookUp Ranges'!$A$56:$CY$62,CJ$38)*$B46))</f>
        <v>0</v>
      </c>
      <c r="CQ46" s="257">
        <f ca="1">IF($J46=$B46,0,IF(AND('Bonus Depreciation Help'!$C$34="50%",$J$5=Inservice),VLOOKUP($C$2,'LookUp Ranges'!$A$64:$CY$69,CK$38)*$B46,VLOOKUP($C$2,'LookUp Ranges'!$A$56:$CY$62,CK$38)*$B46))</f>
        <v>0</v>
      </c>
      <c r="CR46" s="257">
        <f ca="1">IF($J46=$B46,0,IF(AND('Bonus Depreciation Help'!$C$34="50%",$J$5=Inservice),VLOOKUP($C$2,'LookUp Ranges'!$A$64:$CY$69,CL$38)*$B46,VLOOKUP($C$2,'LookUp Ranges'!$A$56:$CY$62,CL$38)*$B46))</f>
        <v>0</v>
      </c>
      <c r="CS46" s="257">
        <f ca="1">IF($J46=$B46,0,IF(AND('Bonus Depreciation Help'!$C$34="50%",$J$5=Inservice),VLOOKUP($C$2,'LookUp Ranges'!$A$64:$CY$69,CM$38)*$B46,VLOOKUP($C$2,'LookUp Ranges'!$A$56:$CY$62,CM$38)*$B46))</f>
        <v>0</v>
      </c>
      <c r="CT46" s="257">
        <f ca="1">IF($J46=$B46,0,IF(AND('Bonus Depreciation Help'!$C$34="50%",$J$5=Inservice),VLOOKUP($C$2,'LookUp Ranges'!$A$64:$CY$69,CN$38)*$B46,VLOOKUP($C$2,'LookUp Ranges'!$A$56:$CY$62,CN$38)*$B46))</f>
        <v>0</v>
      </c>
      <c r="CU46" s="257">
        <f ca="1">IF($J46=$B46,0,IF(AND('Bonus Depreciation Help'!$C$34="50%",$J$5=Inservice),VLOOKUP($C$2,'LookUp Ranges'!$A$64:$CY$69,CO$38)*$B46,VLOOKUP($C$2,'LookUp Ranges'!$A$56:$CY$62,CO$38)*$B46))</f>
        <v>0</v>
      </c>
      <c r="CV46" s="257">
        <f ca="1">IF($J46=$B46,0,IF(AND('Bonus Depreciation Help'!$C$34="50%",$J$5=Inservice),VLOOKUP($C$2,'LookUp Ranges'!$A$64:$CY$69,CP$38)*$B46,VLOOKUP($C$2,'LookUp Ranges'!$A$56:$CY$62,CP$38)*$B46))</f>
        <v>0</v>
      </c>
      <c r="CW46" s="257">
        <f ca="1">IF($J46=$B46,0,IF(AND('Bonus Depreciation Help'!$C$34="50%",$J$5=Inservice),VLOOKUP($C$2,'LookUp Ranges'!$A$64:$CY$69,CQ$38)*$B46,VLOOKUP($C$2,'LookUp Ranges'!$A$56:$CY$62,CQ$38)*$B46))</f>
        <v>0</v>
      </c>
      <c r="CX46" s="257">
        <f ca="1">IF($J46=$B46,0,IF(AND('Bonus Depreciation Help'!$C$34="50%",$J$5=Inservice),VLOOKUP($C$2,'LookUp Ranges'!$A$64:$CY$69,CR$38)*$B46,VLOOKUP($C$2,'LookUp Ranges'!$A$56:$CY$62,CR$38)*$B46))</f>
        <v>0</v>
      </c>
      <c r="CY46" s="247">
        <f t="shared" ca="1" si="28"/>
        <v>0</v>
      </c>
    </row>
    <row r="47" spans="1:103" x14ac:dyDescent="0.2">
      <c r="A47" s="246">
        <f t="shared" si="26"/>
        <v>9</v>
      </c>
      <c r="B47" s="238">
        <f t="shared" si="27"/>
        <v>0</v>
      </c>
      <c r="C47" s="248"/>
      <c r="D47" s="248"/>
      <c r="E47" s="248"/>
      <c r="F47" s="248"/>
      <c r="G47" s="248"/>
      <c r="H47" s="248"/>
      <c r="I47" s="248"/>
      <c r="J47" s="248"/>
      <c r="K47" s="256">
        <f ca="1">IF(AND('Bonus Depreciation Help'!$C$34="100%",K$5=Inservice),$B47,IF(AND('Bonus Depreciation Help'!$C$34="50%",K$5=Inservice),VLOOKUP($C$2,'LookUp Ranges'!$A$64:$CY$69,D$38)*$B47,VLOOKUP($C$2,'LookUp Ranges'!$A$56:$CY$62,D$38)*$B47))</f>
        <v>0</v>
      </c>
      <c r="L47" s="256">
        <f ca="1">IF($K47=$B47,0,IF(AND('Bonus Depreciation Help'!$C$34="50%",$K$5=Inservice),VLOOKUP($C$2,'LookUp Ranges'!$A$64:$CY$69,E$38)*$B47,VLOOKUP($C$2,'LookUp Ranges'!$A$56:$CY$62,E$38)*$B47))</f>
        <v>0</v>
      </c>
      <c r="M47" s="256">
        <f ca="1">IF($K47=$B47,0,IF(AND('Bonus Depreciation Help'!$C$34="50%",$K$5=Inservice),VLOOKUP($C$2,'LookUp Ranges'!$A$64:$CY$69,F$38)*$B47,VLOOKUP($C$2,'LookUp Ranges'!$A$56:$CY$62,F$38)*$B47))</f>
        <v>0</v>
      </c>
      <c r="N47" s="256">
        <f ca="1">IF($K47=$B47,0,IF(AND('Bonus Depreciation Help'!$C$34="50%",$K$5=Inservice),VLOOKUP($C$2,'LookUp Ranges'!$A$64:$CY$69,G$38)*$B47,VLOOKUP($C$2,'LookUp Ranges'!$A$56:$CY$62,G$38)*$B47))</f>
        <v>0</v>
      </c>
      <c r="O47" s="256">
        <f ca="1">IF($K47=$B47,0,IF(AND('Bonus Depreciation Help'!$C$34="50%",$K$5=Inservice),VLOOKUP($C$2,'LookUp Ranges'!$A$64:$CY$69,H$38)*$B47,VLOOKUP($C$2,'LookUp Ranges'!$A$56:$CY$62,H$38)*$B47))</f>
        <v>0</v>
      </c>
      <c r="P47" s="256">
        <f ca="1">IF($K47=$B47,0,IF(AND('Bonus Depreciation Help'!$C$34="50%",$K$5=Inservice),VLOOKUP($C$2,'LookUp Ranges'!$A$64:$CY$69,I$38)*$B47,VLOOKUP($C$2,'LookUp Ranges'!$A$56:$CY$62,I$38)*$B47))</f>
        <v>0</v>
      </c>
      <c r="Q47" s="256">
        <f ca="1">IF($K47=$B47,0,IF(AND('Bonus Depreciation Help'!$C$34="50%",$K$5=Inservice),VLOOKUP($C$2,'LookUp Ranges'!$A$64:$CY$69,J$38)*$B47,VLOOKUP($C$2,'LookUp Ranges'!$A$56:$CY$62,J$38)*$B47))</f>
        <v>0</v>
      </c>
      <c r="R47" s="256">
        <f ca="1">IF($K47=$B47,0,IF(AND('Bonus Depreciation Help'!$C$34="50%",$K$5=Inservice),VLOOKUP($C$2,'LookUp Ranges'!$A$64:$CY$69,K$38)*$B47,VLOOKUP($C$2,'LookUp Ranges'!$A$56:$CY$62,K$38)*$B47))</f>
        <v>0</v>
      </c>
      <c r="S47" s="256">
        <f ca="1">IF($K47=$B47,0,IF(AND('Bonus Depreciation Help'!$C$34="50%",$K$5=Inservice),VLOOKUP($C$2,'LookUp Ranges'!$A$64:$CY$69,L$38)*$B47,VLOOKUP($C$2,'LookUp Ranges'!$A$56:$CY$62,L$38)*$B47))</f>
        <v>0</v>
      </c>
      <c r="T47" s="256">
        <f ca="1">IF($K47=$B47,0,IF(AND('Bonus Depreciation Help'!$C$34="50%",$K$5=Inservice),VLOOKUP($C$2,'LookUp Ranges'!$A$64:$CY$69,M$38)*$B47,VLOOKUP($C$2,'LookUp Ranges'!$A$56:$CY$62,M$38)*$B47))</f>
        <v>0</v>
      </c>
      <c r="U47" s="256">
        <f ca="1">IF($K47=$B47,0,IF(AND('Bonus Depreciation Help'!$C$34="50%",$K$5=Inservice),VLOOKUP($C$2,'LookUp Ranges'!$A$64:$CY$69,N$38)*$B47,VLOOKUP($C$2,'LookUp Ranges'!$A$56:$CY$62,N$38)*$B47))</f>
        <v>0</v>
      </c>
      <c r="V47" s="256">
        <f ca="1">IF($K47=$B47,0,IF(AND('Bonus Depreciation Help'!$C$34="50%",$K$5=Inservice),VLOOKUP($C$2,'LookUp Ranges'!$A$64:$CY$69,O$38)*$B47,VLOOKUP($C$2,'LookUp Ranges'!$A$56:$CY$62,O$38)*$B47))</f>
        <v>0</v>
      </c>
      <c r="W47" s="256">
        <f ca="1">IF($K47=$B47,0,IF(AND('Bonus Depreciation Help'!$C$34="50%",$K$5=Inservice),VLOOKUP($C$2,'LookUp Ranges'!$A$64:$CY$69,P$38)*$B47,VLOOKUP($C$2,'LookUp Ranges'!$A$56:$CY$62,P$38)*$B47))</f>
        <v>0</v>
      </c>
      <c r="X47" s="256">
        <f ca="1">IF($K47=$B47,0,IF(AND('Bonus Depreciation Help'!$C$34="50%",$K$5=Inservice),VLOOKUP($C$2,'LookUp Ranges'!$A$64:$CY$69,Q$38)*$B47,VLOOKUP($C$2,'LookUp Ranges'!$A$56:$CY$62,Q$38)*$B47))</f>
        <v>0</v>
      </c>
      <c r="Y47" s="256">
        <f ca="1">IF($K47=$B47,0,IF(AND('Bonus Depreciation Help'!$C$34="50%",$K$5=Inservice),VLOOKUP($C$2,'LookUp Ranges'!$A$64:$CY$69,R$38)*$B47,VLOOKUP($C$2,'LookUp Ranges'!$A$56:$CY$62,R$38)*$B47))</f>
        <v>0</v>
      </c>
      <c r="Z47" s="257">
        <f ca="1">IF($K47=$B47,0,IF(AND('Bonus Depreciation Help'!$C$34="50%",$K$5=Inservice),VLOOKUP($C$2,'LookUp Ranges'!$A$64:$CY$69,S$38)*$B47,VLOOKUP($C$2,'LookUp Ranges'!$A$56:$CY$62,S$38)*$B47))</f>
        <v>0</v>
      </c>
      <c r="AA47" s="257">
        <f ca="1">IF($K47=$B47,0,IF(AND('Bonus Depreciation Help'!$C$34="50%",$K$5=Inservice),VLOOKUP($C$2,'LookUp Ranges'!$A$64:$CY$69,T$38)*$B47,VLOOKUP($C$2,'LookUp Ranges'!$A$56:$CY$62,T$38)*$B47))</f>
        <v>0</v>
      </c>
      <c r="AB47" s="257">
        <f ca="1">IF($K47=$B47,0,IF(AND('Bonus Depreciation Help'!$C$34="50%",$K$5=Inservice),VLOOKUP($C$2,'LookUp Ranges'!$A$64:$CY$69,U$38)*$B47,VLOOKUP($C$2,'LookUp Ranges'!$A$56:$CY$62,U$38)*$B47))</f>
        <v>0</v>
      </c>
      <c r="AC47" s="257">
        <f ca="1">IF($K47=$B47,0,IF(AND('Bonus Depreciation Help'!$C$34="50%",$K$5=Inservice),VLOOKUP($C$2,'LookUp Ranges'!$A$64:$CY$69,V$38)*$B47,VLOOKUP($C$2,'LookUp Ranges'!$A$56:$CY$62,V$38)*$B47))</f>
        <v>0</v>
      </c>
      <c r="AD47" s="257">
        <f ca="1">IF($K47=$B47,0,IF(AND('Bonus Depreciation Help'!$C$34="50%",$K$5=Inservice),VLOOKUP($C$2,'LookUp Ranges'!$A$64:$CY$69,W$38)*$B47,VLOOKUP($C$2,'LookUp Ranges'!$A$56:$CY$62,W$38)*$B47))</f>
        <v>0</v>
      </c>
      <c r="AE47" s="257">
        <f ca="1">IF($K47=$B47,0,IF(AND('Bonus Depreciation Help'!$C$34="50%",$K$5=Inservice),VLOOKUP($C$2,'LookUp Ranges'!$A$64:$CY$69,X$38)*$B47,VLOOKUP($C$2,'LookUp Ranges'!$A$56:$CY$62,X$38)*$B47))</f>
        <v>0</v>
      </c>
      <c r="AF47" s="257">
        <f ca="1">IF($K47=$B47,0,IF(AND('Bonus Depreciation Help'!$C$34="50%",$K$5=Inservice),VLOOKUP($C$2,'LookUp Ranges'!$A$64:$CY$69,Y$38)*$B47,VLOOKUP($C$2,'LookUp Ranges'!$A$56:$CY$62,Y$38)*$B47))</f>
        <v>0</v>
      </c>
      <c r="AG47" s="257">
        <f ca="1">IF($K47=$B47,0,IF(AND('Bonus Depreciation Help'!$C$34="50%",$K$5=Inservice),VLOOKUP($C$2,'LookUp Ranges'!$A$64:$CY$69,Z$38)*$B47,VLOOKUP($C$2,'LookUp Ranges'!$A$56:$CY$62,Z$38)*$B47))</f>
        <v>0</v>
      </c>
      <c r="AH47" s="257">
        <f ca="1">IF($K47=$B47,0,IF(AND('Bonus Depreciation Help'!$C$34="50%",$K$5=Inservice),VLOOKUP($C$2,'LookUp Ranges'!$A$64:$CY$69,AA$38)*$B47,VLOOKUP($C$2,'LookUp Ranges'!$A$56:$CY$62,AA$38)*$B47))</f>
        <v>0</v>
      </c>
      <c r="AI47" s="257">
        <f ca="1">IF($K47=$B47,0,IF(AND('Bonus Depreciation Help'!$C$34="50%",$K$5=Inservice),VLOOKUP($C$2,'LookUp Ranges'!$A$64:$CY$69,AB$38)*$B47,VLOOKUP($C$2,'LookUp Ranges'!$A$56:$CY$62,AB$38)*$B47))</f>
        <v>0</v>
      </c>
      <c r="AJ47" s="257">
        <f ca="1">IF($K47=$B47,0,IF(AND('Bonus Depreciation Help'!$C$34="50%",$K$5=Inservice),VLOOKUP($C$2,'LookUp Ranges'!$A$64:$CY$69,AC$38)*$B47,VLOOKUP($C$2,'LookUp Ranges'!$A$56:$CY$62,AC$38)*$B47))</f>
        <v>0</v>
      </c>
      <c r="AK47" s="257">
        <f ca="1">IF($K47=$B47,0,IF(AND('Bonus Depreciation Help'!$C$34="50%",$K$5=Inservice),VLOOKUP($C$2,'LookUp Ranges'!$A$64:$CY$69,AD$38)*$B47,VLOOKUP($C$2,'LookUp Ranges'!$A$56:$CY$62,AD$38)*$B47))</f>
        <v>0</v>
      </c>
      <c r="AL47" s="257">
        <f ca="1">IF($K47=$B47,0,IF(AND('Bonus Depreciation Help'!$C$34="50%",$K$5=Inservice),VLOOKUP($C$2,'LookUp Ranges'!$A$64:$CY$69,AE$38)*$B47,VLOOKUP($C$2,'LookUp Ranges'!$A$56:$CY$62,AE$38)*$B47))</f>
        <v>0</v>
      </c>
      <c r="AM47" s="257">
        <f ca="1">IF($K47=$B47,0,IF(AND('Bonus Depreciation Help'!$C$34="50%",$K$5=Inservice),VLOOKUP($C$2,'LookUp Ranges'!$A$64:$CY$69,AF$38)*$B47,VLOOKUP($C$2,'LookUp Ranges'!$A$56:$CY$62,AF$38)*$B47))</f>
        <v>0</v>
      </c>
      <c r="AN47" s="257">
        <f ca="1">IF($K47=$B47,0,IF(AND('Bonus Depreciation Help'!$C$34="50%",$K$5=Inservice),VLOOKUP($C$2,'LookUp Ranges'!$A$64:$CY$69,AG$38)*$B47,VLOOKUP($C$2,'LookUp Ranges'!$A$56:$CY$62,AG$38)*$B47))</f>
        <v>0</v>
      </c>
      <c r="AO47" s="257">
        <f ca="1">IF($K47=$B47,0,IF(AND('Bonus Depreciation Help'!$C$34="50%",$K$5=Inservice),VLOOKUP($C$2,'LookUp Ranges'!$A$64:$CY$69,AH$38)*$B47,VLOOKUP($C$2,'LookUp Ranges'!$A$56:$CY$62,AH$38)*$B47))</f>
        <v>0</v>
      </c>
      <c r="AP47" s="257">
        <f ca="1">IF($K47=$B47,0,IF(AND('Bonus Depreciation Help'!$C$34="50%",$K$5=Inservice),VLOOKUP($C$2,'LookUp Ranges'!$A$64:$CY$69,AI$38)*$B47,VLOOKUP($C$2,'LookUp Ranges'!$A$56:$CY$62,AI$38)*$B47))</f>
        <v>0</v>
      </c>
      <c r="AQ47" s="257">
        <f ca="1">IF($K47=$B47,0,IF(AND('Bonus Depreciation Help'!$C$34="50%",$K$5=Inservice),VLOOKUP($C$2,'LookUp Ranges'!$A$64:$CY$69,AJ$38)*$B47,VLOOKUP($C$2,'LookUp Ranges'!$A$56:$CY$62,AJ$38)*$B47))</f>
        <v>0</v>
      </c>
      <c r="AR47" s="257">
        <f ca="1">IF($K47=$B47,0,IF(AND('Bonus Depreciation Help'!$C$34="50%",$K$5=Inservice),VLOOKUP($C$2,'LookUp Ranges'!$A$64:$CY$69,AK$38)*$B47,VLOOKUP($C$2,'LookUp Ranges'!$A$56:$CY$62,AK$38)*$B47))</f>
        <v>0</v>
      </c>
      <c r="AS47" s="257">
        <f ca="1">IF($K47=$B47,0,IF(AND('Bonus Depreciation Help'!$C$34="50%",$K$5=Inservice),VLOOKUP($C$2,'LookUp Ranges'!$A$64:$CY$69,AL$38)*$B47,VLOOKUP($C$2,'LookUp Ranges'!$A$56:$CY$62,AL$38)*$B47))</f>
        <v>0</v>
      </c>
      <c r="AT47" s="257">
        <f ca="1">IF($K47=$B47,0,IF(AND('Bonus Depreciation Help'!$C$34="50%",$K$5=Inservice),VLOOKUP($C$2,'LookUp Ranges'!$A$64:$CY$69,AM$38)*$B47,VLOOKUP($C$2,'LookUp Ranges'!$A$56:$CY$62,AM$38)*$B47))</f>
        <v>0</v>
      </c>
      <c r="AU47" s="257">
        <f ca="1">IF($K47=$B47,0,IF(AND('Bonus Depreciation Help'!$C$34="50%",$K$5=Inservice),VLOOKUP($C$2,'LookUp Ranges'!$A$64:$CY$69,AN$38)*$B47,VLOOKUP($C$2,'LookUp Ranges'!$A$56:$CY$62,AN$38)*$B47))</f>
        <v>0</v>
      </c>
      <c r="AV47" s="257">
        <f ca="1">IF($K47=$B47,0,IF(AND('Bonus Depreciation Help'!$C$34="50%",$K$5=Inservice),VLOOKUP($C$2,'LookUp Ranges'!$A$64:$CY$69,AO$38)*$B47,VLOOKUP($C$2,'LookUp Ranges'!$A$56:$CY$62,AO$38)*$B47))</f>
        <v>0</v>
      </c>
      <c r="AW47" s="257">
        <f ca="1">IF($K47=$B47,0,IF(AND('Bonus Depreciation Help'!$C$34="50%",$K$5=Inservice),VLOOKUP($C$2,'LookUp Ranges'!$A$64:$CY$69,AP$38)*$B47,VLOOKUP($C$2,'LookUp Ranges'!$A$56:$CY$62,AP$38)*$B47))</f>
        <v>0</v>
      </c>
      <c r="AX47" s="257">
        <f ca="1">IF($K47=$B47,0,IF(AND('Bonus Depreciation Help'!$C$34="50%",$K$5=Inservice),VLOOKUP($C$2,'LookUp Ranges'!$A$64:$CY$69,AQ$38)*$B47,VLOOKUP($C$2,'LookUp Ranges'!$A$56:$CY$62,AQ$38)*$B47))</f>
        <v>0</v>
      </c>
      <c r="AY47" s="257">
        <f ca="1">IF($K47=$B47,0,IF(AND('Bonus Depreciation Help'!$C$34="50%",$K$5=Inservice),VLOOKUP($C$2,'LookUp Ranges'!$A$64:$CY$69,AR$38)*$B47,VLOOKUP($C$2,'LookUp Ranges'!$A$56:$CY$62,AR$38)*$B47))</f>
        <v>0</v>
      </c>
      <c r="AZ47" s="257">
        <f ca="1">IF($K47=$B47,0,IF(AND('Bonus Depreciation Help'!$C$34="50%",$K$5=Inservice),VLOOKUP($C$2,'LookUp Ranges'!$A$64:$CY$69,AS$38)*$B47,VLOOKUP($C$2,'LookUp Ranges'!$A$56:$CY$62,AS$38)*$B47))</f>
        <v>0</v>
      </c>
      <c r="BA47" s="257">
        <f ca="1">IF($K47=$B47,0,IF(AND('Bonus Depreciation Help'!$C$34="50%",$K$5=Inservice),VLOOKUP($C$2,'LookUp Ranges'!$A$64:$CY$69,AT$38)*$B47,VLOOKUP($C$2,'LookUp Ranges'!$A$56:$CY$62,AT$38)*$B47))</f>
        <v>0</v>
      </c>
      <c r="BB47" s="257">
        <f ca="1">IF($K47=$B47,0,IF(AND('Bonus Depreciation Help'!$C$34="50%",$K$5=Inservice),VLOOKUP($C$2,'LookUp Ranges'!$A$64:$CY$69,AU$38)*$B47,VLOOKUP($C$2,'LookUp Ranges'!$A$56:$CY$62,AU$38)*$B47))</f>
        <v>0</v>
      </c>
      <c r="BC47" s="257">
        <f ca="1">IF($K47=$B47,0,IF(AND('Bonus Depreciation Help'!$C$34="50%",$K$5=Inservice),VLOOKUP($C$2,'LookUp Ranges'!$A$64:$CY$69,AV$38)*$B47,VLOOKUP($C$2,'LookUp Ranges'!$A$56:$CY$62,AV$38)*$B47))</f>
        <v>0</v>
      </c>
      <c r="BD47" s="257">
        <f ca="1">IF($K47=$B47,0,IF(AND('Bonus Depreciation Help'!$C$34="50%",$K$5=Inservice),VLOOKUP($C$2,'LookUp Ranges'!$A$64:$CY$69,AW$38)*$B47,VLOOKUP($C$2,'LookUp Ranges'!$A$56:$CY$62,AW$38)*$B47))</f>
        <v>0</v>
      </c>
      <c r="BE47" s="257">
        <f ca="1">IF($K47=$B47,0,IF(AND('Bonus Depreciation Help'!$C$34="50%",$K$5=Inservice),VLOOKUP($C$2,'LookUp Ranges'!$A$64:$CY$69,AX$38)*$B47,VLOOKUP($C$2,'LookUp Ranges'!$A$56:$CY$62,AX$38)*$B47))</f>
        <v>0</v>
      </c>
      <c r="BF47" s="257">
        <f ca="1">IF($K47=$B47,0,IF(AND('Bonus Depreciation Help'!$C$34="50%",$K$5=Inservice),VLOOKUP($C$2,'LookUp Ranges'!$A$64:$CY$69,AY$38)*$B47,VLOOKUP($C$2,'LookUp Ranges'!$A$56:$CY$62,AY$38)*$B47))</f>
        <v>0</v>
      </c>
      <c r="BG47" s="257">
        <f ca="1">IF($K47=$B47,0,IF(AND('Bonus Depreciation Help'!$C$34="50%",$K$5=Inservice),VLOOKUP($C$2,'LookUp Ranges'!$A$64:$CY$69,AZ$38)*$B47,VLOOKUP($C$2,'LookUp Ranges'!$A$56:$CY$62,AZ$38)*$B47))</f>
        <v>0</v>
      </c>
      <c r="BH47" s="257">
        <f ca="1">IF($K47=$B47,0,IF(AND('Bonus Depreciation Help'!$C$34="50%",$K$5=Inservice),VLOOKUP($C$2,'LookUp Ranges'!$A$64:$CY$69,BA$38)*$B47,VLOOKUP($C$2,'LookUp Ranges'!$A$56:$CY$62,BA$38)*$B47))</f>
        <v>0</v>
      </c>
      <c r="BI47" s="257">
        <f ca="1">IF($K47=$B47,0,IF(AND('Bonus Depreciation Help'!$C$34="50%",$K$5=Inservice),VLOOKUP($C$2,'LookUp Ranges'!$A$64:$CY$69,BB$38)*$B47,VLOOKUP($C$2,'LookUp Ranges'!$A$56:$CY$62,BB$38)*$B47))</f>
        <v>0</v>
      </c>
      <c r="BJ47" s="257">
        <f ca="1">IF($K47=$B47,0,IF(AND('Bonus Depreciation Help'!$C$34="50%",$K$5=Inservice),VLOOKUP($C$2,'LookUp Ranges'!$A$64:$CY$69,BC$38)*$B47,VLOOKUP($C$2,'LookUp Ranges'!$A$56:$CY$62,BC$38)*$B47))</f>
        <v>0</v>
      </c>
      <c r="BK47" s="257">
        <f ca="1">IF($K47=$B47,0,IF(AND('Bonus Depreciation Help'!$C$34="50%",$K$5=Inservice),VLOOKUP($C$2,'LookUp Ranges'!$A$64:$CY$69,BD$38)*$B47,VLOOKUP($C$2,'LookUp Ranges'!$A$56:$CY$62,BD$38)*$B47))</f>
        <v>0</v>
      </c>
      <c r="BL47" s="257">
        <f ca="1">IF($K47=$B47,0,IF(AND('Bonus Depreciation Help'!$C$34="50%",$K$5=Inservice),VLOOKUP($C$2,'LookUp Ranges'!$A$64:$CY$69,BE$38)*$B47,VLOOKUP($C$2,'LookUp Ranges'!$A$56:$CY$62,BE$38)*$B47))</f>
        <v>0</v>
      </c>
      <c r="BM47" s="257">
        <f ca="1">IF($K47=$B47,0,IF(AND('Bonus Depreciation Help'!$C$34="50%",$K$5=Inservice),VLOOKUP($C$2,'LookUp Ranges'!$A$64:$CY$69,BF$38)*$B47,VLOOKUP($C$2,'LookUp Ranges'!$A$56:$CY$62,BF$38)*$B47))</f>
        <v>0</v>
      </c>
      <c r="BN47" s="257">
        <f ca="1">IF($K47=$B47,0,IF(AND('Bonus Depreciation Help'!$C$34="50%",$K$5=Inservice),VLOOKUP($C$2,'LookUp Ranges'!$A$64:$CY$69,BG$38)*$B47,VLOOKUP($C$2,'LookUp Ranges'!$A$56:$CY$62,BG$38)*$B47))</f>
        <v>0</v>
      </c>
      <c r="BO47" s="257">
        <f ca="1">IF($K47=$B47,0,IF(AND('Bonus Depreciation Help'!$C$34="50%",$K$5=Inservice),VLOOKUP($C$2,'LookUp Ranges'!$A$64:$CY$69,BH$38)*$B47,VLOOKUP($C$2,'LookUp Ranges'!$A$56:$CY$62,BH$38)*$B47))</f>
        <v>0</v>
      </c>
      <c r="BP47" s="257">
        <f ca="1">IF($K47=$B47,0,IF(AND('Bonus Depreciation Help'!$C$34="50%",$K$5=Inservice),VLOOKUP($C$2,'LookUp Ranges'!$A$64:$CY$69,BI$38)*$B47,VLOOKUP($C$2,'LookUp Ranges'!$A$56:$CY$62,BI$38)*$B47))</f>
        <v>0</v>
      </c>
      <c r="BQ47" s="257">
        <f ca="1">IF($K47=$B47,0,IF(AND('Bonus Depreciation Help'!$C$34="50%",$K$5=Inservice),VLOOKUP($C$2,'LookUp Ranges'!$A$64:$CY$69,BJ$38)*$B47,VLOOKUP($C$2,'LookUp Ranges'!$A$56:$CY$62,BJ$38)*$B47))</f>
        <v>0</v>
      </c>
      <c r="BR47" s="257">
        <f ca="1">IF($K47=$B47,0,IF(AND('Bonus Depreciation Help'!$C$34="50%",$K$5=Inservice),VLOOKUP($C$2,'LookUp Ranges'!$A$64:$CY$69,BK$38)*$B47,VLOOKUP($C$2,'LookUp Ranges'!$A$56:$CY$62,BK$38)*$B47))</f>
        <v>0</v>
      </c>
      <c r="BS47" s="257">
        <f ca="1">IF($K47=$B47,0,IF(AND('Bonus Depreciation Help'!$C$34="50%",$K$5=Inservice),VLOOKUP($C$2,'LookUp Ranges'!$A$64:$CY$69,BL$38)*$B47,VLOOKUP($C$2,'LookUp Ranges'!$A$56:$CY$62,BL$38)*$B47))</f>
        <v>0</v>
      </c>
      <c r="BT47" s="257">
        <f ca="1">IF($K47=$B47,0,IF(AND('Bonus Depreciation Help'!$C$34="50%",$K$5=Inservice),VLOOKUP($C$2,'LookUp Ranges'!$A$64:$CY$69,BM$38)*$B47,VLOOKUP($C$2,'LookUp Ranges'!$A$56:$CY$62,BM$38)*$B47))</f>
        <v>0</v>
      </c>
      <c r="BU47" s="257">
        <f ca="1">IF($K47=$B47,0,IF(AND('Bonus Depreciation Help'!$C$34="50%",$K$5=Inservice),VLOOKUP($C$2,'LookUp Ranges'!$A$64:$CY$69,BN$38)*$B47,VLOOKUP($C$2,'LookUp Ranges'!$A$56:$CY$62,BN$38)*$B47))</f>
        <v>0</v>
      </c>
      <c r="BV47" s="257">
        <f ca="1">IF($K47=$B47,0,IF(AND('Bonus Depreciation Help'!$C$34="50%",$K$5=Inservice),VLOOKUP($C$2,'LookUp Ranges'!$A$64:$CY$69,BO$38)*$B47,VLOOKUP($C$2,'LookUp Ranges'!$A$56:$CY$62,BO$38)*$B47))</f>
        <v>0</v>
      </c>
      <c r="BW47" s="257">
        <f ca="1">IF($K47=$B47,0,IF(AND('Bonus Depreciation Help'!$C$34="50%",$K$5=Inservice),VLOOKUP($C$2,'LookUp Ranges'!$A$64:$CY$69,BP$38)*$B47,VLOOKUP($C$2,'LookUp Ranges'!$A$56:$CY$62,BP$38)*$B47))</f>
        <v>0</v>
      </c>
      <c r="BX47" s="257">
        <f ca="1">IF($K47=$B47,0,IF(AND('Bonus Depreciation Help'!$C$34="50%",$K$5=Inservice),VLOOKUP($C$2,'LookUp Ranges'!$A$64:$CY$69,BQ$38)*$B47,VLOOKUP($C$2,'LookUp Ranges'!$A$56:$CY$62,BQ$38)*$B47))</f>
        <v>0</v>
      </c>
      <c r="BY47" s="257">
        <f ca="1">IF($K47=$B47,0,IF(AND('Bonus Depreciation Help'!$C$34="50%",$K$5=Inservice),VLOOKUP($C$2,'LookUp Ranges'!$A$64:$CY$69,BR$38)*$B47,VLOOKUP($C$2,'LookUp Ranges'!$A$56:$CY$62,BR$38)*$B47))</f>
        <v>0</v>
      </c>
      <c r="BZ47" s="257">
        <f ca="1">IF($K47=$B47,0,IF(AND('Bonus Depreciation Help'!$C$34="50%",$K$5=Inservice),VLOOKUP($C$2,'LookUp Ranges'!$A$64:$CY$69,BS$38)*$B47,VLOOKUP($C$2,'LookUp Ranges'!$A$56:$CY$62,BS$38)*$B47))</f>
        <v>0</v>
      </c>
      <c r="CA47" s="257">
        <f ca="1">IF($K47=$B47,0,IF(AND('Bonus Depreciation Help'!$C$34="50%",$K$5=Inservice),VLOOKUP($C$2,'LookUp Ranges'!$A$64:$CY$69,BT$38)*$B47,VLOOKUP($C$2,'LookUp Ranges'!$A$56:$CY$62,BT$38)*$B47))</f>
        <v>0</v>
      </c>
      <c r="CB47" s="257">
        <f ca="1">IF($K47=$B47,0,IF(AND('Bonus Depreciation Help'!$C$34="50%",$K$5=Inservice),VLOOKUP($C$2,'LookUp Ranges'!$A$64:$CY$69,BU$38)*$B47,VLOOKUP($C$2,'LookUp Ranges'!$A$56:$CY$62,BU$38)*$B47))</f>
        <v>0</v>
      </c>
      <c r="CC47" s="257">
        <f ca="1">IF($K47=$B47,0,IF(AND('Bonus Depreciation Help'!$C$34="50%",$K$5=Inservice),VLOOKUP($C$2,'LookUp Ranges'!$A$64:$CY$69,BV$38)*$B47,VLOOKUP($C$2,'LookUp Ranges'!$A$56:$CY$62,BV$38)*$B47))</f>
        <v>0</v>
      </c>
      <c r="CD47" s="257">
        <f ca="1">IF($K47=$B47,0,IF(AND('Bonus Depreciation Help'!$C$34="50%",$K$5=Inservice),VLOOKUP($C$2,'LookUp Ranges'!$A$64:$CY$69,BW$38)*$B47,VLOOKUP($C$2,'LookUp Ranges'!$A$56:$CY$62,BW$38)*$B47))</f>
        <v>0</v>
      </c>
      <c r="CE47" s="257">
        <f ca="1">IF($K47=$B47,0,IF(AND('Bonus Depreciation Help'!$C$34="50%",$K$5=Inservice),VLOOKUP($C$2,'LookUp Ranges'!$A$64:$CY$69,BX$38)*$B47,VLOOKUP($C$2,'LookUp Ranges'!$A$56:$CY$62,BX$38)*$B47))</f>
        <v>0</v>
      </c>
      <c r="CF47" s="257">
        <f ca="1">IF($K47=$B47,0,IF(AND('Bonus Depreciation Help'!$C$34="50%",$K$5=Inservice),VLOOKUP($C$2,'LookUp Ranges'!$A$64:$CY$69,BY$38)*$B47,VLOOKUP($C$2,'LookUp Ranges'!$A$56:$CY$62,BY$38)*$B47))</f>
        <v>0</v>
      </c>
      <c r="CG47" s="257">
        <f ca="1">IF($K47=$B47,0,IF(AND('Bonus Depreciation Help'!$C$34="50%",$K$5=Inservice),VLOOKUP($C$2,'LookUp Ranges'!$A$64:$CY$69,BZ$38)*$B47,VLOOKUP($C$2,'LookUp Ranges'!$A$56:$CY$62,BZ$38)*$B47))</f>
        <v>0</v>
      </c>
      <c r="CH47" s="257">
        <f ca="1">IF($K47=$B47,0,IF(AND('Bonus Depreciation Help'!$C$34="50%",$K$5=Inservice),VLOOKUP($C$2,'LookUp Ranges'!$A$64:$CY$69,CA$38)*$B47,VLOOKUP($C$2,'LookUp Ranges'!$A$56:$CY$62,CA$38)*$B47))</f>
        <v>0</v>
      </c>
      <c r="CI47" s="257">
        <f ca="1">IF($K47=$B47,0,IF(AND('Bonus Depreciation Help'!$C$34="50%",$K$5=Inservice),VLOOKUP($C$2,'LookUp Ranges'!$A$64:$CY$69,CB$38)*$B47,VLOOKUP($C$2,'LookUp Ranges'!$A$56:$CY$62,CB$38)*$B47))</f>
        <v>0</v>
      </c>
      <c r="CJ47" s="257">
        <f ca="1">IF($K47=$B47,0,IF(AND('Bonus Depreciation Help'!$C$34="50%",$K$5=Inservice),VLOOKUP($C$2,'LookUp Ranges'!$A$64:$CY$69,CC$38)*$B47,VLOOKUP($C$2,'LookUp Ranges'!$A$56:$CY$62,CC$38)*$B47))</f>
        <v>0</v>
      </c>
      <c r="CK47" s="257">
        <f ca="1">IF($K47=$B47,0,IF(AND('Bonus Depreciation Help'!$C$34="50%",$K$5=Inservice),VLOOKUP($C$2,'LookUp Ranges'!$A$64:$CY$69,CD$38)*$B47,VLOOKUP($C$2,'LookUp Ranges'!$A$56:$CY$62,CD$38)*$B47))</f>
        <v>0</v>
      </c>
      <c r="CL47" s="257">
        <f ca="1">IF($K47=$B47,0,IF(AND('Bonus Depreciation Help'!$C$34="50%",$K$5=Inservice),VLOOKUP($C$2,'LookUp Ranges'!$A$64:$CY$69,CE$38)*$B47,VLOOKUP($C$2,'LookUp Ranges'!$A$56:$CY$62,CE$38)*$B47))</f>
        <v>0</v>
      </c>
      <c r="CM47" s="257">
        <f ca="1">IF($K47=$B47,0,IF(AND('Bonus Depreciation Help'!$C$34="50%",$K$5=Inservice),VLOOKUP($C$2,'LookUp Ranges'!$A$64:$CY$69,CF$38)*$B47,VLOOKUP($C$2,'LookUp Ranges'!$A$56:$CY$62,CF$38)*$B47))</f>
        <v>0</v>
      </c>
      <c r="CN47" s="257">
        <f ca="1">IF($K47=$B47,0,IF(AND('Bonus Depreciation Help'!$C$34="50%",$K$5=Inservice),VLOOKUP($C$2,'LookUp Ranges'!$A$64:$CY$69,CG$38)*$B47,VLOOKUP($C$2,'LookUp Ranges'!$A$56:$CY$62,CG$38)*$B47))</f>
        <v>0</v>
      </c>
      <c r="CO47" s="257">
        <f ca="1">IF($K47=$B47,0,IF(AND('Bonus Depreciation Help'!$C$34="50%",$K$5=Inservice),VLOOKUP($C$2,'LookUp Ranges'!$A$64:$CY$69,CH$38)*$B47,VLOOKUP($C$2,'LookUp Ranges'!$A$56:$CY$62,CH$38)*$B47))</f>
        <v>0</v>
      </c>
      <c r="CP47" s="257">
        <f ca="1">IF($K47=$B47,0,IF(AND('Bonus Depreciation Help'!$C$34="50%",$K$5=Inservice),VLOOKUP($C$2,'LookUp Ranges'!$A$64:$CY$69,CI$38)*$B47,VLOOKUP($C$2,'LookUp Ranges'!$A$56:$CY$62,CI$38)*$B47))</f>
        <v>0</v>
      </c>
      <c r="CQ47" s="257">
        <f ca="1">IF($K47=$B47,0,IF(AND('Bonus Depreciation Help'!$C$34="50%",$K$5=Inservice),VLOOKUP($C$2,'LookUp Ranges'!$A$64:$CY$69,CJ$38)*$B47,VLOOKUP($C$2,'LookUp Ranges'!$A$56:$CY$62,CJ$38)*$B47))</f>
        <v>0</v>
      </c>
      <c r="CR47" s="257">
        <f ca="1">IF($K47=$B47,0,IF(AND('Bonus Depreciation Help'!$C$34="50%",$K$5=Inservice),VLOOKUP($C$2,'LookUp Ranges'!$A$64:$CY$69,CK$38)*$B47,VLOOKUP($C$2,'LookUp Ranges'!$A$56:$CY$62,CK$38)*$B47))</f>
        <v>0</v>
      </c>
      <c r="CS47" s="257">
        <f ca="1">IF($K47=$B47,0,IF(AND('Bonus Depreciation Help'!$C$34="50%",$K$5=Inservice),VLOOKUP($C$2,'LookUp Ranges'!$A$64:$CY$69,CL$38)*$B47,VLOOKUP($C$2,'LookUp Ranges'!$A$56:$CY$62,CL$38)*$B47))</f>
        <v>0</v>
      </c>
      <c r="CT47" s="257">
        <f ca="1">IF($K47=$B47,0,IF(AND('Bonus Depreciation Help'!$C$34="50%",$K$5=Inservice),VLOOKUP($C$2,'LookUp Ranges'!$A$64:$CY$69,CM$38)*$B47,VLOOKUP($C$2,'LookUp Ranges'!$A$56:$CY$62,CM$38)*$B47))</f>
        <v>0</v>
      </c>
      <c r="CU47" s="257">
        <f ca="1">IF($K47=$B47,0,IF(AND('Bonus Depreciation Help'!$C$34="50%",$K$5=Inservice),VLOOKUP($C$2,'LookUp Ranges'!$A$64:$CY$69,CN$38)*$B47,VLOOKUP($C$2,'LookUp Ranges'!$A$56:$CY$62,CN$38)*$B47))</f>
        <v>0</v>
      </c>
      <c r="CV47" s="257">
        <f ca="1">IF($K47=$B47,0,IF(AND('Bonus Depreciation Help'!$C$34="50%",$K$5=Inservice),VLOOKUP($C$2,'LookUp Ranges'!$A$64:$CY$69,CO$38)*$B47,VLOOKUP($C$2,'LookUp Ranges'!$A$56:$CY$62,CO$38)*$B47))</f>
        <v>0</v>
      </c>
      <c r="CW47" s="257">
        <f ca="1">IF($K47=$B47,0,IF(AND('Bonus Depreciation Help'!$C$34="50%",$K$5=Inservice),VLOOKUP($C$2,'LookUp Ranges'!$A$64:$CY$69,CP$38)*$B47,VLOOKUP($C$2,'LookUp Ranges'!$A$56:$CY$62,CP$38)*$B47))</f>
        <v>0</v>
      </c>
      <c r="CX47" s="257">
        <f ca="1">IF($K47=$B47,0,IF(AND('Bonus Depreciation Help'!$C$34="50%",$K$5=Inservice),VLOOKUP($C$2,'LookUp Ranges'!$A$64:$CY$69,CQ$38)*$B47,VLOOKUP($C$2,'LookUp Ranges'!$A$56:$CY$62,CQ$38)*$B47))</f>
        <v>0</v>
      </c>
      <c r="CY47" s="247">
        <f t="shared" ca="1" si="28"/>
        <v>0</v>
      </c>
    </row>
    <row r="48" spans="1:103" x14ac:dyDescent="0.2">
      <c r="A48" s="246">
        <f t="shared" si="26"/>
        <v>10</v>
      </c>
      <c r="B48" s="238">
        <f t="shared" si="27"/>
        <v>0</v>
      </c>
      <c r="C48" s="248"/>
      <c r="D48" s="248"/>
      <c r="E48" s="248"/>
      <c r="F48" s="248"/>
      <c r="G48" s="248"/>
      <c r="H48" s="248"/>
      <c r="I48" s="248"/>
      <c r="J48" s="248"/>
      <c r="K48" s="248"/>
      <c r="L48" s="256">
        <f ca="1">IF(AND('Bonus Depreciation Help'!$C$34="100%",L$5=Inservice),$B48,IF(AND('Bonus Depreciation Help'!$C$34="50%",L$5=Inservice),VLOOKUP($C$2,'LookUp Ranges'!$A$64:$CY$69,D$38)*$B48,VLOOKUP($C$2,'LookUp Ranges'!$A$56:$CY$62,D$38)*$B48))</f>
        <v>0</v>
      </c>
      <c r="M48" s="256">
        <f ca="1">IF($L48=$B48,0,IF(AND('Bonus Depreciation Help'!$C$34="50%",$L$5=Inservice),VLOOKUP($C$2,'LookUp Ranges'!$A$64:$CY$69,E$38)*$B48,VLOOKUP($C$2,'LookUp Ranges'!$A$56:$CY$62,E$38)*$B48))</f>
        <v>0</v>
      </c>
      <c r="N48" s="256">
        <f ca="1">IF($L48=$B48,0,IF(AND('Bonus Depreciation Help'!$C$34="50%",$L$5=Inservice),VLOOKUP($C$2,'LookUp Ranges'!$A$64:$CY$69,F$38)*$B48,VLOOKUP($C$2,'LookUp Ranges'!$A$56:$CY$62,F$38)*$B48))</f>
        <v>0</v>
      </c>
      <c r="O48" s="256">
        <f ca="1">IF($L48=$B48,0,IF(AND('Bonus Depreciation Help'!$C$34="50%",$L$5=Inservice),VLOOKUP($C$2,'LookUp Ranges'!$A$64:$CY$69,G$38)*$B48,VLOOKUP($C$2,'LookUp Ranges'!$A$56:$CY$62,G$38)*$B48))</f>
        <v>0</v>
      </c>
      <c r="P48" s="256">
        <f ca="1">IF($L48=$B48,0,IF(AND('Bonus Depreciation Help'!$C$34="50%",$L$5=Inservice),VLOOKUP($C$2,'LookUp Ranges'!$A$64:$CY$69,H$38)*$B48,VLOOKUP($C$2,'LookUp Ranges'!$A$56:$CY$62,H$38)*$B48))</f>
        <v>0</v>
      </c>
      <c r="Q48" s="256">
        <f ca="1">IF($L48=$B48,0,IF(AND('Bonus Depreciation Help'!$C$34="50%",$L$5=Inservice),VLOOKUP($C$2,'LookUp Ranges'!$A$64:$CY$69,I$38)*$B48,VLOOKUP($C$2,'LookUp Ranges'!$A$56:$CY$62,I$38)*$B48))</f>
        <v>0</v>
      </c>
      <c r="R48" s="256">
        <f ca="1">IF($L48=$B48,0,IF(AND('Bonus Depreciation Help'!$C$34="50%",$L$5=Inservice),VLOOKUP($C$2,'LookUp Ranges'!$A$64:$CY$69,J$38)*$B48,VLOOKUP($C$2,'LookUp Ranges'!$A$56:$CY$62,J$38)*$B48))</f>
        <v>0</v>
      </c>
      <c r="S48" s="256">
        <f ca="1">IF($L48=$B48,0,IF(AND('Bonus Depreciation Help'!$C$34="50%",$L$5=Inservice),VLOOKUP($C$2,'LookUp Ranges'!$A$64:$CY$69,K$38)*$B48,VLOOKUP($C$2,'LookUp Ranges'!$A$56:$CY$62,K$38)*$B48))</f>
        <v>0</v>
      </c>
      <c r="T48" s="256">
        <f ca="1">IF($L48=$B48,0,IF(AND('Bonus Depreciation Help'!$C$34="50%",$L$5=Inservice),VLOOKUP($C$2,'LookUp Ranges'!$A$64:$CY$69,L$38)*$B48,VLOOKUP($C$2,'LookUp Ranges'!$A$56:$CY$62,L$38)*$B48))</f>
        <v>0</v>
      </c>
      <c r="U48" s="256">
        <f ca="1">IF($L48=$B48,0,IF(AND('Bonus Depreciation Help'!$C$34="50%",$L$5=Inservice),VLOOKUP($C$2,'LookUp Ranges'!$A$64:$CY$69,M$38)*$B48,VLOOKUP($C$2,'LookUp Ranges'!$A$56:$CY$62,M$38)*$B48))</f>
        <v>0</v>
      </c>
      <c r="V48" s="256">
        <f ca="1">IF($L48=$B48,0,IF(AND('Bonus Depreciation Help'!$C$34="50%",$L$5=Inservice),VLOOKUP($C$2,'LookUp Ranges'!$A$64:$CY$69,N$38)*$B48,VLOOKUP($C$2,'LookUp Ranges'!$A$56:$CY$62,N$38)*$B48))</f>
        <v>0</v>
      </c>
      <c r="W48" s="256">
        <f ca="1">IF($L48=$B48,0,IF(AND('Bonus Depreciation Help'!$C$34="50%",$L$5=Inservice),VLOOKUP($C$2,'LookUp Ranges'!$A$64:$CY$69,O$38)*$B48,VLOOKUP($C$2,'LookUp Ranges'!$A$56:$CY$62,O$38)*$B48))</f>
        <v>0</v>
      </c>
      <c r="X48" s="256">
        <f ca="1">IF($L48=$B48,0,IF(AND('Bonus Depreciation Help'!$C$34="50%",$L$5=Inservice),VLOOKUP($C$2,'LookUp Ranges'!$A$64:$CY$69,P$38)*$B48,VLOOKUP($C$2,'LookUp Ranges'!$A$56:$CY$62,P$38)*$B48))</f>
        <v>0</v>
      </c>
      <c r="Y48" s="256">
        <f ca="1">IF($L48=$B48,0,IF(AND('Bonus Depreciation Help'!$C$34="50%",$L$5=Inservice),VLOOKUP($C$2,'LookUp Ranges'!$A$64:$CY$69,Q$38)*$B48,VLOOKUP($C$2,'LookUp Ranges'!$A$56:$CY$62,Q$38)*$B48))</f>
        <v>0</v>
      </c>
      <c r="Z48" s="257">
        <f ca="1">IF($L48=$B48,0,IF(AND('Bonus Depreciation Help'!$C$34="50%",$L$5=Inservice),VLOOKUP($C$2,'LookUp Ranges'!$A$64:$CY$69,R$38)*$B48,VLOOKUP($C$2,'LookUp Ranges'!$A$56:$CY$62,R$38)*$B48))</f>
        <v>0</v>
      </c>
      <c r="AA48" s="257">
        <f ca="1">IF($L48=$B48,0,IF(AND('Bonus Depreciation Help'!$C$34="50%",$L$5=Inservice),VLOOKUP($C$2,'LookUp Ranges'!$A$64:$CY$69,S$38)*$B48,VLOOKUP($C$2,'LookUp Ranges'!$A$56:$CY$62,S$38)*$B48))</f>
        <v>0</v>
      </c>
      <c r="AB48" s="257">
        <f ca="1">IF($L48=$B48,0,IF(AND('Bonus Depreciation Help'!$C$34="50%",$L$5=Inservice),VLOOKUP($C$2,'LookUp Ranges'!$A$64:$CY$69,T$38)*$B48,VLOOKUP($C$2,'LookUp Ranges'!$A$56:$CY$62,T$38)*$B48))</f>
        <v>0</v>
      </c>
      <c r="AC48" s="257">
        <f ca="1">IF($L48=$B48,0,IF(AND('Bonus Depreciation Help'!$C$34="50%",$L$5=Inservice),VLOOKUP($C$2,'LookUp Ranges'!$A$64:$CY$69,U$38)*$B48,VLOOKUP($C$2,'LookUp Ranges'!$A$56:$CY$62,U$38)*$B48))</f>
        <v>0</v>
      </c>
      <c r="AD48" s="257">
        <f ca="1">IF($L48=$B48,0,IF(AND('Bonus Depreciation Help'!$C$34="50%",$L$5=Inservice),VLOOKUP($C$2,'LookUp Ranges'!$A$64:$CY$69,V$38)*$B48,VLOOKUP($C$2,'LookUp Ranges'!$A$56:$CY$62,V$38)*$B48))</f>
        <v>0</v>
      </c>
      <c r="AE48" s="257">
        <f ca="1">IF($L48=$B48,0,IF(AND('Bonus Depreciation Help'!$C$34="50%",$L$5=Inservice),VLOOKUP($C$2,'LookUp Ranges'!$A$64:$CY$69,W$38)*$B48,VLOOKUP($C$2,'LookUp Ranges'!$A$56:$CY$62,W$38)*$B48))</f>
        <v>0</v>
      </c>
      <c r="AF48" s="257">
        <f ca="1">IF($L48=$B48,0,IF(AND('Bonus Depreciation Help'!$C$34="50%",$L$5=Inservice),VLOOKUP($C$2,'LookUp Ranges'!$A$64:$CY$69,X$38)*$B48,VLOOKUP($C$2,'LookUp Ranges'!$A$56:$CY$62,X$38)*$B48))</f>
        <v>0</v>
      </c>
      <c r="AG48" s="257">
        <f ca="1">IF($L48=$B48,0,IF(AND('Bonus Depreciation Help'!$C$34="50%",$L$5=Inservice),VLOOKUP($C$2,'LookUp Ranges'!$A$64:$CY$69,Y$38)*$B48,VLOOKUP($C$2,'LookUp Ranges'!$A$56:$CY$62,Y$38)*$B48))</f>
        <v>0</v>
      </c>
      <c r="AH48" s="257">
        <f ca="1">IF($L48=$B48,0,IF(AND('Bonus Depreciation Help'!$C$34="50%",$L$5=Inservice),VLOOKUP($C$2,'LookUp Ranges'!$A$64:$CY$69,Z$38)*$B48,VLOOKUP($C$2,'LookUp Ranges'!$A$56:$CY$62,Z$38)*$B48))</f>
        <v>0</v>
      </c>
      <c r="AI48" s="257">
        <f ca="1">IF($L48=$B48,0,IF(AND('Bonus Depreciation Help'!$C$34="50%",$L$5=Inservice),VLOOKUP($C$2,'LookUp Ranges'!$A$64:$CY$69,AA$38)*$B48,VLOOKUP($C$2,'LookUp Ranges'!$A$56:$CY$62,AA$38)*$B48))</f>
        <v>0</v>
      </c>
      <c r="AJ48" s="257">
        <f ca="1">IF($L48=$B48,0,IF(AND('Bonus Depreciation Help'!$C$34="50%",$L$5=Inservice),VLOOKUP($C$2,'LookUp Ranges'!$A$64:$CY$69,AB$38)*$B48,VLOOKUP($C$2,'LookUp Ranges'!$A$56:$CY$62,AB$38)*$B48))</f>
        <v>0</v>
      </c>
      <c r="AK48" s="257">
        <f ca="1">IF($L48=$B48,0,IF(AND('Bonus Depreciation Help'!$C$34="50%",$L$5=Inservice),VLOOKUP($C$2,'LookUp Ranges'!$A$64:$CY$69,AC$38)*$B48,VLOOKUP($C$2,'LookUp Ranges'!$A$56:$CY$62,AC$38)*$B48))</f>
        <v>0</v>
      </c>
      <c r="AL48" s="257">
        <f ca="1">IF($L48=$B48,0,IF(AND('Bonus Depreciation Help'!$C$34="50%",$L$5=Inservice),VLOOKUP($C$2,'LookUp Ranges'!$A$64:$CY$69,AD$38)*$B48,VLOOKUP($C$2,'LookUp Ranges'!$A$56:$CY$62,AD$38)*$B48))</f>
        <v>0</v>
      </c>
      <c r="AM48" s="257">
        <f ca="1">IF($L48=$B48,0,IF(AND('Bonus Depreciation Help'!$C$34="50%",$L$5=Inservice),VLOOKUP($C$2,'LookUp Ranges'!$A$64:$CY$69,AE$38)*$B48,VLOOKUP($C$2,'LookUp Ranges'!$A$56:$CY$62,AE$38)*$B48))</f>
        <v>0</v>
      </c>
      <c r="AN48" s="257">
        <f ca="1">IF($L48=$B48,0,IF(AND('Bonus Depreciation Help'!$C$34="50%",$L$5=Inservice),VLOOKUP($C$2,'LookUp Ranges'!$A$64:$CY$69,AF$38)*$B48,VLOOKUP($C$2,'LookUp Ranges'!$A$56:$CY$62,AF$38)*$B48))</f>
        <v>0</v>
      </c>
      <c r="AO48" s="257">
        <f ca="1">IF($L48=$B48,0,IF(AND('Bonus Depreciation Help'!$C$34="50%",$L$5=Inservice),VLOOKUP($C$2,'LookUp Ranges'!$A$64:$CY$69,AG$38)*$B48,VLOOKUP($C$2,'LookUp Ranges'!$A$56:$CY$62,AG$38)*$B48))</f>
        <v>0</v>
      </c>
      <c r="AP48" s="257">
        <f ca="1">IF($L48=$B48,0,IF(AND('Bonus Depreciation Help'!$C$34="50%",$L$5=Inservice),VLOOKUP($C$2,'LookUp Ranges'!$A$64:$CY$69,AH$38)*$B48,VLOOKUP($C$2,'LookUp Ranges'!$A$56:$CY$62,AH$38)*$B48))</f>
        <v>0</v>
      </c>
      <c r="AQ48" s="257">
        <f ca="1">IF($L48=$B48,0,IF(AND('Bonus Depreciation Help'!$C$34="50%",$L$5=Inservice),VLOOKUP($C$2,'LookUp Ranges'!$A$64:$CY$69,AI$38)*$B48,VLOOKUP($C$2,'LookUp Ranges'!$A$56:$CY$62,AI$38)*$B48))</f>
        <v>0</v>
      </c>
      <c r="AR48" s="257">
        <f ca="1">IF($L48=$B48,0,IF(AND('Bonus Depreciation Help'!$C$34="50%",$L$5=Inservice),VLOOKUP($C$2,'LookUp Ranges'!$A$64:$CY$69,AJ$38)*$B48,VLOOKUP($C$2,'LookUp Ranges'!$A$56:$CY$62,AJ$38)*$B48))</f>
        <v>0</v>
      </c>
      <c r="AS48" s="257">
        <f ca="1">IF($L48=$B48,0,IF(AND('Bonus Depreciation Help'!$C$34="50%",$L$5=Inservice),VLOOKUP($C$2,'LookUp Ranges'!$A$64:$CY$69,AK$38)*$B48,VLOOKUP($C$2,'LookUp Ranges'!$A$56:$CY$62,AK$38)*$B48))</f>
        <v>0</v>
      </c>
      <c r="AT48" s="257">
        <f ca="1">IF($L48=$B48,0,IF(AND('Bonus Depreciation Help'!$C$34="50%",$L$5=Inservice),VLOOKUP($C$2,'LookUp Ranges'!$A$64:$CY$69,AL$38)*$B48,VLOOKUP($C$2,'LookUp Ranges'!$A$56:$CY$62,AL$38)*$B48))</f>
        <v>0</v>
      </c>
      <c r="AU48" s="257">
        <f ca="1">IF($L48=$B48,0,IF(AND('Bonus Depreciation Help'!$C$34="50%",$L$5=Inservice),VLOOKUP($C$2,'LookUp Ranges'!$A$64:$CY$69,AM$38)*$B48,VLOOKUP($C$2,'LookUp Ranges'!$A$56:$CY$62,AM$38)*$B48))</f>
        <v>0</v>
      </c>
      <c r="AV48" s="257">
        <f ca="1">IF($L48=$B48,0,IF(AND('Bonus Depreciation Help'!$C$34="50%",$L$5=Inservice),VLOOKUP($C$2,'LookUp Ranges'!$A$64:$CY$69,AN$38)*$B48,VLOOKUP($C$2,'LookUp Ranges'!$A$56:$CY$62,AN$38)*$B48))</f>
        <v>0</v>
      </c>
      <c r="AW48" s="257">
        <f ca="1">IF($L48=$B48,0,IF(AND('Bonus Depreciation Help'!$C$34="50%",$L$5=Inservice),VLOOKUP($C$2,'LookUp Ranges'!$A$64:$CY$69,AO$38)*$B48,VLOOKUP($C$2,'LookUp Ranges'!$A$56:$CY$62,AO$38)*$B48))</f>
        <v>0</v>
      </c>
      <c r="AX48" s="257">
        <f ca="1">IF($L48=$B48,0,IF(AND('Bonus Depreciation Help'!$C$34="50%",$L$5=Inservice),VLOOKUP($C$2,'LookUp Ranges'!$A$64:$CY$69,AP$38)*$B48,VLOOKUP($C$2,'LookUp Ranges'!$A$56:$CY$62,AP$38)*$B48))</f>
        <v>0</v>
      </c>
      <c r="AY48" s="257">
        <f ca="1">IF($L48=$B48,0,IF(AND('Bonus Depreciation Help'!$C$34="50%",$L$5=Inservice),VLOOKUP($C$2,'LookUp Ranges'!$A$64:$CY$69,AQ$38)*$B48,VLOOKUP($C$2,'LookUp Ranges'!$A$56:$CY$62,AQ$38)*$B48))</f>
        <v>0</v>
      </c>
      <c r="AZ48" s="257">
        <f ca="1">IF($L48=$B48,0,IF(AND('Bonus Depreciation Help'!$C$34="50%",$L$5=Inservice),VLOOKUP($C$2,'LookUp Ranges'!$A$64:$CY$69,AR$38)*$B48,VLOOKUP($C$2,'LookUp Ranges'!$A$56:$CY$62,AR$38)*$B48))</f>
        <v>0</v>
      </c>
      <c r="BA48" s="257">
        <f ca="1">IF($L48=$B48,0,IF(AND('Bonus Depreciation Help'!$C$34="50%",$L$5=Inservice),VLOOKUP($C$2,'LookUp Ranges'!$A$64:$CY$69,AS$38)*$B48,VLOOKUP($C$2,'LookUp Ranges'!$A$56:$CY$62,AS$38)*$B48))</f>
        <v>0</v>
      </c>
      <c r="BB48" s="257">
        <f ca="1">IF($L48=$B48,0,IF(AND('Bonus Depreciation Help'!$C$34="50%",$L$5=Inservice),VLOOKUP($C$2,'LookUp Ranges'!$A$64:$CY$69,AT$38)*$B48,VLOOKUP($C$2,'LookUp Ranges'!$A$56:$CY$62,AT$38)*$B48))</f>
        <v>0</v>
      </c>
      <c r="BC48" s="257">
        <f ca="1">IF($L48=$B48,0,IF(AND('Bonus Depreciation Help'!$C$34="50%",$L$5=Inservice),VLOOKUP($C$2,'LookUp Ranges'!$A$64:$CY$69,AU$38)*$B48,VLOOKUP($C$2,'LookUp Ranges'!$A$56:$CY$62,AU$38)*$B48))</f>
        <v>0</v>
      </c>
      <c r="BD48" s="257">
        <f ca="1">IF($L48=$B48,0,IF(AND('Bonus Depreciation Help'!$C$34="50%",$L$5=Inservice),VLOOKUP($C$2,'LookUp Ranges'!$A$64:$CY$69,AV$38)*$B48,VLOOKUP($C$2,'LookUp Ranges'!$A$56:$CY$62,AV$38)*$B48))</f>
        <v>0</v>
      </c>
      <c r="BE48" s="257">
        <f ca="1">IF($L48=$B48,0,IF(AND('Bonus Depreciation Help'!$C$34="50%",$L$5=Inservice),VLOOKUP($C$2,'LookUp Ranges'!$A$64:$CY$69,AW$38)*$B48,VLOOKUP($C$2,'LookUp Ranges'!$A$56:$CY$62,AW$38)*$B48))</f>
        <v>0</v>
      </c>
      <c r="BF48" s="257">
        <f ca="1">IF($L48=$B48,0,IF(AND('Bonus Depreciation Help'!$C$34="50%",$L$5=Inservice),VLOOKUP($C$2,'LookUp Ranges'!$A$64:$CY$69,AX$38)*$B48,VLOOKUP($C$2,'LookUp Ranges'!$A$56:$CY$62,AX$38)*$B48))</f>
        <v>0</v>
      </c>
      <c r="BG48" s="257">
        <f ca="1">IF($L48=$B48,0,IF(AND('Bonus Depreciation Help'!$C$34="50%",$L$5=Inservice),VLOOKUP($C$2,'LookUp Ranges'!$A$64:$CY$69,AY$38)*$B48,VLOOKUP($C$2,'LookUp Ranges'!$A$56:$CY$62,AY$38)*$B48))</f>
        <v>0</v>
      </c>
      <c r="BH48" s="257">
        <f ca="1">IF($L48=$B48,0,IF(AND('Bonus Depreciation Help'!$C$34="50%",$L$5=Inservice),VLOOKUP($C$2,'LookUp Ranges'!$A$64:$CY$69,AZ$38)*$B48,VLOOKUP($C$2,'LookUp Ranges'!$A$56:$CY$62,AZ$38)*$B48))</f>
        <v>0</v>
      </c>
      <c r="BI48" s="257">
        <f ca="1">IF($L48=$B48,0,IF(AND('Bonus Depreciation Help'!$C$34="50%",$L$5=Inservice),VLOOKUP($C$2,'LookUp Ranges'!$A$64:$CY$69,BA$38)*$B48,VLOOKUP($C$2,'LookUp Ranges'!$A$56:$CY$62,BA$38)*$B48))</f>
        <v>0</v>
      </c>
      <c r="BJ48" s="257">
        <f ca="1">IF($L48=$B48,0,IF(AND('Bonus Depreciation Help'!$C$34="50%",$L$5=Inservice),VLOOKUP($C$2,'LookUp Ranges'!$A$64:$CY$69,BB$38)*$B48,VLOOKUP($C$2,'LookUp Ranges'!$A$56:$CY$62,BB$38)*$B48))</f>
        <v>0</v>
      </c>
      <c r="BK48" s="257">
        <f ca="1">IF($L48=$B48,0,IF(AND('Bonus Depreciation Help'!$C$34="50%",$L$5=Inservice),VLOOKUP($C$2,'LookUp Ranges'!$A$64:$CY$69,BC$38)*$B48,VLOOKUP($C$2,'LookUp Ranges'!$A$56:$CY$62,BC$38)*$B48))</f>
        <v>0</v>
      </c>
      <c r="BL48" s="257">
        <f ca="1">IF($L48=$B48,0,IF(AND('Bonus Depreciation Help'!$C$34="50%",$L$5=Inservice),VLOOKUP($C$2,'LookUp Ranges'!$A$64:$CY$69,BD$38)*$B48,VLOOKUP($C$2,'LookUp Ranges'!$A$56:$CY$62,BD$38)*$B48))</f>
        <v>0</v>
      </c>
      <c r="BM48" s="257">
        <f ca="1">IF($L48=$B48,0,IF(AND('Bonus Depreciation Help'!$C$34="50%",$L$5=Inservice),VLOOKUP($C$2,'LookUp Ranges'!$A$64:$CY$69,BE$38)*$B48,VLOOKUP($C$2,'LookUp Ranges'!$A$56:$CY$62,BE$38)*$B48))</f>
        <v>0</v>
      </c>
      <c r="BN48" s="257">
        <f ca="1">IF($L48=$B48,0,IF(AND('Bonus Depreciation Help'!$C$34="50%",$L$5=Inservice),VLOOKUP($C$2,'LookUp Ranges'!$A$64:$CY$69,BF$38)*$B48,VLOOKUP($C$2,'LookUp Ranges'!$A$56:$CY$62,BF$38)*$B48))</f>
        <v>0</v>
      </c>
      <c r="BO48" s="257">
        <f ca="1">IF($L48=$B48,0,IF(AND('Bonus Depreciation Help'!$C$34="50%",$L$5=Inservice),VLOOKUP($C$2,'LookUp Ranges'!$A$64:$CY$69,BG$38)*$B48,VLOOKUP($C$2,'LookUp Ranges'!$A$56:$CY$62,BG$38)*$B48))</f>
        <v>0</v>
      </c>
      <c r="BP48" s="257">
        <f ca="1">IF($L48=$B48,0,IF(AND('Bonus Depreciation Help'!$C$34="50%",$L$5=Inservice),VLOOKUP($C$2,'LookUp Ranges'!$A$64:$CY$69,BH$38)*$B48,VLOOKUP($C$2,'LookUp Ranges'!$A$56:$CY$62,BH$38)*$B48))</f>
        <v>0</v>
      </c>
      <c r="BQ48" s="257">
        <f ca="1">IF($L48=$B48,0,IF(AND('Bonus Depreciation Help'!$C$34="50%",$L$5=Inservice),VLOOKUP($C$2,'LookUp Ranges'!$A$64:$CY$69,BI$38)*$B48,VLOOKUP($C$2,'LookUp Ranges'!$A$56:$CY$62,BI$38)*$B48))</f>
        <v>0</v>
      </c>
      <c r="BR48" s="257">
        <f ca="1">IF($L48=$B48,0,IF(AND('Bonus Depreciation Help'!$C$34="50%",$L$5=Inservice),VLOOKUP($C$2,'LookUp Ranges'!$A$64:$CY$69,BJ$38)*$B48,VLOOKUP($C$2,'LookUp Ranges'!$A$56:$CY$62,BJ$38)*$B48))</f>
        <v>0</v>
      </c>
      <c r="BS48" s="257">
        <f ca="1">IF($L48=$B48,0,IF(AND('Bonus Depreciation Help'!$C$34="50%",$L$5=Inservice),VLOOKUP($C$2,'LookUp Ranges'!$A$64:$CY$69,BK$38)*$B48,VLOOKUP($C$2,'LookUp Ranges'!$A$56:$CY$62,BK$38)*$B48))</f>
        <v>0</v>
      </c>
      <c r="BT48" s="257">
        <f ca="1">IF($L48=$B48,0,IF(AND('Bonus Depreciation Help'!$C$34="50%",$L$5=Inservice),VLOOKUP($C$2,'LookUp Ranges'!$A$64:$CY$69,BL$38)*$B48,VLOOKUP($C$2,'LookUp Ranges'!$A$56:$CY$62,BL$38)*$B48))</f>
        <v>0</v>
      </c>
      <c r="BU48" s="257">
        <f ca="1">IF($L48=$B48,0,IF(AND('Bonus Depreciation Help'!$C$34="50%",$L$5=Inservice),VLOOKUP($C$2,'LookUp Ranges'!$A$64:$CY$69,BM$38)*$B48,VLOOKUP($C$2,'LookUp Ranges'!$A$56:$CY$62,BM$38)*$B48))</f>
        <v>0</v>
      </c>
      <c r="BV48" s="257">
        <f ca="1">IF($L48=$B48,0,IF(AND('Bonus Depreciation Help'!$C$34="50%",$L$5=Inservice),VLOOKUP($C$2,'LookUp Ranges'!$A$64:$CY$69,BN$38)*$B48,VLOOKUP($C$2,'LookUp Ranges'!$A$56:$CY$62,BN$38)*$B48))</f>
        <v>0</v>
      </c>
      <c r="BW48" s="257">
        <f ca="1">IF($L48=$B48,0,IF(AND('Bonus Depreciation Help'!$C$34="50%",$L$5=Inservice),VLOOKUP($C$2,'LookUp Ranges'!$A$64:$CY$69,BO$38)*$B48,VLOOKUP($C$2,'LookUp Ranges'!$A$56:$CY$62,BO$38)*$B48))</f>
        <v>0</v>
      </c>
      <c r="BX48" s="257">
        <f ca="1">IF($L48=$B48,0,IF(AND('Bonus Depreciation Help'!$C$34="50%",$L$5=Inservice),VLOOKUP($C$2,'LookUp Ranges'!$A$64:$CY$69,BP$38)*$B48,VLOOKUP($C$2,'LookUp Ranges'!$A$56:$CY$62,BP$38)*$B48))</f>
        <v>0</v>
      </c>
      <c r="BY48" s="257">
        <f ca="1">IF($L48=$B48,0,IF(AND('Bonus Depreciation Help'!$C$34="50%",$L$5=Inservice),VLOOKUP($C$2,'LookUp Ranges'!$A$64:$CY$69,BQ$38)*$B48,VLOOKUP($C$2,'LookUp Ranges'!$A$56:$CY$62,BQ$38)*$B48))</f>
        <v>0</v>
      </c>
      <c r="BZ48" s="257">
        <f ca="1">IF($L48=$B48,0,IF(AND('Bonus Depreciation Help'!$C$34="50%",$L$5=Inservice),VLOOKUP($C$2,'LookUp Ranges'!$A$64:$CY$69,BR$38)*$B48,VLOOKUP($C$2,'LookUp Ranges'!$A$56:$CY$62,BR$38)*$B48))</f>
        <v>0</v>
      </c>
      <c r="CA48" s="257">
        <f ca="1">IF($L48=$B48,0,IF(AND('Bonus Depreciation Help'!$C$34="50%",$L$5=Inservice),VLOOKUP($C$2,'LookUp Ranges'!$A$64:$CY$69,BS$38)*$B48,VLOOKUP($C$2,'LookUp Ranges'!$A$56:$CY$62,BS$38)*$B48))</f>
        <v>0</v>
      </c>
      <c r="CB48" s="257">
        <f ca="1">IF($L48=$B48,0,IF(AND('Bonus Depreciation Help'!$C$34="50%",$L$5=Inservice),VLOOKUP($C$2,'LookUp Ranges'!$A$64:$CY$69,BT$38)*$B48,VLOOKUP($C$2,'LookUp Ranges'!$A$56:$CY$62,BT$38)*$B48))</f>
        <v>0</v>
      </c>
      <c r="CC48" s="257">
        <f ca="1">IF($L48=$B48,0,IF(AND('Bonus Depreciation Help'!$C$34="50%",$L$5=Inservice),VLOOKUP($C$2,'LookUp Ranges'!$A$64:$CY$69,BU$38)*$B48,VLOOKUP($C$2,'LookUp Ranges'!$A$56:$CY$62,BU$38)*$B48))</f>
        <v>0</v>
      </c>
      <c r="CD48" s="257">
        <f ca="1">IF($L48=$B48,0,IF(AND('Bonus Depreciation Help'!$C$34="50%",$L$5=Inservice),VLOOKUP($C$2,'LookUp Ranges'!$A$64:$CY$69,BV$38)*$B48,VLOOKUP($C$2,'LookUp Ranges'!$A$56:$CY$62,BV$38)*$B48))</f>
        <v>0</v>
      </c>
      <c r="CE48" s="257">
        <f ca="1">IF($L48=$B48,0,IF(AND('Bonus Depreciation Help'!$C$34="50%",$L$5=Inservice),VLOOKUP($C$2,'LookUp Ranges'!$A$64:$CY$69,BW$38)*$B48,VLOOKUP($C$2,'LookUp Ranges'!$A$56:$CY$62,BW$38)*$B48))</f>
        <v>0</v>
      </c>
      <c r="CF48" s="257">
        <f ca="1">IF($L48=$B48,0,IF(AND('Bonus Depreciation Help'!$C$34="50%",$L$5=Inservice),VLOOKUP($C$2,'LookUp Ranges'!$A$64:$CY$69,BX$38)*$B48,VLOOKUP($C$2,'LookUp Ranges'!$A$56:$CY$62,BX$38)*$B48))</f>
        <v>0</v>
      </c>
      <c r="CG48" s="257">
        <f ca="1">IF($L48=$B48,0,IF(AND('Bonus Depreciation Help'!$C$34="50%",$L$5=Inservice),VLOOKUP($C$2,'LookUp Ranges'!$A$64:$CY$69,BY$38)*$B48,VLOOKUP($C$2,'LookUp Ranges'!$A$56:$CY$62,BY$38)*$B48))</f>
        <v>0</v>
      </c>
      <c r="CH48" s="257">
        <f ca="1">IF($L48=$B48,0,IF(AND('Bonus Depreciation Help'!$C$34="50%",$L$5=Inservice),VLOOKUP($C$2,'LookUp Ranges'!$A$64:$CY$69,BZ$38)*$B48,VLOOKUP($C$2,'LookUp Ranges'!$A$56:$CY$62,BZ$38)*$B48))</f>
        <v>0</v>
      </c>
      <c r="CI48" s="257">
        <f ca="1">IF($L48=$B48,0,IF(AND('Bonus Depreciation Help'!$C$34="50%",$L$5=Inservice),VLOOKUP($C$2,'LookUp Ranges'!$A$64:$CY$69,CA$38)*$B48,VLOOKUP($C$2,'LookUp Ranges'!$A$56:$CY$62,CA$38)*$B48))</f>
        <v>0</v>
      </c>
      <c r="CJ48" s="257">
        <f ca="1">IF($L48=$B48,0,IF(AND('Bonus Depreciation Help'!$C$34="50%",$L$5=Inservice),VLOOKUP($C$2,'LookUp Ranges'!$A$64:$CY$69,CB$38)*$B48,VLOOKUP($C$2,'LookUp Ranges'!$A$56:$CY$62,CB$38)*$B48))</f>
        <v>0</v>
      </c>
      <c r="CK48" s="257">
        <f ca="1">IF($L48=$B48,0,IF(AND('Bonus Depreciation Help'!$C$34="50%",$L$5=Inservice),VLOOKUP($C$2,'LookUp Ranges'!$A$64:$CY$69,CC$38)*$B48,VLOOKUP($C$2,'LookUp Ranges'!$A$56:$CY$62,CC$38)*$B48))</f>
        <v>0</v>
      </c>
      <c r="CL48" s="257">
        <f ca="1">IF($L48=$B48,0,IF(AND('Bonus Depreciation Help'!$C$34="50%",$L$5=Inservice),VLOOKUP($C$2,'LookUp Ranges'!$A$64:$CY$69,CD$38)*$B48,VLOOKUP($C$2,'LookUp Ranges'!$A$56:$CY$62,CD$38)*$B48))</f>
        <v>0</v>
      </c>
      <c r="CM48" s="257">
        <f ca="1">IF($L48=$B48,0,IF(AND('Bonus Depreciation Help'!$C$34="50%",$L$5=Inservice),VLOOKUP($C$2,'LookUp Ranges'!$A$64:$CY$69,CE$38)*$B48,VLOOKUP($C$2,'LookUp Ranges'!$A$56:$CY$62,CE$38)*$B48))</f>
        <v>0</v>
      </c>
      <c r="CN48" s="257">
        <f ca="1">IF($L48=$B48,0,IF(AND('Bonus Depreciation Help'!$C$34="50%",$L$5=Inservice),VLOOKUP($C$2,'LookUp Ranges'!$A$64:$CY$69,CF$38)*$B48,VLOOKUP($C$2,'LookUp Ranges'!$A$56:$CY$62,CF$38)*$B48))</f>
        <v>0</v>
      </c>
      <c r="CO48" s="257">
        <f ca="1">IF($L48=$B48,0,IF(AND('Bonus Depreciation Help'!$C$34="50%",$L$5=Inservice),VLOOKUP($C$2,'LookUp Ranges'!$A$64:$CY$69,CG$38)*$B48,VLOOKUP($C$2,'LookUp Ranges'!$A$56:$CY$62,CG$38)*$B48))</f>
        <v>0</v>
      </c>
      <c r="CP48" s="257">
        <f ca="1">IF($L48=$B48,0,IF(AND('Bonus Depreciation Help'!$C$34="50%",$L$5=Inservice),VLOOKUP($C$2,'LookUp Ranges'!$A$64:$CY$69,CH$38)*$B48,VLOOKUP($C$2,'LookUp Ranges'!$A$56:$CY$62,CH$38)*$B48))</f>
        <v>0</v>
      </c>
      <c r="CQ48" s="257">
        <f ca="1">IF($L48=$B48,0,IF(AND('Bonus Depreciation Help'!$C$34="50%",$L$5=Inservice),VLOOKUP($C$2,'LookUp Ranges'!$A$64:$CY$69,CI$38)*$B48,VLOOKUP($C$2,'LookUp Ranges'!$A$56:$CY$62,CI$38)*$B48))</f>
        <v>0</v>
      </c>
      <c r="CR48" s="257">
        <f ca="1">IF($L48=$B48,0,IF(AND('Bonus Depreciation Help'!$C$34="50%",$L$5=Inservice),VLOOKUP($C$2,'LookUp Ranges'!$A$64:$CY$69,CJ$38)*$B48,VLOOKUP($C$2,'LookUp Ranges'!$A$56:$CY$62,CJ$38)*$B48))</f>
        <v>0</v>
      </c>
      <c r="CS48" s="257">
        <f ca="1">IF($L48=$B48,0,IF(AND('Bonus Depreciation Help'!$C$34="50%",$L$5=Inservice),VLOOKUP($C$2,'LookUp Ranges'!$A$64:$CY$69,CK$38)*$B48,VLOOKUP($C$2,'LookUp Ranges'!$A$56:$CY$62,CK$38)*$B48))</f>
        <v>0</v>
      </c>
      <c r="CT48" s="257">
        <f ca="1">IF($L48=$B48,0,IF(AND('Bonus Depreciation Help'!$C$34="50%",$L$5=Inservice),VLOOKUP($C$2,'LookUp Ranges'!$A$64:$CY$69,CL$38)*$B48,VLOOKUP($C$2,'LookUp Ranges'!$A$56:$CY$62,CL$38)*$B48))</f>
        <v>0</v>
      </c>
      <c r="CU48" s="257">
        <f ca="1">IF($L48=$B48,0,IF(AND('Bonus Depreciation Help'!$C$34="50%",$L$5=Inservice),VLOOKUP($C$2,'LookUp Ranges'!$A$64:$CY$69,CM$38)*$B48,VLOOKUP($C$2,'LookUp Ranges'!$A$56:$CY$62,CM$38)*$B48))</f>
        <v>0</v>
      </c>
      <c r="CV48" s="257">
        <f ca="1">IF($L48=$B48,0,IF(AND('Bonus Depreciation Help'!$C$34="50%",$L$5=Inservice),VLOOKUP($C$2,'LookUp Ranges'!$A$64:$CY$69,CN$38)*$B48,VLOOKUP($C$2,'LookUp Ranges'!$A$56:$CY$62,CN$38)*$B48))</f>
        <v>0</v>
      </c>
      <c r="CW48" s="257">
        <f ca="1">IF($L48=$B48,0,IF(AND('Bonus Depreciation Help'!$C$34="50%",$L$5=Inservice),VLOOKUP($C$2,'LookUp Ranges'!$A$64:$CY$69,CO$38)*$B48,VLOOKUP($C$2,'LookUp Ranges'!$A$56:$CY$62,CO$38)*$B48))</f>
        <v>0</v>
      </c>
      <c r="CX48" s="257">
        <f ca="1">IF($L48=$B48,0,IF(AND('Bonus Depreciation Help'!$C$34="50%",$L$5=Inservice),VLOOKUP($C$2,'LookUp Ranges'!$A$64:$CY$69,CP$38)*$B48,VLOOKUP($C$2,'LookUp Ranges'!$A$56:$CY$62,CP$38)*$B48))</f>
        <v>0</v>
      </c>
      <c r="CY48" s="247">
        <f t="shared" ca="1" si="28"/>
        <v>0</v>
      </c>
    </row>
    <row r="49" spans="1:103" x14ac:dyDescent="0.2">
      <c r="A49" s="246">
        <f t="shared" si="26"/>
        <v>11</v>
      </c>
      <c r="B49" s="238">
        <f t="shared" si="27"/>
        <v>0</v>
      </c>
      <c r="C49" s="248"/>
      <c r="D49" s="248"/>
      <c r="E49" s="248"/>
      <c r="F49" s="248"/>
      <c r="G49" s="248"/>
      <c r="H49" s="248"/>
      <c r="I49" s="248"/>
      <c r="J49" s="248"/>
      <c r="K49" s="248"/>
      <c r="L49" s="248"/>
      <c r="M49" s="256">
        <f ca="1">IF(AND('Bonus Depreciation Help'!$C$34="100%",M$5=Inservice),$B49,IF(AND('Bonus Depreciation Help'!$C$34="50%",M$5=Inservice),VLOOKUP($C$2,'LookUp Ranges'!$A$64:$CY$69,D$38)*$B49,VLOOKUP($C$2,'LookUp Ranges'!$A$56:$CY$62,D$38)*$B49))</f>
        <v>0</v>
      </c>
      <c r="N49" s="256">
        <f ca="1">IF($M49=$B49,0,IF(AND('Bonus Depreciation Help'!$C$34="50%",$M$5=Inservice),VLOOKUP($C$2,'LookUp Ranges'!$A$64:$CY$69,E$38)*$B49,VLOOKUP($C$2,'LookUp Ranges'!$A$56:$CY$62,E$38)*$B49))</f>
        <v>0</v>
      </c>
      <c r="O49" s="256">
        <f ca="1">IF($M49=$B49,0,IF(AND('Bonus Depreciation Help'!$C$34="50%",$M$5=Inservice),VLOOKUP($C$2,'LookUp Ranges'!$A$64:$CY$69,F$38)*$B49,VLOOKUP($C$2,'LookUp Ranges'!$A$56:$CY$62,F$38)*$B49))</f>
        <v>0</v>
      </c>
      <c r="P49" s="256">
        <f ca="1">IF($M49=$B49,0,IF(AND('Bonus Depreciation Help'!$C$34="50%",$M$5=Inservice),VLOOKUP($C$2,'LookUp Ranges'!$A$64:$CY$69,G$38)*$B49,VLOOKUP($C$2,'LookUp Ranges'!$A$56:$CY$62,G$38)*$B49))</f>
        <v>0</v>
      </c>
      <c r="Q49" s="256">
        <f ca="1">IF($M49=$B49,0,IF(AND('Bonus Depreciation Help'!$C$34="50%",$M$5=Inservice),VLOOKUP($C$2,'LookUp Ranges'!$A$64:$CY$69,H$38)*$B49,VLOOKUP($C$2,'LookUp Ranges'!$A$56:$CY$62,H$38)*$B49))</f>
        <v>0</v>
      </c>
      <c r="R49" s="256">
        <f ca="1">IF($M49=$B49,0,IF(AND('Bonus Depreciation Help'!$C$34="50%",$M$5=Inservice),VLOOKUP($C$2,'LookUp Ranges'!$A$64:$CY$69,I$38)*$B49,VLOOKUP($C$2,'LookUp Ranges'!$A$56:$CY$62,I$38)*$B49))</f>
        <v>0</v>
      </c>
      <c r="S49" s="256">
        <f ca="1">IF($M49=$B49,0,IF(AND('Bonus Depreciation Help'!$C$34="50%",$M$5=Inservice),VLOOKUP($C$2,'LookUp Ranges'!$A$64:$CY$69,J$38)*$B49,VLOOKUP($C$2,'LookUp Ranges'!$A$56:$CY$62,J$38)*$B49))</f>
        <v>0</v>
      </c>
      <c r="T49" s="256">
        <f ca="1">IF($M49=$B49,0,IF(AND('Bonus Depreciation Help'!$C$34="50%",$M$5=Inservice),VLOOKUP($C$2,'LookUp Ranges'!$A$64:$CY$69,K$38)*$B49,VLOOKUP($C$2,'LookUp Ranges'!$A$56:$CY$62,K$38)*$B49))</f>
        <v>0</v>
      </c>
      <c r="U49" s="256">
        <f ca="1">IF($M49=$B49,0,IF(AND('Bonus Depreciation Help'!$C$34="50%",$M$5=Inservice),VLOOKUP($C$2,'LookUp Ranges'!$A$64:$CY$69,L$38)*$B49,VLOOKUP($C$2,'LookUp Ranges'!$A$56:$CY$62,L$38)*$B49))</f>
        <v>0</v>
      </c>
      <c r="V49" s="256">
        <f ca="1">IF($M49=$B49,0,IF(AND('Bonus Depreciation Help'!$C$34="50%",$M$5=Inservice),VLOOKUP($C$2,'LookUp Ranges'!$A$64:$CY$69,M$38)*$B49,VLOOKUP($C$2,'LookUp Ranges'!$A$56:$CY$62,M$38)*$B49))</f>
        <v>0</v>
      </c>
      <c r="W49" s="256">
        <f ca="1">IF($M49=$B49,0,IF(AND('Bonus Depreciation Help'!$C$34="50%",$M$5=Inservice),VLOOKUP($C$2,'LookUp Ranges'!$A$64:$CY$69,N$38)*$B49,VLOOKUP($C$2,'LookUp Ranges'!$A$56:$CY$62,N$38)*$B49))</f>
        <v>0</v>
      </c>
      <c r="X49" s="256">
        <f ca="1">IF($M49=$B49,0,IF(AND('Bonus Depreciation Help'!$C$34="50%",$M$5=Inservice),VLOOKUP($C$2,'LookUp Ranges'!$A$64:$CY$69,O$38)*$B49,VLOOKUP($C$2,'LookUp Ranges'!$A$56:$CY$62,O$38)*$B49))</f>
        <v>0</v>
      </c>
      <c r="Y49" s="256">
        <f ca="1">IF($M49=$B49,0,IF(AND('Bonus Depreciation Help'!$C$34="50%",$M$5=Inservice),VLOOKUP($C$2,'LookUp Ranges'!$A$64:$CY$69,P$38)*$B49,VLOOKUP($C$2,'LookUp Ranges'!$A$56:$CY$62,P$38)*$B49))</f>
        <v>0</v>
      </c>
      <c r="Z49" s="257">
        <f ca="1">IF($M49=$B49,0,IF(AND('Bonus Depreciation Help'!$C$34="50%",$M$5=Inservice),VLOOKUP($C$2,'LookUp Ranges'!$A$64:$CY$69,Q$38)*$B49,VLOOKUP($C$2,'LookUp Ranges'!$A$56:$CY$62,Q$38)*$B49))</f>
        <v>0</v>
      </c>
      <c r="AA49" s="257">
        <f ca="1">IF($M49=$B49,0,IF(AND('Bonus Depreciation Help'!$C$34="50%",$M$5=Inservice),VLOOKUP($C$2,'LookUp Ranges'!$A$64:$CY$69,R$38)*$B49,VLOOKUP($C$2,'LookUp Ranges'!$A$56:$CY$62,R$38)*$B49))</f>
        <v>0</v>
      </c>
      <c r="AB49" s="257">
        <f ca="1">IF($M49=$B49,0,IF(AND('Bonus Depreciation Help'!$C$34="50%",$M$5=Inservice),VLOOKUP($C$2,'LookUp Ranges'!$A$64:$CY$69,S$38)*$B49,VLOOKUP($C$2,'LookUp Ranges'!$A$56:$CY$62,S$38)*$B49))</f>
        <v>0</v>
      </c>
      <c r="AC49" s="257">
        <f ca="1">IF($M49=$B49,0,IF(AND('Bonus Depreciation Help'!$C$34="50%",$M$5=Inservice),VLOOKUP($C$2,'LookUp Ranges'!$A$64:$CY$69,T$38)*$B49,VLOOKUP($C$2,'LookUp Ranges'!$A$56:$CY$62,T$38)*$B49))</f>
        <v>0</v>
      </c>
      <c r="AD49" s="257">
        <f ca="1">IF($M49=$B49,0,IF(AND('Bonus Depreciation Help'!$C$34="50%",$M$5=Inservice),VLOOKUP($C$2,'LookUp Ranges'!$A$64:$CY$69,U$38)*$B49,VLOOKUP($C$2,'LookUp Ranges'!$A$56:$CY$62,U$38)*$B49))</f>
        <v>0</v>
      </c>
      <c r="AE49" s="257">
        <f ca="1">IF($M49=$B49,0,IF(AND('Bonus Depreciation Help'!$C$34="50%",$M$5=Inservice),VLOOKUP($C$2,'LookUp Ranges'!$A$64:$CY$69,V$38)*$B49,VLOOKUP($C$2,'LookUp Ranges'!$A$56:$CY$62,V$38)*$B49))</f>
        <v>0</v>
      </c>
      <c r="AF49" s="257">
        <f ca="1">IF($M49=$B49,0,IF(AND('Bonus Depreciation Help'!$C$34="50%",$M$5=Inservice),VLOOKUP($C$2,'LookUp Ranges'!$A$64:$CY$69,W$38)*$B49,VLOOKUP($C$2,'LookUp Ranges'!$A$56:$CY$62,W$38)*$B49))</f>
        <v>0</v>
      </c>
      <c r="AG49" s="257">
        <f ca="1">IF($M49=$B49,0,IF(AND('Bonus Depreciation Help'!$C$34="50%",$M$5=Inservice),VLOOKUP($C$2,'LookUp Ranges'!$A$64:$CY$69,X$38)*$B49,VLOOKUP($C$2,'LookUp Ranges'!$A$56:$CY$62,X$38)*$B49))</f>
        <v>0</v>
      </c>
      <c r="AH49" s="257">
        <f ca="1">IF($M49=$B49,0,IF(AND('Bonus Depreciation Help'!$C$34="50%",$M$5=Inservice),VLOOKUP($C$2,'LookUp Ranges'!$A$64:$CY$69,Y$38)*$B49,VLOOKUP($C$2,'LookUp Ranges'!$A$56:$CY$62,Y$38)*$B49))</f>
        <v>0</v>
      </c>
      <c r="AI49" s="257">
        <f ca="1">IF($M49=$B49,0,IF(AND('Bonus Depreciation Help'!$C$34="50%",$M$5=Inservice),VLOOKUP($C$2,'LookUp Ranges'!$A$64:$CY$69,Z$38)*$B49,VLOOKUP($C$2,'LookUp Ranges'!$A$56:$CY$62,Z$38)*$B49))</f>
        <v>0</v>
      </c>
      <c r="AJ49" s="257">
        <f ca="1">IF($M49=$B49,0,IF(AND('Bonus Depreciation Help'!$C$34="50%",$M$5=Inservice),VLOOKUP($C$2,'LookUp Ranges'!$A$64:$CY$69,AA$38)*$B49,VLOOKUP($C$2,'LookUp Ranges'!$A$56:$CY$62,AA$38)*$B49))</f>
        <v>0</v>
      </c>
      <c r="AK49" s="257">
        <f ca="1">IF($M49=$B49,0,IF(AND('Bonus Depreciation Help'!$C$34="50%",$M$5=Inservice),VLOOKUP($C$2,'LookUp Ranges'!$A$64:$CY$69,AB$38)*$B49,VLOOKUP($C$2,'LookUp Ranges'!$A$56:$CY$62,AB$38)*$B49))</f>
        <v>0</v>
      </c>
      <c r="AL49" s="257">
        <f ca="1">IF($M49=$B49,0,IF(AND('Bonus Depreciation Help'!$C$34="50%",$M$5=Inservice),VLOOKUP($C$2,'LookUp Ranges'!$A$64:$CY$69,AC$38)*$B49,VLOOKUP($C$2,'LookUp Ranges'!$A$56:$CY$62,AC$38)*$B49))</f>
        <v>0</v>
      </c>
      <c r="AM49" s="257">
        <f ca="1">IF($M49=$B49,0,IF(AND('Bonus Depreciation Help'!$C$34="50%",$M$5=Inservice),VLOOKUP($C$2,'LookUp Ranges'!$A$64:$CY$69,AD$38)*$B49,VLOOKUP($C$2,'LookUp Ranges'!$A$56:$CY$62,AD$38)*$B49))</f>
        <v>0</v>
      </c>
      <c r="AN49" s="257">
        <f ca="1">IF($M49=$B49,0,IF(AND('Bonus Depreciation Help'!$C$34="50%",$M$5=Inservice),VLOOKUP($C$2,'LookUp Ranges'!$A$64:$CY$69,AE$38)*$B49,VLOOKUP($C$2,'LookUp Ranges'!$A$56:$CY$62,AE$38)*$B49))</f>
        <v>0</v>
      </c>
      <c r="AO49" s="257">
        <f ca="1">IF($M49=$B49,0,IF(AND('Bonus Depreciation Help'!$C$34="50%",$M$5=Inservice),VLOOKUP($C$2,'LookUp Ranges'!$A$64:$CY$69,AF$38)*$B49,VLOOKUP($C$2,'LookUp Ranges'!$A$56:$CY$62,AF$38)*$B49))</f>
        <v>0</v>
      </c>
      <c r="AP49" s="257">
        <f ca="1">IF($M49=$B49,0,IF(AND('Bonus Depreciation Help'!$C$34="50%",$M$5=Inservice),VLOOKUP($C$2,'LookUp Ranges'!$A$64:$CY$69,AG$38)*$B49,VLOOKUP($C$2,'LookUp Ranges'!$A$56:$CY$62,AG$38)*$B49))</f>
        <v>0</v>
      </c>
      <c r="AQ49" s="257">
        <f ca="1">IF($M49=$B49,0,IF(AND('Bonus Depreciation Help'!$C$34="50%",$M$5=Inservice),VLOOKUP($C$2,'LookUp Ranges'!$A$64:$CY$69,AH$38)*$B49,VLOOKUP($C$2,'LookUp Ranges'!$A$56:$CY$62,AH$38)*$B49))</f>
        <v>0</v>
      </c>
      <c r="AR49" s="257">
        <f ca="1">IF($M49=$B49,0,IF(AND('Bonus Depreciation Help'!$C$34="50%",$M$5=Inservice),VLOOKUP($C$2,'LookUp Ranges'!$A$64:$CY$69,AI$38)*$B49,VLOOKUP($C$2,'LookUp Ranges'!$A$56:$CY$62,AI$38)*$B49))</f>
        <v>0</v>
      </c>
      <c r="AS49" s="257">
        <f ca="1">IF($M49=$B49,0,IF(AND('Bonus Depreciation Help'!$C$34="50%",$M$5=Inservice),VLOOKUP($C$2,'LookUp Ranges'!$A$64:$CY$69,AJ$38)*$B49,VLOOKUP($C$2,'LookUp Ranges'!$A$56:$CY$62,AJ$38)*$B49))</f>
        <v>0</v>
      </c>
      <c r="AT49" s="257">
        <f ca="1">IF($M49=$B49,0,IF(AND('Bonus Depreciation Help'!$C$34="50%",$M$5=Inservice),VLOOKUP($C$2,'LookUp Ranges'!$A$64:$CY$69,AK$38)*$B49,VLOOKUP($C$2,'LookUp Ranges'!$A$56:$CY$62,AK$38)*$B49))</f>
        <v>0</v>
      </c>
      <c r="AU49" s="257">
        <f ca="1">IF($M49=$B49,0,IF(AND('Bonus Depreciation Help'!$C$34="50%",$M$5=Inservice),VLOOKUP($C$2,'LookUp Ranges'!$A$64:$CY$69,AL$38)*$B49,VLOOKUP($C$2,'LookUp Ranges'!$A$56:$CY$62,AL$38)*$B49))</f>
        <v>0</v>
      </c>
      <c r="AV49" s="257">
        <f ca="1">IF($M49=$B49,0,IF(AND('Bonus Depreciation Help'!$C$34="50%",$M$5=Inservice),VLOOKUP($C$2,'LookUp Ranges'!$A$64:$CY$69,AM$38)*$B49,VLOOKUP($C$2,'LookUp Ranges'!$A$56:$CY$62,AM$38)*$B49))</f>
        <v>0</v>
      </c>
      <c r="AW49" s="257">
        <f ca="1">IF($M49=$B49,0,IF(AND('Bonus Depreciation Help'!$C$34="50%",$M$5=Inservice),VLOOKUP($C$2,'LookUp Ranges'!$A$64:$CY$69,AN$38)*$B49,VLOOKUP($C$2,'LookUp Ranges'!$A$56:$CY$62,AN$38)*$B49))</f>
        <v>0</v>
      </c>
      <c r="AX49" s="257">
        <f ca="1">IF($M49=$B49,0,IF(AND('Bonus Depreciation Help'!$C$34="50%",$M$5=Inservice),VLOOKUP($C$2,'LookUp Ranges'!$A$64:$CY$69,AO$38)*$B49,VLOOKUP($C$2,'LookUp Ranges'!$A$56:$CY$62,AO$38)*$B49))</f>
        <v>0</v>
      </c>
      <c r="AY49" s="257">
        <f ca="1">IF($M49=$B49,0,IF(AND('Bonus Depreciation Help'!$C$34="50%",$M$5=Inservice),VLOOKUP($C$2,'LookUp Ranges'!$A$64:$CY$69,AP$38)*$B49,VLOOKUP($C$2,'LookUp Ranges'!$A$56:$CY$62,AP$38)*$B49))</f>
        <v>0</v>
      </c>
      <c r="AZ49" s="257">
        <f ca="1">IF($M49=$B49,0,IF(AND('Bonus Depreciation Help'!$C$34="50%",$M$5=Inservice),VLOOKUP($C$2,'LookUp Ranges'!$A$64:$CY$69,AQ$38)*$B49,VLOOKUP($C$2,'LookUp Ranges'!$A$56:$CY$62,AQ$38)*$B49))</f>
        <v>0</v>
      </c>
      <c r="BA49" s="257">
        <f ca="1">IF($M49=$B49,0,IF(AND('Bonus Depreciation Help'!$C$34="50%",$M$5=Inservice),VLOOKUP($C$2,'LookUp Ranges'!$A$64:$CY$69,AR$38)*$B49,VLOOKUP($C$2,'LookUp Ranges'!$A$56:$CY$62,AR$38)*$B49))</f>
        <v>0</v>
      </c>
      <c r="BB49" s="257">
        <f ca="1">IF($M49=$B49,0,IF(AND('Bonus Depreciation Help'!$C$34="50%",$M$5=Inservice),VLOOKUP($C$2,'LookUp Ranges'!$A$64:$CY$69,AS$38)*$B49,VLOOKUP($C$2,'LookUp Ranges'!$A$56:$CY$62,AS$38)*$B49))</f>
        <v>0</v>
      </c>
      <c r="BC49" s="257">
        <f ca="1">IF($M49=$B49,0,IF(AND('Bonus Depreciation Help'!$C$34="50%",$M$5=Inservice),VLOOKUP($C$2,'LookUp Ranges'!$A$64:$CY$69,AT$38)*$B49,VLOOKUP($C$2,'LookUp Ranges'!$A$56:$CY$62,AT$38)*$B49))</f>
        <v>0</v>
      </c>
      <c r="BD49" s="257">
        <f ca="1">IF($M49=$B49,0,IF(AND('Bonus Depreciation Help'!$C$34="50%",$M$5=Inservice),VLOOKUP($C$2,'LookUp Ranges'!$A$64:$CY$69,AU$38)*$B49,VLOOKUP($C$2,'LookUp Ranges'!$A$56:$CY$62,AU$38)*$B49))</f>
        <v>0</v>
      </c>
      <c r="BE49" s="257">
        <f ca="1">IF($M49=$B49,0,IF(AND('Bonus Depreciation Help'!$C$34="50%",$M$5=Inservice),VLOOKUP($C$2,'LookUp Ranges'!$A$64:$CY$69,AV$38)*$B49,VLOOKUP($C$2,'LookUp Ranges'!$A$56:$CY$62,AV$38)*$B49))</f>
        <v>0</v>
      </c>
      <c r="BF49" s="257">
        <f ca="1">IF($M49=$B49,0,IF(AND('Bonus Depreciation Help'!$C$34="50%",$M$5=Inservice),VLOOKUP($C$2,'LookUp Ranges'!$A$64:$CY$69,AW$38)*$B49,VLOOKUP($C$2,'LookUp Ranges'!$A$56:$CY$62,AW$38)*$B49))</f>
        <v>0</v>
      </c>
      <c r="BG49" s="257">
        <f ca="1">IF($M49=$B49,0,IF(AND('Bonus Depreciation Help'!$C$34="50%",$M$5=Inservice),VLOOKUP($C$2,'LookUp Ranges'!$A$64:$CY$69,AX$38)*$B49,VLOOKUP($C$2,'LookUp Ranges'!$A$56:$CY$62,AX$38)*$B49))</f>
        <v>0</v>
      </c>
      <c r="BH49" s="257">
        <f ca="1">IF($M49=$B49,0,IF(AND('Bonus Depreciation Help'!$C$34="50%",$M$5=Inservice),VLOOKUP($C$2,'LookUp Ranges'!$A$64:$CY$69,AY$38)*$B49,VLOOKUP($C$2,'LookUp Ranges'!$A$56:$CY$62,AY$38)*$B49))</f>
        <v>0</v>
      </c>
      <c r="BI49" s="257">
        <f ca="1">IF($M49=$B49,0,IF(AND('Bonus Depreciation Help'!$C$34="50%",$M$5=Inservice),VLOOKUP($C$2,'LookUp Ranges'!$A$64:$CY$69,AZ$38)*$B49,VLOOKUP($C$2,'LookUp Ranges'!$A$56:$CY$62,AZ$38)*$B49))</f>
        <v>0</v>
      </c>
      <c r="BJ49" s="257">
        <f ca="1">IF($M49=$B49,0,IF(AND('Bonus Depreciation Help'!$C$34="50%",$M$5=Inservice),VLOOKUP($C$2,'LookUp Ranges'!$A$64:$CY$69,BA$38)*$B49,VLOOKUP($C$2,'LookUp Ranges'!$A$56:$CY$62,BA$38)*$B49))</f>
        <v>0</v>
      </c>
      <c r="BK49" s="257">
        <f ca="1">IF($M49=$B49,0,IF(AND('Bonus Depreciation Help'!$C$34="50%",$M$5=Inservice),VLOOKUP($C$2,'LookUp Ranges'!$A$64:$CY$69,BB$38)*$B49,VLOOKUP($C$2,'LookUp Ranges'!$A$56:$CY$62,BB$38)*$B49))</f>
        <v>0</v>
      </c>
      <c r="BL49" s="257">
        <f ca="1">IF($M49=$B49,0,IF(AND('Bonus Depreciation Help'!$C$34="50%",$M$5=Inservice),VLOOKUP($C$2,'LookUp Ranges'!$A$64:$CY$69,BC$38)*$B49,VLOOKUP($C$2,'LookUp Ranges'!$A$56:$CY$62,BC$38)*$B49))</f>
        <v>0</v>
      </c>
      <c r="BM49" s="257">
        <f ca="1">IF($M49=$B49,0,IF(AND('Bonus Depreciation Help'!$C$34="50%",$M$5=Inservice),VLOOKUP($C$2,'LookUp Ranges'!$A$64:$CY$69,BD$38)*$B49,VLOOKUP($C$2,'LookUp Ranges'!$A$56:$CY$62,BD$38)*$B49))</f>
        <v>0</v>
      </c>
      <c r="BN49" s="257">
        <f ca="1">IF($M49=$B49,0,IF(AND('Bonus Depreciation Help'!$C$34="50%",$M$5=Inservice),VLOOKUP($C$2,'LookUp Ranges'!$A$64:$CY$69,BE$38)*$B49,VLOOKUP($C$2,'LookUp Ranges'!$A$56:$CY$62,BE$38)*$B49))</f>
        <v>0</v>
      </c>
      <c r="BO49" s="257">
        <f ca="1">IF($M49=$B49,0,IF(AND('Bonus Depreciation Help'!$C$34="50%",$M$5=Inservice),VLOOKUP($C$2,'LookUp Ranges'!$A$64:$CY$69,BF$38)*$B49,VLOOKUP($C$2,'LookUp Ranges'!$A$56:$CY$62,BF$38)*$B49))</f>
        <v>0</v>
      </c>
      <c r="BP49" s="257">
        <f ca="1">IF($M49=$B49,0,IF(AND('Bonus Depreciation Help'!$C$34="50%",$M$5=Inservice),VLOOKUP($C$2,'LookUp Ranges'!$A$64:$CY$69,BG$38)*$B49,VLOOKUP($C$2,'LookUp Ranges'!$A$56:$CY$62,BG$38)*$B49))</f>
        <v>0</v>
      </c>
      <c r="BQ49" s="257">
        <f ca="1">IF($M49=$B49,0,IF(AND('Bonus Depreciation Help'!$C$34="50%",$M$5=Inservice),VLOOKUP($C$2,'LookUp Ranges'!$A$64:$CY$69,BH$38)*$B49,VLOOKUP($C$2,'LookUp Ranges'!$A$56:$CY$62,BH$38)*$B49))</f>
        <v>0</v>
      </c>
      <c r="BR49" s="257">
        <f ca="1">IF($M49=$B49,0,IF(AND('Bonus Depreciation Help'!$C$34="50%",$M$5=Inservice),VLOOKUP($C$2,'LookUp Ranges'!$A$64:$CY$69,BI$38)*$B49,VLOOKUP($C$2,'LookUp Ranges'!$A$56:$CY$62,BI$38)*$B49))</f>
        <v>0</v>
      </c>
      <c r="BS49" s="257">
        <f ca="1">IF($M49=$B49,0,IF(AND('Bonus Depreciation Help'!$C$34="50%",$M$5=Inservice),VLOOKUP($C$2,'LookUp Ranges'!$A$64:$CY$69,BJ$38)*$B49,VLOOKUP($C$2,'LookUp Ranges'!$A$56:$CY$62,BJ$38)*$B49))</f>
        <v>0</v>
      </c>
      <c r="BT49" s="257">
        <f ca="1">IF($M49=$B49,0,IF(AND('Bonus Depreciation Help'!$C$34="50%",$M$5=Inservice),VLOOKUP($C$2,'LookUp Ranges'!$A$64:$CY$69,BK$38)*$B49,VLOOKUP($C$2,'LookUp Ranges'!$A$56:$CY$62,BK$38)*$B49))</f>
        <v>0</v>
      </c>
      <c r="BU49" s="257">
        <f ca="1">IF($M49=$B49,0,IF(AND('Bonus Depreciation Help'!$C$34="50%",$M$5=Inservice),VLOOKUP($C$2,'LookUp Ranges'!$A$64:$CY$69,BL$38)*$B49,VLOOKUP($C$2,'LookUp Ranges'!$A$56:$CY$62,BL$38)*$B49))</f>
        <v>0</v>
      </c>
      <c r="BV49" s="257">
        <f ca="1">IF($M49=$B49,0,IF(AND('Bonus Depreciation Help'!$C$34="50%",$M$5=Inservice),VLOOKUP($C$2,'LookUp Ranges'!$A$64:$CY$69,BM$38)*$B49,VLOOKUP($C$2,'LookUp Ranges'!$A$56:$CY$62,BM$38)*$B49))</f>
        <v>0</v>
      </c>
      <c r="BW49" s="257">
        <f ca="1">IF($M49=$B49,0,IF(AND('Bonus Depreciation Help'!$C$34="50%",$M$5=Inservice),VLOOKUP($C$2,'LookUp Ranges'!$A$64:$CY$69,BN$38)*$B49,VLOOKUP($C$2,'LookUp Ranges'!$A$56:$CY$62,BN$38)*$B49))</f>
        <v>0</v>
      </c>
      <c r="BX49" s="257">
        <f ca="1">IF($M49=$B49,0,IF(AND('Bonus Depreciation Help'!$C$34="50%",$M$5=Inservice),VLOOKUP($C$2,'LookUp Ranges'!$A$64:$CY$69,BO$38)*$B49,VLOOKUP($C$2,'LookUp Ranges'!$A$56:$CY$62,BO$38)*$B49))</f>
        <v>0</v>
      </c>
      <c r="BY49" s="257">
        <f ca="1">IF($M49=$B49,0,IF(AND('Bonus Depreciation Help'!$C$34="50%",$M$5=Inservice),VLOOKUP($C$2,'LookUp Ranges'!$A$64:$CY$69,BP$38)*$B49,VLOOKUP($C$2,'LookUp Ranges'!$A$56:$CY$62,BP$38)*$B49))</f>
        <v>0</v>
      </c>
      <c r="BZ49" s="257">
        <f ca="1">IF($M49=$B49,0,IF(AND('Bonus Depreciation Help'!$C$34="50%",$M$5=Inservice),VLOOKUP($C$2,'LookUp Ranges'!$A$64:$CY$69,BQ$38)*$B49,VLOOKUP($C$2,'LookUp Ranges'!$A$56:$CY$62,BQ$38)*$B49))</f>
        <v>0</v>
      </c>
      <c r="CA49" s="257">
        <f ca="1">IF($M49=$B49,0,IF(AND('Bonus Depreciation Help'!$C$34="50%",$M$5=Inservice),VLOOKUP($C$2,'LookUp Ranges'!$A$64:$CY$69,BR$38)*$B49,VLOOKUP($C$2,'LookUp Ranges'!$A$56:$CY$62,BR$38)*$B49))</f>
        <v>0</v>
      </c>
      <c r="CB49" s="257">
        <f ca="1">IF($M49=$B49,0,IF(AND('Bonus Depreciation Help'!$C$34="50%",$M$5=Inservice),VLOOKUP($C$2,'LookUp Ranges'!$A$64:$CY$69,BS$38)*$B49,VLOOKUP($C$2,'LookUp Ranges'!$A$56:$CY$62,BS$38)*$B49))</f>
        <v>0</v>
      </c>
      <c r="CC49" s="257">
        <f ca="1">IF($M49=$B49,0,IF(AND('Bonus Depreciation Help'!$C$34="50%",$M$5=Inservice),VLOOKUP($C$2,'LookUp Ranges'!$A$64:$CY$69,BT$38)*$B49,VLOOKUP($C$2,'LookUp Ranges'!$A$56:$CY$62,BT$38)*$B49))</f>
        <v>0</v>
      </c>
      <c r="CD49" s="257">
        <f ca="1">IF($M49=$B49,0,IF(AND('Bonus Depreciation Help'!$C$34="50%",$M$5=Inservice),VLOOKUP($C$2,'LookUp Ranges'!$A$64:$CY$69,BU$38)*$B49,VLOOKUP($C$2,'LookUp Ranges'!$A$56:$CY$62,BU$38)*$B49))</f>
        <v>0</v>
      </c>
      <c r="CE49" s="257">
        <f ca="1">IF($M49=$B49,0,IF(AND('Bonus Depreciation Help'!$C$34="50%",$M$5=Inservice),VLOOKUP($C$2,'LookUp Ranges'!$A$64:$CY$69,BV$38)*$B49,VLOOKUP($C$2,'LookUp Ranges'!$A$56:$CY$62,BV$38)*$B49))</f>
        <v>0</v>
      </c>
      <c r="CF49" s="257">
        <f ca="1">IF($M49=$B49,0,IF(AND('Bonus Depreciation Help'!$C$34="50%",$M$5=Inservice),VLOOKUP($C$2,'LookUp Ranges'!$A$64:$CY$69,BW$38)*$B49,VLOOKUP($C$2,'LookUp Ranges'!$A$56:$CY$62,BW$38)*$B49))</f>
        <v>0</v>
      </c>
      <c r="CG49" s="257">
        <f ca="1">IF($M49=$B49,0,IF(AND('Bonus Depreciation Help'!$C$34="50%",$M$5=Inservice),VLOOKUP($C$2,'LookUp Ranges'!$A$64:$CY$69,BX$38)*$B49,VLOOKUP($C$2,'LookUp Ranges'!$A$56:$CY$62,BX$38)*$B49))</f>
        <v>0</v>
      </c>
      <c r="CH49" s="257">
        <f ca="1">IF($M49=$B49,0,IF(AND('Bonus Depreciation Help'!$C$34="50%",$M$5=Inservice),VLOOKUP($C$2,'LookUp Ranges'!$A$64:$CY$69,BY$38)*$B49,VLOOKUP($C$2,'LookUp Ranges'!$A$56:$CY$62,BY$38)*$B49))</f>
        <v>0</v>
      </c>
      <c r="CI49" s="257">
        <f ca="1">IF($M49=$B49,0,IF(AND('Bonus Depreciation Help'!$C$34="50%",$M$5=Inservice),VLOOKUP($C$2,'LookUp Ranges'!$A$64:$CY$69,BZ$38)*$B49,VLOOKUP($C$2,'LookUp Ranges'!$A$56:$CY$62,BZ$38)*$B49))</f>
        <v>0</v>
      </c>
      <c r="CJ49" s="257">
        <f ca="1">IF($M49=$B49,0,IF(AND('Bonus Depreciation Help'!$C$34="50%",$M$5=Inservice),VLOOKUP($C$2,'LookUp Ranges'!$A$64:$CY$69,CA$38)*$B49,VLOOKUP($C$2,'LookUp Ranges'!$A$56:$CY$62,CA$38)*$B49))</f>
        <v>0</v>
      </c>
      <c r="CK49" s="257">
        <f ca="1">IF($M49=$B49,0,IF(AND('Bonus Depreciation Help'!$C$34="50%",$M$5=Inservice),VLOOKUP($C$2,'LookUp Ranges'!$A$64:$CY$69,CB$38)*$B49,VLOOKUP($C$2,'LookUp Ranges'!$A$56:$CY$62,CB$38)*$B49))</f>
        <v>0</v>
      </c>
      <c r="CL49" s="257">
        <f ca="1">IF($M49=$B49,0,IF(AND('Bonus Depreciation Help'!$C$34="50%",$M$5=Inservice),VLOOKUP($C$2,'LookUp Ranges'!$A$64:$CY$69,CC$38)*$B49,VLOOKUP($C$2,'LookUp Ranges'!$A$56:$CY$62,CC$38)*$B49))</f>
        <v>0</v>
      </c>
      <c r="CM49" s="257">
        <f ca="1">IF($M49=$B49,0,IF(AND('Bonus Depreciation Help'!$C$34="50%",$M$5=Inservice),VLOOKUP($C$2,'LookUp Ranges'!$A$64:$CY$69,CD$38)*$B49,VLOOKUP($C$2,'LookUp Ranges'!$A$56:$CY$62,CD$38)*$B49))</f>
        <v>0</v>
      </c>
      <c r="CN49" s="257">
        <f ca="1">IF($M49=$B49,0,IF(AND('Bonus Depreciation Help'!$C$34="50%",$M$5=Inservice),VLOOKUP($C$2,'LookUp Ranges'!$A$64:$CY$69,CE$38)*$B49,VLOOKUP($C$2,'LookUp Ranges'!$A$56:$CY$62,CE$38)*$B49))</f>
        <v>0</v>
      </c>
      <c r="CO49" s="257">
        <f ca="1">IF($M49=$B49,0,IF(AND('Bonus Depreciation Help'!$C$34="50%",$M$5=Inservice),VLOOKUP($C$2,'LookUp Ranges'!$A$64:$CY$69,CF$38)*$B49,VLOOKUP($C$2,'LookUp Ranges'!$A$56:$CY$62,CF$38)*$B49))</f>
        <v>0</v>
      </c>
      <c r="CP49" s="257">
        <f ca="1">IF($M49=$B49,0,IF(AND('Bonus Depreciation Help'!$C$34="50%",$M$5=Inservice),VLOOKUP($C$2,'LookUp Ranges'!$A$64:$CY$69,CG$38)*$B49,VLOOKUP($C$2,'LookUp Ranges'!$A$56:$CY$62,CG$38)*$B49))</f>
        <v>0</v>
      </c>
      <c r="CQ49" s="257">
        <f ca="1">IF($M49=$B49,0,IF(AND('Bonus Depreciation Help'!$C$34="50%",$M$5=Inservice),VLOOKUP($C$2,'LookUp Ranges'!$A$64:$CY$69,CH$38)*$B49,VLOOKUP($C$2,'LookUp Ranges'!$A$56:$CY$62,CH$38)*$B49))</f>
        <v>0</v>
      </c>
      <c r="CR49" s="257">
        <f ca="1">IF($M49=$B49,0,IF(AND('Bonus Depreciation Help'!$C$34="50%",$M$5=Inservice),VLOOKUP($C$2,'LookUp Ranges'!$A$64:$CY$69,CI$38)*$B49,VLOOKUP($C$2,'LookUp Ranges'!$A$56:$CY$62,CI$38)*$B49))</f>
        <v>0</v>
      </c>
      <c r="CS49" s="257">
        <f ca="1">IF($M49=$B49,0,IF(AND('Bonus Depreciation Help'!$C$34="50%",$M$5=Inservice),VLOOKUP($C$2,'LookUp Ranges'!$A$64:$CY$69,CJ$38)*$B49,VLOOKUP($C$2,'LookUp Ranges'!$A$56:$CY$62,CJ$38)*$B49))</f>
        <v>0</v>
      </c>
      <c r="CT49" s="257">
        <f ca="1">IF($M49=$B49,0,IF(AND('Bonus Depreciation Help'!$C$34="50%",$M$5=Inservice),VLOOKUP($C$2,'LookUp Ranges'!$A$64:$CY$69,CK$38)*$B49,VLOOKUP($C$2,'LookUp Ranges'!$A$56:$CY$62,CK$38)*$B49))</f>
        <v>0</v>
      </c>
      <c r="CU49" s="257">
        <f ca="1">IF($M49=$B49,0,IF(AND('Bonus Depreciation Help'!$C$34="50%",$M$5=Inservice),VLOOKUP($C$2,'LookUp Ranges'!$A$64:$CY$69,CL$38)*$B49,VLOOKUP($C$2,'LookUp Ranges'!$A$56:$CY$62,CL$38)*$B49))</f>
        <v>0</v>
      </c>
      <c r="CV49" s="257">
        <f ca="1">IF($M49=$B49,0,IF(AND('Bonus Depreciation Help'!$C$34="50%",$M$5=Inservice),VLOOKUP($C$2,'LookUp Ranges'!$A$64:$CY$69,CM$38)*$B49,VLOOKUP($C$2,'LookUp Ranges'!$A$56:$CY$62,CM$38)*$B49))</f>
        <v>0</v>
      </c>
      <c r="CW49" s="257">
        <f ca="1">IF($M49=$B49,0,IF(AND('Bonus Depreciation Help'!$C$34="50%",$M$5=Inservice),VLOOKUP($C$2,'LookUp Ranges'!$A$64:$CY$69,CN$38)*$B49,VLOOKUP($C$2,'LookUp Ranges'!$A$56:$CY$62,CN$38)*$B49))</f>
        <v>0</v>
      </c>
      <c r="CX49" s="257">
        <f ca="1">IF($M49=$B49,0,IF(AND('Bonus Depreciation Help'!$C$34="50%",$M$5=Inservice),VLOOKUP($C$2,'LookUp Ranges'!$A$64:$CY$69,CO$38)*$B49,VLOOKUP($C$2,'LookUp Ranges'!$A$56:$CY$62,CO$38)*$B49))</f>
        <v>0</v>
      </c>
      <c r="CY49" s="247">
        <f t="shared" ca="1" si="28"/>
        <v>0</v>
      </c>
    </row>
    <row r="50" spans="1:103" x14ac:dyDescent="0.2">
      <c r="A50" s="246">
        <f t="shared" si="26"/>
        <v>12</v>
      </c>
      <c r="B50" s="238">
        <f t="shared" si="27"/>
        <v>0</v>
      </c>
      <c r="C50" s="248"/>
      <c r="D50" s="248"/>
      <c r="E50" s="248"/>
      <c r="F50" s="248"/>
      <c r="G50" s="248"/>
      <c r="H50" s="248"/>
      <c r="I50" s="248"/>
      <c r="J50" s="248"/>
      <c r="K50" s="248"/>
      <c r="L50" s="248"/>
      <c r="M50" s="248"/>
      <c r="N50" s="256">
        <f ca="1">IF(AND('Bonus Depreciation Help'!$C$34="100%",N$5=Inservice),$B50,IF(AND('Bonus Depreciation Help'!$C$34="50%",N$5=Inservice),VLOOKUP($C$2,'LookUp Ranges'!$A$64:$CY$69,D$38)*$B50,VLOOKUP($C$2,'LookUp Ranges'!$A$56:$CY$62,D$38)*$B50))</f>
        <v>0</v>
      </c>
      <c r="O50" s="256">
        <f ca="1">IF($N50=$B50,0,IF(AND('Bonus Depreciation Help'!$C$34="50%",$N$5=Inservice),VLOOKUP($C$2,'LookUp Ranges'!$A$64:$CY$69,E$38)*$B50,VLOOKUP($C$2,'LookUp Ranges'!$A$56:$CY$62,E$38)*$B50))</f>
        <v>0</v>
      </c>
      <c r="P50" s="256">
        <f ca="1">IF($N50=$B50,0,IF(AND('Bonus Depreciation Help'!$C$34="50%",$N$5=Inservice),VLOOKUP($C$2,'LookUp Ranges'!$A$64:$CY$69,F$38)*$B50,VLOOKUP($C$2,'LookUp Ranges'!$A$56:$CY$62,F$38)*$B50))</f>
        <v>0</v>
      </c>
      <c r="Q50" s="256">
        <f ca="1">IF($N50=$B50,0,IF(AND('Bonus Depreciation Help'!$C$34="50%",$N$5=Inservice),VLOOKUP($C$2,'LookUp Ranges'!$A$64:$CY$69,G$38)*$B50,VLOOKUP($C$2,'LookUp Ranges'!$A$56:$CY$62,G$38)*$B50))</f>
        <v>0</v>
      </c>
      <c r="R50" s="256">
        <f ca="1">IF($N50=$B50,0,IF(AND('Bonus Depreciation Help'!$C$34="50%",$N$5=Inservice),VLOOKUP($C$2,'LookUp Ranges'!$A$64:$CY$69,H$38)*$B50,VLOOKUP($C$2,'LookUp Ranges'!$A$56:$CY$62,H$38)*$B50))</f>
        <v>0</v>
      </c>
      <c r="S50" s="256">
        <f ca="1">IF($N50=$B50,0,IF(AND('Bonus Depreciation Help'!$C$34="50%",$N$5=Inservice),VLOOKUP($C$2,'LookUp Ranges'!$A$64:$CY$69,I$38)*$B50,VLOOKUP($C$2,'LookUp Ranges'!$A$56:$CY$62,I$38)*$B50))</f>
        <v>0</v>
      </c>
      <c r="T50" s="256">
        <f ca="1">IF($N50=$B50,0,IF(AND('Bonus Depreciation Help'!$C$34="50%",$N$5=Inservice),VLOOKUP($C$2,'LookUp Ranges'!$A$64:$CY$69,J$38)*$B50,VLOOKUP($C$2,'LookUp Ranges'!$A$56:$CY$62,J$38)*$B50))</f>
        <v>0</v>
      </c>
      <c r="U50" s="256">
        <f ca="1">IF($N50=$B50,0,IF(AND('Bonus Depreciation Help'!$C$34="50%",$N$5=Inservice),VLOOKUP($C$2,'LookUp Ranges'!$A$64:$CY$69,K$38)*$B50,VLOOKUP($C$2,'LookUp Ranges'!$A$56:$CY$62,K$38)*$B50))</f>
        <v>0</v>
      </c>
      <c r="V50" s="256">
        <f ca="1">IF($N50=$B50,0,IF(AND('Bonus Depreciation Help'!$C$34="50%",$N$5=Inservice),VLOOKUP($C$2,'LookUp Ranges'!$A$64:$CY$69,L$38)*$B50,VLOOKUP($C$2,'LookUp Ranges'!$A$56:$CY$62,L$38)*$B50))</f>
        <v>0</v>
      </c>
      <c r="W50" s="256">
        <f ca="1">IF($N50=$B50,0,IF(AND('Bonus Depreciation Help'!$C$34="50%",$N$5=Inservice),VLOOKUP($C$2,'LookUp Ranges'!$A$64:$CY$69,M$38)*$B50,VLOOKUP($C$2,'LookUp Ranges'!$A$56:$CY$62,M$38)*$B50))</f>
        <v>0</v>
      </c>
      <c r="X50" s="256">
        <f ca="1">IF($N50=$B50,0,IF(AND('Bonus Depreciation Help'!$C$34="50%",$N$5=Inservice),VLOOKUP($C$2,'LookUp Ranges'!$A$64:$CY$69,N$38)*$B50,VLOOKUP($C$2,'LookUp Ranges'!$A$56:$CY$62,N$38)*$B50))</f>
        <v>0</v>
      </c>
      <c r="Y50" s="256">
        <f ca="1">IF($N50=$B50,0,IF(AND('Bonus Depreciation Help'!$C$34="50%",$N$5=Inservice),VLOOKUP($C$2,'LookUp Ranges'!$A$64:$CY$69,O$38)*$B50,VLOOKUP($C$2,'LookUp Ranges'!$A$56:$CY$62,O$38)*$B50))</f>
        <v>0</v>
      </c>
      <c r="Z50" s="257">
        <f ca="1">IF($N50=$B50,0,IF(AND('Bonus Depreciation Help'!$C$34="50%",$N$5=Inservice),VLOOKUP($C$2,'LookUp Ranges'!$A$64:$CY$69,P$38)*$B50,VLOOKUP($C$2,'LookUp Ranges'!$A$56:$CY$62,P$38)*$B50))</f>
        <v>0</v>
      </c>
      <c r="AA50" s="257">
        <f ca="1">IF($N50=$B50,0,IF(AND('Bonus Depreciation Help'!$C$34="50%",$N$5=Inservice),VLOOKUP($C$2,'LookUp Ranges'!$A$64:$CY$69,Q$38)*$B50,VLOOKUP($C$2,'LookUp Ranges'!$A$56:$CY$62,Q$38)*$B50))</f>
        <v>0</v>
      </c>
      <c r="AB50" s="257">
        <f ca="1">IF($N50=$B50,0,IF(AND('Bonus Depreciation Help'!$C$34="50%",$N$5=Inservice),VLOOKUP($C$2,'LookUp Ranges'!$A$64:$CY$69,R$38)*$B50,VLOOKUP($C$2,'LookUp Ranges'!$A$56:$CY$62,R$38)*$B50))</f>
        <v>0</v>
      </c>
      <c r="AC50" s="257">
        <f ca="1">IF($N50=$B50,0,IF(AND('Bonus Depreciation Help'!$C$34="50%",$N$5=Inservice),VLOOKUP($C$2,'LookUp Ranges'!$A$64:$CY$69,S$38)*$B50,VLOOKUP($C$2,'LookUp Ranges'!$A$56:$CY$62,S$38)*$B50))</f>
        <v>0</v>
      </c>
      <c r="AD50" s="257">
        <f ca="1">IF($N50=$B50,0,IF(AND('Bonus Depreciation Help'!$C$34="50%",$N$5=Inservice),VLOOKUP($C$2,'LookUp Ranges'!$A$64:$CY$69,T$38)*$B50,VLOOKUP($C$2,'LookUp Ranges'!$A$56:$CY$62,T$38)*$B50))</f>
        <v>0</v>
      </c>
      <c r="AE50" s="257">
        <f ca="1">IF($N50=$B50,0,IF(AND('Bonus Depreciation Help'!$C$34="50%",$N$5=Inservice),VLOOKUP($C$2,'LookUp Ranges'!$A$64:$CY$69,U$38)*$B50,VLOOKUP($C$2,'LookUp Ranges'!$A$56:$CY$62,U$38)*$B50))</f>
        <v>0</v>
      </c>
      <c r="AF50" s="257">
        <f ca="1">IF($N50=$B50,0,IF(AND('Bonus Depreciation Help'!$C$34="50%",$N$5=Inservice),VLOOKUP($C$2,'LookUp Ranges'!$A$64:$CY$69,V$38)*$B50,VLOOKUP($C$2,'LookUp Ranges'!$A$56:$CY$62,V$38)*$B50))</f>
        <v>0</v>
      </c>
      <c r="AG50" s="257">
        <f ca="1">IF($N50=$B50,0,IF(AND('Bonus Depreciation Help'!$C$34="50%",$N$5=Inservice),VLOOKUP($C$2,'LookUp Ranges'!$A$64:$CY$69,W$38)*$B50,VLOOKUP($C$2,'LookUp Ranges'!$A$56:$CY$62,W$38)*$B50))</f>
        <v>0</v>
      </c>
      <c r="AH50" s="257">
        <f ca="1">IF($N50=$B50,0,IF(AND('Bonus Depreciation Help'!$C$34="50%",$N$5=Inservice),VLOOKUP($C$2,'LookUp Ranges'!$A$64:$CY$69,X$38)*$B50,VLOOKUP($C$2,'LookUp Ranges'!$A$56:$CY$62,X$38)*$B50))</f>
        <v>0</v>
      </c>
      <c r="AI50" s="257">
        <f ca="1">IF($N50=$B50,0,IF(AND('Bonus Depreciation Help'!$C$34="50%",$N$5=Inservice),VLOOKUP($C$2,'LookUp Ranges'!$A$64:$CY$69,Y$38)*$B50,VLOOKUP($C$2,'LookUp Ranges'!$A$56:$CY$62,Y$38)*$B50))</f>
        <v>0</v>
      </c>
      <c r="AJ50" s="257">
        <f ca="1">IF($N50=$B50,0,IF(AND('Bonus Depreciation Help'!$C$34="50%",$N$5=Inservice),VLOOKUP($C$2,'LookUp Ranges'!$A$64:$CY$69,Z$38)*$B50,VLOOKUP($C$2,'LookUp Ranges'!$A$56:$CY$62,Z$38)*$B50))</f>
        <v>0</v>
      </c>
      <c r="AK50" s="257">
        <f ca="1">IF($N50=$B50,0,IF(AND('Bonus Depreciation Help'!$C$34="50%",$N$5=Inservice),VLOOKUP($C$2,'LookUp Ranges'!$A$64:$CY$69,AA$38)*$B50,VLOOKUP($C$2,'LookUp Ranges'!$A$56:$CY$62,AA$38)*$B50))</f>
        <v>0</v>
      </c>
      <c r="AL50" s="257">
        <f ca="1">IF($N50=$B50,0,IF(AND('Bonus Depreciation Help'!$C$34="50%",$N$5=Inservice),VLOOKUP($C$2,'LookUp Ranges'!$A$64:$CY$69,AB$38)*$B50,VLOOKUP($C$2,'LookUp Ranges'!$A$56:$CY$62,AB$38)*$B50))</f>
        <v>0</v>
      </c>
      <c r="AM50" s="257">
        <f ca="1">IF($N50=$B50,0,IF(AND('Bonus Depreciation Help'!$C$34="50%",$N$5=Inservice),VLOOKUP($C$2,'LookUp Ranges'!$A$64:$CY$69,AC$38)*$B50,VLOOKUP($C$2,'LookUp Ranges'!$A$56:$CY$62,AC$38)*$B50))</f>
        <v>0</v>
      </c>
      <c r="AN50" s="257">
        <f ca="1">IF($N50=$B50,0,IF(AND('Bonus Depreciation Help'!$C$34="50%",$N$5=Inservice),VLOOKUP($C$2,'LookUp Ranges'!$A$64:$CY$69,AD$38)*$B50,VLOOKUP($C$2,'LookUp Ranges'!$A$56:$CY$62,AD$38)*$B50))</f>
        <v>0</v>
      </c>
      <c r="AO50" s="257">
        <f ca="1">IF($N50=$B50,0,IF(AND('Bonus Depreciation Help'!$C$34="50%",$N$5=Inservice),VLOOKUP($C$2,'LookUp Ranges'!$A$64:$CY$69,AE$38)*$B50,VLOOKUP($C$2,'LookUp Ranges'!$A$56:$CY$62,AE$38)*$B50))</f>
        <v>0</v>
      </c>
      <c r="AP50" s="257">
        <f ca="1">IF($N50=$B50,0,IF(AND('Bonus Depreciation Help'!$C$34="50%",$N$5=Inservice),VLOOKUP($C$2,'LookUp Ranges'!$A$64:$CY$69,AF$38)*$B50,VLOOKUP($C$2,'LookUp Ranges'!$A$56:$CY$62,AF$38)*$B50))</f>
        <v>0</v>
      </c>
      <c r="AQ50" s="257">
        <f ca="1">IF($N50=$B50,0,IF(AND('Bonus Depreciation Help'!$C$34="50%",$N$5=Inservice),VLOOKUP($C$2,'LookUp Ranges'!$A$64:$CY$69,AG$38)*$B50,VLOOKUP($C$2,'LookUp Ranges'!$A$56:$CY$62,AG$38)*$B50))</f>
        <v>0</v>
      </c>
      <c r="AR50" s="257">
        <f ca="1">IF($N50=$B50,0,IF(AND('Bonus Depreciation Help'!$C$34="50%",$N$5=Inservice),VLOOKUP($C$2,'LookUp Ranges'!$A$64:$CY$69,AH$38)*$B50,VLOOKUP($C$2,'LookUp Ranges'!$A$56:$CY$62,AH$38)*$B50))</f>
        <v>0</v>
      </c>
      <c r="AS50" s="257">
        <f ca="1">IF($N50=$B50,0,IF(AND('Bonus Depreciation Help'!$C$34="50%",$N$5=Inservice),VLOOKUP($C$2,'LookUp Ranges'!$A$64:$CY$69,AI$38)*$B50,VLOOKUP($C$2,'LookUp Ranges'!$A$56:$CY$62,AI$38)*$B50))</f>
        <v>0</v>
      </c>
      <c r="AT50" s="257">
        <f ca="1">IF($N50=$B50,0,IF(AND('Bonus Depreciation Help'!$C$34="50%",$N$5=Inservice),VLOOKUP($C$2,'LookUp Ranges'!$A$64:$CY$69,AJ$38)*$B50,VLOOKUP($C$2,'LookUp Ranges'!$A$56:$CY$62,AJ$38)*$B50))</f>
        <v>0</v>
      </c>
      <c r="AU50" s="257">
        <f ca="1">IF($N50=$B50,0,IF(AND('Bonus Depreciation Help'!$C$34="50%",$N$5=Inservice),VLOOKUP($C$2,'LookUp Ranges'!$A$64:$CY$69,AK$38)*$B50,VLOOKUP($C$2,'LookUp Ranges'!$A$56:$CY$62,AK$38)*$B50))</f>
        <v>0</v>
      </c>
      <c r="AV50" s="257">
        <f ca="1">IF($N50=$B50,0,IF(AND('Bonus Depreciation Help'!$C$34="50%",$N$5=Inservice),VLOOKUP($C$2,'LookUp Ranges'!$A$64:$CY$69,AL$38)*$B50,VLOOKUP($C$2,'LookUp Ranges'!$A$56:$CY$62,AL$38)*$B50))</f>
        <v>0</v>
      </c>
      <c r="AW50" s="257">
        <f ca="1">IF($N50=$B50,0,IF(AND('Bonus Depreciation Help'!$C$34="50%",$N$5=Inservice),VLOOKUP($C$2,'LookUp Ranges'!$A$64:$CY$69,AM$38)*$B50,VLOOKUP($C$2,'LookUp Ranges'!$A$56:$CY$62,AM$38)*$B50))</f>
        <v>0</v>
      </c>
      <c r="AX50" s="257">
        <f ca="1">IF($N50=$B50,0,IF(AND('Bonus Depreciation Help'!$C$34="50%",$N$5=Inservice),VLOOKUP($C$2,'LookUp Ranges'!$A$64:$CY$69,AN$38)*$B50,VLOOKUP($C$2,'LookUp Ranges'!$A$56:$CY$62,AN$38)*$B50))</f>
        <v>0</v>
      </c>
      <c r="AY50" s="257">
        <f ca="1">IF($N50=$B50,0,IF(AND('Bonus Depreciation Help'!$C$34="50%",$N$5=Inservice),VLOOKUP($C$2,'LookUp Ranges'!$A$64:$CY$69,AO$38)*$B50,VLOOKUP($C$2,'LookUp Ranges'!$A$56:$CY$62,AO$38)*$B50))</f>
        <v>0</v>
      </c>
      <c r="AZ50" s="257">
        <f ca="1">IF($N50=$B50,0,IF(AND('Bonus Depreciation Help'!$C$34="50%",$N$5=Inservice),VLOOKUP($C$2,'LookUp Ranges'!$A$64:$CY$69,AP$38)*$B50,VLOOKUP($C$2,'LookUp Ranges'!$A$56:$CY$62,AP$38)*$B50))</f>
        <v>0</v>
      </c>
      <c r="BA50" s="257">
        <f ca="1">IF($N50=$B50,0,IF(AND('Bonus Depreciation Help'!$C$34="50%",$N$5=Inservice),VLOOKUP($C$2,'LookUp Ranges'!$A$64:$CY$69,AQ$38)*$B50,VLOOKUP($C$2,'LookUp Ranges'!$A$56:$CY$62,AQ$38)*$B50))</f>
        <v>0</v>
      </c>
      <c r="BB50" s="257">
        <f ca="1">IF($N50=$B50,0,IF(AND('Bonus Depreciation Help'!$C$34="50%",$N$5=Inservice),VLOOKUP($C$2,'LookUp Ranges'!$A$64:$CY$69,AR$38)*$B50,VLOOKUP($C$2,'LookUp Ranges'!$A$56:$CY$62,AR$38)*$B50))</f>
        <v>0</v>
      </c>
      <c r="BC50" s="257">
        <f ca="1">IF($N50=$B50,0,IF(AND('Bonus Depreciation Help'!$C$34="50%",$N$5=Inservice),VLOOKUP($C$2,'LookUp Ranges'!$A$64:$CY$69,AS$38)*$B50,VLOOKUP($C$2,'LookUp Ranges'!$A$56:$CY$62,AS$38)*$B50))</f>
        <v>0</v>
      </c>
      <c r="BD50" s="257">
        <f ca="1">IF($N50=$B50,0,IF(AND('Bonus Depreciation Help'!$C$34="50%",$N$5=Inservice),VLOOKUP($C$2,'LookUp Ranges'!$A$64:$CY$69,AT$38)*$B50,VLOOKUP($C$2,'LookUp Ranges'!$A$56:$CY$62,AT$38)*$B50))</f>
        <v>0</v>
      </c>
      <c r="BE50" s="257">
        <f ca="1">IF($N50=$B50,0,IF(AND('Bonus Depreciation Help'!$C$34="50%",$N$5=Inservice),VLOOKUP($C$2,'LookUp Ranges'!$A$64:$CY$69,AU$38)*$B50,VLOOKUP($C$2,'LookUp Ranges'!$A$56:$CY$62,AU$38)*$B50))</f>
        <v>0</v>
      </c>
      <c r="BF50" s="257">
        <f ca="1">IF($N50=$B50,0,IF(AND('Bonus Depreciation Help'!$C$34="50%",$N$5=Inservice),VLOOKUP($C$2,'LookUp Ranges'!$A$64:$CY$69,AV$38)*$B50,VLOOKUP($C$2,'LookUp Ranges'!$A$56:$CY$62,AV$38)*$B50))</f>
        <v>0</v>
      </c>
      <c r="BG50" s="257">
        <f ca="1">IF($N50=$B50,0,IF(AND('Bonus Depreciation Help'!$C$34="50%",$N$5=Inservice),VLOOKUP($C$2,'LookUp Ranges'!$A$64:$CY$69,AW$38)*$B50,VLOOKUP($C$2,'LookUp Ranges'!$A$56:$CY$62,AW$38)*$B50))</f>
        <v>0</v>
      </c>
      <c r="BH50" s="257">
        <f ca="1">IF($N50=$B50,0,IF(AND('Bonus Depreciation Help'!$C$34="50%",$N$5=Inservice),VLOOKUP($C$2,'LookUp Ranges'!$A$64:$CY$69,AX$38)*$B50,VLOOKUP($C$2,'LookUp Ranges'!$A$56:$CY$62,AX$38)*$B50))</f>
        <v>0</v>
      </c>
      <c r="BI50" s="257">
        <f ca="1">IF($N50=$B50,0,IF(AND('Bonus Depreciation Help'!$C$34="50%",$N$5=Inservice),VLOOKUP($C$2,'LookUp Ranges'!$A$64:$CY$69,AY$38)*$B50,VLOOKUP($C$2,'LookUp Ranges'!$A$56:$CY$62,AY$38)*$B50))</f>
        <v>0</v>
      </c>
      <c r="BJ50" s="257">
        <f ca="1">IF($N50=$B50,0,IF(AND('Bonus Depreciation Help'!$C$34="50%",$N$5=Inservice),VLOOKUP($C$2,'LookUp Ranges'!$A$64:$CY$69,AZ$38)*$B50,VLOOKUP($C$2,'LookUp Ranges'!$A$56:$CY$62,AZ$38)*$B50))</f>
        <v>0</v>
      </c>
      <c r="BK50" s="257">
        <f ca="1">IF($N50=$B50,0,IF(AND('Bonus Depreciation Help'!$C$34="50%",$N$5=Inservice),VLOOKUP($C$2,'LookUp Ranges'!$A$64:$CY$69,BA$38)*$B50,VLOOKUP($C$2,'LookUp Ranges'!$A$56:$CY$62,BA$38)*$B50))</f>
        <v>0</v>
      </c>
      <c r="BL50" s="257">
        <f ca="1">IF($N50=$B50,0,IF(AND('Bonus Depreciation Help'!$C$34="50%",$N$5=Inservice),VLOOKUP($C$2,'LookUp Ranges'!$A$64:$CY$69,BB$38)*$B50,VLOOKUP($C$2,'LookUp Ranges'!$A$56:$CY$62,BB$38)*$B50))</f>
        <v>0</v>
      </c>
      <c r="BM50" s="257">
        <f ca="1">IF($N50=$B50,0,IF(AND('Bonus Depreciation Help'!$C$34="50%",$N$5=Inservice),VLOOKUP($C$2,'LookUp Ranges'!$A$64:$CY$69,BC$38)*$B50,VLOOKUP($C$2,'LookUp Ranges'!$A$56:$CY$62,BC$38)*$B50))</f>
        <v>0</v>
      </c>
      <c r="BN50" s="257">
        <f ca="1">IF($N50=$B50,0,IF(AND('Bonus Depreciation Help'!$C$34="50%",$N$5=Inservice),VLOOKUP($C$2,'LookUp Ranges'!$A$64:$CY$69,BD$38)*$B50,VLOOKUP($C$2,'LookUp Ranges'!$A$56:$CY$62,BD$38)*$B50))</f>
        <v>0</v>
      </c>
      <c r="BO50" s="257">
        <f ca="1">IF($N50=$B50,0,IF(AND('Bonus Depreciation Help'!$C$34="50%",$N$5=Inservice),VLOOKUP($C$2,'LookUp Ranges'!$A$64:$CY$69,BE$38)*$B50,VLOOKUP($C$2,'LookUp Ranges'!$A$56:$CY$62,BE$38)*$B50))</f>
        <v>0</v>
      </c>
      <c r="BP50" s="257">
        <f ca="1">IF($N50=$B50,0,IF(AND('Bonus Depreciation Help'!$C$34="50%",$N$5=Inservice),VLOOKUP($C$2,'LookUp Ranges'!$A$64:$CY$69,BF$38)*$B50,VLOOKUP($C$2,'LookUp Ranges'!$A$56:$CY$62,BF$38)*$B50))</f>
        <v>0</v>
      </c>
      <c r="BQ50" s="257">
        <f ca="1">IF($N50=$B50,0,IF(AND('Bonus Depreciation Help'!$C$34="50%",$N$5=Inservice),VLOOKUP($C$2,'LookUp Ranges'!$A$64:$CY$69,BG$38)*$B50,VLOOKUP($C$2,'LookUp Ranges'!$A$56:$CY$62,BG$38)*$B50))</f>
        <v>0</v>
      </c>
      <c r="BR50" s="257">
        <f ca="1">IF($N50=$B50,0,IF(AND('Bonus Depreciation Help'!$C$34="50%",$N$5=Inservice),VLOOKUP($C$2,'LookUp Ranges'!$A$64:$CY$69,BH$38)*$B50,VLOOKUP($C$2,'LookUp Ranges'!$A$56:$CY$62,BH$38)*$B50))</f>
        <v>0</v>
      </c>
      <c r="BS50" s="257">
        <f ca="1">IF($N50=$B50,0,IF(AND('Bonus Depreciation Help'!$C$34="50%",$N$5=Inservice),VLOOKUP($C$2,'LookUp Ranges'!$A$64:$CY$69,BI$38)*$B50,VLOOKUP($C$2,'LookUp Ranges'!$A$56:$CY$62,BI$38)*$B50))</f>
        <v>0</v>
      </c>
      <c r="BT50" s="257">
        <f ca="1">IF($N50=$B50,0,IF(AND('Bonus Depreciation Help'!$C$34="50%",$N$5=Inservice),VLOOKUP($C$2,'LookUp Ranges'!$A$64:$CY$69,BJ$38)*$B50,VLOOKUP($C$2,'LookUp Ranges'!$A$56:$CY$62,BJ$38)*$B50))</f>
        <v>0</v>
      </c>
      <c r="BU50" s="257">
        <f ca="1">IF($N50=$B50,0,IF(AND('Bonus Depreciation Help'!$C$34="50%",$N$5=Inservice),VLOOKUP($C$2,'LookUp Ranges'!$A$64:$CY$69,BK$38)*$B50,VLOOKUP($C$2,'LookUp Ranges'!$A$56:$CY$62,BK$38)*$B50))</f>
        <v>0</v>
      </c>
      <c r="BV50" s="257">
        <f ca="1">IF($N50=$B50,0,IF(AND('Bonus Depreciation Help'!$C$34="50%",$N$5=Inservice),VLOOKUP($C$2,'LookUp Ranges'!$A$64:$CY$69,BL$38)*$B50,VLOOKUP($C$2,'LookUp Ranges'!$A$56:$CY$62,BL$38)*$B50))</f>
        <v>0</v>
      </c>
      <c r="BW50" s="257">
        <f ca="1">IF($N50=$B50,0,IF(AND('Bonus Depreciation Help'!$C$34="50%",$N$5=Inservice),VLOOKUP($C$2,'LookUp Ranges'!$A$64:$CY$69,BM$38)*$B50,VLOOKUP($C$2,'LookUp Ranges'!$A$56:$CY$62,BM$38)*$B50))</f>
        <v>0</v>
      </c>
      <c r="BX50" s="257">
        <f ca="1">IF($N50=$B50,0,IF(AND('Bonus Depreciation Help'!$C$34="50%",$N$5=Inservice),VLOOKUP($C$2,'LookUp Ranges'!$A$64:$CY$69,BN$38)*$B50,VLOOKUP($C$2,'LookUp Ranges'!$A$56:$CY$62,BN$38)*$B50))</f>
        <v>0</v>
      </c>
      <c r="BY50" s="257">
        <f ca="1">IF($N50=$B50,0,IF(AND('Bonus Depreciation Help'!$C$34="50%",$N$5=Inservice),VLOOKUP($C$2,'LookUp Ranges'!$A$64:$CY$69,BO$38)*$B50,VLOOKUP($C$2,'LookUp Ranges'!$A$56:$CY$62,BO$38)*$B50))</f>
        <v>0</v>
      </c>
      <c r="BZ50" s="257">
        <f ca="1">IF($N50=$B50,0,IF(AND('Bonus Depreciation Help'!$C$34="50%",$N$5=Inservice),VLOOKUP($C$2,'LookUp Ranges'!$A$64:$CY$69,BP$38)*$B50,VLOOKUP($C$2,'LookUp Ranges'!$A$56:$CY$62,BP$38)*$B50))</f>
        <v>0</v>
      </c>
      <c r="CA50" s="257">
        <f ca="1">IF($N50=$B50,0,IF(AND('Bonus Depreciation Help'!$C$34="50%",$N$5=Inservice),VLOOKUP($C$2,'LookUp Ranges'!$A$64:$CY$69,BQ$38)*$B50,VLOOKUP($C$2,'LookUp Ranges'!$A$56:$CY$62,BQ$38)*$B50))</f>
        <v>0</v>
      </c>
      <c r="CB50" s="257">
        <f ca="1">IF($N50=$B50,0,IF(AND('Bonus Depreciation Help'!$C$34="50%",$N$5=Inservice),VLOOKUP($C$2,'LookUp Ranges'!$A$64:$CY$69,BR$38)*$B50,VLOOKUP($C$2,'LookUp Ranges'!$A$56:$CY$62,BR$38)*$B50))</f>
        <v>0</v>
      </c>
      <c r="CC50" s="257">
        <f ca="1">IF($N50=$B50,0,IF(AND('Bonus Depreciation Help'!$C$34="50%",$N$5=Inservice),VLOOKUP($C$2,'LookUp Ranges'!$A$64:$CY$69,BS$38)*$B50,VLOOKUP($C$2,'LookUp Ranges'!$A$56:$CY$62,BS$38)*$B50))</f>
        <v>0</v>
      </c>
      <c r="CD50" s="257">
        <f ca="1">IF($N50=$B50,0,IF(AND('Bonus Depreciation Help'!$C$34="50%",$N$5=Inservice),VLOOKUP($C$2,'LookUp Ranges'!$A$64:$CY$69,BT$38)*$B50,VLOOKUP($C$2,'LookUp Ranges'!$A$56:$CY$62,BT$38)*$B50))</f>
        <v>0</v>
      </c>
      <c r="CE50" s="257">
        <f ca="1">IF($N50=$B50,0,IF(AND('Bonus Depreciation Help'!$C$34="50%",$N$5=Inservice),VLOOKUP($C$2,'LookUp Ranges'!$A$64:$CY$69,BU$38)*$B50,VLOOKUP($C$2,'LookUp Ranges'!$A$56:$CY$62,BU$38)*$B50))</f>
        <v>0</v>
      </c>
      <c r="CF50" s="257">
        <f ca="1">IF($N50=$B50,0,IF(AND('Bonus Depreciation Help'!$C$34="50%",$N$5=Inservice),VLOOKUP($C$2,'LookUp Ranges'!$A$64:$CY$69,BV$38)*$B50,VLOOKUP($C$2,'LookUp Ranges'!$A$56:$CY$62,BV$38)*$B50))</f>
        <v>0</v>
      </c>
      <c r="CG50" s="257">
        <f ca="1">IF($N50=$B50,0,IF(AND('Bonus Depreciation Help'!$C$34="50%",$N$5=Inservice),VLOOKUP($C$2,'LookUp Ranges'!$A$64:$CY$69,BW$38)*$B50,VLOOKUP($C$2,'LookUp Ranges'!$A$56:$CY$62,BW$38)*$B50))</f>
        <v>0</v>
      </c>
      <c r="CH50" s="257">
        <f ca="1">IF($N50=$B50,0,IF(AND('Bonus Depreciation Help'!$C$34="50%",$N$5=Inservice),VLOOKUP($C$2,'LookUp Ranges'!$A$64:$CY$69,BX$38)*$B50,VLOOKUP($C$2,'LookUp Ranges'!$A$56:$CY$62,BX$38)*$B50))</f>
        <v>0</v>
      </c>
      <c r="CI50" s="257">
        <f ca="1">IF($N50=$B50,0,IF(AND('Bonus Depreciation Help'!$C$34="50%",$N$5=Inservice),VLOOKUP($C$2,'LookUp Ranges'!$A$64:$CY$69,BY$38)*$B50,VLOOKUP($C$2,'LookUp Ranges'!$A$56:$CY$62,BY$38)*$B50))</f>
        <v>0</v>
      </c>
      <c r="CJ50" s="257">
        <f ca="1">IF($N50=$B50,0,IF(AND('Bonus Depreciation Help'!$C$34="50%",$N$5=Inservice),VLOOKUP($C$2,'LookUp Ranges'!$A$64:$CY$69,BZ$38)*$B50,VLOOKUP($C$2,'LookUp Ranges'!$A$56:$CY$62,BZ$38)*$B50))</f>
        <v>0</v>
      </c>
      <c r="CK50" s="257">
        <f ca="1">IF($N50=$B50,0,IF(AND('Bonus Depreciation Help'!$C$34="50%",$N$5=Inservice),VLOOKUP($C$2,'LookUp Ranges'!$A$64:$CY$69,CA$38)*$B50,VLOOKUP($C$2,'LookUp Ranges'!$A$56:$CY$62,CA$38)*$B50))</f>
        <v>0</v>
      </c>
      <c r="CL50" s="257">
        <f ca="1">IF($N50=$B50,0,IF(AND('Bonus Depreciation Help'!$C$34="50%",$N$5=Inservice),VLOOKUP($C$2,'LookUp Ranges'!$A$64:$CY$69,CB$38)*$B50,VLOOKUP($C$2,'LookUp Ranges'!$A$56:$CY$62,CB$38)*$B50))</f>
        <v>0</v>
      </c>
      <c r="CM50" s="257">
        <f ca="1">IF($N50=$B50,0,IF(AND('Bonus Depreciation Help'!$C$34="50%",$N$5=Inservice),VLOOKUP($C$2,'LookUp Ranges'!$A$64:$CY$69,CC$38)*$B50,VLOOKUP($C$2,'LookUp Ranges'!$A$56:$CY$62,CC$38)*$B50))</f>
        <v>0</v>
      </c>
      <c r="CN50" s="257">
        <f ca="1">IF($N50=$B50,0,IF(AND('Bonus Depreciation Help'!$C$34="50%",$N$5=Inservice),VLOOKUP($C$2,'LookUp Ranges'!$A$64:$CY$69,CD$38)*$B50,VLOOKUP($C$2,'LookUp Ranges'!$A$56:$CY$62,CD$38)*$B50))</f>
        <v>0</v>
      </c>
      <c r="CO50" s="257">
        <f ca="1">IF($N50=$B50,0,IF(AND('Bonus Depreciation Help'!$C$34="50%",$N$5=Inservice),VLOOKUP($C$2,'LookUp Ranges'!$A$64:$CY$69,CE$38)*$B50,VLOOKUP($C$2,'LookUp Ranges'!$A$56:$CY$62,CE$38)*$B50))</f>
        <v>0</v>
      </c>
      <c r="CP50" s="257">
        <f ca="1">IF($N50=$B50,0,IF(AND('Bonus Depreciation Help'!$C$34="50%",$N$5=Inservice),VLOOKUP($C$2,'LookUp Ranges'!$A$64:$CY$69,CF$38)*$B50,VLOOKUP($C$2,'LookUp Ranges'!$A$56:$CY$62,CF$38)*$B50))</f>
        <v>0</v>
      </c>
      <c r="CQ50" s="257">
        <f ca="1">IF($N50=$B50,0,IF(AND('Bonus Depreciation Help'!$C$34="50%",$N$5=Inservice),VLOOKUP($C$2,'LookUp Ranges'!$A$64:$CY$69,CG$38)*$B50,VLOOKUP($C$2,'LookUp Ranges'!$A$56:$CY$62,CG$38)*$B50))</f>
        <v>0</v>
      </c>
      <c r="CR50" s="257">
        <f ca="1">IF($N50=$B50,0,IF(AND('Bonus Depreciation Help'!$C$34="50%",$N$5=Inservice),VLOOKUP($C$2,'LookUp Ranges'!$A$64:$CY$69,CH$38)*$B50,VLOOKUP($C$2,'LookUp Ranges'!$A$56:$CY$62,CH$38)*$B50))</f>
        <v>0</v>
      </c>
      <c r="CS50" s="257">
        <f ca="1">IF($N50=$B50,0,IF(AND('Bonus Depreciation Help'!$C$34="50%",$N$5=Inservice),VLOOKUP($C$2,'LookUp Ranges'!$A$64:$CY$69,CI$38)*$B50,VLOOKUP($C$2,'LookUp Ranges'!$A$56:$CY$62,CI$38)*$B50))</f>
        <v>0</v>
      </c>
      <c r="CT50" s="257">
        <f ca="1">IF($N50=$B50,0,IF(AND('Bonus Depreciation Help'!$C$34="50%",$N$5=Inservice),VLOOKUP($C$2,'LookUp Ranges'!$A$64:$CY$69,CJ$38)*$B50,VLOOKUP($C$2,'LookUp Ranges'!$A$56:$CY$62,CJ$38)*$B50))</f>
        <v>0</v>
      </c>
      <c r="CU50" s="257">
        <f ca="1">IF($N50=$B50,0,IF(AND('Bonus Depreciation Help'!$C$34="50%",$N$5=Inservice),VLOOKUP($C$2,'LookUp Ranges'!$A$64:$CY$69,CK$38)*$B50,VLOOKUP($C$2,'LookUp Ranges'!$A$56:$CY$62,CK$38)*$B50))</f>
        <v>0</v>
      </c>
      <c r="CV50" s="257">
        <f ca="1">IF($N50=$B50,0,IF(AND('Bonus Depreciation Help'!$C$34="50%",$N$5=Inservice),VLOOKUP($C$2,'LookUp Ranges'!$A$64:$CY$69,CL$38)*$B50,VLOOKUP($C$2,'LookUp Ranges'!$A$56:$CY$62,CL$38)*$B50))</f>
        <v>0</v>
      </c>
      <c r="CW50" s="257">
        <f ca="1">IF($N50=$B50,0,IF(AND('Bonus Depreciation Help'!$C$34="50%",$N$5=Inservice),VLOOKUP($C$2,'LookUp Ranges'!$A$64:$CY$69,CM$38)*$B50,VLOOKUP($C$2,'LookUp Ranges'!$A$56:$CY$62,CM$38)*$B50))</f>
        <v>0</v>
      </c>
      <c r="CX50" s="257">
        <f ca="1">IF($N50=$B50,0,IF(AND('Bonus Depreciation Help'!$C$34="50%",$N$5=Inservice),VLOOKUP($C$2,'LookUp Ranges'!$A$64:$CY$69,CN$38)*$B50,VLOOKUP($C$2,'LookUp Ranges'!$A$56:$CY$62,CN$38)*$B50))</f>
        <v>0</v>
      </c>
      <c r="CY50" s="247">
        <f t="shared" ca="1" si="28"/>
        <v>0</v>
      </c>
    </row>
    <row r="51" spans="1:103" x14ac:dyDescent="0.2">
      <c r="A51" s="246">
        <f t="shared" si="26"/>
        <v>13</v>
      </c>
      <c r="B51" s="238">
        <f t="shared" si="27"/>
        <v>0</v>
      </c>
      <c r="C51" s="248"/>
      <c r="D51" s="248"/>
      <c r="E51" s="248"/>
      <c r="F51" s="248"/>
      <c r="G51" s="248"/>
      <c r="H51" s="248"/>
      <c r="I51" s="248"/>
      <c r="J51" s="248"/>
      <c r="K51" s="248"/>
      <c r="L51" s="248"/>
      <c r="M51" s="248"/>
      <c r="N51" s="248"/>
      <c r="O51" s="256">
        <f ca="1">IF(AND('Bonus Depreciation Help'!$C$34="100%",O$5=Inservice),$B51,IF(AND('Bonus Depreciation Help'!$C$34="50%",O$5=Inservice),VLOOKUP($C$2,'LookUp Ranges'!$A$64:$CY$69,D$38)*$B51,VLOOKUP($C$2,'LookUp Ranges'!$A$56:$CY$62,D$38)*$B51))</f>
        <v>0</v>
      </c>
      <c r="P51" s="256">
        <f ca="1">IF($O51=$B51,0,IF(AND('Bonus Depreciation Help'!$C$34="50%",$O$5=Inservice),VLOOKUP($C$2,'LookUp Ranges'!$A$64:$CY$69,E$38)*$B51,VLOOKUP($C$2,'LookUp Ranges'!$A$56:$CY$62,E$38)*$B51))</f>
        <v>0</v>
      </c>
      <c r="Q51" s="256">
        <f ca="1">IF($O51=$B51,0,IF(AND('Bonus Depreciation Help'!$C$34="50%",$O$5=Inservice),VLOOKUP($C$2,'LookUp Ranges'!$A$64:$CY$69,F$38)*$B51,VLOOKUP($C$2,'LookUp Ranges'!$A$56:$CY$62,F$38)*$B51))</f>
        <v>0</v>
      </c>
      <c r="R51" s="256">
        <f ca="1">IF($O51=$B51,0,IF(AND('Bonus Depreciation Help'!$C$34="50%",$O$5=Inservice),VLOOKUP($C$2,'LookUp Ranges'!$A$64:$CY$69,G$38)*$B51,VLOOKUP($C$2,'LookUp Ranges'!$A$56:$CY$62,G$38)*$B51))</f>
        <v>0</v>
      </c>
      <c r="S51" s="256">
        <f ca="1">IF($O51=$B51,0,IF(AND('Bonus Depreciation Help'!$C$34="50%",$O$5=Inservice),VLOOKUP($C$2,'LookUp Ranges'!$A$64:$CY$69,H$38)*$B51,VLOOKUP($C$2,'LookUp Ranges'!$A$56:$CY$62,H$38)*$B51))</f>
        <v>0</v>
      </c>
      <c r="T51" s="256">
        <f ca="1">IF($O51=$B51,0,IF(AND('Bonus Depreciation Help'!$C$34="50%",$O$5=Inservice),VLOOKUP($C$2,'LookUp Ranges'!$A$64:$CY$69,I$38)*$B51,VLOOKUP($C$2,'LookUp Ranges'!$A$56:$CY$62,I$38)*$B51))</f>
        <v>0</v>
      </c>
      <c r="U51" s="256">
        <f ca="1">IF($O51=$B51,0,IF(AND('Bonus Depreciation Help'!$C$34="50%",$O$5=Inservice),VLOOKUP($C$2,'LookUp Ranges'!$A$64:$CY$69,J$38)*$B51,VLOOKUP($C$2,'LookUp Ranges'!$A$56:$CY$62,J$38)*$B51))</f>
        <v>0</v>
      </c>
      <c r="V51" s="256">
        <f ca="1">IF($O51=$B51,0,IF(AND('Bonus Depreciation Help'!$C$34="50%",$O$5=Inservice),VLOOKUP($C$2,'LookUp Ranges'!$A$64:$CY$69,K$38)*$B51,VLOOKUP($C$2,'LookUp Ranges'!$A$56:$CY$62,K$38)*$B51))</f>
        <v>0</v>
      </c>
      <c r="W51" s="256">
        <f ca="1">IF($O51=$B51,0,IF(AND('Bonus Depreciation Help'!$C$34="50%",$O$5=Inservice),VLOOKUP($C$2,'LookUp Ranges'!$A$64:$CY$69,L$38)*$B51,VLOOKUP($C$2,'LookUp Ranges'!$A$56:$CY$62,L$38)*$B51))</f>
        <v>0</v>
      </c>
      <c r="X51" s="256">
        <f ca="1">IF($O51=$B51,0,IF(AND('Bonus Depreciation Help'!$C$34="50%",$O$5=Inservice),VLOOKUP($C$2,'LookUp Ranges'!$A$64:$CY$69,M$38)*$B51,VLOOKUP($C$2,'LookUp Ranges'!$A$56:$CY$62,M$38)*$B51))</f>
        <v>0</v>
      </c>
      <c r="Y51" s="256">
        <f ca="1">IF($O51=$B51,0,IF(AND('Bonus Depreciation Help'!$C$34="50%",$O$5=Inservice),VLOOKUP($C$2,'LookUp Ranges'!$A$64:$CY$69,N$38)*$B51,VLOOKUP($C$2,'LookUp Ranges'!$A$56:$CY$62,N$38)*$B51))</f>
        <v>0</v>
      </c>
      <c r="Z51" s="257">
        <f ca="1">IF($O51=$B51,0,IF(AND('Bonus Depreciation Help'!$C$34="50%",$O$5=Inservice),VLOOKUP($C$2,'LookUp Ranges'!$A$64:$CY$69,O$38)*$B51,VLOOKUP($C$2,'LookUp Ranges'!$A$56:$CY$62,O$38)*$B51))</f>
        <v>0</v>
      </c>
      <c r="AA51" s="257">
        <f ca="1">IF($O51=$B51,0,IF(AND('Bonus Depreciation Help'!$C$34="50%",$O$5=Inservice),VLOOKUP($C$2,'LookUp Ranges'!$A$64:$CY$69,P$38)*$B51,VLOOKUP($C$2,'LookUp Ranges'!$A$56:$CY$62,P$38)*$B51))</f>
        <v>0</v>
      </c>
      <c r="AB51" s="257">
        <f ca="1">IF($O51=$B51,0,IF(AND('Bonus Depreciation Help'!$C$34="50%",$O$5=Inservice),VLOOKUP($C$2,'LookUp Ranges'!$A$64:$CY$69,Q$38)*$B51,VLOOKUP($C$2,'LookUp Ranges'!$A$56:$CY$62,Q$38)*$B51))</f>
        <v>0</v>
      </c>
      <c r="AC51" s="257">
        <f ca="1">IF($O51=$B51,0,IF(AND('Bonus Depreciation Help'!$C$34="50%",$O$5=Inservice),VLOOKUP($C$2,'LookUp Ranges'!$A$64:$CY$69,R$38)*$B51,VLOOKUP($C$2,'LookUp Ranges'!$A$56:$CY$62,R$38)*$B51))</f>
        <v>0</v>
      </c>
      <c r="AD51" s="257">
        <f ca="1">IF($O51=$B51,0,IF(AND('Bonus Depreciation Help'!$C$34="50%",$O$5=Inservice),VLOOKUP($C$2,'LookUp Ranges'!$A$64:$CY$69,S$38)*$B51,VLOOKUP($C$2,'LookUp Ranges'!$A$56:$CY$62,S$38)*$B51))</f>
        <v>0</v>
      </c>
      <c r="AE51" s="257">
        <f ca="1">IF($O51=$B51,0,IF(AND('Bonus Depreciation Help'!$C$34="50%",$O$5=Inservice),VLOOKUP($C$2,'LookUp Ranges'!$A$64:$CY$69,T$38)*$B51,VLOOKUP($C$2,'LookUp Ranges'!$A$56:$CY$62,T$38)*$B51))</f>
        <v>0</v>
      </c>
      <c r="AF51" s="257">
        <f ca="1">IF($O51=$B51,0,IF(AND('Bonus Depreciation Help'!$C$34="50%",$O$5=Inservice),VLOOKUP($C$2,'LookUp Ranges'!$A$64:$CY$69,U$38)*$B51,VLOOKUP($C$2,'LookUp Ranges'!$A$56:$CY$62,U$38)*$B51))</f>
        <v>0</v>
      </c>
      <c r="AG51" s="257">
        <f ca="1">IF($O51=$B51,0,IF(AND('Bonus Depreciation Help'!$C$34="50%",$O$5=Inservice),VLOOKUP($C$2,'LookUp Ranges'!$A$64:$CY$69,V$38)*$B51,VLOOKUP($C$2,'LookUp Ranges'!$A$56:$CY$62,V$38)*$B51))</f>
        <v>0</v>
      </c>
      <c r="AH51" s="257">
        <f ca="1">IF($O51=$B51,0,IF(AND('Bonus Depreciation Help'!$C$34="50%",$O$5=Inservice),VLOOKUP($C$2,'LookUp Ranges'!$A$64:$CY$69,W$38)*$B51,VLOOKUP($C$2,'LookUp Ranges'!$A$56:$CY$62,W$38)*$B51))</f>
        <v>0</v>
      </c>
      <c r="AI51" s="257">
        <f ca="1">IF($O51=$B51,0,IF(AND('Bonus Depreciation Help'!$C$34="50%",$O$5=Inservice),VLOOKUP($C$2,'LookUp Ranges'!$A$64:$CY$69,X$38)*$B51,VLOOKUP($C$2,'LookUp Ranges'!$A$56:$CY$62,X$38)*$B51))</f>
        <v>0</v>
      </c>
      <c r="AJ51" s="257">
        <f ca="1">IF($O51=$B51,0,IF(AND('Bonus Depreciation Help'!$C$34="50%",$O$5=Inservice),VLOOKUP($C$2,'LookUp Ranges'!$A$64:$CY$69,Y$38)*$B51,VLOOKUP($C$2,'LookUp Ranges'!$A$56:$CY$62,Y$38)*$B51))</f>
        <v>0</v>
      </c>
      <c r="AK51" s="257">
        <f ca="1">IF($O51=$B51,0,IF(AND('Bonus Depreciation Help'!$C$34="50%",$O$5=Inservice),VLOOKUP($C$2,'LookUp Ranges'!$A$64:$CY$69,Z$38)*$B51,VLOOKUP($C$2,'LookUp Ranges'!$A$56:$CY$62,Z$38)*$B51))</f>
        <v>0</v>
      </c>
      <c r="AL51" s="257">
        <f ca="1">IF($O51=$B51,0,IF(AND('Bonus Depreciation Help'!$C$34="50%",$O$5=Inservice),VLOOKUP($C$2,'LookUp Ranges'!$A$64:$CY$69,AA$38)*$B51,VLOOKUP($C$2,'LookUp Ranges'!$A$56:$CY$62,AA$38)*$B51))</f>
        <v>0</v>
      </c>
      <c r="AM51" s="257">
        <f ca="1">IF($O51=$B51,0,IF(AND('Bonus Depreciation Help'!$C$34="50%",$O$5=Inservice),VLOOKUP($C$2,'LookUp Ranges'!$A$64:$CY$69,AB$38)*$B51,VLOOKUP($C$2,'LookUp Ranges'!$A$56:$CY$62,AB$38)*$B51))</f>
        <v>0</v>
      </c>
      <c r="AN51" s="257">
        <f ca="1">IF($O51=$B51,0,IF(AND('Bonus Depreciation Help'!$C$34="50%",$O$5=Inservice),VLOOKUP($C$2,'LookUp Ranges'!$A$64:$CY$69,AC$38)*$B51,VLOOKUP($C$2,'LookUp Ranges'!$A$56:$CY$62,AC$38)*$B51))</f>
        <v>0</v>
      </c>
      <c r="AO51" s="257">
        <f ca="1">IF($O51=$B51,0,IF(AND('Bonus Depreciation Help'!$C$34="50%",$O$5=Inservice),VLOOKUP($C$2,'LookUp Ranges'!$A$64:$CY$69,AD$38)*$B51,VLOOKUP($C$2,'LookUp Ranges'!$A$56:$CY$62,AD$38)*$B51))</f>
        <v>0</v>
      </c>
      <c r="AP51" s="257">
        <f ca="1">IF($O51=$B51,0,IF(AND('Bonus Depreciation Help'!$C$34="50%",$O$5=Inservice),VLOOKUP($C$2,'LookUp Ranges'!$A$64:$CY$69,AE$38)*$B51,VLOOKUP($C$2,'LookUp Ranges'!$A$56:$CY$62,AE$38)*$B51))</f>
        <v>0</v>
      </c>
      <c r="AQ51" s="257">
        <f ca="1">IF($O51=$B51,0,IF(AND('Bonus Depreciation Help'!$C$34="50%",$O$5=Inservice),VLOOKUP($C$2,'LookUp Ranges'!$A$64:$CY$69,AF$38)*$B51,VLOOKUP($C$2,'LookUp Ranges'!$A$56:$CY$62,AF$38)*$B51))</f>
        <v>0</v>
      </c>
      <c r="AR51" s="257">
        <f ca="1">IF($O51=$B51,0,IF(AND('Bonus Depreciation Help'!$C$34="50%",$O$5=Inservice),VLOOKUP($C$2,'LookUp Ranges'!$A$64:$CY$69,AG$38)*$B51,VLOOKUP($C$2,'LookUp Ranges'!$A$56:$CY$62,AG$38)*$B51))</f>
        <v>0</v>
      </c>
      <c r="AS51" s="257">
        <f ca="1">IF($O51=$B51,0,IF(AND('Bonus Depreciation Help'!$C$34="50%",$O$5=Inservice),VLOOKUP($C$2,'LookUp Ranges'!$A$64:$CY$69,AH$38)*$B51,VLOOKUP($C$2,'LookUp Ranges'!$A$56:$CY$62,AH$38)*$B51))</f>
        <v>0</v>
      </c>
      <c r="AT51" s="257">
        <f ca="1">IF($O51=$B51,0,IF(AND('Bonus Depreciation Help'!$C$34="50%",$O$5=Inservice),VLOOKUP($C$2,'LookUp Ranges'!$A$64:$CY$69,AI$38)*$B51,VLOOKUP($C$2,'LookUp Ranges'!$A$56:$CY$62,AI$38)*$B51))</f>
        <v>0</v>
      </c>
      <c r="AU51" s="257">
        <f ca="1">IF($O51=$B51,0,IF(AND('Bonus Depreciation Help'!$C$34="50%",$O$5=Inservice),VLOOKUP($C$2,'LookUp Ranges'!$A$64:$CY$69,AJ$38)*$B51,VLOOKUP($C$2,'LookUp Ranges'!$A$56:$CY$62,AJ$38)*$B51))</f>
        <v>0</v>
      </c>
      <c r="AV51" s="257">
        <f ca="1">IF($O51=$B51,0,IF(AND('Bonus Depreciation Help'!$C$34="50%",$O$5=Inservice),VLOOKUP($C$2,'LookUp Ranges'!$A$64:$CY$69,AK$38)*$B51,VLOOKUP($C$2,'LookUp Ranges'!$A$56:$CY$62,AK$38)*$B51))</f>
        <v>0</v>
      </c>
      <c r="AW51" s="257">
        <f ca="1">IF($O51=$B51,0,IF(AND('Bonus Depreciation Help'!$C$34="50%",$O$5=Inservice),VLOOKUP($C$2,'LookUp Ranges'!$A$64:$CY$69,AL$38)*$B51,VLOOKUP($C$2,'LookUp Ranges'!$A$56:$CY$62,AL$38)*$B51))</f>
        <v>0</v>
      </c>
      <c r="AX51" s="257">
        <f ca="1">IF($O51=$B51,0,IF(AND('Bonus Depreciation Help'!$C$34="50%",$O$5=Inservice),VLOOKUP($C$2,'LookUp Ranges'!$A$64:$CY$69,AM$38)*$B51,VLOOKUP($C$2,'LookUp Ranges'!$A$56:$CY$62,AM$38)*$B51))</f>
        <v>0</v>
      </c>
      <c r="AY51" s="257">
        <f ca="1">IF($O51=$B51,0,IF(AND('Bonus Depreciation Help'!$C$34="50%",$O$5=Inservice),VLOOKUP($C$2,'LookUp Ranges'!$A$64:$CY$69,AN$38)*$B51,VLOOKUP($C$2,'LookUp Ranges'!$A$56:$CY$62,AN$38)*$B51))</f>
        <v>0</v>
      </c>
      <c r="AZ51" s="257">
        <f ca="1">IF($O51=$B51,0,IF(AND('Bonus Depreciation Help'!$C$34="50%",$O$5=Inservice),VLOOKUP($C$2,'LookUp Ranges'!$A$64:$CY$69,AO$38)*$B51,VLOOKUP($C$2,'LookUp Ranges'!$A$56:$CY$62,AO$38)*$B51))</f>
        <v>0</v>
      </c>
      <c r="BA51" s="257">
        <f ca="1">IF($O51=$B51,0,IF(AND('Bonus Depreciation Help'!$C$34="50%",$O$5=Inservice),VLOOKUP($C$2,'LookUp Ranges'!$A$64:$CY$69,AP$38)*$B51,VLOOKUP($C$2,'LookUp Ranges'!$A$56:$CY$62,AP$38)*$B51))</f>
        <v>0</v>
      </c>
      <c r="BB51" s="257">
        <f ca="1">IF($O51=$B51,0,IF(AND('Bonus Depreciation Help'!$C$34="50%",$O$5=Inservice),VLOOKUP($C$2,'LookUp Ranges'!$A$64:$CY$69,AQ$38)*$B51,VLOOKUP($C$2,'LookUp Ranges'!$A$56:$CY$62,AQ$38)*$B51))</f>
        <v>0</v>
      </c>
      <c r="BC51" s="257">
        <f ca="1">IF($O51=$B51,0,IF(AND('Bonus Depreciation Help'!$C$34="50%",$O$5=Inservice),VLOOKUP($C$2,'LookUp Ranges'!$A$64:$CY$69,AR$38)*$B51,VLOOKUP($C$2,'LookUp Ranges'!$A$56:$CY$62,AR$38)*$B51))</f>
        <v>0</v>
      </c>
      <c r="BD51" s="257">
        <f ca="1">IF($O51=$B51,0,IF(AND('Bonus Depreciation Help'!$C$34="50%",$O$5=Inservice),VLOOKUP($C$2,'LookUp Ranges'!$A$64:$CY$69,AS$38)*$B51,VLOOKUP($C$2,'LookUp Ranges'!$A$56:$CY$62,AS$38)*$B51))</f>
        <v>0</v>
      </c>
      <c r="BE51" s="257">
        <f ca="1">IF($O51=$B51,0,IF(AND('Bonus Depreciation Help'!$C$34="50%",$O$5=Inservice),VLOOKUP($C$2,'LookUp Ranges'!$A$64:$CY$69,AT$38)*$B51,VLOOKUP($C$2,'LookUp Ranges'!$A$56:$CY$62,AT$38)*$B51))</f>
        <v>0</v>
      </c>
      <c r="BF51" s="257">
        <f ca="1">IF($O51=$B51,0,IF(AND('Bonus Depreciation Help'!$C$34="50%",$O$5=Inservice),VLOOKUP($C$2,'LookUp Ranges'!$A$64:$CY$69,AU$38)*$B51,VLOOKUP($C$2,'LookUp Ranges'!$A$56:$CY$62,AU$38)*$B51))</f>
        <v>0</v>
      </c>
      <c r="BG51" s="257">
        <f ca="1">IF($O51=$B51,0,IF(AND('Bonus Depreciation Help'!$C$34="50%",$O$5=Inservice),VLOOKUP($C$2,'LookUp Ranges'!$A$64:$CY$69,AV$38)*$B51,VLOOKUP($C$2,'LookUp Ranges'!$A$56:$CY$62,AV$38)*$B51))</f>
        <v>0</v>
      </c>
      <c r="BH51" s="257">
        <f ca="1">IF($O51=$B51,0,IF(AND('Bonus Depreciation Help'!$C$34="50%",$O$5=Inservice),VLOOKUP($C$2,'LookUp Ranges'!$A$64:$CY$69,AW$38)*$B51,VLOOKUP($C$2,'LookUp Ranges'!$A$56:$CY$62,AW$38)*$B51))</f>
        <v>0</v>
      </c>
      <c r="BI51" s="257">
        <f ca="1">IF($O51=$B51,0,IF(AND('Bonus Depreciation Help'!$C$34="50%",$O$5=Inservice),VLOOKUP($C$2,'LookUp Ranges'!$A$64:$CY$69,AX$38)*$B51,VLOOKUP($C$2,'LookUp Ranges'!$A$56:$CY$62,AX$38)*$B51))</f>
        <v>0</v>
      </c>
      <c r="BJ51" s="257">
        <f ca="1">IF($O51=$B51,0,IF(AND('Bonus Depreciation Help'!$C$34="50%",$O$5=Inservice),VLOOKUP($C$2,'LookUp Ranges'!$A$64:$CY$69,AY$38)*$B51,VLOOKUP($C$2,'LookUp Ranges'!$A$56:$CY$62,AY$38)*$B51))</f>
        <v>0</v>
      </c>
      <c r="BK51" s="257">
        <f ca="1">IF($O51=$B51,0,IF(AND('Bonus Depreciation Help'!$C$34="50%",$O$5=Inservice),VLOOKUP($C$2,'LookUp Ranges'!$A$64:$CY$69,AZ$38)*$B51,VLOOKUP($C$2,'LookUp Ranges'!$A$56:$CY$62,AZ$38)*$B51))</f>
        <v>0</v>
      </c>
      <c r="BL51" s="257">
        <f ca="1">IF($O51=$B51,0,IF(AND('Bonus Depreciation Help'!$C$34="50%",$O$5=Inservice),VLOOKUP($C$2,'LookUp Ranges'!$A$64:$CY$69,BA$38)*$B51,VLOOKUP($C$2,'LookUp Ranges'!$A$56:$CY$62,BA$38)*$B51))</f>
        <v>0</v>
      </c>
      <c r="BM51" s="257">
        <f ca="1">IF($O51=$B51,0,IF(AND('Bonus Depreciation Help'!$C$34="50%",$O$5=Inservice),VLOOKUP($C$2,'LookUp Ranges'!$A$64:$CY$69,BB$38)*$B51,VLOOKUP($C$2,'LookUp Ranges'!$A$56:$CY$62,BB$38)*$B51))</f>
        <v>0</v>
      </c>
      <c r="BN51" s="257">
        <f ca="1">IF($O51=$B51,0,IF(AND('Bonus Depreciation Help'!$C$34="50%",$O$5=Inservice),VLOOKUP($C$2,'LookUp Ranges'!$A$64:$CY$69,BC$38)*$B51,VLOOKUP($C$2,'LookUp Ranges'!$A$56:$CY$62,BC$38)*$B51))</f>
        <v>0</v>
      </c>
      <c r="BO51" s="257">
        <f ca="1">IF($O51=$B51,0,IF(AND('Bonus Depreciation Help'!$C$34="50%",$O$5=Inservice),VLOOKUP($C$2,'LookUp Ranges'!$A$64:$CY$69,BD$38)*$B51,VLOOKUP($C$2,'LookUp Ranges'!$A$56:$CY$62,BD$38)*$B51))</f>
        <v>0</v>
      </c>
      <c r="BP51" s="257">
        <f ca="1">IF($O51=$B51,0,IF(AND('Bonus Depreciation Help'!$C$34="50%",$O$5=Inservice),VLOOKUP($C$2,'LookUp Ranges'!$A$64:$CY$69,BE$38)*$B51,VLOOKUP($C$2,'LookUp Ranges'!$A$56:$CY$62,BE$38)*$B51))</f>
        <v>0</v>
      </c>
      <c r="BQ51" s="257">
        <f ca="1">IF($O51=$B51,0,IF(AND('Bonus Depreciation Help'!$C$34="50%",$O$5=Inservice),VLOOKUP($C$2,'LookUp Ranges'!$A$64:$CY$69,BF$38)*$B51,VLOOKUP($C$2,'LookUp Ranges'!$A$56:$CY$62,BF$38)*$B51))</f>
        <v>0</v>
      </c>
      <c r="BR51" s="257">
        <f ca="1">IF($O51=$B51,0,IF(AND('Bonus Depreciation Help'!$C$34="50%",$O$5=Inservice),VLOOKUP($C$2,'LookUp Ranges'!$A$64:$CY$69,BG$38)*$B51,VLOOKUP($C$2,'LookUp Ranges'!$A$56:$CY$62,BG$38)*$B51))</f>
        <v>0</v>
      </c>
      <c r="BS51" s="257">
        <f ca="1">IF($O51=$B51,0,IF(AND('Bonus Depreciation Help'!$C$34="50%",$O$5=Inservice),VLOOKUP($C$2,'LookUp Ranges'!$A$64:$CY$69,BH$38)*$B51,VLOOKUP($C$2,'LookUp Ranges'!$A$56:$CY$62,BH$38)*$B51))</f>
        <v>0</v>
      </c>
      <c r="BT51" s="257">
        <f ca="1">IF($O51=$B51,0,IF(AND('Bonus Depreciation Help'!$C$34="50%",$O$5=Inservice),VLOOKUP($C$2,'LookUp Ranges'!$A$64:$CY$69,BI$38)*$B51,VLOOKUP($C$2,'LookUp Ranges'!$A$56:$CY$62,BI$38)*$B51))</f>
        <v>0</v>
      </c>
      <c r="BU51" s="257">
        <f ca="1">IF($O51=$B51,0,IF(AND('Bonus Depreciation Help'!$C$34="50%",$O$5=Inservice),VLOOKUP($C$2,'LookUp Ranges'!$A$64:$CY$69,BJ$38)*$B51,VLOOKUP($C$2,'LookUp Ranges'!$A$56:$CY$62,BJ$38)*$B51))</f>
        <v>0</v>
      </c>
      <c r="BV51" s="257">
        <f ca="1">IF($O51=$B51,0,IF(AND('Bonus Depreciation Help'!$C$34="50%",$O$5=Inservice),VLOOKUP($C$2,'LookUp Ranges'!$A$64:$CY$69,BK$38)*$B51,VLOOKUP($C$2,'LookUp Ranges'!$A$56:$CY$62,BK$38)*$B51))</f>
        <v>0</v>
      </c>
      <c r="BW51" s="257">
        <f ca="1">IF($O51=$B51,0,IF(AND('Bonus Depreciation Help'!$C$34="50%",$O$5=Inservice),VLOOKUP($C$2,'LookUp Ranges'!$A$64:$CY$69,BL$38)*$B51,VLOOKUP($C$2,'LookUp Ranges'!$A$56:$CY$62,BL$38)*$B51))</f>
        <v>0</v>
      </c>
      <c r="BX51" s="257">
        <f ca="1">IF($O51=$B51,0,IF(AND('Bonus Depreciation Help'!$C$34="50%",$O$5=Inservice),VLOOKUP($C$2,'LookUp Ranges'!$A$64:$CY$69,BM$38)*$B51,VLOOKUP($C$2,'LookUp Ranges'!$A$56:$CY$62,BM$38)*$B51))</f>
        <v>0</v>
      </c>
      <c r="BY51" s="257">
        <f ca="1">IF($O51=$B51,0,IF(AND('Bonus Depreciation Help'!$C$34="50%",$O$5=Inservice),VLOOKUP($C$2,'LookUp Ranges'!$A$64:$CY$69,BN$38)*$B51,VLOOKUP($C$2,'LookUp Ranges'!$A$56:$CY$62,BN$38)*$B51))</f>
        <v>0</v>
      </c>
      <c r="BZ51" s="257">
        <f ca="1">IF($O51=$B51,0,IF(AND('Bonus Depreciation Help'!$C$34="50%",$O$5=Inservice),VLOOKUP($C$2,'LookUp Ranges'!$A$64:$CY$69,BO$38)*$B51,VLOOKUP($C$2,'LookUp Ranges'!$A$56:$CY$62,BO$38)*$B51))</f>
        <v>0</v>
      </c>
      <c r="CA51" s="257">
        <f ca="1">IF($O51=$B51,0,IF(AND('Bonus Depreciation Help'!$C$34="50%",$O$5=Inservice),VLOOKUP($C$2,'LookUp Ranges'!$A$64:$CY$69,BP$38)*$B51,VLOOKUP($C$2,'LookUp Ranges'!$A$56:$CY$62,BP$38)*$B51))</f>
        <v>0</v>
      </c>
      <c r="CB51" s="257">
        <f ca="1">IF($O51=$B51,0,IF(AND('Bonus Depreciation Help'!$C$34="50%",$O$5=Inservice),VLOOKUP($C$2,'LookUp Ranges'!$A$64:$CY$69,BQ$38)*$B51,VLOOKUP($C$2,'LookUp Ranges'!$A$56:$CY$62,BQ$38)*$B51))</f>
        <v>0</v>
      </c>
      <c r="CC51" s="257">
        <f ca="1">IF($O51=$B51,0,IF(AND('Bonus Depreciation Help'!$C$34="50%",$O$5=Inservice),VLOOKUP($C$2,'LookUp Ranges'!$A$64:$CY$69,BR$38)*$B51,VLOOKUP($C$2,'LookUp Ranges'!$A$56:$CY$62,BR$38)*$B51))</f>
        <v>0</v>
      </c>
      <c r="CD51" s="257">
        <f ca="1">IF($O51=$B51,0,IF(AND('Bonus Depreciation Help'!$C$34="50%",$O$5=Inservice),VLOOKUP($C$2,'LookUp Ranges'!$A$64:$CY$69,BS$38)*$B51,VLOOKUP($C$2,'LookUp Ranges'!$A$56:$CY$62,BS$38)*$B51))</f>
        <v>0</v>
      </c>
      <c r="CE51" s="257">
        <f ca="1">IF($O51=$B51,0,IF(AND('Bonus Depreciation Help'!$C$34="50%",$O$5=Inservice),VLOOKUP($C$2,'LookUp Ranges'!$A$64:$CY$69,BT$38)*$B51,VLOOKUP($C$2,'LookUp Ranges'!$A$56:$CY$62,BT$38)*$B51))</f>
        <v>0</v>
      </c>
      <c r="CF51" s="257">
        <f ca="1">IF($O51=$B51,0,IF(AND('Bonus Depreciation Help'!$C$34="50%",$O$5=Inservice),VLOOKUP($C$2,'LookUp Ranges'!$A$64:$CY$69,BU$38)*$B51,VLOOKUP($C$2,'LookUp Ranges'!$A$56:$CY$62,BU$38)*$B51))</f>
        <v>0</v>
      </c>
      <c r="CG51" s="257">
        <f ca="1">IF($O51=$B51,0,IF(AND('Bonus Depreciation Help'!$C$34="50%",$O$5=Inservice),VLOOKUP($C$2,'LookUp Ranges'!$A$64:$CY$69,BV$38)*$B51,VLOOKUP($C$2,'LookUp Ranges'!$A$56:$CY$62,BV$38)*$B51))</f>
        <v>0</v>
      </c>
      <c r="CH51" s="257">
        <f ca="1">IF($O51=$B51,0,IF(AND('Bonus Depreciation Help'!$C$34="50%",$O$5=Inservice),VLOOKUP($C$2,'LookUp Ranges'!$A$64:$CY$69,BW$38)*$B51,VLOOKUP($C$2,'LookUp Ranges'!$A$56:$CY$62,BW$38)*$B51))</f>
        <v>0</v>
      </c>
      <c r="CI51" s="257">
        <f ca="1">IF($O51=$B51,0,IF(AND('Bonus Depreciation Help'!$C$34="50%",$O$5=Inservice),VLOOKUP($C$2,'LookUp Ranges'!$A$64:$CY$69,BX$38)*$B51,VLOOKUP($C$2,'LookUp Ranges'!$A$56:$CY$62,BX$38)*$B51))</f>
        <v>0</v>
      </c>
      <c r="CJ51" s="257">
        <f ca="1">IF($O51=$B51,0,IF(AND('Bonus Depreciation Help'!$C$34="50%",$O$5=Inservice),VLOOKUP($C$2,'LookUp Ranges'!$A$64:$CY$69,BY$38)*$B51,VLOOKUP($C$2,'LookUp Ranges'!$A$56:$CY$62,BY$38)*$B51))</f>
        <v>0</v>
      </c>
      <c r="CK51" s="257">
        <f ca="1">IF($O51=$B51,0,IF(AND('Bonus Depreciation Help'!$C$34="50%",$O$5=Inservice),VLOOKUP($C$2,'LookUp Ranges'!$A$64:$CY$69,BZ$38)*$B51,VLOOKUP($C$2,'LookUp Ranges'!$A$56:$CY$62,BZ$38)*$B51))</f>
        <v>0</v>
      </c>
      <c r="CL51" s="257">
        <f ca="1">IF($O51=$B51,0,IF(AND('Bonus Depreciation Help'!$C$34="50%",$O$5=Inservice),VLOOKUP($C$2,'LookUp Ranges'!$A$64:$CY$69,CA$38)*$B51,VLOOKUP($C$2,'LookUp Ranges'!$A$56:$CY$62,CA$38)*$B51))</f>
        <v>0</v>
      </c>
      <c r="CM51" s="257">
        <f ca="1">IF($O51=$B51,0,IF(AND('Bonus Depreciation Help'!$C$34="50%",$O$5=Inservice),VLOOKUP($C$2,'LookUp Ranges'!$A$64:$CY$69,CB$38)*$B51,VLOOKUP($C$2,'LookUp Ranges'!$A$56:$CY$62,CB$38)*$B51))</f>
        <v>0</v>
      </c>
      <c r="CN51" s="257">
        <f ca="1">IF($O51=$B51,0,IF(AND('Bonus Depreciation Help'!$C$34="50%",$O$5=Inservice),VLOOKUP($C$2,'LookUp Ranges'!$A$64:$CY$69,CC$38)*$B51,VLOOKUP($C$2,'LookUp Ranges'!$A$56:$CY$62,CC$38)*$B51))</f>
        <v>0</v>
      </c>
      <c r="CO51" s="257">
        <f ca="1">IF($O51=$B51,0,IF(AND('Bonus Depreciation Help'!$C$34="50%",$O$5=Inservice),VLOOKUP($C$2,'LookUp Ranges'!$A$64:$CY$69,CD$38)*$B51,VLOOKUP($C$2,'LookUp Ranges'!$A$56:$CY$62,CD$38)*$B51))</f>
        <v>0</v>
      </c>
      <c r="CP51" s="257">
        <f ca="1">IF($O51=$B51,0,IF(AND('Bonus Depreciation Help'!$C$34="50%",$O$5=Inservice),VLOOKUP($C$2,'LookUp Ranges'!$A$64:$CY$69,CE$38)*$B51,VLOOKUP($C$2,'LookUp Ranges'!$A$56:$CY$62,CE$38)*$B51))</f>
        <v>0</v>
      </c>
      <c r="CQ51" s="257">
        <f ca="1">IF($O51=$B51,0,IF(AND('Bonus Depreciation Help'!$C$34="50%",$O$5=Inservice),VLOOKUP($C$2,'LookUp Ranges'!$A$64:$CY$69,CF$38)*$B51,VLOOKUP($C$2,'LookUp Ranges'!$A$56:$CY$62,CF$38)*$B51))</f>
        <v>0</v>
      </c>
      <c r="CR51" s="257">
        <f ca="1">IF($O51=$B51,0,IF(AND('Bonus Depreciation Help'!$C$34="50%",$O$5=Inservice),VLOOKUP($C$2,'LookUp Ranges'!$A$64:$CY$69,CG$38)*$B51,VLOOKUP($C$2,'LookUp Ranges'!$A$56:$CY$62,CG$38)*$B51))</f>
        <v>0</v>
      </c>
      <c r="CS51" s="257">
        <f ca="1">IF($O51=$B51,0,IF(AND('Bonus Depreciation Help'!$C$34="50%",$O$5=Inservice),VLOOKUP($C$2,'LookUp Ranges'!$A$64:$CY$69,CH$38)*$B51,VLOOKUP($C$2,'LookUp Ranges'!$A$56:$CY$62,CH$38)*$B51))</f>
        <v>0</v>
      </c>
      <c r="CT51" s="257">
        <f ca="1">IF($O51=$B51,0,IF(AND('Bonus Depreciation Help'!$C$34="50%",$O$5=Inservice),VLOOKUP($C$2,'LookUp Ranges'!$A$64:$CY$69,CI$38)*$B51,VLOOKUP($C$2,'LookUp Ranges'!$A$56:$CY$62,CI$38)*$B51))</f>
        <v>0</v>
      </c>
      <c r="CU51" s="257">
        <f ca="1">IF($O51=$B51,0,IF(AND('Bonus Depreciation Help'!$C$34="50%",$O$5=Inservice),VLOOKUP($C$2,'LookUp Ranges'!$A$64:$CY$69,CJ$38)*$B51,VLOOKUP($C$2,'LookUp Ranges'!$A$56:$CY$62,CJ$38)*$B51))</f>
        <v>0</v>
      </c>
      <c r="CV51" s="257">
        <f ca="1">IF($O51=$B51,0,IF(AND('Bonus Depreciation Help'!$C$34="50%",$O$5=Inservice),VLOOKUP($C$2,'LookUp Ranges'!$A$64:$CY$69,CK$38)*$B51,VLOOKUP($C$2,'LookUp Ranges'!$A$56:$CY$62,CK$38)*$B51))</f>
        <v>0</v>
      </c>
      <c r="CW51" s="257">
        <f ca="1">IF($O51=$B51,0,IF(AND('Bonus Depreciation Help'!$C$34="50%",$O$5=Inservice),VLOOKUP($C$2,'LookUp Ranges'!$A$64:$CY$69,CL$38)*$B51,VLOOKUP($C$2,'LookUp Ranges'!$A$56:$CY$62,CL$38)*$B51))</f>
        <v>0</v>
      </c>
      <c r="CX51" s="257">
        <f ca="1">IF($O51=$B51,0,IF(AND('Bonus Depreciation Help'!$C$34="50%",$O$5=Inservice),VLOOKUP($C$2,'LookUp Ranges'!$A$64:$CY$69,CM$38)*$B51,VLOOKUP($C$2,'LookUp Ranges'!$A$56:$CY$62,CM$38)*$B51))</f>
        <v>0</v>
      </c>
      <c r="CY51" s="247">
        <f t="shared" ca="1" si="28"/>
        <v>0</v>
      </c>
    </row>
    <row r="52" spans="1:103" x14ac:dyDescent="0.2">
      <c r="A52" s="246">
        <f t="shared" si="26"/>
        <v>14</v>
      </c>
      <c r="B52" s="238">
        <f t="shared" si="27"/>
        <v>0</v>
      </c>
      <c r="C52" s="248"/>
      <c r="D52" s="248"/>
      <c r="E52" s="248"/>
      <c r="F52" s="248"/>
      <c r="G52" s="248"/>
      <c r="H52" s="248"/>
      <c r="I52" s="248"/>
      <c r="J52" s="248"/>
      <c r="K52" s="248"/>
      <c r="L52" s="248"/>
      <c r="M52" s="248"/>
      <c r="N52" s="248"/>
      <c r="O52" s="248"/>
      <c r="P52" s="256">
        <f ca="1">IF(AND('Bonus Depreciation Help'!$C$34="100%",P$5=Inservice),$B52,IF(AND('Bonus Depreciation Help'!$C$34="50%",P$5=Inservice),VLOOKUP($C$2,'LookUp Ranges'!$A$64:$CY$69,D$38)*$B52,VLOOKUP($C$2,'LookUp Ranges'!$A$56:$CY$62,D$38)*$B52))</f>
        <v>0</v>
      </c>
      <c r="Q52" s="256">
        <f ca="1">IF($P52=$B52,0,IF(AND('Bonus Depreciation Help'!$C$34="50%",$P$5=Inservice),VLOOKUP($C$2,'LookUp Ranges'!$A$64:$CY$69,E$38)*$B52,VLOOKUP($C$2,'LookUp Ranges'!$A$56:$CY$62,E$38)*$B52))</f>
        <v>0</v>
      </c>
      <c r="R52" s="256">
        <f ca="1">IF($P52=$B52,0,IF(AND('Bonus Depreciation Help'!$C$34="50%",$P$5=Inservice),VLOOKUP($C$2,'LookUp Ranges'!$A$64:$CY$69,F$38)*$B52,VLOOKUP($C$2,'LookUp Ranges'!$A$56:$CY$62,F$38)*$B52))</f>
        <v>0</v>
      </c>
      <c r="S52" s="256">
        <f ca="1">IF($P52=$B52,0,IF(AND('Bonus Depreciation Help'!$C$34="50%",$P$5=Inservice),VLOOKUP($C$2,'LookUp Ranges'!$A$64:$CY$69,G$38)*$B52,VLOOKUP($C$2,'LookUp Ranges'!$A$56:$CY$62,G$38)*$B52))</f>
        <v>0</v>
      </c>
      <c r="T52" s="256">
        <f ca="1">IF($P52=$B52,0,IF(AND('Bonus Depreciation Help'!$C$34="50%",$P$5=Inservice),VLOOKUP($C$2,'LookUp Ranges'!$A$64:$CY$69,H$38)*$B52,VLOOKUP($C$2,'LookUp Ranges'!$A$56:$CY$62,H$38)*$B52))</f>
        <v>0</v>
      </c>
      <c r="U52" s="256">
        <f ca="1">IF($P52=$B52,0,IF(AND('Bonus Depreciation Help'!$C$34="50%",$P$5=Inservice),VLOOKUP($C$2,'LookUp Ranges'!$A$64:$CY$69,I$38)*$B52,VLOOKUP($C$2,'LookUp Ranges'!$A$56:$CY$62,I$38)*$B52))</f>
        <v>0</v>
      </c>
      <c r="V52" s="256">
        <f ca="1">IF($P52=$B52,0,IF(AND('Bonus Depreciation Help'!$C$34="50%",$P$5=Inservice),VLOOKUP($C$2,'LookUp Ranges'!$A$64:$CY$69,J$38)*$B52,VLOOKUP($C$2,'LookUp Ranges'!$A$56:$CY$62,J$38)*$B52))</f>
        <v>0</v>
      </c>
      <c r="W52" s="256">
        <f ca="1">IF($P52=$B52,0,IF(AND('Bonus Depreciation Help'!$C$34="50%",$P$5=Inservice),VLOOKUP($C$2,'LookUp Ranges'!$A$64:$CY$69,K$38)*$B52,VLOOKUP($C$2,'LookUp Ranges'!$A$56:$CY$62,K$38)*$B52))</f>
        <v>0</v>
      </c>
      <c r="X52" s="256">
        <f ca="1">IF($P52=$B52,0,IF(AND('Bonus Depreciation Help'!$C$34="50%",$P$5=Inservice),VLOOKUP($C$2,'LookUp Ranges'!$A$64:$CY$69,L$38)*$B52,VLOOKUP($C$2,'LookUp Ranges'!$A$56:$CY$62,L$38)*$B52))</f>
        <v>0</v>
      </c>
      <c r="Y52" s="256">
        <f ca="1">IF($P52=$B52,0,IF(AND('Bonus Depreciation Help'!$C$34="50%",$P$5=Inservice),VLOOKUP($C$2,'LookUp Ranges'!$A$64:$CY$69,M$38)*$B52,VLOOKUP($C$2,'LookUp Ranges'!$A$56:$CY$62,M$38)*$B52))</f>
        <v>0</v>
      </c>
      <c r="Z52" s="257">
        <f ca="1">IF($P52=$B52,0,IF(AND('Bonus Depreciation Help'!$C$34="50%",$P$5=Inservice),VLOOKUP($C$2,'LookUp Ranges'!$A$64:$CY$69,N$38)*$B52,VLOOKUP($C$2,'LookUp Ranges'!$A$56:$CY$62,N$38)*$B52))</f>
        <v>0</v>
      </c>
      <c r="AA52" s="257">
        <f ca="1">IF($P52=$B52,0,IF(AND('Bonus Depreciation Help'!$C$34="50%",$P$5=Inservice),VLOOKUP($C$2,'LookUp Ranges'!$A$64:$CY$69,O$38)*$B52,VLOOKUP($C$2,'LookUp Ranges'!$A$56:$CY$62,O$38)*$B52))</f>
        <v>0</v>
      </c>
      <c r="AB52" s="257">
        <f ca="1">IF($P52=$B52,0,IF(AND('Bonus Depreciation Help'!$C$34="50%",$P$5=Inservice),VLOOKUP($C$2,'LookUp Ranges'!$A$64:$CY$69,P$38)*$B52,VLOOKUP($C$2,'LookUp Ranges'!$A$56:$CY$62,P$38)*$B52))</f>
        <v>0</v>
      </c>
      <c r="AC52" s="257">
        <f ca="1">IF($P52=$B52,0,IF(AND('Bonus Depreciation Help'!$C$34="50%",$P$5=Inservice),VLOOKUP($C$2,'LookUp Ranges'!$A$64:$CY$69,Q$38)*$B52,VLOOKUP($C$2,'LookUp Ranges'!$A$56:$CY$62,Q$38)*$B52))</f>
        <v>0</v>
      </c>
      <c r="AD52" s="257">
        <f ca="1">IF($P52=$B52,0,IF(AND('Bonus Depreciation Help'!$C$34="50%",$P$5=Inservice),VLOOKUP($C$2,'LookUp Ranges'!$A$64:$CY$69,R$38)*$B52,VLOOKUP($C$2,'LookUp Ranges'!$A$56:$CY$62,R$38)*$B52))</f>
        <v>0</v>
      </c>
      <c r="AE52" s="257">
        <f ca="1">IF($P52=$B52,0,IF(AND('Bonus Depreciation Help'!$C$34="50%",$P$5=Inservice),VLOOKUP($C$2,'LookUp Ranges'!$A$64:$CY$69,S$38)*$B52,VLOOKUP($C$2,'LookUp Ranges'!$A$56:$CY$62,S$38)*$B52))</f>
        <v>0</v>
      </c>
      <c r="AF52" s="257">
        <f ca="1">IF($P52=$B52,0,IF(AND('Bonus Depreciation Help'!$C$34="50%",$P$5=Inservice),VLOOKUP($C$2,'LookUp Ranges'!$A$64:$CY$69,T$38)*$B52,VLOOKUP($C$2,'LookUp Ranges'!$A$56:$CY$62,T$38)*$B52))</f>
        <v>0</v>
      </c>
      <c r="AG52" s="257">
        <f ca="1">IF($P52=$B52,0,IF(AND('Bonus Depreciation Help'!$C$34="50%",$P$5=Inservice),VLOOKUP($C$2,'LookUp Ranges'!$A$64:$CY$69,U$38)*$B52,VLOOKUP($C$2,'LookUp Ranges'!$A$56:$CY$62,U$38)*$B52))</f>
        <v>0</v>
      </c>
      <c r="AH52" s="257">
        <f ca="1">IF($P52=$B52,0,IF(AND('Bonus Depreciation Help'!$C$34="50%",$P$5=Inservice),VLOOKUP($C$2,'LookUp Ranges'!$A$64:$CY$69,V$38)*$B52,VLOOKUP($C$2,'LookUp Ranges'!$A$56:$CY$62,V$38)*$B52))</f>
        <v>0</v>
      </c>
      <c r="AI52" s="257">
        <f ca="1">IF($P52=$B52,0,IF(AND('Bonus Depreciation Help'!$C$34="50%",$P$5=Inservice),VLOOKUP($C$2,'LookUp Ranges'!$A$64:$CY$69,W$38)*$B52,VLOOKUP($C$2,'LookUp Ranges'!$A$56:$CY$62,W$38)*$B52))</f>
        <v>0</v>
      </c>
      <c r="AJ52" s="257">
        <f ca="1">IF($P52=$B52,0,IF(AND('Bonus Depreciation Help'!$C$34="50%",$P$5=Inservice),VLOOKUP($C$2,'LookUp Ranges'!$A$64:$CY$69,X$38)*$B52,VLOOKUP($C$2,'LookUp Ranges'!$A$56:$CY$62,X$38)*$B52))</f>
        <v>0</v>
      </c>
      <c r="AK52" s="257">
        <f ca="1">IF($P52=$B52,0,IF(AND('Bonus Depreciation Help'!$C$34="50%",$P$5=Inservice),VLOOKUP($C$2,'LookUp Ranges'!$A$64:$CY$69,Y$38)*$B52,VLOOKUP($C$2,'LookUp Ranges'!$A$56:$CY$62,Y$38)*$B52))</f>
        <v>0</v>
      </c>
      <c r="AL52" s="257">
        <f ca="1">IF($P52=$B52,0,IF(AND('Bonus Depreciation Help'!$C$34="50%",$P$5=Inservice),VLOOKUP($C$2,'LookUp Ranges'!$A$64:$CY$69,Z$38)*$B52,VLOOKUP($C$2,'LookUp Ranges'!$A$56:$CY$62,Z$38)*$B52))</f>
        <v>0</v>
      </c>
      <c r="AM52" s="257">
        <f ca="1">IF($P52=$B52,0,IF(AND('Bonus Depreciation Help'!$C$34="50%",$P$5=Inservice),VLOOKUP($C$2,'LookUp Ranges'!$A$64:$CY$69,AA$38)*$B52,VLOOKUP($C$2,'LookUp Ranges'!$A$56:$CY$62,AA$38)*$B52))</f>
        <v>0</v>
      </c>
      <c r="AN52" s="257">
        <f ca="1">IF($P52=$B52,0,IF(AND('Bonus Depreciation Help'!$C$34="50%",$P$5=Inservice),VLOOKUP($C$2,'LookUp Ranges'!$A$64:$CY$69,AB$38)*$B52,VLOOKUP($C$2,'LookUp Ranges'!$A$56:$CY$62,AB$38)*$B52))</f>
        <v>0</v>
      </c>
      <c r="AO52" s="257">
        <f ca="1">IF($P52=$B52,0,IF(AND('Bonus Depreciation Help'!$C$34="50%",$P$5=Inservice),VLOOKUP($C$2,'LookUp Ranges'!$A$64:$CY$69,AC$38)*$B52,VLOOKUP($C$2,'LookUp Ranges'!$A$56:$CY$62,AC$38)*$B52))</f>
        <v>0</v>
      </c>
      <c r="AP52" s="257">
        <f ca="1">IF($P52=$B52,0,IF(AND('Bonus Depreciation Help'!$C$34="50%",$P$5=Inservice),VLOOKUP($C$2,'LookUp Ranges'!$A$64:$CY$69,AD$38)*$B52,VLOOKUP($C$2,'LookUp Ranges'!$A$56:$CY$62,AD$38)*$B52))</f>
        <v>0</v>
      </c>
      <c r="AQ52" s="257">
        <f ca="1">IF($P52=$B52,0,IF(AND('Bonus Depreciation Help'!$C$34="50%",$P$5=Inservice),VLOOKUP($C$2,'LookUp Ranges'!$A$64:$CY$69,AE$38)*$B52,VLOOKUP($C$2,'LookUp Ranges'!$A$56:$CY$62,AE$38)*$B52))</f>
        <v>0</v>
      </c>
      <c r="AR52" s="257">
        <f ca="1">IF($P52=$B52,0,IF(AND('Bonus Depreciation Help'!$C$34="50%",$P$5=Inservice),VLOOKUP($C$2,'LookUp Ranges'!$A$64:$CY$69,AF$38)*$B52,VLOOKUP($C$2,'LookUp Ranges'!$A$56:$CY$62,AF$38)*$B52))</f>
        <v>0</v>
      </c>
      <c r="AS52" s="257">
        <f ca="1">IF($P52=$B52,0,IF(AND('Bonus Depreciation Help'!$C$34="50%",$P$5=Inservice),VLOOKUP($C$2,'LookUp Ranges'!$A$64:$CY$69,AG$38)*$B52,VLOOKUP($C$2,'LookUp Ranges'!$A$56:$CY$62,AG$38)*$B52))</f>
        <v>0</v>
      </c>
      <c r="AT52" s="257">
        <f ca="1">IF($P52=$B52,0,IF(AND('Bonus Depreciation Help'!$C$34="50%",$P$5=Inservice),VLOOKUP($C$2,'LookUp Ranges'!$A$64:$CY$69,AH$38)*$B52,VLOOKUP($C$2,'LookUp Ranges'!$A$56:$CY$62,AH$38)*$B52))</f>
        <v>0</v>
      </c>
      <c r="AU52" s="257">
        <f ca="1">IF($P52=$B52,0,IF(AND('Bonus Depreciation Help'!$C$34="50%",$P$5=Inservice),VLOOKUP($C$2,'LookUp Ranges'!$A$64:$CY$69,AI$38)*$B52,VLOOKUP($C$2,'LookUp Ranges'!$A$56:$CY$62,AI$38)*$B52))</f>
        <v>0</v>
      </c>
      <c r="AV52" s="257">
        <f ca="1">IF($P52=$B52,0,IF(AND('Bonus Depreciation Help'!$C$34="50%",$P$5=Inservice),VLOOKUP($C$2,'LookUp Ranges'!$A$64:$CY$69,AJ$38)*$B52,VLOOKUP($C$2,'LookUp Ranges'!$A$56:$CY$62,AJ$38)*$B52))</f>
        <v>0</v>
      </c>
      <c r="AW52" s="257">
        <f ca="1">IF($P52=$B52,0,IF(AND('Bonus Depreciation Help'!$C$34="50%",$P$5=Inservice),VLOOKUP($C$2,'LookUp Ranges'!$A$64:$CY$69,AK$38)*$B52,VLOOKUP($C$2,'LookUp Ranges'!$A$56:$CY$62,AK$38)*$B52))</f>
        <v>0</v>
      </c>
      <c r="AX52" s="257">
        <f ca="1">IF($P52=$B52,0,IF(AND('Bonus Depreciation Help'!$C$34="50%",$P$5=Inservice),VLOOKUP($C$2,'LookUp Ranges'!$A$64:$CY$69,AL$38)*$B52,VLOOKUP($C$2,'LookUp Ranges'!$A$56:$CY$62,AL$38)*$B52))</f>
        <v>0</v>
      </c>
      <c r="AY52" s="257">
        <f ca="1">IF($P52=$B52,0,IF(AND('Bonus Depreciation Help'!$C$34="50%",$P$5=Inservice),VLOOKUP($C$2,'LookUp Ranges'!$A$64:$CY$69,AM$38)*$B52,VLOOKUP($C$2,'LookUp Ranges'!$A$56:$CY$62,AM$38)*$B52))</f>
        <v>0</v>
      </c>
      <c r="AZ52" s="257">
        <f ca="1">IF($P52=$B52,0,IF(AND('Bonus Depreciation Help'!$C$34="50%",$P$5=Inservice),VLOOKUP($C$2,'LookUp Ranges'!$A$64:$CY$69,AN$38)*$B52,VLOOKUP($C$2,'LookUp Ranges'!$A$56:$CY$62,AN$38)*$B52))</f>
        <v>0</v>
      </c>
      <c r="BA52" s="257">
        <f ca="1">IF($P52=$B52,0,IF(AND('Bonus Depreciation Help'!$C$34="50%",$P$5=Inservice),VLOOKUP($C$2,'LookUp Ranges'!$A$64:$CY$69,AO$38)*$B52,VLOOKUP($C$2,'LookUp Ranges'!$A$56:$CY$62,AO$38)*$B52))</f>
        <v>0</v>
      </c>
      <c r="BB52" s="257">
        <f ca="1">IF($P52=$B52,0,IF(AND('Bonus Depreciation Help'!$C$34="50%",$P$5=Inservice),VLOOKUP($C$2,'LookUp Ranges'!$A$64:$CY$69,AP$38)*$B52,VLOOKUP($C$2,'LookUp Ranges'!$A$56:$CY$62,AP$38)*$B52))</f>
        <v>0</v>
      </c>
      <c r="BC52" s="257">
        <f ca="1">IF($P52=$B52,0,IF(AND('Bonus Depreciation Help'!$C$34="50%",$P$5=Inservice),VLOOKUP($C$2,'LookUp Ranges'!$A$64:$CY$69,AQ$38)*$B52,VLOOKUP($C$2,'LookUp Ranges'!$A$56:$CY$62,AQ$38)*$B52))</f>
        <v>0</v>
      </c>
      <c r="BD52" s="257">
        <f ca="1">IF($P52=$B52,0,IF(AND('Bonus Depreciation Help'!$C$34="50%",$P$5=Inservice),VLOOKUP($C$2,'LookUp Ranges'!$A$64:$CY$69,AR$38)*$B52,VLOOKUP($C$2,'LookUp Ranges'!$A$56:$CY$62,AR$38)*$B52))</f>
        <v>0</v>
      </c>
      <c r="BE52" s="257">
        <f ca="1">IF($P52=$B52,0,IF(AND('Bonus Depreciation Help'!$C$34="50%",$P$5=Inservice),VLOOKUP($C$2,'LookUp Ranges'!$A$64:$CY$69,AS$38)*$B52,VLOOKUP($C$2,'LookUp Ranges'!$A$56:$CY$62,AS$38)*$B52))</f>
        <v>0</v>
      </c>
      <c r="BF52" s="257">
        <f ca="1">IF($P52=$B52,0,IF(AND('Bonus Depreciation Help'!$C$34="50%",$P$5=Inservice),VLOOKUP($C$2,'LookUp Ranges'!$A$64:$CY$69,AT$38)*$B52,VLOOKUP($C$2,'LookUp Ranges'!$A$56:$CY$62,AT$38)*$B52))</f>
        <v>0</v>
      </c>
      <c r="BG52" s="257">
        <f ca="1">IF($P52=$B52,0,IF(AND('Bonus Depreciation Help'!$C$34="50%",$P$5=Inservice),VLOOKUP($C$2,'LookUp Ranges'!$A$64:$CY$69,AU$38)*$B52,VLOOKUP($C$2,'LookUp Ranges'!$A$56:$CY$62,AU$38)*$B52))</f>
        <v>0</v>
      </c>
      <c r="BH52" s="257">
        <f ca="1">IF($P52=$B52,0,IF(AND('Bonus Depreciation Help'!$C$34="50%",$P$5=Inservice),VLOOKUP($C$2,'LookUp Ranges'!$A$64:$CY$69,AV$38)*$B52,VLOOKUP($C$2,'LookUp Ranges'!$A$56:$CY$62,AV$38)*$B52))</f>
        <v>0</v>
      </c>
      <c r="BI52" s="257">
        <f ca="1">IF($P52=$B52,0,IF(AND('Bonus Depreciation Help'!$C$34="50%",$P$5=Inservice),VLOOKUP($C$2,'LookUp Ranges'!$A$64:$CY$69,AW$38)*$B52,VLOOKUP($C$2,'LookUp Ranges'!$A$56:$CY$62,AW$38)*$B52))</f>
        <v>0</v>
      </c>
      <c r="BJ52" s="257">
        <f ca="1">IF($P52=$B52,0,IF(AND('Bonus Depreciation Help'!$C$34="50%",$P$5=Inservice),VLOOKUP($C$2,'LookUp Ranges'!$A$64:$CY$69,AX$38)*$B52,VLOOKUP($C$2,'LookUp Ranges'!$A$56:$CY$62,AX$38)*$B52))</f>
        <v>0</v>
      </c>
      <c r="BK52" s="257">
        <f ca="1">IF($P52=$B52,0,IF(AND('Bonus Depreciation Help'!$C$34="50%",$P$5=Inservice),VLOOKUP($C$2,'LookUp Ranges'!$A$64:$CY$69,AY$38)*$B52,VLOOKUP($C$2,'LookUp Ranges'!$A$56:$CY$62,AY$38)*$B52))</f>
        <v>0</v>
      </c>
      <c r="BL52" s="257">
        <f ca="1">IF($P52=$B52,0,IF(AND('Bonus Depreciation Help'!$C$34="50%",$P$5=Inservice),VLOOKUP($C$2,'LookUp Ranges'!$A$64:$CY$69,AZ$38)*$B52,VLOOKUP($C$2,'LookUp Ranges'!$A$56:$CY$62,AZ$38)*$B52))</f>
        <v>0</v>
      </c>
      <c r="BM52" s="257">
        <f ca="1">IF($P52=$B52,0,IF(AND('Bonus Depreciation Help'!$C$34="50%",$P$5=Inservice),VLOOKUP($C$2,'LookUp Ranges'!$A$64:$CY$69,BA$38)*$B52,VLOOKUP($C$2,'LookUp Ranges'!$A$56:$CY$62,BA$38)*$B52))</f>
        <v>0</v>
      </c>
      <c r="BN52" s="257">
        <f ca="1">IF($P52=$B52,0,IF(AND('Bonus Depreciation Help'!$C$34="50%",$P$5=Inservice),VLOOKUP($C$2,'LookUp Ranges'!$A$64:$CY$69,BB$38)*$B52,VLOOKUP($C$2,'LookUp Ranges'!$A$56:$CY$62,BB$38)*$B52))</f>
        <v>0</v>
      </c>
      <c r="BO52" s="257">
        <f ca="1">IF($P52=$B52,0,IF(AND('Bonus Depreciation Help'!$C$34="50%",$P$5=Inservice),VLOOKUP($C$2,'LookUp Ranges'!$A$64:$CY$69,BC$38)*$B52,VLOOKUP($C$2,'LookUp Ranges'!$A$56:$CY$62,BC$38)*$B52))</f>
        <v>0</v>
      </c>
      <c r="BP52" s="257">
        <f ca="1">IF($P52=$B52,0,IF(AND('Bonus Depreciation Help'!$C$34="50%",$P$5=Inservice),VLOOKUP($C$2,'LookUp Ranges'!$A$64:$CY$69,BD$38)*$B52,VLOOKUP($C$2,'LookUp Ranges'!$A$56:$CY$62,BD$38)*$B52))</f>
        <v>0</v>
      </c>
      <c r="BQ52" s="257">
        <f ca="1">IF($P52=$B52,0,IF(AND('Bonus Depreciation Help'!$C$34="50%",$P$5=Inservice),VLOOKUP($C$2,'LookUp Ranges'!$A$64:$CY$69,BE$38)*$B52,VLOOKUP($C$2,'LookUp Ranges'!$A$56:$CY$62,BE$38)*$B52))</f>
        <v>0</v>
      </c>
      <c r="BR52" s="257">
        <f ca="1">IF($P52=$B52,0,IF(AND('Bonus Depreciation Help'!$C$34="50%",$P$5=Inservice),VLOOKUP($C$2,'LookUp Ranges'!$A$64:$CY$69,BF$38)*$B52,VLOOKUP($C$2,'LookUp Ranges'!$A$56:$CY$62,BF$38)*$B52))</f>
        <v>0</v>
      </c>
      <c r="BS52" s="257">
        <f ca="1">IF($P52=$B52,0,IF(AND('Bonus Depreciation Help'!$C$34="50%",$P$5=Inservice),VLOOKUP($C$2,'LookUp Ranges'!$A$64:$CY$69,BG$38)*$B52,VLOOKUP($C$2,'LookUp Ranges'!$A$56:$CY$62,BG$38)*$B52))</f>
        <v>0</v>
      </c>
      <c r="BT52" s="257">
        <f ca="1">IF($P52=$B52,0,IF(AND('Bonus Depreciation Help'!$C$34="50%",$P$5=Inservice),VLOOKUP($C$2,'LookUp Ranges'!$A$64:$CY$69,BH$38)*$B52,VLOOKUP($C$2,'LookUp Ranges'!$A$56:$CY$62,BH$38)*$B52))</f>
        <v>0</v>
      </c>
      <c r="BU52" s="257">
        <f ca="1">IF($P52=$B52,0,IF(AND('Bonus Depreciation Help'!$C$34="50%",$P$5=Inservice),VLOOKUP($C$2,'LookUp Ranges'!$A$64:$CY$69,BI$38)*$B52,VLOOKUP($C$2,'LookUp Ranges'!$A$56:$CY$62,BI$38)*$B52))</f>
        <v>0</v>
      </c>
      <c r="BV52" s="257">
        <f ca="1">IF($P52=$B52,0,IF(AND('Bonus Depreciation Help'!$C$34="50%",$P$5=Inservice),VLOOKUP($C$2,'LookUp Ranges'!$A$64:$CY$69,BJ$38)*$B52,VLOOKUP($C$2,'LookUp Ranges'!$A$56:$CY$62,BJ$38)*$B52))</f>
        <v>0</v>
      </c>
      <c r="BW52" s="257">
        <f ca="1">IF($P52=$B52,0,IF(AND('Bonus Depreciation Help'!$C$34="50%",$P$5=Inservice),VLOOKUP($C$2,'LookUp Ranges'!$A$64:$CY$69,BK$38)*$B52,VLOOKUP($C$2,'LookUp Ranges'!$A$56:$CY$62,BK$38)*$B52))</f>
        <v>0</v>
      </c>
      <c r="BX52" s="257">
        <f ca="1">IF($P52=$B52,0,IF(AND('Bonus Depreciation Help'!$C$34="50%",$P$5=Inservice),VLOOKUP($C$2,'LookUp Ranges'!$A$64:$CY$69,BL$38)*$B52,VLOOKUP($C$2,'LookUp Ranges'!$A$56:$CY$62,BL$38)*$B52))</f>
        <v>0</v>
      </c>
      <c r="BY52" s="257">
        <f ca="1">IF($P52=$B52,0,IF(AND('Bonus Depreciation Help'!$C$34="50%",$P$5=Inservice),VLOOKUP($C$2,'LookUp Ranges'!$A$64:$CY$69,BM$38)*$B52,VLOOKUP($C$2,'LookUp Ranges'!$A$56:$CY$62,BM$38)*$B52))</f>
        <v>0</v>
      </c>
      <c r="BZ52" s="257">
        <f ca="1">IF($P52=$B52,0,IF(AND('Bonus Depreciation Help'!$C$34="50%",$P$5=Inservice),VLOOKUP($C$2,'LookUp Ranges'!$A$64:$CY$69,BN$38)*$B52,VLOOKUP($C$2,'LookUp Ranges'!$A$56:$CY$62,BN$38)*$B52))</f>
        <v>0</v>
      </c>
      <c r="CA52" s="257">
        <f ca="1">IF($P52=$B52,0,IF(AND('Bonus Depreciation Help'!$C$34="50%",$P$5=Inservice),VLOOKUP($C$2,'LookUp Ranges'!$A$64:$CY$69,BO$38)*$B52,VLOOKUP($C$2,'LookUp Ranges'!$A$56:$CY$62,BO$38)*$B52))</f>
        <v>0</v>
      </c>
      <c r="CB52" s="257">
        <f ca="1">IF($P52=$B52,0,IF(AND('Bonus Depreciation Help'!$C$34="50%",$P$5=Inservice),VLOOKUP($C$2,'LookUp Ranges'!$A$64:$CY$69,BP$38)*$B52,VLOOKUP($C$2,'LookUp Ranges'!$A$56:$CY$62,BP$38)*$B52))</f>
        <v>0</v>
      </c>
      <c r="CC52" s="257">
        <f ca="1">IF($P52=$B52,0,IF(AND('Bonus Depreciation Help'!$C$34="50%",$P$5=Inservice),VLOOKUP($C$2,'LookUp Ranges'!$A$64:$CY$69,BQ$38)*$B52,VLOOKUP($C$2,'LookUp Ranges'!$A$56:$CY$62,BQ$38)*$B52))</f>
        <v>0</v>
      </c>
      <c r="CD52" s="257">
        <f ca="1">IF($P52=$B52,0,IF(AND('Bonus Depreciation Help'!$C$34="50%",$P$5=Inservice),VLOOKUP($C$2,'LookUp Ranges'!$A$64:$CY$69,BR$38)*$B52,VLOOKUP($C$2,'LookUp Ranges'!$A$56:$CY$62,BR$38)*$B52))</f>
        <v>0</v>
      </c>
      <c r="CE52" s="257">
        <f ca="1">IF($P52=$B52,0,IF(AND('Bonus Depreciation Help'!$C$34="50%",$P$5=Inservice),VLOOKUP($C$2,'LookUp Ranges'!$A$64:$CY$69,BS$38)*$B52,VLOOKUP($C$2,'LookUp Ranges'!$A$56:$CY$62,BS$38)*$B52))</f>
        <v>0</v>
      </c>
      <c r="CF52" s="257">
        <f ca="1">IF($P52=$B52,0,IF(AND('Bonus Depreciation Help'!$C$34="50%",$P$5=Inservice),VLOOKUP($C$2,'LookUp Ranges'!$A$64:$CY$69,BT$38)*$B52,VLOOKUP($C$2,'LookUp Ranges'!$A$56:$CY$62,BT$38)*$B52))</f>
        <v>0</v>
      </c>
      <c r="CG52" s="257">
        <f ca="1">IF($P52=$B52,0,IF(AND('Bonus Depreciation Help'!$C$34="50%",$P$5=Inservice),VLOOKUP($C$2,'LookUp Ranges'!$A$64:$CY$69,BU$38)*$B52,VLOOKUP($C$2,'LookUp Ranges'!$A$56:$CY$62,BU$38)*$B52))</f>
        <v>0</v>
      </c>
      <c r="CH52" s="257">
        <f ca="1">IF($P52=$B52,0,IF(AND('Bonus Depreciation Help'!$C$34="50%",$P$5=Inservice),VLOOKUP($C$2,'LookUp Ranges'!$A$64:$CY$69,BV$38)*$B52,VLOOKUP($C$2,'LookUp Ranges'!$A$56:$CY$62,BV$38)*$B52))</f>
        <v>0</v>
      </c>
      <c r="CI52" s="257">
        <f ca="1">IF($P52=$B52,0,IF(AND('Bonus Depreciation Help'!$C$34="50%",$P$5=Inservice),VLOOKUP($C$2,'LookUp Ranges'!$A$64:$CY$69,BW$38)*$B52,VLOOKUP($C$2,'LookUp Ranges'!$A$56:$CY$62,BW$38)*$B52))</f>
        <v>0</v>
      </c>
      <c r="CJ52" s="257">
        <f ca="1">IF($P52=$B52,0,IF(AND('Bonus Depreciation Help'!$C$34="50%",$P$5=Inservice),VLOOKUP($C$2,'LookUp Ranges'!$A$64:$CY$69,BX$38)*$B52,VLOOKUP($C$2,'LookUp Ranges'!$A$56:$CY$62,BX$38)*$B52))</f>
        <v>0</v>
      </c>
      <c r="CK52" s="257">
        <f ca="1">IF($P52=$B52,0,IF(AND('Bonus Depreciation Help'!$C$34="50%",$P$5=Inservice),VLOOKUP($C$2,'LookUp Ranges'!$A$64:$CY$69,BY$38)*$B52,VLOOKUP($C$2,'LookUp Ranges'!$A$56:$CY$62,BY$38)*$B52))</f>
        <v>0</v>
      </c>
      <c r="CL52" s="257">
        <f ca="1">IF($P52=$B52,0,IF(AND('Bonus Depreciation Help'!$C$34="50%",$P$5=Inservice),VLOOKUP($C$2,'LookUp Ranges'!$A$64:$CY$69,BZ$38)*$B52,VLOOKUP($C$2,'LookUp Ranges'!$A$56:$CY$62,BZ$38)*$B52))</f>
        <v>0</v>
      </c>
      <c r="CM52" s="257">
        <f ca="1">IF($P52=$B52,0,IF(AND('Bonus Depreciation Help'!$C$34="50%",$P$5=Inservice),VLOOKUP($C$2,'LookUp Ranges'!$A$64:$CY$69,CA$38)*$B52,VLOOKUP($C$2,'LookUp Ranges'!$A$56:$CY$62,CA$38)*$B52))</f>
        <v>0</v>
      </c>
      <c r="CN52" s="257">
        <f ca="1">IF($P52=$B52,0,IF(AND('Bonus Depreciation Help'!$C$34="50%",$P$5=Inservice),VLOOKUP($C$2,'LookUp Ranges'!$A$64:$CY$69,CB$38)*$B52,VLOOKUP($C$2,'LookUp Ranges'!$A$56:$CY$62,CB$38)*$B52))</f>
        <v>0</v>
      </c>
      <c r="CO52" s="257">
        <f ca="1">IF($P52=$B52,0,IF(AND('Bonus Depreciation Help'!$C$34="50%",$P$5=Inservice),VLOOKUP($C$2,'LookUp Ranges'!$A$64:$CY$69,CC$38)*$B52,VLOOKUP($C$2,'LookUp Ranges'!$A$56:$CY$62,CC$38)*$B52))</f>
        <v>0</v>
      </c>
      <c r="CP52" s="257">
        <f ca="1">IF($P52=$B52,0,IF(AND('Bonus Depreciation Help'!$C$34="50%",$P$5=Inservice),VLOOKUP($C$2,'LookUp Ranges'!$A$64:$CY$69,CD$38)*$B52,VLOOKUP($C$2,'LookUp Ranges'!$A$56:$CY$62,CD$38)*$B52))</f>
        <v>0</v>
      </c>
      <c r="CQ52" s="257">
        <f ca="1">IF($P52=$B52,0,IF(AND('Bonus Depreciation Help'!$C$34="50%",$P$5=Inservice),VLOOKUP($C$2,'LookUp Ranges'!$A$64:$CY$69,CE$38)*$B52,VLOOKUP($C$2,'LookUp Ranges'!$A$56:$CY$62,CE$38)*$B52))</f>
        <v>0</v>
      </c>
      <c r="CR52" s="257">
        <f ca="1">IF($P52=$B52,0,IF(AND('Bonus Depreciation Help'!$C$34="50%",$P$5=Inservice),VLOOKUP($C$2,'LookUp Ranges'!$A$64:$CY$69,CF$38)*$B52,VLOOKUP($C$2,'LookUp Ranges'!$A$56:$CY$62,CF$38)*$B52))</f>
        <v>0</v>
      </c>
      <c r="CS52" s="257">
        <f ca="1">IF($P52=$B52,0,IF(AND('Bonus Depreciation Help'!$C$34="50%",$P$5=Inservice),VLOOKUP($C$2,'LookUp Ranges'!$A$64:$CY$69,CG$38)*$B52,VLOOKUP($C$2,'LookUp Ranges'!$A$56:$CY$62,CG$38)*$B52))</f>
        <v>0</v>
      </c>
      <c r="CT52" s="257">
        <f ca="1">IF($P52=$B52,0,IF(AND('Bonus Depreciation Help'!$C$34="50%",$P$5=Inservice),VLOOKUP($C$2,'LookUp Ranges'!$A$64:$CY$69,CH$38)*$B52,VLOOKUP($C$2,'LookUp Ranges'!$A$56:$CY$62,CH$38)*$B52))</f>
        <v>0</v>
      </c>
      <c r="CU52" s="257">
        <f ca="1">IF($P52=$B52,0,IF(AND('Bonus Depreciation Help'!$C$34="50%",$P$5=Inservice),VLOOKUP($C$2,'LookUp Ranges'!$A$64:$CY$69,CI$38)*$B52,VLOOKUP($C$2,'LookUp Ranges'!$A$56:$CY$62,CI$38)*$B52))</f>
        <v>0</v>
      </c>
      <c r="CV52" s="257">
        <f ca="1">IF($P52=$B52,0,IF(AND('Bonus Depreciation Help'!$C$34="50%",$P$5=Inservice),VLOOKUP($C$2,'LookUp Ranges'!$A$64:$CY$69,CJ$38)*$B52,VLOOKUP($C$2,'LookUp Ranges'!$A$56:$CY$62,CJ$38)*$B52))</f>
        <v>0</v>
      </c>
      <c r="CW52" s="257">
        <f ca="1">IF($P52=$B52,0,IF(AND('Bonus Depreciation Help'!$C$34="50%",$P$5=Inservice),VLOOKUP($C$2,'LookUp Ranges'!$A$64:$CY$69,CK$38)*$B52,VLOOKUP($C$2,'LookUp Ranges'!$A$56:$CY$62,CK$38)*$B52))</f>
        <v>0</v>
      </c>
      <c r="CX52" s="257">
        <f ca="1">IF($P52=$B52,0,IF(AND('Bonus Depreciation Help'!$C$34="50%",$P$5=Inservice),VLOOKUP($C$2,'LookUp Ranges'!$A$64:$CY$69,CL$38)*$B52,VLOOKUP($C$2,'LookUp Ranges'!$A$56:$CY$62,CL$38)*$B52))</f>
        <v>0</v>
      </c>
      <c r="CY52" s="247">
        <f t="shared" ca="1" si="28"/>
        <v>0</v>
      </c>
    </row>
    <row r="53" spans="1:103" x14ac:dyDescent="0.2">
      <c r="A53" s="246">
        <f t="shared" si="26"/>
        <v>15</v>
      </c>
      <c r="B53" s="238">
        <f t="shared" ca="1" si="27"/>
        <v>0</v>
      </c>
      <c r="C53" s="248"/>
      <c r="D53" s="248"/>
      <c r="E53" s="248"/>
      <c r="F53" s="248"/>
      <c r="G53" s="248"/>
      <c r="H53" s="248"/>
      <c r="I53" s="248"/>
      <c r="J53" s="248"/>
      <c r="K53" s="248"/>
      <c r="L53" s="248"/>
      <c r="M53" s="248"/>
      <c r="N53" s="248"/>
      <c r="O53" s="248"/>
      <c r="P53" s="248"/>
      <c r="Q53" s="256">
        <f ca="1">IF(AND('Bonus Depreciation Help'!$C$34="100%",Q$5=Inservice),$B53,IF(AND('Bonus Depreciation Help'!$C$34="50%",Q$5=Inservice),VLOOKUP($C$2,'LookUp Ranges'!$A$64:$CY$69,D$38)*$B53,VLOOKUP($C$2,'LookUp Ranges'!$A$56:$CY$62,D$38)*$B53))</f>
        <v>0</v>
      </c>
      <c r="R53" s="256">
        <f ca="1">IF($Q53=$B53,0,IF(AND('Bonus Depreciation Help'!$C$34="50%",$Q$5=Inservice),VLOOKUP($C$2,'LookUp Ranges'!$A$64:$CY$69,E$38)*$B53,VLOOKUP($C$2,'LookUp Ranges'!$A$56:$CY$62,E$38)*$B53))</f>
        <v>0</v>
      </c>
      <c r="S53" s="256">
        <f ca="1">IF($Q53=$B53,0,IF(AND('Bonus Depreciation Help'!$C$34="50%",$Q$5=Inservice),VLOOKUP($C$2,'LookUp Ranges'!$A$64:$CY$69,F$38)*$B53,VLOOKUP($C$2,'LookUp Ranges'!$A$56:$CY$62,F$38)*$B53))</f>
        <v>0</v>
      </c>
      <c r="T53" s="256">
        <f ca="1">IF($Q53=$B53,0,IF(AND('Bonus Depreciation Help'!$C$34="50%",$Q$5=Inservice),VLOOKUP($C$2,'LookUp Ranges'!$A$64:$CY$69,G$38)*$B53,VLOOKUP($C$2,'LookUp Ranges'!$A$56:$CY$62,G$38)*$B53))</f>
        <v>0</v>
      </c>
      <c r="U53" s="256">
        <f ca="1">IF($Q53=$B53,0,IF(AND('Bonus Depreciation Help'!$C$34="50%",$Q$5=Inservice),VLOOKUP($C$2,'LookUp Ranges'!$A$64:$CY$69,H$38)*$B53,VLOOKUP($C$2,'LookUp Ranges'!$A$56:$CY$62,H$38)*$B53))</f>
        <v>0</v>
      </c>
      <c r="V53" s="256">
        <f ca="1">IF($Q53=$B53,0,IF(AND('Bonus Depreciation Help'!$C$34="50%",$Q$5=Inservice),VLOOKUP($C$2,'LookUp Ranges'!$A$64:$CY$69,I$38)*$B53,VLOOKUP($C$2,'LookUp Ranges'!$A$56:$CY$62,I$38)*$B53))</f>
        <v>0</v>
      </c>
      <c r="W53" s="256">
        <f ca="1">IF($Q53=$B53,0,IF(AND('Bonus Depreciation Help'!$C$34="50%",$Q$5=Inservice),VLOOKUP($C$2,'LookUp Ranges'!$A$64:$CY$69,J$38)*$B53,VLOOKUP($C$2,'LookUp Ranges'!$A$56:$CY$62,J$38)*$B53))</f>
        <v>0</v>
      </c>
      <c r="X53" s="256">
        <f ca="1">IF($Q53=$B53,0,IF(AND('Bonus Depreciation Help'!$C$34="50%",$Q$5=Inservice),VLOOKUP($C$2,'LookUp Ranges'!$A$64:$CY$69,K$38)*$B53,VLOOKUP($C$2,'LookUp Ranges'!$A$56:$CY$62,K$38)*$B53))</f>
        <v>0</v>
      </c>
      <c r="Y53" s="256">
        <f ca="1">IF($Q53=$B53,0,IF(AND('Bonus Depreciation Help'!$C$34="50%",$Q$5=Inservice),VLOOKUP($C$2,'LookUp Ranges'!$A$64:$CY$69,L$38)*$B53,VLOOKUP($C$2,'LookUp Ranges'!$A$56:$CY$62,L$38)*$B53))</f>
        <v>0</v>
      </c>
      <c r="Z53" s="257">
        <f ca="1">IF($Q53=$B53,0,IF(AND('Bonus Depreciation Help'!$C$34="50%",$Q$5=Inservice),VLOOKUP($C$2,'LookUp Ranges'!$A$64:$CY$69,M$38)*$B53,VLOOKUP($C$2,'LookUp Ranges'!$A$56:$CY$62,M$38)*$B53))</f>
        <v>0</v>
      </c>
      <c r="AA53" s="257">
        <f ca="1">IF($Q53=$B53,0,IF(AND('Bonus Depreciation Help'!$C$34="50%",$Q$5=Inservice),VLOOKUP($C$2,'LookUp Ranges'!$A$64:$CY$69,N$38)*$B53,VLOOKUP($C$2,'LookUp Ranges'!$A$56:$CY$62,N$38)*$B53))</f>
        <v>0</v>
      </c>
      <c r="AB53" s="257">
        <f ca="1">IF($Q53=$B53,0,IF(AND('Bonus Depreciation Help'!$C$34="50%",$Q$5=Inservice),VLOOKUP($C$2,'LookUp Ranges'!$A$64:$CY$69,O$38)*$B53,VLOOKUP($C$2,'LookUp Ranges'!$A$56:$CY$62,O$38)*$B53))</f>
        <v>0</v>
      </c>
      <c r="AC53" s="257">
        <f ca="1">IF($Q53=$B53,0,IF(AND('Bonus Depreciation Help'!$C$34="50%",$Q$5=Inservice),VLOOKUP($C$2,'LookUp Ranges'!$A$64:$CY$69,P$38)*$B53,VLOOKUP($C$2,'LookUp Ranges'!$A$56:$CY$62,P$38)*$B53))</f>
        <v>0</v>
      </c>
      <c r="AD53" s="257">
        <f ca="1">IF($Q53=$B53,0,IF(AND('Bonus Depreciation Help'!$C$34="50%",$Q$5=Inservice),VLOOKUP($C$2,'LookUp Ranges'!$A$64:$CY$69,Q$38)*$B53,VLOOKUP($C$2,'LookUp Ranges'!$A$56:$CY$62,Q$38)*$B53))</f>
        <v>0</v>
      </c>
      <c r="AE53" s="257">
        <f ca="1">IF($Q53=$B53,0,IF(AND('Bonus Depreciation Help'!$C$34="50%",$Q$5=Inservice),VLOOKUP($C$2,'LookUp Ranges'!$A$64:$CY$69,R$38)*$B53,VLOOKUP($C$2,'LookUp Ranges'!$A$56:$CY$62,R$38)*$B53))</f>
        <v>0</v>
      </c>
      <c r="AF53" s="257">
        <f ca="1">IF($Q53=$B53,0,IF(AND('Bonus Depreciation Help'!$C$34="50%",$Q$5=Inservice),VLOOKUP($C$2,'LookUp Ranges'!$A$64:$CY$69,S$38)*$B53,VLOOKUP($C$2,'LookUp Ranges'!$A$56:$CY$62,S$38)*$B53))</f>
        <v>0</v>
      </c>
      <c r="AG53" s="257">
        <f ca="1">IF($Q53=$B53,0,IF(AND('Bonus Depreciation Help'!$C$34="50%",$Q$5=Inservice),VLOOKUP($C$2,'LookUp Ranges'!$A$64:$CY$69,T$38)*$B53,VLOOKUP($C$2,'LookUp Ranges'!$A$56:$CY$62,T$38)*$B53))</f>
        <v>0</v>
      </c>
      <c r="AH53" s="257">
        <f ca="1">IF($Q53=$B53,0,IF(AND('Bonus Depreciation Help'!$C$34="50%",$Q$5=Inservice),VLOOKUP($C$2,'LookUp Ranges'!$A$64:$CY$69,U$38)*$B53,VLOOKUP($C$2,'LookUp Ranges'!$A$56:$CY$62,U$38)*$B53))</f>
        <v>0</v>
      </c>
      <c r="AI53" s="257">
        <f ca="1">IF($Q53=$B53,0,IF(AND('Bonus Depreciation Help'!$C$34="50%",$Q$5=Inservice),VLOOKUP($C$2,'LookUp Ranges'!$A$64:$CY$69,V$38)*$B53,VLOOKUP($C$2,'LookUp Ranges'!$A$56:$CY$62,V$38)*$B53))</f>
        <v>0</v>
      </c>
      <c r="AJ53" s="257">
        <f ca="1">IF($Q53=$B53,0,IF(AND('Bonus Depreciation Help'!$C$34="50%",$Q$5=Inservice),VLOOKUP($C$2,'LookUp Ranges'!$A$64:$CY$69,W$38)*$B53,VLOOKUP($C$2,'LookUp Ranges'!$A$56:$CY$62,W$38)*$B53))</f>
        <v>0</v>
      </c>
      <c r="AK53" s="257">
        <f ca="1">IF($Q53=$B53,0,IF(AND('Bonus Depreciation Help'!$C$34="50%",$Q$5=Inservice),VLOOKUP($C$2,'LookUp Ranges'!$A$64:$CY$69,X$38)*$B53,VLOOKUP($C$2,'LookUp Ranges'!$A$56:$CY$62,X$38)*$B53))</f>
        <v>0</v>
      </c>
      <c r="AL53" s="257">
        <f ca="1">IF($Q53=$B53,0,IF(AND('Bonus Depreciation Help'!$C$34="50%",$Q$5=Inservice),VLOOKUP($C$2,'LookUp Ranges'!$A$64:$CY$69,Y$38)*$B53,VLOOKUP($C$2,'LookUp Ranges'!$A$56:$CY$62,Y$38)*$B53))</f>
        <v>0</v>
      </c>
      <c r="AM53" s="257">
        <f ca="1">IF($Q53=$B53,0,IF(AND('Bonus Depreciation Help'!$C$34="50%",$Q$5=Inservice),VLOOKUP($C$2,'LookUp Ranges'!$A$64:$CY$69,Z$38)*$B53,VLOOKUP($C$2,'LookUp Ranges'!$A$56:$CY$62,Z$38)*$B53))</f>
        <v>0</v>
      </c>
      <c r="AN53" s="257">
        <f ca="1">IF($Q53=$B53,0,IF(AND('Bonus Depreciation Help'!$C$34="50%",$Q$5=Inservice),VLOOKUP($C$2,'LookUp Ranges'!$A$64:$CY$69,AA$38)*$B53,VLOOKUP($C$2,'LookUp Ranges'!$A$56:$CY$62,AA$38)*$B53))</f>
        <v>0</v>
      </c>
      <c r="AO53" s="257">
        <f ca="1">IF($Q53=$B53,0,IF(AND('Bonus Depreciation Help'!$C$34="50%",$Q$5=Inservice),VLOOKUP($C$2,'LookUp Ranges'!$A$64:$CY$69,AB$38)*$B53,VLOOKUP($C$2,'LookUp Ranges'!$A$56:$CY$62,AB$38)*$B53))</f>
        <v>0</v>
      </c>
      <c r="AP53" s="257">
        <f ca="1">IF($Q53=$B53,0,IF(AND('Bonus Depreciation Help'!$C$34="50%",$Q$5=Inservice),VLOOKUP($C$2,'LookUp Ranges'!$A$64:$CY$69,AC$38)*$B53,VLOOKUP($C$2,'LookUp Ranges'!$A$56:$CY$62,AC$38)*$B53))</f>
        <v>0</v>
      </c>
      <c r="AQ53" s="257">
        <f ca="1">IF($Q53=$B53,0,IF(AND('Bonus Depreciation Help'!$C$34="50%",$Q$5=Inservice),VLOOKUP($C$2,'LookUp Ranges'!$A$64:$CY$69,AD$38)*$B53,VLOOKUP($C$2,'LookUp Ranges'!$A$56:$CY$62,AD$38)*$B53))</f>
        <v>0</v>
      </c>
      <c r="AR53" s="257">
        <f ca="1">IF($Q53=$B53,0,IF(AND('Bonus Depreciation Help'!$C$34="50%",$Q$5=Inservice),VLOOKUP($C$2,'LookUp Ranges'!$A$64:$CY$69,AE$38)*$B53,VLOOKUP($C$2,'LookUp Ranges'!$A$56:$CY$62,AE$38)*$B53))</f>
        <v>0</v>
      </c>
      <c r="AS53" s="257">
        <f ca="1">IF($Q53=$B53,0,IF(AND('Bonus Depreciation Help'!$C$34="50%",$Q$5=Inservice),VLOOKUP($C$2,'LookUp Ranges'!$A$64:$CY$69,AF$38)*$B53,VLOOKUP($C$2,'LookUp Ranges'!$A$56:$CY$62,AF$38)*$B53))</f>
        <v>0</v>
      </c>
      <c r="AT53" s="257">
        <f ca="1">IF($Q53=$B53,0,IF(AND('Bonus Depreciation Help'!$C$34="50%",$Q$5=Inservice),VLOOKUP($C$2,'LookUp Ranges'!$A$64:$CY$69,AG$38)*$B53,VLOOKUP($C$2,'LookUp Ranges'!$A$56:$CY$62,AG$38)*$B53))</f>
        <v>0</v>
      </c>
      <c r="AU53" s="257">
        <f ca="1">IF($Q53=$B53,0,IF(AND('Bonus Depreciation Help'!$C$34="50%",$Q$5=Inservice),VLOOKUP($C$2,'LookUp Ranges'!$A$64:$CY$69,AH$38)*$B53,VLOOKUP($C$2,'LookUp Ranges'!$A$56:$CY$62,AH$38)*$B53))</f>
        <v>0</v>
      </c>
      <c r="AV53" s="257">
        <f ca="1">IF($Q53=$B53,0,IF(AND('Bonus Depreciation Help'!$C$34="50%",$Q$5=Inservice),VLOOKUP($C$2,'LookUp Ranges'!$A$64:$CY$69,AI$38)*$B53,VLOOKUP($C$2,'LookUp Ranges'!$A$56:$CY$62,AI$38)*$B53))</f>
        <v>0</v>
      </c>
      <c r="AW53" s="257">
        <f ca="1">IF($Q53=$B53,0,IF(AND('Bonus Depreciation Help'!$C$34="50%",$Q$5=Inservice),VLOOKUP($C$2,'LookUp Ranges'!$A$64:$CY$69,AJ$38)*$B53,VLOOKUP($C$2,'LookUp Ranges'!$A$56:$CY$62,AJ$38)*$B53))</f>
        <v>0</v>
      </c>
      <c r="AX53" s="257">
        <f ca="1">IF($Q53=$B53,0,IF(AND('Bonus Depreciation Help'!$C$34="50%",$Q$5=Inservice),VLOOKUP($C$2,'LookUp Ranges'!$A$64:$CY$69,AK$38)*$B53,VLOOKUP($C$2,'LookUp Ranges'!$A$56:$CY$62,AK$38)*$B53))</f>
        <v>0</v>
      </c>
      <c r="AY53" s="257">
        <f ca="1">IF($Q53=$B53,0,IF(AND('Bonus Depreciation Help'!$C$34="50%",$Q$5=Inservice),VLOOKUP($C$2,'LookUp Ranges'!$A$64:$CY$69,AL$38)*$B53,VLOOKUP($C$2,'LookUp Ranges'!$A$56:$CY$62,AL$38)*$B53))</f>
        <v>0</v>
      </c>
      <c r="AZ53" s="257">
        <f ca="1">IF($Q53=$B53,0,IF(AND('Bonus Depreciation Help'!$C$34="50%",$Q$5=Inservice),VLOOKUP($C$2,'LookUp Ranges'!$A$64:$CY$69,AM$38)*$B53,VLOOKUP($C$2,'LookUp Ranges'!$A$56:$CY$62,AM$38)*$B53))</f>
        <v>0</v>
      </c>
      <c r="BA53" s="257">
        <f ca="1">IF($Q53=$B53,0,IF(AND('Bonus Depreciation Help'!$C$34="50%",$Q$5=Inservice),VLOOKUP($C$2,'LookUp Ranges'!$A$64:$CY$69,AN$38)*$B53,VLOOKUP($C$2,'LookUp Ranges'!$A$56:$CY$62,AN$38)*$B53))</f>
        <v>0</v>
      </c>
      <c r="BB53" s="257">
        <f ca="1">IF($Q53=$B53,0,IF(AND('Bonus Depreciation Help'!$C$34="50%",$Q$5=Inservice),VLOOKUP($C$2,'LookUp Ranges'!$A$64:$CY$69,AO$38)*$B53,VLOOKUP($C$2,'LookUp Ranges'!$A$56:$CY$62,AO$38)*$B53))</f>
        <v>0</v>
      </c>
      <c r="BC53" s="257">
        <f ca="1">IF($Q53=$B53,0,IF(AND('Bonus Depreciation Help'!$C$34="50%",$Q$5=Inservice),VLOOKUP($C$2,'LookUp Ranges'!$A$64:$CY$69,AP$38)*$B53,VLOOKUP($C$2,'LookUp Ranges'!$A$56:$CY$62,AP$38)*$B53))</f>
        <v>0</v>
      </c>
      <c r="BD53" s="257">
        <f ca="1">IF($Q53=$B53,0,IF(AND('Bonus Depreciation Help'!$C$34="50%",$Q$5=Inservice),VLOOKUP($C$2,'LookUp Ranges'!$A$64:$CY$69,AQ$38)*$B53,VLOOKUP($C$2,'LookUp Ranges'!$A$56:$CY$62,AQ$38)*$B53))</f>
        <v>0</v>
      </c>
      <c r="BE53" s="257">
        <f ca="1">IF($Q53=$B53,0,IF(AND('Bonus Depreciation Help'!$C$34="50%",$Q$5=Inservice),VLOOKUP($C$2,'LookUp Ranges'!$A$64:$CY$69,AR$38)*$B53,VLOOKUP($C$2,'LookUp Ranges'!$A$56:$CY$62,AR$38)*$B53))</f>
        <v>0</v>
      </c>
      <c r="BF53" s="257">
        <f ca="1">IF($Q53=$B53,0,IF(AND('Bonus Depreciation Help'!$C$34="50%",$Q$5=Inservice),VLOOKUP($C$2,'LookUp Ranges'!$A$64:$CY$69,AS$38)*$B53,VLOOKUP($C$2,'LookUp Ranges'!$A$56:$CY$62,AS$38)*$B53))</f>
        <v>0</v>
      </c>
      <c r="BG53" s="257">
        <f ca="1">IF($Q53=$B53,0,IF(AND('Bonus Depreciation Help'!$C$34="50%",$Q$5=Inservice),VLOOKUP($C$2,'LookUp Ranges'!$A$64:$CY$69,AT$38)*$B53,VLOOKUP($C$2,'LookUp Ranges'!$A$56:$CY$62,AT$38)*$B53))</f>
        <v>0</v>
      </c>
      <c r="BH53" s="257">
        <f ca="1">IF($Q53=$B53,0,IF(AND('Bonus Depreciation Help'!$C$34="50%",$Q$5=Inservice),VLOOKUP($C$2,'LookUp Ranges'!$A$64:$CY$69,AU$38)*$B53,VLOOKUP($C$2,'LookUp Ranges'!$A$56:$CY$62,AU$38)*$B53))</f>
        <v>0</v>
      </c>
      <c r="BI53" s="257">
        <f ca="1">IF($Q53=$B53,0,IF(AND('Bonus Depreciation Help'!$C$34="50%",$Q$5=Inservice),VLOOKUP($C$2,'LookUp Ranges'!$A$64:$CY$69,AV$38)*$B53,VLOOKUP($C$2,'LookUp Ranges'!$A$56:$CY$62,AV$38)*$B53))</f>
        <v>0</v>
      </c>
      <c r="BJ53" s="257">
        <f ca="1">IF($Q53=$B53,0,IF(AND('Bonus Depreciation Help'!$C$34="50%",$Q$5=Inservice),VLOOKUP($C$2,'LookUp Ranges'!$A$64:$CY$69,AW$38)*$B53,VLOOKUP($C$2,'LookUp Ranges'!$A$56:$CY$62,AW$38)*$B53))</f>
        <v>0</v>
      </c>
      <c r="BK53" s="257">
        <f ca="1">IF($Q53=$B53,0,IF(AND('Bonus Depreciation Help'!$C$34="50%",$Q$5=Inservice),VLOOKUP($C$2,'LookUp Ranges'!$A$64:$CY$69,AX$38)*$B53,VLOOKUP($C$2,'LookUp Ranges'!$A$56:$CY$62,AX$38)*$B53))</f>
        <v>0</v>
      </c>
      <c r="BL53" s="257">
        <f ca="1">IF($Q53=$B53,0,IF(AND('Bonus Depreciation Help'!$C$34="50%",$Q$5=Inservice),VLOOKUP($C$2,'LookUp Ranges'!$A$64:$CY$69,AY$38)*$B53,VLOOKUP($C$2,'LookUp Ranges'!$A$56:$CY$62,AY$38)*$B53))</f>
        <v>0</v>
      </c>
      <c r="BM53" s="257">
        <f ca="1">IF($Q53=$B53,0,IF(AND('Bonus Depreciation Help'!$C$34="50%",$Q$5=Inservice),VLOOKUP($C$2,'LookUp Ranges'!$A$64:$CY$69,AZ$38)*$B53,VLOOKUP($C$2,'LookUp Ranges'!$A$56:$CY$62,AZ$38)*$B53))</f>
        <v>0</v>
      </c>
      <c r="BN53" s="257">
        <f ca="1">IF($Q53=$B53,0,IF(AND('Bonus Depreciation Help'!$C$34="50%",$Q$5=Inservice),VLOOKUP($C$2,'LookUp Ranges'!$A$64:$CY$69,BA$38)*$B53,VLOOKUP($C$2,'LookUp Ranges'!$A$56:$CY$62,BA$38)*$B53))</f>
        <v>0</v>
      </c>
      <c r="BO53" s="257">
        <f ca="1">IF($Q53=$B53,0,IF(AND('Bonus Depreciation Help'!$C$34="50%",$Q$5=Inservice),VLOOKUP($C$2,'LookUp Ranges'!$A$64:$CY$69,BB$38)*$B53,VLOOKUP($C$2,'LookUp Ranges'!$A$56:$CY$62,BB$38)*$B53))</f>
        <v>0</v>
      </c>
      <c r="BP53" s="257">
        <f ca="1">IF($Q53=$B53,0,IF(AND('Bonus Depreciation Help'!$C$34="50%",$Q$5=Inservice),VLOOKUP($C$2,'LookUp Ranges'!$A$64:$CY$69,BC$38)*$B53,VLOOKUP($C$2,'LookUp Ranges'!$A$56:$CY$62,BC$38)*$B53))</f>
        <v>0</v>
      </c>
      <c r="BQ53" s="257">
        <f ca="1">IF($Q53=$B53,0,IF(AND('Bonus Depreciation Help'!$C$34="50%",$Q$5=Inservice),VLOOKUP($C$2,'LookUp Ranges'!$A$64:$CY$69,BD$38)*$B53,VLOOKUP($C$2,'LookUp Ranges'!$A$56:$CY$62,BD$38)*$B53))</f>
        <v>0</v>
      </c>
      <c r="BR53" s="257">
        <f ca="1">IF($Q53=$B53,0,IF(AND('Bonus Depreciation Help'!$C$34="50%",$Q$5=Inservice),VLOOKUP($C$2,'LookUp Ranges'!$A$64:$CY$69,BE$38)*$B53,VLOOKUP($C$2,'LookUp Ranges'!$A$56:$CY$62,BE$38)*$B53))</f>
        <v>0</v>
      </c>
      <c r="BS53" s="257">
        <f ca="1">IF($Q53=$B53,0,IF(AND('Bonus Depreciation Help'!$C$34="50%",$Q$5=Inservice),VLOOKUP($C$2,'LookUp Ranges'!$A$64:$CY$69,BF$38)*$B53,VLOOKUP($C$2,'LookUp Ranges'!$A$56:$CY$62,BF$38)*$B53))</f>
        <v>0</v>
      </c>
      <c r="BT53" s="257">
        <f ca="1">IF($Q53=$B53,0,IF(AND('Bonus Depreciation Help'!$C$34="50%",$Q$5=Inservice),VLOOKUP($C$2,'LookUp Ranges'!$A$64:$CY$69,BG$38)*$B53,VLOOKUP($C$2,'LookUp Ranges'!$A$56:$CY$62,BG$38)*$B53))</f>
        <v>0</v>
      </c>
      <c r="BU53" s="257">
        <f ca="1">IF($Q53=$B53,0,IF(AND('Bonus Depreciation Help'!$C$34="50%",$Q$5=Inservice),VLOOKUP($C$2,'LookUp Ranges'!$A$64:$CY$69,BH$38)*$B53,VLOOKUP($C$2,'LookUp Ranges'!$A$56:$CY$62,BH$38)*$B53))</f>
        <v>0</v>
      </c>
      <c r="BV53" s="257">
        <f ca="1">IF($Q53=$B53,0,IF(AND('Bonus Depreciation Help'!$C$34="50%",$Q$5=Inservice),VLOOKUP($C$2,'LookUp Ranges'!$A$64:$CY$69,BI$38)*$B53,VLOOKUP($C$2,'LookUp Ranges'!$A$56:$CY$62,BI$38)*$B53))</f>
        <v>0</v>
      </c>
      <c r="BW53" s="257">
        <f ca="1">IF($Q53=$B53,0,IF(AND('Bonus Depreciation Help'!$C$34="50%",$Q$5=Inservice),VLOOKUP($C$2,'LookUp Ranges'!$A$64:$CY$69,BJ$38)*$B53,VLOOKUP($C$2,'LookUp Ranges'!$A$56:$CY$62,BJ$38)*$B53))</f>
        <v>0</v>
      </c>
      <c r="BX53" s="257">
        <f ca="1">IF($Q53=$B53,0,IF(AND('Bonus Depreciation Help'!$C$34="50%",$Q$5=Inservice),VLOOKUP($C$2,'LookUp Ranges'!$A$64:$CY$69,BK$38)*$B53,VLOOKUP($C$2,'LookUp Ranges'!$A$56:$CY$62,BK$38)*$B53))</f>
        <v>0</v>
      </c>
      <c r="BY53" s="257">
        <f ca="1">IF($Q53=$B53,0,IF(AND('Bonus Depreciation Help'!$C$34="50%",$Q$5=Inservice),VLOOKUP($C$2,'LookUp Ranges'!$A$64:$CY$69,BL$38)*$B53,VLOOKUP($C$2,'LookUp Ranges'!$A$56:$CY$62,BL$38)*$B53))</f>
        <v>0</v>
      </c>
      <c r="BZ53" s="257">
        <f ca="1">IF($Q53=$B53,0,IF(AND('Bonus Depreciation Help'!$C$34="50%",$Q$5=Inservice),VLOOKUP($C$2,'LookUp Ranges'!$A$64:$CY$69,BM$38)*$B53,VLOOKUP($C$2,'LookUp Ranges'!$A$56:$CY$62,BM$38)*$B53))</f>
        <v>0</v>
      </c>
      <c r="CA53" s="257">
        <f ca="1">IF($Q53=$B53,0,IF(AND('Bonus Depreciation Help'!$C$34="50%",$Q$5=Inservice),VLOOKUP($C$2,'LookUp Ranges'!$A$64:$CY$69,BN$38)*$B53,VLOOKUP($C$2,'LookUp Ranges'!$A$56:$CY$62,BN$38)*$B53))</f>
        <v>0</v>
      </c>
      <c r="CB53" s="257">
        <f ca="1">IF($Q53=$B53,0,IF(AND('Bonus Depreciation Help'!$C$34="50%",$Q$5=Inservice),VLOOKUP($C$2,'LookUp Ranges'!$A$64:$CY$69,BO$38)*$B53,VLOOKUP($C$2,'LookUp Ranges'!$A$56:$CY$62,BO$38)*$B53))</f>
        <v>0</v>
      </c>
      <c r="CC53" s="257">
        <f ca="1">IF($Q53=$B53,0,IF(AND('Bonus Depreciation Help'!$C$34="50%",$Q$5=Inservice),VLOOKUP($C$2,'LookUp Ranges'!$A$64:$CY$69,BP$38)*$B53,VLOOKUP($C$2,'LookUp Ranges'!$A$56:$CY$62,BP$38)*$B53))</f>
        <v>0</v>
      </c>
      <c r="CD53" s="257">
        <f ca="1">IF($Q53=$B53,0,IF(AND('Bonus Depreciation Help'!$C$34="50%",$Q$5=Inservice),VLOOKUP($C$2,'LookUp Ranges'!$A$64:$CY$69,BQ$38)*$B53,VLOOKUP($C$2,'LookUp Ranges'!$A$56:$CY$62,BQ$38)*$B53))</f>
        <v>0</v>
      </c>
      <c r="CE53" s="257">
        <f ca="1">IF($Q53=$B53,0,IF(AND('Bonus Depreciation Help'!$C$34="50%",$Q$5=Inservice),VLOOKUP($C$2,'LookUp Ranges'!$A$64:$CY$69,BR$38)*$B53,VLOOKUP($C$2,'LookUp Ranges'!$A$56:$CY$62,BR$38)*$B53))</f>
        <v>0</v>
      </c>
      <c r="CF53" s="257">
        <f ca="1">IF($Q53=$B53,0,IF(AND('Bonus Depreciation Help'!$C$34="50%",$Q$5=Inservice),VLOOKUP($C$2,'LookUp Ranges'!$A$64:$CY$69,BS$38)*$B53,VLOOKUP($C$2,'LookUp Ranges'!$A$56:$CY$62,BS$38)*$B53))</f>
        <v>0</v>
      </c>
      <c r="CG53" s="257">
        <f ca="1">IF($Q53=$B53,0,IF(AND('Bonus Depreciation Help'!$C$34="50%",$Q$5=Inservice),VLOOKUP($C$2,'LookUp Ranges'!$A$64:$CY$69,BT$38)*$B53,VLOOKUP($C$2,'LookUp Ranges'!$A$56:$CY$62,BT$38)*$B53))</f>
        <v>0</v>
      </c>
      <c r="CH53" s="257">
        <f ca="1">IF($Q53=$B53,0,IF(AND('Bonus Depreciation Help'!$C$34="50%",$Q$5=Inservice),VLOOKUP($C$2,'LookUp Ranges'!$A$64:$CY$69,BU$38)*$B53,VLOOKUP($C$2,'LookUp Ranges'!$A$56:$CY$62,BU$38)*$B53))</f>
        <v>0</v>
      </c>
      <c r="CI53" s="257">
        <f ca="1">IF($Q53=$B53,0,IF(AND('Bonus Depreciation Help'!$C$34="50%",$Q$5=Inservice),VLOOKUP($C$2,'LookUp Ranges'!$A$64:$CY$69,BV$38)*$B53,VLOOKUP($C$2,'LookUp Ranges'!$A$56:$CY$62,BV$38)*$B53))</f>
        <v>0</v>
      </c>
      <c r="CJ53" s="257">
        <f ca="1">IF($Q53=$B53,0,IF(AND('Bonus Depreciation Help'!$C$34="50%",$Q$5=Inservice),VLOOKUP($C$2,'LookUp Ranges'!$A$64:$CY$69,BW$38)*$B53,VLOOKUP($C$2,'LookUp Ranges'!$A$56:$CY$62,BW$38)*$B53))</f>
        <v>0</v>
      </c>
      <c r="CK53" s="257">
        <f ca="1">IF($Q53=$B53,0,IF(AND('Bonus Depreciation Help'!$C$34="50%",$Q$5=Inservice),VLOOKUP($C$2,'LookUp Ranges'!$A$64:$CY$69,BX$38)*$B53,VLOOKUP($C$2,'LookUp Ranges'!$A$56:$CY$62,BX$38)*$B53))</f>
        <v>0</v>
      </c>
      <c r="CL53" s="257">
        <f ca="1">IF($Q53=$B53,0,IF(AND('Bonus Depreciation Help'!$C$34="50%",$Q$5=Inservice),VLOOKUP($C$2,'LookUp Ranges'!$A$64:$CY$69,BY$38)*$B53,VLOOKUP($C$2,'LookUp Ranges'!$A$56:$CY$62,BY$38)*$B53))</f>
        <v>0</v>
      </c>
      <c r="CM53" s="257">
        <f ca="1">IF($Q53=$B53,0,IF(AND('Bonus Depreciation Help'!$C$34="50%",$Q$5=Inservice),VLOOKUP($C$2,'LookUp Ranges'!$A$64:$CY$69,BZ$38)*$B53,VLOOKUP($C$2,'LookUp Ranges'!$A$56:$CY$62,BZ$38)*$B53))</f>
        <v>0</v>
      </c>
      <c r="CN53" s="257">
        <f ca="1">IF($Q53=$B53,0,IF(AND('Bonus Depreciation Help'!$C$34="50%",$Q$5=Inservice),VLOOKUP($C$2,'LookUp Ranges'!$A$64:$CY$69,CA$38)*$B53,VLOOKUP($C$2,'LookUp Ranges'!$A$56:$CY$62,CA$38)*$B53))</f>
        <v>0</v>
      </c>
      <c r="CO53" s="257">
        <f ca="1">IF($Q53=$B53,0,IF(AND('Bonus Depreciation Help'!$C$34="50%",$Q$5=Inservice),VLOOKUP($C$2,'LookUp Ranges'!$A$64:$CY$69,CB$38)*$B53,VLOOKUP($C$2,'LookUp Ranges'!$A$56:$CY$62,CB$38)*$B53))</f>
        <v>0</v>
      </c>
      <c r="CP53" s="257">
        <f ca="1">IF($Q53=$B53,0,IF(AND('Bonus Depreciation Help'!$C$34="50%",$Q$5=Inservice),VLOOKUP($C$2,'LookUp Ranges'!$A$64:$CY$69,CC$38)*$B53,VLOOKUP($C$2,'LookUp Ranges'!$A$56:$CY$62,CC$38)*$B53))</f>
        <v>0</v>
      </c>
      <c r="CQ53" s="257">
        <f ca="1">IF($Q53=$B53,0,IF(AND('Bonus Depreciation Help'!$C$34="50%",$Q$5=Inservice),VLOOKUP($C$2,'LookUp Ranges'!$A$64:$CY$69,CD$38)*$B53,VLOOKUP($C$2,'LookUp Ranges'!$A$56:$CY$62,CD$38)*$B53))</f>
        <v>0</v>
      </c>
      <c r="CR53" s="257">
        <f ca="1">IF($Q53=$B53,0,IF(AND('Bonus Depreciation Help'!$C$34="50%",$Q$5=Inservice),VLOOKUP($C$2,'LookUp Ranges'!$A$64:$CY$69,CE$38)*$B53,VLOOKUP($C$2,'LookUp Ranges'!$A$56:$CY$62,CE$38)*$B53))</f>
        <v>0</v>
      </c>
      <c r="CS53" s="257">
        <f ca="1">IF($Q53=$B53,0,IF(AND('Bonus Depreciation Help'!$C$34="50%",$Q$5=Inservice),VLOOKUP($C$2,'LookUp Ranges'!$A$64:$CY$69,CF$38)*$B53,VLOOKUP($C$2,'LookUp Ranges'!$A$56:$CY$62,CF$38)*$B53))</f>
        <v>0</v>
      </c>
      <c r="CT53" s="257">
        <f ca="1">IF($Q53=$B53,0,IF(AND('Bonus Depreciation Help'!$C$34="50%",$Q$5=Inservice),VLOOKUP($C$2,'LookUp Ranges'!$A$64:$CY$69,CG$38)*$B53,VLOOKUP($C$2,'LookUp Ranges'!$A$56:$CY$62,CG$38)*$B53))</f>
        <v>0</v>
      </c>
      <c r="CU53" s="257">
        <f ca="1">IF($Q53=$B53,0,IF(AND('Bonus Depreciation Help'!$C$34="50%",$Q$5=Inservice),VLOOKUP($C$2,'LookUp Ranges'!$A$64:$CY$69,CH$38)*$B53,VLOOKUP($C$2,'LookUp Ranges'!$A$56:$CY$62,CH$38)*$B53))</f>
        <v>0</v>
      </c>
      <c r="CV53" s="257">
        <f ca="1">IF($Q53=$B53,0,IF(AND('Bonus Depreciation Help'!$C$34="50%",$Q$5=Inservice),VLOOKUP($C$2,'LookUp Ranges'!$A$64:$CY$69,CI$38)*$B53,VLOOKUP($C$2,'LookUp Ranges'!$A$56:$CY$62,CI$38)*$B53))</f>
        <v>0</v>
      </c>
      <c r="CW53" s="257">
        <f ca="1">IF($Q53=$B53,0,IF(AND('Bonus Depreciation Help'!$C$34="50%",$Q$5=Inservice),VLOOKUP($C$2,'LookUp Ranges'!$A$64:$CY$69,CJ$38)*$B53,VLOOKUP($C$2,'LookUp Ranges'!$A$56:$CY$62,CJ$38)*$B53))</f>
        <v>0</v>
      </c>
      <c r="CX53" s="257">
        <f ca="1">IF($Q53=$B53,0,IF(AND('Bonus Depreciation Help'!$C$34="50%",$Q$5=Inservice),VLOOKUP($C$2,'LookUp Ranges'!$A$64:$CY$69,CK$38)*$B53,VLOOKUP($C$2,'LookUp Ranges'!$A$56:$CY$62,CK$38)*$B53))</f>
        <v>0</v>
      </c>
      <c r="CY53" s="247">
        <f t="shared" ca="1" si="28"/>
        <v>0</v>
      </c>
    </row>
    <row r="54" spans="1:103" x14ac:dyDescent="0.2">
      <c r="A54" s="246">
        <f t="shared" si="26"/>
        <v>16</v>
      </c>
      <c r="B54" s="238">
        <f t="shared" si="27"/>
        <v>0</v>
      </c>
      <c r="C54" s="248"/>
      <c r="D54" s="248"/>
      <c r="E54" s="248"/>
      <c r="F54" s="248"/>
      <c r="G54" s="248"/>
      <c r="H54" s="248"/>
      <c r="I54" s="248"/>
      <c r="J54" s="248"/>
      <c r="K54" s="248"/>
      <c r="L54" s="248"/>
      <c r="M54" s="248"/>
      <c r="N54" s="248"/>
      <c r="O54" s="248"/>
      <c r="P54" s="248"/>
      <c r="Q54" s="248"/>
      <c r="R54" s="256">
        <f ca="1">IF(AND('Bonus Depreciation Help'!$C$34="100%",R$5=Inservice),$B54,IF(AND('Bonus Depreciation Help'!$C$34="50%",R$5=Inservice),VLOOKUP($C$2,'LookUp Ranges'!$A$64:$CY$69,D$38)*$B54,VLOOKUP($C$2,'LookUp Ranges'!$A$56:$CY$62,D$38)*$B54))</f>
        <v>0</v>
      </c>
      <c r="S54" s="256">
        <f ca="1">IF($R54=$B54,0,IF(AND('Bonus Depreciation Help'!$C$34="50%",$R$5=Inservice),VLOOKUP($C$2,'LookUp Ranges'!$A$64:$CY$69,E$38)*$B54,VLOOKUP($C$2,'LookUp Ranges'!$A$56:$CY$62,E$38)*$B54))</f>
        <v>0</v>
      </c>
      <c r="T54" s="256">
        <f ca="1">IF($R54=$B54,0,IF(AND('Bonus Depreciation Help'!$C$34="50%",$R$5=Inservice),VLOOKUP($C$2,'LookUp Ranges'!$A$64:$CY$69,F$38)*$B54,VLOOKUP($C$2,'LookUp Ranges'!$A$56:$CY$62,F$38)*$B54))</f>
        <v>0</v>
      </c>
      <c r="U54" s="256">
        <f ca="1">IF($R54=$B54,0,IF(AND('Bonus Depreciation Help'!$C$34="50%",$R$5=Inservice),VLOOKUP($C$2,'LookUp Ranges'!$A$64:$CY$69,G$38)*$B54,VLOOKUP($C$2,'LookUp Ranges'!$A$56:$CY$62,G$38)*$B54))</f>
        <v>0</v>
      </c>
      <c r="V54" s="256">
        <f ca="1">IF($R54=$B54,0,IF(AND('Bonus Depreciation Help'!$C$34="50%",$R$5=Inservice),VLOOKUP($C$2,'LookUp Ranges'!$A$64:$CY$69,H$38)*$B54,VLOOKUP($C$2,'LookUp Ranges'!$A$56:$CY$62,H$38)*$B54))</f>
        <v>0</v>
      </c>
      <c r="W54" s="256">
        <f ca="1">IF($R54=$B54,0,IF(AND('Bonus Depreciation Help'!$C$34="50%",$R$5=Inservice),VLOOKUP($C$2,'LookUp Ranges'!$A$64:$CY$69,I$38)*$B54,VLOOKUP($C$2,'LookUp Ranges'!$A$56:$CY$62,I$38)*$B54))</f>
        <v>0</v>
      </c>
      <c r="X54" s="256">
        <f ca="1">IF($R54=$B54,0,IF(AND('Bonus Depreciation Help'!$C$34="50%",$R$5=Inservice),VLOOKUP($C$2,'LookUp Ranges'!$A$64:$CY$69,J$38)*$B54,VLOOKUP($C$2,'LookUp Ranges'!$A$56:$CY$62,J$38)*$B54))</f>
        <v>0</v>
      </c>
      <c r="Y54" s="256">
        <f ca="1">IF($R54=$B54,0,IF(AND('Bonus Depreciation Help'!$C$34="50%",$R$5=Inservice),VLOOKUP($C$2,'LookUp Ranges'!$A$64:$CY$69,K$38)*$B54,VLOOKUP($C$2,'LookUp Ranges'!$A$56:$CY$62,K$38)*$B54))</f>
        <v>0</v>
      </c>
      <c r="Z54" s="257">
        <f ca="1">IF($R54=$B54,0,IF(AND('Bonus Depreciation Help'!$C$34="50%",$R$5=Inservice),VLOOKUP($C$2,'LookUp Ranges'!$A$64:$CY$69,L$38)*$B54,VLOOKUP($C$2,'LookUp Ranges'!$A$56:$CY$62,L$38)*$B54))</f>
        <v>0</v>
      </c>
      <c r="AA54" s="257">
        <f ca="1">IF($R54=$B54,0,IF(AND('Bonus Depreciation Help'!$C$34="50%",$R$5=Inservice),VLOOKUP($C$2,'LookUp Ranges'!$A$64:$CY$69,M$38)*$B54,VLOOKUP($C$2,'LookUp Ranges'!$A$56:$CY$62,M$38)*$B54))</f>
        <v>0</v>
      </c>
      <c r="AB54" s="257">
        <f ca="1">IF($R54=$B54,0,IF(AND('Bonus Depreciation Help'!$C$34="50%",$R$5=Inservice),VLOOKUP($C$2,'LookUp Ranges'!$A$64:$CY$69,N$38)*$B54,VLOOKUP($C$2,'LookUp Ranges'!$A$56:$CY$62,N$38)*$B54))</f>
        <v>0</v>
      </c>
      <c r="AC54" s="257">
        <f ca="1">IF($R54=$B54,0,IF(AND('Bonus Depreciation Help'!$C$34="50%",$R$5=Inservice),VLOOKUP($C$2,'LookUp Ranges'!$A$64:$CY$69,O$38)*$B54,VLOOKUP($C$2,'LookUp Ranges'!$A$56:$CY$62,O$38)*$B54))</f>
        <v>0</v>
      </c>
      <c r="AD54" s="257">
        <f ca="1">IF($R54=$B54,0,IF(AND('Bonus Depreciation Help'!$C$34="50%",$R$5=Inservice),VLOOKUP($C$2,'LookUp Ranges'!$A$64:$CY$69,P$38)*$B54,VLOOKUP($C$2,'LookUp Ranges'!$A$56:$CY$62,P$38)*$B54))</f>
        <v>0</v>
      </c>
      <c r="AE54" s="257">
        <f ca="1">IF($R54=$B54,0,IF(AND('Bonus Depreciation Help'!$C$34="50%",$R$5=Inservice),VLOOKUP($C$2,'LookUp Ranges'!$A$64:$CY$69,Q$38)*$B54,VLOOKUP($C$2,'LookUp Ranges'!$A$56:$CY$62,Q$38)*$B54))</f>
        <v>0</v>
      </c>
      <c r="AF54" s="257">
        <f ca="1">IF($R54=$B54,0,IF(AND('Bonus Depreciation Help'!$C$34="50%",$R$5=Inservice),VLOOKUP($C$2,'LookUp Ranges'!$A$64:$CY$69,R$38)*$B54,VLOOKUP($C$2,'LookUp Ranges'!$A$56:$CY$62,R$38)*$B54))</f>
        <v>0</v>
      </c>
      <c r="AG54" s="257">
        <f ca="1">IF($R54=$B54,0,IF(AND('Bonus Depreciation Help'!$C$34="50%",$R$5=Inservice),VLOOKUP($C$2,'LookUp Ranges'!$A$64:$CY$69,S$38)*$B54,VLOOKUP($C$2,'LookUp Ranges'!$A$56:$CY$62,S$38)*$B54))</f>
        <v>0</v>
      </c>
      <c r="AH54" s="257">
        <f ca="1">IF($R54=$B54,0,IF(AND('Bonus Depreciation Help'!$C$34="50%",$R$5=Inservice),VLOOKUP($C$2,'LookUp Ranges'!$A$64:$CY$69,T$38)*$B54,VLOOKUP($C$2,'LookUp Ranges'!$A$56:$CY$62,T$38)*$B54))</f>
        <v>0</v>
      </c>
      <c r="AI54" s="257">
        <f ca="1">IF($R54=$B54,0,IF(AND('Bonus Depreciation Help'!$C$34="50%",$R$5=Inservice),VLOOKUP($C$2,'LookUp Ranges'!$A$64:$CY$69,U$38)*$B54,VLOOKUP($C$2,'LookUp Ranges'!$A$56:$CY$62,U$38)*$B54))</f>
        <v>0</v>
      </c>
      <c r="AJ54" s="257">
        <f ca="1">IF($R54=$B54,0,IF(AND('Bonus Depreciation Help'!$C$34="50%",$R$5=Inservice),VLOOKUP($C$2,'LookUp Ranges'!$A$64:$CY$69,V$38)*$B54,VLOOKUP($C$2,'LookUp Ranges'!$A$56:$CY$62,V$38)*$B54))</f>
        <v>0</v>
      </c>
      <c r="AK54" s="257">
        <f ca="1">IF($R54=$B54,0,IF(AND('Bonus Depreciation Help'!$C$34="50%",$R$5=Inservice),VLOOKUP($C$2,'LookUp Ranges'!$A$64:$CY$69,W$38)*$B54,VLOOKUP($C$2,'LookUp Ranges'!$A$56:$CY$62,W$38)*$B54))</f>
        <v>0</v>
      </c>
      <c r="AL54" s="257">
        <f ca="1">IF($R54=$B54,0,IF(AND('Bonus Depreciation Help'!$C$34="50%",$R$5=Inservice),VLOOKUP($C$2,'LookUp Ranges'!$A$64:$CY$69,X$38)*$B54,VLOOKUP($C$2,'LookUp Ranges'!$A$56:$CY$62,X$38)*$B54))</f>
        <v>0</v>
      </c>
      <c r="AM54" s="257">
        <f ca="1">IF($R54=$B54,0,IF(AND('Bonus Depreciation Help'!$C$34="50%",$R$5=Inservice),VLOOKUP($C$2,'LookUp Ranges'!$A$64:$CY$69,Y$38)*$B54,VLOOKUP($C$2,'LookUp Ranges'!$A$56:$CY$62,Y$38)*$B54))</f>
        <v>0</v>
      </c>
      <c r="AN54" s="257">
        <f ca="1">IF($R54=$B54,0,IF(AND('Bonus Depreciation Help'!$C$34="50%",$R$5=Inservice),VLOOKUP($C$2,'LookUp Ranges'!$A$64:$CY$69,Z$38)*$B54,VLOOKUP($C$2,'LookUp Ranges'!$A$56:$CY$62,Z$38)*$B54))</f>
        <v>0</v>
      </c>
      <c r="AO54" s="257">
        <f ca="1">IF($R54=$B54,0,IF(AND('Bonus Depreciation Help'!$C$34="50%",$R$5=Inservice),VLOOKUP($C$2,'LookUp Ranges'!$A$64:$CY$69,AA$38)*$B54,VLOOKUP($C$2,'LookUp Ranges'!$A$56:$CY$62,AA$38)*$B54))</f>
        <v>0</v>
      </c>
      <c r="AP54" s="257">
        <f ca="1">IF($R54=$B54,0,IF(AND('Bonus Depreciation Help'!$C$34="50%",$R$5=Inservice),VLOOKUP($C$2,'LookUp Ranges'!$A$64:$CY$69,AB$38)*$B54,VLOOKUP($C$2,'LookUp Ranges'!$A$56:$CY$62,AB$38)*$B54))</f>
        <v>0</v>
      </c>
      <c r="AQ54" s="257">
        <f ca="1">IF($R54=$B54,0,IF(AND('Bonus Depreciation Help'!$C$34="50%",$R$5=Inservice),VLOOKUP($C$2,'LookUp Ranges'!$A$64:$CY$69,AC$38)*$B54,VLOOKUP($C$2,'LookUp Ranges'!$A$56:$CY$62,AC$38)*$B54))</f>
        <v>0</v>
      </c>
      <c r="AR54" s="257">
        <f ca="1">IF($R54=$B54,0,IF(AND('Bonus Depreciation Help'!$C$34="50%",$R$5=Inservice),VLOOKUP($C$2,'LookUp Ranges'!$A$64:$CY$69,AD$38)*$B54,VLOOKUP($C$2,'LookUp Ranges'!$A$56:$CY$62,AD$38)*$B54))</f>
        <v>0</v>
      </c>
      <c r="AS54" s="257">
        <f ca="1">IF($R54=$B54,0,IF(AND('Bonus Depreciation Help'!$C$34="50%",$R$5=Inservice),VLOOKUP($C$2,'LookUp Ranges'!$A$64:$CY$69,AE$38)*$B54,VLOOKUP($C$2,'LookUp Ranges'!$A$56:$CY$62,AE$38)*$B54))</f>
        <v>0</v>
      </c>
      <c r="AT54" s="257">
        <f ca="1">IF($R54=$B54,0,IF(AND('Bonus Depreciation Help'!$C$34="50%",$R$5=Inservice),VLOOKUP($C$2,'LookUp Ranges'!$A$64:$CY$69,AF$38)*$B54,VLOOKUP($C$2,'LookUp Ranges'!$A$56:$CY$62,AF$38)*$B54))</f>
        <v>0</v>
      </c>
      <c r="AU54" s="257">
        <f ca="1">IF($R54=$B54,0,IF(AND('Bonus Depreciation Help'!$C$34="50%",$R$5=Inservice),VLOOKUP($C$2,'LookUp Ranges'!$A$64:$CY$69,AG$38)*$B54,VLOOKUP($C$2,'LookUp Ranges'!$A$56:$CY$62,AG$38)*$B54))</f>
        <v>0</v>
      </c>
      <c r="AV54" s="257">
        <f ca="1">IF($R54=$B54,0,IF(AND('Bonus Depreciation Help'!$C$34="50%",$R$5=Inservice),VLOOKUP($C$2,'LookUp Ranges'!$A$64:$CY$69,AH$38)*$B54,VLOOKUP($C$2,'LookUp Ranges'!$A$56:$CY$62,AH$38)*$B54))</f>
        <v>0</v>
      </c>
      <c r="AW54" s="257">
        <f ca="1">IF($R54=$B54,0,IF(AND('Bonus Depreciation Help'!$C$34="50%",$R$5=Inservice),VLOOKUP($C$2,'LookUp Ranges'!$A$64:$CY$69,AI$38)*$B54,VLOOKUP($C$2,'LookUp Ranges'!$A$56:$CY$62,AI$38)*$B54))</f>
        <v>0</v>
      </c>
      <c r="AX54" s="257">
        <f ca="1">IF($R54=$B54,0,IF(AND('Bonus Depreciation Help'!$C$34="50%",$R$5=Inservice),VLOOKUP($C$2,'LookUp Ranges'!$A$64:$CY$69,AJ$38)*$B54,VLOOKUP($C$2,'LookUp Ranges'!$A$56:$CY$62,AJ$38)*$B54))</f>
        <v>0</v>
      </c>
      <c r="AY54" s="257">
        <f ca="1">IF($R54=$B54,0,IF(AND('Bonus Depreciation Help'!$C$34="50%",$R$5=Inservice),VLOOKUP($C$2,'LookUp Ranges'!$A$64:$CY$69,AK$38)*$B54,VLOOKUP($C$2,'LookUp Ranges'!$A$56:$CY$62,AK$38)*$B54))</f>
        <v>0</v>
      </c>
      <c r="AZ54" s="257">
        <f ca="1">IF($R54=$B54,0,IF(AND('Bonus Depreciation Help'!$C$34="50%",$R$5=Inservice),VLOOKUP($C$2,'LookUp Ranges'!$A$64:$CY$69,AL$38)*$B54,VLOOKUP($C$2,'LookUp Ranges'!$A$56:$CY$62,AL$38)*$B54))</f>
        <v>0</v>
      </c>
      <c r="BA54" s="257">
        <f ca="1">IF($R54=$B54,0,IF(AND('Bonus Depreciation Help'!$C$34="50%",$R$5=Inservice),VLOOKUP($C$2,'LookUp Ranges'!$A$64:$CY$69,AM$38)*$B54,VLOOKUP($C$2,'LookUp Ranges'!$A$56:$CY$62,AM$38)*$B54))</f>
        <v>0</v>
      </c>
      <c r="BB54" s="257">
        <f ca="1">IF($R54=$B54,0,IF(AND('Bonus Depreciation Help'!$C$34="50%",$R$5=Inservice),VLOOKUP($C$2,'LookUp Ranges'!$A$64:$CY$69,AN$38)*$B54,VLOOKUP($C$2,'LookUp Ranges'!$A$56:$CY$62,AN$38)*$B54))</f>
        <v>0</v>
      </c>
      <c r="BC54" s="257">
        <f ca="1">IF($R54=$B54,0,IF(AND('Bonus Depreciation Help'!$C$34="50%",$R$5=Inservice),VLOOKUP($C$2,'LookUp Ranges'!$A$64:$CY$69,AO$38)*$B54,VLOOKUP($C$2,'LookUp Ranges'!$A$56:$CY$62,AO$38)*$B54))</f>
        <v>0</v>
      </c>
      <c r="BD54" s="257">
        <f ca="1">IF($R54=$B54,0,IF(AND('Bonus Depreciation Help'!$C$34="50%",$R$5=Inservice),VLOOKUP($C$2,'LookUp Ranges'!$A$64:$CY$69,AP$38)*$B54,VLOOKUP($C$2,'LookUp Ranges'!$A$56:$CY$62,AP$38)*$B54))</f>
        <v>0</v>
      </c>
      <c r="BE54" s="257">
        <f ca="1">IF($R54=$B54,0,IF(AND('Bonus Depreciation Help'!$C$34="50%",$R$5=Inservice),VLOOKUP($C$2,'LookUp Ranges'!$A$64:$CY$69,AQ$38)*$B54,VLOOKUP($C$2,'LookUp Ranges'!$A$56:$CY$62,AQ$38)*$B54))</f>
        <v>0</v>
      </c>
      <c r="BF54" s="257">
        <f ca="1">IF($R54=$B54,0,IF(AND('Bonus Depreciation Help'!$C$34="50%",$R$5=Inservice),VLOOKUP($C$2,'LookUp Ranges'!$A$64:$CY$69,AR$38)*$B54,VLOOKUP($C$2,'LookUp Ranges'!$A$56:$CY$62,AR$38)*$B54))</f>
        <v>0</v>
      </c>
      <c r="BG54" s="257">
        <f ca="1">IF($R54=$B54,0,IF(AND('Bonus Depreciation Help'!$C$34="50%",$R$5=Inservice),VLOOKUP($C$2,'LookUp Ranges'!$A$64:$CY$69,AS$38)*$B54,VLOOKUP($C$2,'LookUp Ranges'!$A$56:$CY$62,AS$38)*$B54))</f>
        <v>0</v>
      </c>
      <c r="BH54" s="257">
        <f ca="1">IF($R54=$B54,0,IF(AND('Bonus Depreciation Help'!$C$34="50%",$R$5=Inservice),VLOOKUP($C$2,'LookUp Ranges'!$A$64:$CY$69,AT$38)*$B54,VLOOKUP($C$2,'LookUp Ranges'!$A$56:$CY$62,AT$38)*$B54))</f>
        <v>0</v>
      </c>
      <c r="BI54" s="257">
        <f ca="1">IF($R54=$B54,0,IF(AND('Bonus Depreciation Help'!$C$34="50%",$R$5=Inservice),VLOOKUP($C$2,'LookUp Ranges'!$A$64:$CY$69,AU$38)*$B54,VLOOKUP($C$2,'LookUp Ranges'!$A$56:$CY$62,AU$38)*$B54))</f>
        <v>0</v>
      </c>
      <c r="BJ54" s="257">
        <f ca="1">IF($R54=$B54,0,IF(AND('Bonus Depreciation Help'!$C$34="50%",$R$5=Inservice),VLOOKUP($C$2,'LookUp Ranges'!$A$64:$CY$69,AV$38)*$B54,VLOOKUP($C$2,'LookUp Ranges'!$A$56:$CY$62,AV$38)*$B54))</f>
        <v>0</v>
      </c>
      <c r="BK54" s="257">
        <f ca="1">IF($R54=$B54,0,IF(AND('Bonus Depreciation Help'!$C$34="50%",$R$5=Inservice),VLOOKUP($C$2,'LookUp Ranges'!$A$64:$CY$69,AW$38)*$B54,VLOOKUP($C$2,'LookUp Ranges'!$A$56:$CY$62,AW$38)*$B54))</f>
        <v>0</v>
      </c>
      <c r="BL54" s="257">
        <f ca="1">IF($R54=$B54,0,IF(AND('Bonus Depreciation Help'!$C$34="50%",$R$5=Inservice),VLOOKUP($C$2,'LookUp Ranges'!$A$64:$CY$69,AX$38)*$B54,VLOOKUP($C$2,'LookUp Ranges'!$A$56:$CY$62,AX$38)*$B54))</f>
        <v>0</v>
      </c>
      <c r="BM54" s="257">
        <f ca="1">IF($R54=$B54,0,IF(AND('Bonus Depreciation Help'!$C$34="50%",$R$5=Inservice),VLOOKUP($C$2,'LookUp Ranges'!$A$64:$CY$69,AY$38)*$B54,VLOOKUP($C$2,'LookUp Ranges'!$A$56:$CY$62,AY$38)*$B54))</f>
        <v>0</v>
      </c>
      <c r="BN54" s="257">
        <f ca="1">IF($R54=$B54,0,IF(AND('Bonus Depreciation Help'!$C$34="50%",$R$5=Inservice),VLOOKUP($C$2,'LookUp Ranges'!$A$64:$CY$69,AZ$38)*$B54,VLOOKUP($C$2,'LookUp Ranges'!$A$56:$CY$62,AZ$38)*$B54))</f>
        <v>0</v>
      </c>
      <c r="BO54" s="257">
        <f ca="1">IF($R54=$B54,0,IF(AND('Bonus Depreciation Help'!$C$34="50%",$R$5=Inservice),VLOOKUP($C$2,'LookUp Ranges'!$A$64:$CY$69,BA$38)*$B54,VLOOKUP($C$2,'LookUp Ranges'!$A$56:$CY$62,BA$38)*$B54))</f>
        <v>0</v>
      </c>
      <c r="BP54" s="257">
        <f ca="1">IF($R54=$B54,0,IF(AND('Bonus Depreciation Help'!$C$34="50%",$R$5=Inservice),VLOOKUP($C$2,'LookUp Ranges'!$A$64:$CY$69,BB$38)*$B54,VLOOKUP($C$2,'LookUp Ranges'!$A$56:$CY$62,BB$38)*$B54))</f>
        <v>0</v>
      </c>
      <c r="BQ54" s="257">
        <f ca="1">IF($R54=$B54,0,IF(AND('Bonus Depreciation Help'!$C$34="50%",$R$5=Inservice),VLOOKUP($C$2,'LookUp Ranges'!$A$64:$CY$69,BC$38)*$B54,VLOOKUP($C$2,'LookUp Ranges'!$A$56:$CY$62,BC$38)*$B54))</f>
        <v>0</v>
      </c>
      <c r="BR54" s="257">
        <f ca="1">IF($R54=$B54,0,IF(AND('Bonus Depreciation Help'!$C$34="50%",$R$5=Inservice),VLOOKUP($C$2,'LookUp Ranges'!$A$64:$CY$69,BD$38)*$B54,VLOOKUP($C$2,'LookUp Ranges'!$A$56:$CY$62,BD$38)*$B54))</f>
        <v>0</v>
      </c>
      <c r="BS54" s="257">
        <f ca="1">IF($R54=$B54,0,IF(AND('Bonus Depreciation Help'!$C$34="50%",$R$5=Inservice),VLOOKUP($C$2,'LookUp Ranges'!$A$64:$CY$69,BE$38)*$B54,VLOOKUP($C$2,'LookUp Ranges'!$A$56:$CY$62,BE$38)*$B54))</f>
        <v>0</v>
      </c>
      <c r="BT54" s="257">
        <f ca="1">IF($R54=$B54,0,IF(AND('Bonus Depreciation Help'!$C$34="50%",$R$5=Inservice),VLOOKUP($C$2,'LookUp Ranges'!$A$64:$CY$69,BF$38)*$B54,VLOOKUP($C$2,'LookUp Ranges'!$A$56:$CY$62,BF$38)*$B54))</f>
        <v>0</v>
      </c>
      <c r="BU54" s="257">
        <f ca="1">IF($R54=$B54,0,IF(AND('Bonus Depreciation Help'!$C$34="50%",$R$5=Inservice),VLOOKUP($C$2,'LookUp Ranges'!$A$64:$CY$69,BG$38)*$B54,VLOOKUP($C$2,'LookUp Ranges'!$A$56:$CY$62,BG$38)*$B54))</f>
        <v>0</v>
      </c>
      <c r="BV54" s="257">
        <f ca="1">IF($R54=$B54,0,IF(AND('Bonus Depreciation Help'!$C$34="50%",$R$5=Inservice),VLOOKUP($C$2,'LookUp Ranges'!$A$64:$CY$69,BH$38)*$B54,VLOOKUP($C$2,'LookUp Ranges'!$A$56:$CY$62,BH$38)*$B54))</f>
        <v>0</v>
      </c>
      <c r="BW54" s="257">
        <f ca="1">IF($R54=$B54,0,IF(AND('Bonus Depreciation Help'!$C$34="50%",$R$5=Inservice),VLOOKUP($C$2,'LookUp Ranges'!$A$64:$CY$69,BI$38)*$B54,VLOOKUP($C$2,'LookUp Ranges'!$A$56:$CY$62,BI$38)*$B54))</f>
        <v>0</v>
      </c>
      <c r="BX54" s="257">
        <f ca="1">IF($R54=$B54,0,IF(AND('Bonus Depreciation Help'!$C$34="50%",$R$5=Inservice),VLOOKUP($C$2,'LookUp Ranges'!$A$64:$CY$69,BJ$38)*$B54,VLOOKUP($C$2,'LookUp Ranges'!$A$56:$CY$62,BJ$38)*$B54))</f>
        <v>0</v>
      </c>
      <c r="BY54" s="257">
        <f ca="1">IF($R54=$B54,0,IF(AND('Bonus Depreciation Help'!$C$34="50%",$R$5=Inservice),VLOOKUP($C$2,'LookUp Ranges'!$A$64:$CY$69,BK$38)*$B54,VLOOKUP($C$2,'LookUp Ranges'!$A$56:$CY$62,BK$38)*$B54))</f>
        <v>0</v>
      </c>
      <c r="BZ54" s="257">
        <f ca="1">IF($R54=$B54,0,IF(AND('Bonus Depreciation Help'!$C$34="50%",$R$5=Inservice),VLOOKUP($C$2,'LookUp Ranges'!$A$64:$CY$69,BL$38)*$B54,VLOOKUP($C$2,'LookUp Ranges'!$A$56:$CY$62,BL$38)*$B54))</f>
        <v>0</v>
      </c>
      <c r="CA54" s="257">
        <f ca="1">IF($R54=$B54,0,IF(AND('Bonus Depreciation Help'!$C$34="50%",$R$5=Inservice),VLOOKUP($C$2,'LookUp Ranges'!$A$64:$CY$69,BM$38)*$B54,VLOOKUP($C$2,'LookUp Ranges'!$A$56:$CY$62,BM$38)*$B54))</f>
        <v>0</v>
      </c>
      <c r="CB54" s="257">
        <f ca="1">IF($R54=$B54,0,IF(AND('Bonus Depreciation Help'!$C$34="50%",$R$5=Inservice),VLOOKUP($C$2,'LookUp Ranges'!$A$64:$CY$69,BN$38)*$B54,VLOOKUP($C$2,'LookUp Ranges'!$A$56:$CY$62,BN$38)*$B54))</f>
        <v>0</v>
      </c>
      <c r="CC54" s="257">
        <f ca="1">IF($R54=$B54,0,IF(AND('Bonus Depreciation Help'!$C$34="50%",$R$5=Inservice),VLOOKUP($C$2,'LookUp Ranges'!$A$64:$CY$69,BO$38)*$B54,VLOOKUP($C$2,'LookUp Ranges'!$A$56:$CY$62,BO$38)*$B54))</f>
        <v>0</v>
      </c>
      <c r="CD54" s="257">
        <f ca="1">IF($R54=$B54,0,IF(AND('Bonus Depreciation Help'!$C$34="50%",$R$5=Inservice),VLOOKUP($C$2,'LookUp Ranges'!$A$64:$CY$69,BP$38)*$B54,VLOOKUP($C$2,'LookUp Ranges'!$A$56:$CY$62,BP$38)*$B54))</f>
        <v>0</v>
      </c>
      <c r="CE54" s="257">
        <f ca="1">IF($R54=$B54,0,IF(AND('Bonus Depreciation Help'!$C$34="50%",$R$5=Inservice),VLOOKUP($C$2,'LookUp Ranges'!$A$64:$CY$69,BQ$38)*$B54,VLOOKUP($C$2,'LookUp Ranges'!$A$56:$CY$62,BQ$38)*$B54))</f>
        <v>0</v>
      </c>
      <c r="CF54" s="257">
        <f ca="1">IF($R54=$B54,0,IF(AND('Bonus Depreciation Help'!$C$34="50%",$R$5=Inservice),VLOOKUP($C$2,'LookUp Ranges'!$A$64:$CY$69,BR$38)*$B54,VLOOKUP($C$2,'LookUp Ranges'!$A$56:$CY$62,BR$38)*$B54))</f>
        <v>0</v>
      </c>
      <c r="CG54" s="257">
        <f ca="1">IF($R54=$B54,0,IF(AND('Bonus Depreciation Help'!$C$34="50%",$R$5=Inservice),VLOOKUP($C$2,'LookUp Ranges'!$A$64:$CY$69,BS$38)*$B54,VLOOKUP($C$2,'LookUp Ranges'!$A$56:$CY$62,BS$38)*$B54))</f>
        <v>0</v>
      </c>
      <c r="CH54" s="257">
        <f ca="1">IF($R54=$B54,0,IF(AND('Bonus Depreciation Help'!$C$34="50%",$R$5=Inservice),VLOOKUP($C$2,'LookUp Ranges'!$A$64:$CY$69,BT$38)*$B54,VLOOKUP($C$2,'LookUp Ranges'!$A$56:$CY$62,BT$38)*$B54))</f>
        <v>0</v>
      </c>
      <c r="CI54" s="257">
        <f ca="1">IF($R54=$B54,0,IF(AND('Bonus Depreciation Help'!$C$34="50%",$R$5=Inservice),VLOOKUP($C$2,'LookUp Ranges'!$A$64:$CY$69,BU$38)*$B54,VLOOKUP($C$2,'LookUp Ranges'!$A$56:$CY$62,BU$38)*$B54))</f>
        <v>0</v>
      </c>
      <c r="CJ54" s="257">
        <f ca="1">IF($R54=$B54,0,IF(AND('Bonus Depreciation Help'!$C$34="50%",$R$5=Inservice),VLOOKUP($C$2,'LookUp Ranges'!$A$64:$CY$69,BV$38)*$B54,VLOOKUP($C$2,'LookUp Ranges'!$A$56:$CY$62,BV$38)*$B54))</f>
        <v>0</v>
      </c>
      <c r="CK54" s="257">
        <f ca="1">IF($R54=$B54,0,IF(AND('Bonus Depreciation Help'!$C$34="50%",$R$5=Inservice),VLOOKUP($C$2,'LookUp Ranges'!$A$64:$CY$69,BW$38)*$B54,VLOOKUP($C$2,'LookUp Ranges'!$A$56:$CY$62,BW$38)*$B54))</f>
        <v>0</v>
      </c>
      <c r="CL54" s="257">
        <f ca="1">IF($R54=$B54,0,IF(AND('Bonus Depreciation Help'!$C$34="50%",$R$5=Inservice),VLOOKUP($C$2,'LookUp Ranges'!$A$64:$CY$69,BX$38)*$B54,VLOOKUP($C$2,'LookUp Ranges'!$A$56:$CY$62,BX$38)*$B54))</f>
        <v>0</v>
      </c>
      <c r="CM54" s="257">
        <f ca="1">IF($R54=$B54,0,IF(AND('Bonus Depreciation Help'!$C$34="50%",$R$5=Inservice),VLOOKUP($C$2,'LookUp Ranges'!$A$64:$CY$69,BY$38)*$B54,VLOOKUP($C$2,'LookUp Ranges'!$A$56:$CY$62,BY$38)*$B54))</f>
        <v>0</v>
      </c>
      <c r="CN54" s="257">
        <f ca="1">IF($R54=$B54,0,IF(AND('Bonus Depreciation Help'!$C$34="50%",$R$5=Inservice),VLOOKUP($C$2,'LookUp Ranges'!$A$64:$CY$69,BZ$38)*$B54,VLOOKUP($C$2,'LookUp Ranges'!$A$56:$CY$62,BZ$38)*$B54))</f>
        <v>0</v>
      </c>
      <c r="CO54" s="257">
        <f ca="1">IF($R54=$B54,0,IF(AND('Bonus Depreciation Help'!$C$34="50%",$R$5=Inservice),VLOOKUP($C$2,'LookUp Ranges'!$A$64:$CY$69,CA$38)*$B54,VLOOKUP($C$2,'LookUp Ranges'!$A$56:$CY$62,CA$38)*$B54))</f>
        <v>0</v>
      </c>
      <c r="CP54" s="257">
        <f ca="1">IF($R54=$B54,0,IF(AND('Bonus Depreciation Help'!$C$34="50%",$R$5=Inservice),VLOOKUP($C$2,'LookUp Ranges'!$A$64:$CY$69,CB$38)*$B54,VLOOKUP($C$2,'LookUp Ranges'!$A$56:$CY$62,CB$38)*$B54))</f>
        <v>0</v>
      </c>
      <c r="CQ54" s="257">
        <f ca="1">IF($R54=$B54,0,IF(AND('Bonus Depreciation Help'!$C$34="50%",$R$5=Inservice),VLOOKUP($C$2,'LookUp Ranges'!$A$64:$CY$69,CC$38)*$B54,VLOOKUP($C$2,'LookUp Ranges'!$A$56:$CY$62,CC$38)*$B54))</f>
        <v>0</v>
      </c>
      <c r="CR54" s="257">
        <f ca="1">IF($R54=$B54,0,IF(AND('Bonus Depreciation Help'!$C$34="50%",$R$5=Inservice),VLOOKUP($C$2,'LookUp Ranges'!$A$64:$CY$69,CD$38)*$B54,VLOOKUP($C$2,'LookUp Ranges'!$A$56:$CY$62,CD$38)*$B54))</f>
        <v>0</v>
      </c>
      <c r="CS54" s="257">
        <f ca="1">IF($R54=$B54,0,IF(AND('Bonus Depreciation Help'!$C$34="50%",$R$5=Inservice),VLOOKUP($C$2,'LookUp Ranges'!$A$64:$CY$69,CE$38)*$B54,VLOOKUP($C$2,'LookUp Ranges'!$A$56:$CY$62,CE$38)*$B54))</f>
        <v>0</v>
      </c>
      <c r="CT54" s="257">
        <f ca="1">IF($R54=$B54,0,IF(AND('Bonus Depreciation Help'!$C$34="50%",$R$5=Inservice),VLOOKUP($C$2,'LookUp Ranges'!$A$64:$CY$69,CF$38)*$B54,VLOOKUP($C$2,'LookUp Ranges'!$A$56:$CY$62,CF$38)*$B54))</f>
        <v>0</v>
      </c>
      <c r="CU54" s="257">
        <f ca="1">IF($R54=$B54,0,IF(AND('Bonus Depreciation Help'!$C$34="50%",$R$5=Inservice),VLOOKUP($C$2,'LookUp Ranges'!$A$64:$CY$69,CG$38)*$B54,VLOOKUP($C$2,'LookUp Ranges'!$A$56:$CY$62,CG$38)*$B54))</f>
        <v>0</v>
      </c>
      <c r="CV54" s="257">
        <f ca="1">IF($R54=$B54,0,IF(AND('Bonus Depreciation Help'!$C$34="50%",$R$5=Inservice),VLOOKUP($C$2,'LookUp Ranges'!$A$64:$CY$69,CH$38)*$B54,VLOOKUP($C$2,'LookUp Ranges'!$A$56:$CY$62,CH$38)*$B54))</f>
        <v>0</v>
      </c>
      <c r="CW54" s="257">
        <f ca="1">IF($R54=$B54,0,IF(AND('Bonus Depreciation Help'!$C$34="50%",$R$5=Inservice),VLOOKUP($C$2,'LookUp Ranges'!$A$64:$CY$69,CI$38)*$B54,VLOOKUP($C$2,'LookUp Ranges'!$A$56:$CY$62,CI$38)*$B54))</f>
        <v>0</v>
      </c>
      <c r="CX54" s="257">
        <f ca="1">IF($R54=$B54,0,IF(AND('Bonus Depreciation Help'!$C$34="50%",$R$5=Inservice),VLOOKUP($C$2,'LookUp Ranges'!$A$64:$CY$69,CJ$38)*$B54,VLOOKUP($C$2,'LookUp Ranges'!$A$56:$CY$62,CJ$38)*$B54))</f>
        <v>0</v>
      </c>
      <c r="CY54" s="247">
        <f t="shared" ca="1" si="28"/>
        <v>0</v>
      </c>
    </row>
    <row r="55" spans="1:103" x14ac:dyDescent="0.2">
      <c r="A55" s="246">
        <f t="shared" si="26"/>
        <v>17</v>
      </c>
      <c r="B55" s="238">
        <f t="shared" si="27"/>
        <v>0</v>
      </c>
      <c r="C55" s="248"/>
      <c r="D55" s="248"/>
      <c r="E55" s="248"/>
      <c r="F55" s="248"/>
      <c r="G55" s="248"/>
      <c r="H55" s="248"/>
      <c r="I55" s="248"/>
      <c r="J55" s="248"/>
      <c r="K55" s="248"/>
      <c r="L55" s="248"/>
      <c r="M55" s="248"/>
      <c r="N55" s="248"/>
      <c r="O55" s="248"/>
      <c r="P55" s="248"/>
      <c r="Q55" s="248"/>
      <c r="R55" s="248"/>
      <c r="S55" s="256">
        <f ca="1">IF(AND('Bonus Depreciation Help'!$C$34="100%",S$5=Inservice),$B55,IF(AND('Bonus Depreciation Help'!$C$34="50%",S$5=Inservice),VLOOKUP($C$2,'LookUp Ranges'!$A$64:$CY$69,D$38)*$B55,VLOOKUP($C$2,'LookUp Ranges'!$A$56:$CY$62,D$38)*$B55))</f>
        <v>0</v>
      </c>
      <c r="T55" s="256">
        <f ca="1">IF($S55=$B55,0,IF(AND('Bonus Depreciation Help'!$C$34="50%",$S$5=Inservice),VLOOKUP($C$2,'LookUp Ranges'!$A$64:$CY$69,E$38)*$B55,VLOOKUP($C$2,'LookUp Ranges'!$A$56:$CY$62,E$38)*$B55))</f>
        <v>0</v>
      </c>
      <c r="U55" s="256">
        <f ca="1">IF($S55=$B55,0,IF(AND('Bonus Depreciation Help'!$C$34="50%",$S$5=Inservice),VLOOKUP($C$2,'LookUp Ranges'!$A$64:$CY$69,F$38)*$B55,VLOOKUP($C$2,'LookUp Ranges'!$A$56:$CY$62,F$38)*$B55))</f>
        <v>0</v>
      </c>
      <c r="V55" s="256">
        <f ca="1">IF($S55=$B55,0,IF(AND('Bonus Depreciation Help'!$C$34="50%",$S$5=Inservice),VLOOKUP($C$2,'LookUp Ranges'!$A$64:$CY$69,G$38)*$B55,VLOOKUP($C$2,'LookUp Ranges'!$A$56:$CY$62,G$38)*$B55))</f>
        <v>0</v>
      </c>
      <c r="W55" s="256">
        <f ca="1">IF($S55=$B55,0,IF(AND('Bonus Depreciation Help'!$C$34="50%",$S$5=Inservice),VLOOKUP($C$2,'LookUp Ranges'!$A$64:$CY$69,H$38)*$B55,VLOOKUP($C$2,'LookUp Ranges'!$A$56:$CY$62,H$38)*$B55))</f>
        <v>0</v>
      </c>
      <c r="X55" s="256">
        <f ca="1">IF($S55=$B55,0,IF(AND('Bonus Depreciation Help'!$C$34="50%",$S$5=Inservice),VLOOKUP($C$2,'LookUp Ranges'!$A$64:$CY$69,I$38)*$B55,VLOOKUP($C$2,'LookUp Ranges'!$A$56:$CY$62,I$38)*$B55))</f>
        <v>0</v>
      </c>
      <c r="Y55" s="256">
        <f ca="1">IF($S55=$B55,0,IF(AND('Bonus Depreciation Help'!$C$34="50%",$S$5=Inservice),VLOOKUP($C$2,'LookUp Ranges'!$A$64:$CY$69,J$38)*$B55,VLOOKUP($C$2,'LookUp Ranges'!$A$56:$CY$62,J$38)*$B55))</f>
        <v>0</v>
      </c>
      <c r="Z55" s="257">
        <f ca="1">IF($S55=$B55,0,IF(AND('Bonus Depreciation Help'!$C$34="50%",$S$5=Inservice),VLOOKUP($C$2,'LookUp Ranges'!$A$64:$CY$69,K$38)*$B55,VLOOKUP($C$2,'LookUp Ranges'!$A$56:$CY$62,K$38)*$B55))</f>
        <v>0</v>
      </c>
      <c r="AA55" s="257">
        <f ca="1">IF($S55=$B55,0,IF(AND('Bonus Depreciation Help'!$C$34="50%",$S$5=Inservice),VLOOKUP($C$2,'LookUp Ranges'!$A$64:$CY$69,L$38)*$B55,VLOOKUP($C$2,'LookUp Ranges'!$A$56:$CY$62,L$38)*$B55))</f>
        <v>0</v>
      </c>
      <c r="AB55" s="257">
        <f ca="1">IF($S55=$B55,0,IF(AND('Bonus Depreciation Help'!$C$34="50%",$S$5=Inservice),VLOOKUP($C$2,'LookUp Ranges'!$A$64:$CY$69,M$38)*$B55,VLOOKUP($C$2,'LookUp Ranges'!$A$56:$CY$62,M$38)*$B55))</f>
        <v>0</v>
      </c>
      <c r="AC55" s="257">
        <f ca="1">IF($S55=$B55,0,IF(AND('Bonus Depreciation Help'!$C$34="50%",$S$5=Inservice),VLOOKUP($C$2,'LookUp Ranges'!$A$64:$CY$69,N$38)*$B55,VLOOKUP($C$2,'LookUp Ranges'!$A$56:$CY$62,N$38)*$B55))</f>
        <v>0</v>
      </c>
      <c r="AD55" s="257">
        <f ca="1">IF($S55=$B55,0,IF(AND('Bonus Depreciation Help'!$C$34="50%",$S$5=Inservice),VLOOKUP($C$2,'LookUp Ranges'!$A$64:$CY$69,O$38)*$B55,VLOOKUP($C$2,'LookUp Ranges'!$A$56:$CY$62,O$38)*$B55))</f>
        <v>0</v>
      </c>
      <c r="AE55" s="257">
        <f ca="1">IF($S55=$B55,0,IF(AND('Bonus Depreciation Help'!$C$34="50%",$S$5=Inservice),VLOOKUP($C$2,'LookUp Ranges'!$A$64:$CY$69,P$38)*$B55,VLOOKUP($C$2,'LookUp Ranges'!$A$56:$CY$62,P$38)*$B55))</f>
        <v>0</v>
      </c>
      <c r="AF55" s="257">
        <f ca="1">IF($S55=$B55,0,IF(AND('Bonus Depreciation Help'!$C$34="50%",$S$5=Inservice),VLOOKUP($C$2,'LookUp Ranges'!$A$64:$CY$69,Q$38)*$B55,VLOOKUP($C$2,'LookUp Ranges'!$A$56:$CY$62,Q$38)*$B55))</f>
        <v>0</v>
      </c>
      <c r="AG55" s="257">
        <f ca="1">IF($S55=$B55,0,IF(AND('Bonus Depreciation Help'!$C$34="50%",$S$5=Inservice),VLOOKUP($C$2,'LookUp Ranges'!$A$64:$CY$69,R$38)*$B55,VLOOKUP($C$2,'LookUp Ranges'!$A$56:$CY$62,R$38)*$B55))</f>
        <v>0</v>
      </c>
      <c r="AH55" s="257">
        <f ca="1">IF($S55=$B55,0,IF(AND('Bonus Depreciation Help'!$C$34="50%",$S$5=Inservice),VLOOKUP($C$2,'LookUp Ranges'!$A$64:$CY$69,S$38)*$B55,VLOOKUP($C$2,'LookUp Ranges'!$A$56:$CY$62,S$38)*$B55))</f>
        <v>0</v>
      </c>
      <c r="AI55" s="257">
        <f ca="1">IF($S55=$B55,0,IF(AND('Bonus Depreciation Help'!$C$34="50%",$S$5=Inservice),VLOOKUP($C$2,'LookUp Ranges'!$A$64:$CY$69,T$38)*$B55,VLOOKUP($C$2,'LookUp Ranges'!$A$56:$CY$62,T$38)*$B55))</f>
        <v>0</v>
      </c>
      <c r="AJ55" s="257">
        <f ca="1">IF($S55=$B55,0,IF(AND('Bonus Depreciation Help'!$C$34="50%",$S$5=Inservice),VLOOKUP($C$2,'LookUp Ranges'!$A$64:$CY$69,U$38)*$B55,VLOOKUP($C$2,'LookUp Ranges'!$A$56:$CY$62,U$38)*$B55))</f>
        <v>0</v>
      </c>
      <c r="AK55" s="257">
        <f ca="1">IF($S55=$B55,0,IF(AND('Bonus Depreciation Help'!$C$34="50%",$S$5=Inservice),VLOOKUP($C$2,'LookUp Ranges'!$A$64:$CY$69,V$38)*$B55,VLOOKUP($C$2,'LookUp Ranges'!$A$56:$CY$62,V$38)*$B55))</f>
        <v>0</v>
      </c>
      <c r="AL55" s="257">
        <f ca="1">IF($S55=$B55,0,IF(AND('Bonus Depreciation Help'!$C$34="50%",$S$5=Inservice),VLOOKUP($C$2,'LookUp Ranges'!$A$64:$CY$69,W$38)*$B55,VLOOKUP($C$2,'LookUp Ranges'!$A$56:$CY$62,W$38)*$B55))</f>
        <v>0</v>
      </c>
      <c r="AM55" s="257">
        <f ca="1">IF($S55=$B55,0,IF(AND('Bonus Depreciation Help'!$C$34="50%",$S$5=Inservice),VLOOKUP($C$2,'LookUp Ranges'!$A$64:$CY$69,X$38)*$B55,VLOOKUP($C$2,'LookUp Ranges'!$A$56:$CY$62,X$38)*$B55))</f>
        <v>0</v>
      </c>
      <c r="AN55" s="257">
        <f ca="1">IF($S55=$B55,0,IF(AND('Bonus Depreciation Help'!$C$34="50%",$S$5=Inservice),VLOOKUP($C$2,'LookUp Ranges'!$A$64:$CY$69,Y$38)*$B55,VLOOKUP($C$2,'LookUp Ranges'!$A$56:$CY$62,Y$38)*$B55))</f>
        <v>0</v>
      </c>
      <c r="AO55" s="257">
        <f ca="1">IF($S55=$B55,0,IF(AND('Bonus Depreciation Help'!$C$34="50%",$S$5=Inservice),VLOOKUP($C$2,'LookUp Ranges'!$A$64:$CY$69,Z$38)*$B55,VLOOKUP($C$2,'LookUp Ranges'!$A$56:$CY$62,Z$38)*$B55))</f>
        <v>0</v>
      </c>
      <c r="AP55" s="257">
        <f ca="1">IF($S55=$B55,0,IF(AND('Bonus Depreciation Help'!$C$34="50%",$S$5=Inservice),VLOOKUP($C$2,'LookUp Ranges'!$A$64:$CY$69,AA$38)*$B55,VLOOKUP($C$2,'LookUp Ranges'!$A$56:$CY$62,AA$38)*$B55))</f>
        <v>0</v>
      </c>
      <c r="AQ55" s="257">
        <f ca="1">IF($S55=$B55,0,IF(AND('Bonus Depreciation Help'!$C$34="50%",$S$5=Inservice),VLOOKUP($C$2,'LookUp Ranges'!$A$64:$CY$69,AB$38)*$B55,VLOOKUP($C$2,'LookUp Ranges'!$A$56:$CY$62,AB$38)*$B55))</f>
        <v>0</v>
      </c>
      <c r="AR55" s="257">
        <f ca="1">IF($S55=$B55,0,IF(AND('Bonus Depreciation Help'!$C$34="50%",$S$5=Inservice),VLOOKUP($C$2,'LookUp Ranges'!$A$64:$CY$69,AC$38)*$B55,VLOOKUP($C$2,'LookUp Ranges'!$A$56:$CY$62,AC$38)*$B55))</f>
        <v>0</v>
      </c>
      <c r="AS55" s="257">
        <f ca="1">IF($S55=$B55,0,IF(AND('Bonus Depreciation Help'!$C$34="50%",$S$5=Inservice),VLOOKUP($C$2,'LookUp Ranges'!$A$64:$CY$69,AD$38)*$B55,VLOOKUP($C$2,'LookUp Ranges'!$A$56:$CY$62,AD$38)*$B55))</f>
        <v>0</v>
      </c>
      <c r="AT55" s="257">
        <f ca="1">IF($S55=$B55,0,IF(AND('Bonus Depreciation Help'!$C$34="50%",$S$5=Inservice),VLOOKUP($C$2,'LookUp Ranges'!$A$64:$CY$69,AE$38)*$B55,VLOOKUP($C$2,'LookUp Ranges'!$A$56:$CY$62,AE$38)*$B55))</f>
        <v>0</v>
      </c>
      <c r="AU55" s="257">
        <f ca="1">IF($S55=$B55,0,IF(AND('Bonus Depreciation Help'!$C$34="50%",$S$5=Inservice),VLOOKUP($C$2,'LookUp Ranges'!$A$64:$CY$69,AF$38)*$B55,VLOOKUP($C$2,'LookUp Ranges'!$A$56:$CY$62,AF$38)*$B55))</f>
        <v>0</v>
      </c>
      <c r="AV55" s="257">
        <f ca="1">IF($S55=$B55,0,IF(AND('Bonus Depreciation Help'!$C$34="50%",$S$5=Inservice),VLOOKUP($C$2,'LookUp Ranges'!$A$64:$CY$69,AG$38)*$B55,VLOOKUP($C$2,'LookUp Ranges'!$A$56:$CY$62,AG$38)*$B55))</f>
        <v>0</v>
      </c>
      <c r="AW55" s="257">
        <f ca="1">IF($S55=$B55,0,IF(AND('Bonus Depreciation Help'!$C$34="50%",$S$5=Inservice),VLOOKUP($C$2,'LookUp Ranges'!$A$64:$CY$69,AH$38)*$B55,VLOOKUP($C$2,'LookUp Ranges'!$A$56:$CY$62,AH$38)*$B55))</f>
        <v>0</v>
      </c>
      <c r="AX55" s="257">
        <f ca="1">IF($S55=$B55,0,IF(AND('Bonus Depreciation Help'!$C$34="50%",$S$5=Inservice),VLOOKUP($C$2,'LookUp Ranges'!$A$64:$CY$69,AI$38)*$B55,VLOOKUP($C$2,'LookUp Ranges'!$A$56:$CY$62,AI$38)*$B55))</f>
        <v>0</v>
      </c>
      <c r="AY55" s="257">
        <f ca="1">IF($S55=$B55,0,IF(AND('Bonus Depreciation Help'!$C$34="50%",$S$5=Inservice),VLOOKUP($C$2,'LookUp Ranges'!$A$64:$CY$69,AJ$38)*$B55,VLOOKUP($C$2,'LookUp Ranges'!$A$56:$CY$62,AJ$38)*$B55))</f>
        <v>0</v>
      </c>
      <c r="AZ55" s="257">
        <f ca="1">IF($S55=$B55,0,IF(AND('Bonus Depreciation Help'!$C$34="50%",$S$5=Inservice),VLOOKUP($C$2,'LookUp Ranges'!$A$64:$CY$69,AK$38)*$B55,VLOOKUP($C$2,'LookUp Ranges'!$A$56:$CY$62,AK$38)*$B55))</f>
        <v>0</v>
      </c>
      <c r="BA55" s="257">
        <f ca="1">IF($S55=$B55,0,IF(AND('Bonus Depreciation Help'!$C$34="50%",$S$5=Inservice),VLOOKUP($C$2,'LookUp Ranges'!$A$64:$CY$69,AL$38)*$B55,VLOOKUP($C$2,'LookUp Ranges'!$A$56:$CY$62,AL$38)*$B55))</f>
        <v>0</v>
      </c>
      <c r="BB55" s="257">
        <f ca="1">IF($S55=$B55,0,IF(AND('Bonus Depreciation Help'!$C$34="50%",$S$5=Inservice),VLOOKUP($C$2,'LookUp Ranges'!$A$64:$CY$69,AM$38)*$B55,VLOOKUP($C$2,'LookUp Ranges'!$A$56:$CY$62,AM$38)*$B55))</f>
        <v>0</v>
      </c>
      <c r="BC55" s="257">
        <f ca="1">IF($S55=$B55,0,IF(AND('Bonus Depreciation Help'!$C$34="50%",$S$5=Inservice),VLOOKUP($C$2,'LookUp Ranges'!$A$64:$CY$69,AN$38)*$B55,VLOOKUP($C$2,'LookUp Ranges'!$A$56:$CY$62,AN$38)*$B55))</f>
        <v>0</v>
      </c>
      <c r="BD55" s="257">
        <f ca="1">IF($S55=$B55,0,IF(AND('Bonus Depreciation Help'!$C$34="50%",$S$5=Inservice),VLOOKUP($C$2,'LookUp Ranges'!$A$64:$CY$69,AO$38)*$B55,VLOOKUP($C$2,'LookUp Ranges'!$A$56:$CY$62,AO$38)*$B55))</f>
        <v>0</v>
      </c>
      <c r="BE55" s="257">
        <f ca="1">IF($S55=$B55,0,IF(AND('Bonus Depreciation Help'!$C$34="50%",$S$5=Inservice),VLOOKUP($C$2,'LookUp Ranges'!$A$64:$CY$69,AP$38)*$B55,VLOOKUP($C$2,'LookUp Ranges'!$A$56:$CY$62,AP$38)*$B55))</f>
        <v>0</v>
      </c>
      <c r="BF55" s="257">
        <f ca="1">IF($S55=$B55,0,IF(AND('Bonus Depreciation Help'!$C$34="50%",$S$5=Inservice),VLOOKUP($C$2,'LookUp Ranges'!$A$64:$CY$69,AQ$38)*$B55,VLOOKUP($C$2,'LookUp Ranges'!$A$56:$CY$62,AQ$38)*$B55))</f>
        <v>0</v>
      </c>
      <c r="BG55" s="257">
        <f ca="1">IF($S55=$B55,0,IF(AND('Bonus Depreciation Help'!$C$34="50%",$S$5=Inservice),VLOOKUP($C$2,'LookUp Ranges'!$A$64:$CY$69,AR$38)*$B55,VLOOKUP($C$2,'LookUp Ranges'!$A$56:$CY$62,AR$38)*$B55))</f>
        <v>0</v>
      </c>
      <c r="BH55" s="257">
        <f ca="1">IF($S55=$B55,0,IF(AND('Bonus Depreciation Help'!$C$34="50%",$S$5=Inservice),VLOOKUP($C$2,'LookUp Ranges'!$A$64:$CY$69,AS$38)*$B55,VLOOKUP($C$2,'LookUp Ranges'!$A$56:$CY$62,AS$38)*$B55))</f>
        <v>0</v>
      </c>
      <c r="BI55" s="257">
        <f ca="1">IF($S55=$B55,0,IF(AND('Bonus Depreciation Help'!$C$34="50%",$S$5=Inservice),VLOOKUP($C$2,'LookUp Ranges'!$A$64:$CY$69,AT$38)*$B55,VLOOKUP($C$2,'LookUp Ranges'!$A$56:$CY$62,AT$38)*$B55))</f>
        <v>0</v>
      </c>
      <c r="BJ55" s="257">
        <f ca="1">IF($S55=$B55,0,IF(AND('Bonus Depreciation Help'!$C$34="50%",$S$5=Inservice),VLOOKUP($C$2,'LookUp Ranges'!$A$64:$CY$69,AU$38)*$B55,VLOOKUP($C$2,'LookUp Ranges'!$A$56:$CY$62,AU$38)*$B55))</f>
        <v>0</v>
      </c>
      <c r="BK55" s="257">
        <f ca="1">IF($S55=$B55,0,IF(AND('Bonus Depreciation Help'!$C$34="50%",$S$5=Inservice),VLOOKUP($C$2,'LookUp Ranges'!$A$64:$CY$69,AV$38)*$B55,VLOOKUP($C$2,'LookUp Ranges'!$A$56:$CY$62,AV$38)*$B55))</f>
        <v>0</v>
      </c>
      <c r="BL55" s="257">
        <f ca="1">IF($S55=$B55,0,IF(AND('Bonus Depreciation Help'!$C$34="50%",$S$5=Inservice),VLOOKUP($C$2,'LookUp Ranges'!$A$64:$CY$69,AW$38)*$B55,VLOOKUP($C$2,'LookUp Ranges'!$A$56:$CY$62,AW$38)*$B55))</f>
        <v>0</v>
      </c>
      <c r="BM55" s="257">
        <f ca="1">IF($S55=$B55,0,IF(AND('Bonus Depreciation Help'!$C$34="50%",$S$5=Inservice),VLOOKUP($C$2,'LookUp Ranges'!$A$64:$CY$69,AX$38)*$B55,VLOOKUP($C$2,'LookUp Ranges'!$A$56:$CY$62,AX$38)*$B55))</f>
        <v>0</v>
      </c>
      <c r="BN55" s="257">
        <f ca="1">IF($S55=$B55,0,IF(AND('Bonus Depreciation Help'!$C$34="50%",$S$5=Inservice),VLOOKUP($C$2,'LookUp Ranges'!$A$64:$CY$69,AY$38)*$B55,VLOOKUP($C$2,'LookUp Ranges'!$A$56:$CY$62,AY$38)*$B55))</f>
        <v>0</v>
      </c>
      <c r="BO55" s="257">
        <f ca="1">IF($S55=$B55,0,IF(AND('Bonus Depreciation Help'!$C$34="50%",$S$5=Inservice),VLOOKUP($C$2,'LookUp Ranges'!$A$64:$CY$69,AZ$38)*$B55,VLOOKUP($C$2,'LookUp Ranges'!$A$56:$CY$62,AZ$38)*$B55))</f>
        <v>0</v>
      </c>
      <c r="BP55" s="257">
        <f ca="1">IF($S55=$B55,0,IF(AND('Bonus Depreciation Help'!$C$34="50%",$S$5=Inservice),VLOOKUP($C$2,'LookUp Ranges'!$A$64:$CY$69,BA$38)*$B55,VLOOKUP($C$2,'LookUp Ranges'!$A$56:$CY$62,BA$38)*$B55))</f>
        <v>0</v>
      </c>
      <c r="BQ55" s="257">
        <f ca="1">IF($S55=$B55,0,IF(AND('Bonus Depreciation Help'!$C$34="50%",$S$5=Inservice),VLOOKUP($C$2,'LookUp Ranges'!$A$64:$CY$69,BB$38)*$B55,VLOOKUP($C$2,'LookUp Ranges'!$A$56:$CY$62,BB$38)*$B55))</f>
        <v>0</v>
      </c>
      <c r="BR55" s="257">
        <f ca="1">IF($S55=$B55,0,IF(AND('Bonus Depreciation Help'!$C$34="50%",$S$5=Inservice),VLOOKUP($C$2,'LookUp Ranges'!$A$64:$CY$69,BC$38)*$B55,VLOOKUP($C$2,'LookUp Ranges'!$A$56:$CY$62,BC$38)*$B55))</f>
        <v>0</v>
      </c>
      <c r="BS55" s="257">
        <f ca="1">IF($S55=$B55,0,IF(AND('Bonus Depreciation Help'!$C$34="50%",$S$5=Inservice),VLOOKUP($C$2,'LookUp Ranges'!$A$64:$CY$69,BD$38)*$B55,VLOOKUP($C$2,'LookUp Ranges'!$A$56:$CY$62,BD$38)*$B55))</f>
        <v>0</v>
      </c>
      <c r="BT55" s="257">
        <f ca="1">IF($S55=$B55,0,IF(AND('Bonus Depreciation Help'!$C$34="50%",$S$5=Inservice),VLOOKUP($C$2,'LookUp Ranges'!$A$64:$CY$69,BE$38)*$B55,VLOOKUP($C$2,'LookUp Ranges'!$A$56:$CY$62,BE$38)*$B55))</f>
        <v>0</v>
      </c>
      <c r="BU55" s="257">
        <f ca="1">IF($S55=$B55,0,IF(AND('Bonus Depreciation Help'!$C$34="50%",$S$5=Inservice),VLOOKUP($C$2,'LookUp Ranges'!$A$64:$CY$69,BF$38)*$B55,VLOOKUP($C$2,'LookUp Ranges'!$A$56:$CY$62,BF$38)*$B55))</f>
        <v>0</v>
      </c>
      <c r="BV55" s="257">
        <f ca="1">IF($S55=$B55,0,IF(AND('Bonus Depreciation Help'!$C$34="50%",$S$5=Inservice),VLOOKUP($C$2,'LookUp Ranges'!$A$64:$CY$69,BG$38)*$B55,VLOOKUP($C$2,'LookUp Ranges'!$A$56:$CY$62,BG$38)*$B55))</f>
        <v>0</v>
      </c>
      <c r="BW55" s="257">
        <f ca="1">IF($S55=$B55,0,IF(AND('Bonus Depreciation Help'!$C$34="50%",$S$5=Inservice),VLOOKUP($C$2,'LookUp Ranges'!$A$64:$CY$69,BH$38)*$B55,VLOOKUP($C$2,'LookUp Ranges'!$A$56:$CY$62,BH$38)*$B55))</f>
        <v>0</v>
      </c>
      <c r="BX55" s="257">
        <f ca="1">IF($S55=$B55,0,IF(AND('Bonus Depreciation Help'!$C$34="50%",$S$5=Inservice),VLOOKUP($C$2,'LookUp Ranges'!$A$64:$CY$69,BI$38)*$B55,VLOOKUP($C$2,'LookUp Ranges'!$A$56:$CY$62,BI$38)*$B55))</f>
        <v>0</v>
      </c>
      <c r="BY55" s="257">
        <f ca="1">IF($S55=$B55,0,IF(AND('Bonus Depreciation Help'!$C$34="50%",$S$5=Inservice),VLOOKUP($C$2,'LookUp Ranges'!$A$64:$CY$69,BJ$38)*$B55,VLOOKUP($C$2,'LookUp Ranges'!$A$56:$CY$62,BJ$38)*$B55))</f>
        <v>0</v>
      </c>
      <c r="BZ55" s="257">
        <f ca="1">IF($S55=$B55,0,IF(AND('Bonus Depreciation Help'!$C$34="50%",$S$5=Inservice),VLOOKUP($C$2,'LookUp Ranges'!$A$64:$CY$69,BK$38)*$B55,VLOOKUP($C$2,'LookUp Ranges'!$A$56:$CY$62,BK$38)*$B55))</f>
        <v>0</v>
      </c>
      <c r="CA55" s="257">
        <f ca="1">IF($S55=$B55,0,IF(AND('Bonus Depreciation Help'!$C$34="50%",$S$5=Inservice),VLOOKUP($C$2,'LookUp Ranges'!$A$64:$CY$69,BL$38)*$B55,VLOOKUP($C$2,'LookUp Ranges'!$A$56:$CY$62,BL$38)*$B55))</f>
        <v>0</v>
      </c>
      <c r="CB55" s="257">
        <f ca="1">IF($S55=$B55,0,IF(AND('Bonus Depreciation Help'!$C$34="50%",$S$5=Inservice),VLOOKUP($C$2,'LookUp Ranges'!$A$64:$CY$69,BM$38)*$B55,VLOOKUP($C$2,'LookUp Ranges'!$A$56:$CY$62,BM$38)*$B55))</f>
        <v>0</v>
      </c>
      <c r="CC55" s="257">
        <f ca="1">IF($S55=$B55,0,IF(AND('Bonus Depreciation Help'!$C$34="50%",$S$5=Inservice),VLOOKUP($C$2,'LookUp Ranges'!$A$64:$CY$69,BN$38)*$B55,VLOOKUP($C$2,'LookUp Ranges'!$A$56:$CY$62,BN$38)*$B55))</f>
        <v>0</v>
      </c>
      <c r="CD55" s="257">
        <f ca="1">IF($S55=$B55,0,IF(AND('Bonus Depreciation Help'!$C$34="50%",$S$5=Inservice),VLOOKUP($C$2,'LookUp Ranges'!$A$64:$CY$69,BO$38)*$B55,VLOOKUP($C$2,'LookUp Ranges'!$A$56:$CY$62,BO$38)*$B55))</f>
        <v>0</v>
      </c>
      <c r="CE55" s="257">
        <f ca="1">IF($S55=$B55,0,IF(AND('Bonus Depreciation Help'!$C$34="50%",$S$5=Inservice),VLOOKUP($C$2,'LookUp Ranges'!$A$64:$CY$69,BP$38)*$B55,VLOOKUP($C$2,'LookUp Ranges'!$A$56:$CY$62,BP$38)*$B55))</f>
        <v>0</v>
      </c>
      <c r="CF55" s="257">
        <f ca="1">IF($S55=$B55,0,IF(AND('Bonus Depreciation Help'!$C$34="50%",$S$5=Inservice),VLOOKUP($C$2,'LookUp Ranges'!$A$64:$CY$69,BQ$38)*$B55,VLOOKUP($C$2,'LookUp Ranges'!$A$56:$CY$62,BQ$38)*$B55))</f>
        <v>0</v>
      </c>
      <c r="CG55" s="257">
        <f ca="1">IF($S55=$B55,0,IF(AND('Bonus Depreciation Help'!$C$34="50%",$S$5=Inservice),VLOOKUP($C$2,'LookUp Ranges'!$A$64:$CY$69,BR$38)*$B55,VLOOKUP($C$2,'LookUp Ranges'!$A$56:$CY$62,BR$38)*$B55))</f>
        <v>0</v>
      </c>
      <c r="CH55" s="257">
        <f ca="1">IF($S55=$B55,0,IF(AND('Bonus Depreciation Help'!$C$34="50%",$S$5=Inservice),VLOOKUP($C$2,'LookUp Ranges'!$A$64:$CY$69,BS$38)*$B55,VLOOKUP($C$2,'LookUp Ranges'!$A$56:$CY$62,BS$38)*$B55))</f>
        <v>0</v>
      </c>
      <c r="CI55" s="257">
        <f ca="1">IF($S55=$B55,0,IF(AND('Bonus Depreciation Help'!$C$34="50%",$S$5=Inservice),VLOOKUP($C$2,'LookUp Ranges'!$A$64:$CY$69,BT$38)*$B55,VLOOKUP($C$2,'LookUp Ranges'!$A$56:$CY$62,BT$38)*$B55))</f>
        <v>0</v>
      </c>
      <c r="CJ55" s="257">
        <f ca="1">IF($S55=$B55,0,IF(AND('Bonus Depreciation Help'!$C$34="50%",$S$5=Inservice),VLOOKUP($C$2,'LookUp Ranges'!$A$64:$CY$69,BU$38)*$B55,VLOOKUP($C$2,'LookUp Ranges'!$A$56:$CY$62,BU$38)*$B55))</f>
        <v>0</v>
      </c>
      <c r="CK55" s="257">
        <f ca="1">IF($S55=$B55,0,IF(AND('Bonus Depreciation Help'!$C$34="50%",$S$5=Inservice),VLOOKUP($C$2,'LookUp Ranges'!$A$64:$CY$69,BV$38)*$B55,VLOOKUP($C$2,'LookUp Ranges'!$A$56:$CY$62,BV$38)*$B55))</f>
        <v>0</v>
      </c>
      <c r="CL55" s="257">
        <f ca="1">IF($S55=$B55,0,IF(AND('Bonus Depreciation Help'!$C$34="50%",$S$5=Inservice),VLOOKUP($C$2,'LookUp Ranges'!$A$64:$CY$69,BW$38)*$B55,VLOOKUP($C$2,'LookUp Ranges'!$A$56:$CY$62,BW$38)*$B55))</f>
        <v>0</v>
      </c>
      <c r="CM55" s="257">
        <f ca="1">IF($S55=$B55,0,IF(AND('Bonus Depreciation Help'!$C$34="50%",$S$5=Inservice),VLOOKUP($C$2,'LookUp Ranges'!$A$64:$CY$69,BX$38)*$B55,VLOOKUP($C$2,'LookUp Ranges'!$A$56:$CY$62,BX$38)*$B55))</f>
        <v>0</v>
      </c>
      <c r="CN55" s="257">
        <f ca="1">IF($S55=$B55,0,IF(AND('Bonus Depreciation Help'!$C$34="50%",$S$5=Inservice),VLOOKUP($C$2,'LookUp Ranges'!$A$64:$CY$69,BY$38)*$B55,VLOOKUP($C$2,'LookUp Ranges'!$A$56:$CY$62,BY$38)*$B55))</f>
        <v>0</v>
      </c>
      <c r="CO55" s="257">
        <f ca="1">IF($S55=$B55,0,IF(AND('Bonus Depreciation Help'!$C$34="50%",$S$5=Inservice),VLOOKUP($C$2,'LookUp Ranges'!$A$64:$CY$69,BZ$38)*$B55,VLOOKUP($C$2,'LookUp Ranges'!$A$56:$CY$62,BZ$38)*$B55))</f>
        <v>0</v>
      </c>
      <c r="CP55" s="257">
        <f ca="1">IF($S55=$B55,0,IF(AND('Bonus Depreciation Help'!$C$34="50%",$S$5=Inservice),VLOOKUP($C$2,'LookUp Ranges'!$A$64:$CY$69,CA$38)*$B55,VLOOKUP($C$2,'LookUp Ranges'!$A$56:$CY$62,CA$38)*$B55))</f>
        <v>0</v>
      </c>
      <c r="CQ55" s="257">
        <f ca="1">IF($S55=$B55,0,IF(AND('Bonus Depreciation Help'!$C$34="50%",$S$5=Inservice),VLOOKUP($C$2,'LookUp Ranges'!$A$64:$CY$69,CB$38)*$B55,VLOOKUP($C$2,'LookUp Ranges'!$A$56:$CY$62,CB$38)*$B55))</f>
        <v>0</v>
      </c>
      <c r="CR55" s="257">
        <f ca="1">IF($S55=$B55,0,IF(AND('Bonus Depreciation Help'!$C$34="50%",$S$5=Inservice),VLOOKUP($C$2,'LookUp Ranges'!$A$64:$CY$69,CC$38)*$B55,VLOOKUP($C$2,'LookUp Ranges'!$A$56:$CY$62,CC$38)*$B55))</f>
        <v>0</v>
      </c>
      <c r="CS55" s="257">
        <f ca="1">IF($S55=$B55,0,IF(AND('Bonus Depreciation Help'!$C$34="50%",$S$5=Inservice),VLOOKUP($C$2,'LookUp Ranges'!$A$64:$CY$69,CD$38)*$B55,VLOOKUP($C$2,'LookUp Ranges'!$A$56:$CY$62,CD$38)*$B55))</f>
        <v>0</v>
      </c>
      <c r="CT55" s="257">
        <f ca="1">IF($S55=$B55,0,IF(AND('Bonus Depreciation Help'!$C$34="50%",$S$5=Inservice),VLOOKUP($C$2,'LookUp Ranges'!$A$64:$CY$69,CE$38)*$B55,VLOOKUP($C$2,'LookUp Ranges'!$A$56:$CY$62,CE$38)*$B55))</f>
        <v>0</v>
      </c>
      <c r="CU55" s="257">
        <f ca="1">IF($S55=$B55,0,IF(AND('Bonus Depreciation Help'!$C$34="50%",$S$5=Inservice),VLOOKUP($C$2,'LookUp Ranges'!$A$64:$CY$69,CF$38)*$B55,VLOOKUP($C$2,'LookUp Ranges'!$A$56:$CY$62,CF$38)*$B55))</f>
        <v>0</v>
      </c>
      <c r="CV55" s="257">
        <f ca="1">IF($S55=$B55,0,IF(AND('Bonus Depreciation Help'!$C$34="50%",$S$5=Inservice),VLOOKUP($C$2,'LookUp Ranges'!$A$64:$CY$69,CG$38)*$B55,VLOOKUP($C$2,'LookUp Ranges'!$A$56:$CY$62,CG$38)*$B55))</f>
        <v>0</v>
      </c>
      <c r="CW55" s="257">
        <f ca="1">IF($S55=$B55,0,IF(AND('Bonus Depreciation Help'!$C$34="50%",$S$5=Inservice),VLOOKUP($C$2,'LookUp Ranges'!$A$64:$CY$69,CH$38)*$B55,VLOOKUP($C$2,'LookUp Ranges'!$A$56:$CY$62,CH$38)*$B55))</f>
        <v>0</v>
      </c>
      <c r="CX55" s="257">
        <f ca="1">IF($S55=$B55,0,IF(AND('Bonus Depreciation Help'!$C$34="50%",$S$5=Inservice),VLOOKUP($C$2,'LookUp Ranges'!$A$64:$CY$69,CI$38)*$B55,VLOOKUP($C$2,'LookUp Ranges'!$A$56:$CY$62,CI$38)*$B55))</f>
        <v>0</v>
      </c>
      <c r="CY55" s="247">
        <f t="shared" ca="1" si="28"/>
        <v>0</v>
      </c>
    </row>
    <row r="56" spans="1:103" x14ac:dyDescent="0.2">
      <c r="A56" s="246">
        <f t="shared" si="26"/>
        <v>18</v>
      </c>
      <c r="B56" s="238">
        <f t="shared" si="27"/>
        <v>0</v>
      </c>
      <c r="C56" s="248"/>
      <c r="D56" s="248"/>
      <c r="E56" s="248"/>
      <c r="F56" s="248"/>
      <c r="G56" s="248"/>
      <c r="H56" s="248"/>
      <c r="I56" s="248"/>
      <c r="J56" s="248"/>
      <c r="K56" s="248"/>
      <c r="L56" s="248"/>
      <c r="M56" s="248"/>
      <c r="N56" s="248"/>
      <c r="O56" s="248"/>
      <c r="P56" s="248"/>
      <c r="Q56" s="248"/>
      <c r="R56" s="248"/>
      <c r="S56" s="248"/>
      <c r="T56" s="256">
        <f ca="1">IF(AND('Bonus Depreciation Help'!$C$34="100%",T$5=Inservice),$B56,IF(AND('Bonus Depreciation Help'!$C$34="50%",T$5=Inservice),VLOOKUP($C$2,'LookUp Ranges'!$A$64:$CY$69,D$38)*$B56,VLOOKUP($C$2,'LookUp Ranges'!$A$56:$CY$62,D$38)*$B56))</f>
        <v>0</v>
      </c>
      <c r="U56" s="256">
        <f ca="1">IF($T56=$B56,0,IF(AND('Bonus Depreciation Help'!$C$34="50%",$T$5=Inservice),VLOOKUP($C$2,'LookUp Ranges'!$A$64:$CY$69,E$38)*$B56,VLOOKUP($C$2,'LookUp Ranges'!$A$56:$CY$62,E$38)*$B56))</f>
        <v>0</v>
      </c>
      <c r="V56" s="256">
        <f ca="1">IF($T56=$B56,0,IF(AND('Bonus Depreciation Help'!$C$34="50%",$T$5=Inservice),VLOOKUP($C$2,'LookUp Ranges'!$A$64:$CY$69,F$38)*$B56,VLOOKUP($C$2,'LookUp Ranges'!$A$56:$CY$62,F$38)*$B56))</f>
        <v>0</v>
      </c>
      <c r="W56" s="256">
        <f ca="1">IF($T56=$B56,0,IF(AND('Bonus Depreciation Help'!$C$34="50%",$T$5=Inservice),VLOOKUP($C$2,'LookUp Ranges'!$A$64:$CY$69,G$38)*$B56,VLOOKUP($C$2,'LookUp Ranges'!$A$56:$CY$62,G$38)*$B56))</f>
        <v>0</v>
      </c>
      <c r="X56" s="256">
        <f ca="1">IF($T56=$B56,0,IF(AND('Bonus Depreciation Help'!$C$34="50%",$T$5=Inservice),VLOOKUP($C$2,'LookUp Ranges'!$A$64:$CY$69,H$38)*$B56,VLOOKUP($C$2,'LookUp Ranges'!$A$56:$CY$62,H$38)*$B56))</f>
        <v>0</v>
      </c>
      <c r="Y56" s="256">
        <f ca="1">IF($T56=$B56,0,IF(AND('Bonus Depreciation Help'!$C$34="50%",$T$5=Inservice),VLOOKUP($C$2,'LookUp Ranges'!$A$64:$CY$69,I$38)*$B56,VLOOKUP($C$2,'LookUp Ranges'!$A$56:$CY$62,I$38)*$B56))</f>
        <v>0</v>
      </c>
      <c r="Z56" s="257">
        <f ca="1">IF($T56=$B56,0,IF(AND('Bonus Depreciation Help'!$C$34="50%",$T$5=Inservice),VLOOKUP($C$2,'LookUp Ranges'!$A$64:$CY$69,J$38)*$B56,VLOOKUP($C$2,'LookUp Ranges'!$A$56:$CY$62,J$38)*$B56))</f>
        <v>0</v>
      </c>
      <c r="AA56" s="257">
        <f ca="1">IF($T56=$B56,0,IF(AND('Bonus Depreciation Help'!$C$34="50%",$T$5=Inservice),VLOOKUP($C$2,'LookUp Ranges'!$A$64:$CY$69,K$38)*$B56,VLOOKUP($C$2,'LookUp Ranges'!$A$56:$CY$62,K$38)*$B56))</f>
        <v>0</v>
      </c>
      <c r="AB56" s="257">
        <f ca="1">IF($T56=$B56,0,IF(AND('Bonus Depreciation Help'!$C$34="50%",$T$5=Inservice),VLOOKUP($C$2,'LookUp Ranges'!$A$64:$CY$69,L$38)*$B56,VLOOKUP($C$2,'LookUp Ranges'!$A$56:$CY$62,L$38)*$B56))</f>
        <v>0</v>
      </c>
      <c r="AC56" s="257">
        <f ca="1">IF($T56=$B56,0,IF(AND('Bonus Depreciation Help'!$C$34="50%",$T$5=Inservice),VLOOKUP($C$2,'LookUp Ranges'!$A$64:$CY$69,M$38)*$B56,VLOOKUP($C$2,'LookUp Ranges'!$A$56:$CY$62,M$38)*$B56))</f>
        <v>0</v>
      </c>
      <c r="AD56" s="257">
        <f ca="1">IF($T56=$B56,0,IF(AND('Bonus Depreciation Help'!$C$34="50%",$T$5=Inservice),VLOOKUP($C$2,'LookUp Ranges'!$A$64:$CY$69,N$38)*$B56,VLOOKUP($C$2,'LookUp Ranges'!$A$56:$CY$62,N$38)*$B56))</f>
        <v>0</v>
      </c>
      <c r="AE56" s="257">
        <f ca="1">IF($T56=$B56,0,IF(AND('Bonus Depreciation Help'!$C$34="50%",$T$5=Inservice),VLOOKUP($C$2,'LookUp Ranges'!$A$64:$CY$69,O$38)*$B56,VLOOKUP($C$2,'LookUp Ranges'!$A$56:$CY$62,O$38)*$B56))</f>
        <v>0</v>
      </c>
      <c r="AF56" s="257">
        <f ca="1">IF($T56=$B56,0,IF(AND('Bonus Depreciation Help'!$C$34="50%",$T$5=Inservice),VLOOKUP($C$2,'LookUp Ranges'!$A$64:$CY$69,P$38)*$B56,VLOOKUP($C$2,'LookUp Ranges'!$A$56:$CY$62,P$38)*$B56))</f>
        <v>0</v>
      </c>
      <c r="AG56" s="257">
        <f ca="1">IF($T56=$B56,0,IF(AND('Bonus Depreciation Help'!$C$34="50%",$T$5=Inservice),VLOOKUP($C$2,'LookUp Ranges'!$A$64:$CY$69,Q$38)*$B56,VLOOKUP($C$2,'LookUp Ranges'!$A$56:$CY$62,Q$38)*$B56))</f>
        <v>0</v>
      </c>
      <c r="AH56" s="257">
        <f ca="1">IF($T56=$B56,0,IF(AND('Bonus Depreciation Help'!$C$34="50%",$T$5=Inservice),VLOOKUP($C$2,'LookUp Ranges'!$A$64:$CY$69,R$38)*$B56,VLOOKUP($C$2,'LookUp Ranges'!$A$56:$CY$62,R$38)*$B56))</f>
        <v>0</v>
      </c>
      <c r="AI56" s="257">
        <f ca="1">IF($T56=$B56,0,IF(AND('Bonus Depreciation Help'!$C$34="50%",$T$5=Inservice),VLOOKUP($C$2,'LookUp Ranges'!$A$64:$CY$69,S$38)*$B56,VLOOKUP($C$2,'LookUp Ranges'!$A$56:$CY$62,S$38)*$B56))</f>
        <v>0</v>
      </c>
      <c r="AJ56" s="257">
        <f ca="1">IF($T56=$B56,0,IF(AND('Bonus Depreciation Help'!$C$34="50%",$T$5=Inservice),VLOOKUP($C$2,'LookUp Ranges'!$A$64:$CY$69,T$38)*$B56,VLOOKUP($C$2,'LookUp Ranges'!$A$56:$CY$62,T$38)*$B56))</f>
        <v>0</v>
      </c>
      <c r="AK56" s="257">
        <f ca="1">IF($T56=$B56,0,IF(AND('Bonus Depreciation Help'!$C$34="50%",$T$5=Inservice),VLOOKUP($C$2,'LookUp Ranges'!$A$64:$CY$69,U$38)*$B56,VLOOKUP($C$2,'LookUp Ranges'!$A$56:$CY$62,U$38)*$B56))</f>
        <v>0</v>
      </c>
      <c r="AL56" s="257">
        <f ca="1">IF($T56=$B56,0,IF(AND('Bonus Depreciation Help'!$C$34="50%",$T$5=Inservice),VLOOKUP($C$2,'LookUp Ranges'!$A$64:$CY$69,V$38)*$B56,VLOOKUP($C$2,'LookUp Ranges'!$A$56:$CY$62,V$38)*$B56))</f>
        <v>0</v>
      </c>
      <c r="AM56" s="257">
        <f ca="1">IF($T56=$B56,0,IF(AND('Bonus Depreciation Help'!$C$34="50%",$T$5=Inservice),VLOOKUP($C$2,'LookUp Ranges'!$A$64:$CY$69,W$38)*$B56,VLOOKUP($C$2,'LookUp Ranges'!$A$56:$CY$62,W$38)*$B56))</f>
        <v>0</v>
      </c>
      <c r="AN56" s="257">
        <f ca="1">IF($T56=$B56,0,IF(AND('Bonus Depreciation Help'!$C$34="50%",$T$5=Inservice),VLOOKUP($C$2,'LookUp Ranges'!$A$64:$CY$69,X$38)*$B56,VLOOKUP($C$2,'LookUp Ranges'!$A$56:$CY$62,X$38)*$B56))</f>
        <v>0</v>
      </c>
      <c r="AO56" s="257">
        <f ca="1">IF($T56=$B56,0,IF(AND('Bonus Depreciation Help'!$C$34="50%",$T$5=Inservice),VLOOKUP($C$2,'LookUp Ranges'!$A$64:$CY$69,Y$38)*$B56,VLOOKUP($C$2,'LookUp Ranges'!$A$56:$CY$62,Y$38)*$B56))</f>
        <v>0</v>
      </c>
      <c r="AP56" s="257">
        <f ca="1">IF($T56=$B56,0,IF(AND('Bonus Depreciation Help'!$C$34="50%",$T$5=Inservice),VLOOKUP($C$2,'LookUp Ranges'!$A$64:$CY$69,Z$38)*$B56,VLOOKUP($C$2,'LookUp Ranges'!$A$56:$CY$62,Z$38)*$B56))</f>
        <v>0</v>
      </c>
      <c r="AQ56" s="257">
        <f ca="1">IF($T56=$B56,0,IF(AND('Bonus Depreciation Help'!$C$34="50%",$T$5=Inservice),VLOOKUP($C$2,'LookUp Ranges'!$A$64:$CY$69,AA$38)*$B56,VLOOKUP($C$2,'LookUp Ranges'!$A$56:$CY$62,AA$38)*$B56))</f>
        <v>0</v>
      </c>
      <c r="AR56" s="257">
        <f ca="1">IF($T56=$B56,0,IF(AND('Bonus Depreciation Help'!$C$34="50%",$T$5=Inservice),VLOOKUP($C$2,'LookUp Ranges'!$A$64:$CY$69,AB$38)*$B56,VLOOKUP($C$2,'LookUp Ranges'!$A$56:$CY$62,AB$38)*$B56))</f>
        <v>0</v>
      </c>
      <c r="AS56" s="257">
        <f ca="1">IF($T56=$B56,0,IF(AND('Bonus Depreciation Help'!$C$34="50%",$T$5=Inservice),VLOOKUP($C$2,'LookUp Ranges'!$A$64:$CY$69,AC$38)*$B56,VLOOKUP($C$2,'LookUp Ranges'!$A$56:$CY$62,AC$38)*$B56))</f>
        <v>0</v>
      </c>
      <c r="AT56" s="257">
        <f ca="1">IF($T56=$B56,0,IF(AND('Bonus Depreciation Help'!$C$34="50%",$T$5=Inservice),VLOOKUP($C$2,'LookUp Ranges'!$A$64:$CY$69,AD$38)*$B56,VLOOKUP($C$2,'LookUp Ranges'!$A$56:$CY$62,AD$38)*$B56))</f>
        <v>0</v>
      </c>
      <c r="AU56" s="257">
        <f ca="1">IF($T56=$B56,0,IF(AND('Bonus Depreciation Help'!$C$34="50%",$T$5=Inservice),VLOOKUP($C$2,'LookUp Ranges'!$A$64:$CY$69,AE$38)*$B56,VLOOKUP($C$2,'LookUp Ranges'!$A$56:$CY$62,AE$38)*$B56))</f>
        <v>0</v>
      </c>
      <c r="AV56" s="257">
        <f ca="1">IF($T56=$B56,0,IF(AND('Bonus Depreciation Help'!$C$34="50%",$T$5=Inservice),VLOOKUP($C$2,'LookUp Ranges'!$A$64:$CY$69,AF$38)*$B56,VLOOKUP($C$2,'LookUp Ranges'!$A$56:$CY$62,AF$38)*$B56))</f>
        <v>0</v>
      </c>
      <c r="AW56" s="257">
        <f ca="1">IF($T56=$B56,0,IF(AND('Bonus Depreciation Help'!$C$34="50%",$T$5=Inservice),VLOOKUP($C$2,'LookUp Ranges'!$A$64:$CY$69,AG$38)*$B56,VLOOKUP($C$2,'LookUp Ranges'!$A$56:$CY$62,AG$38)*$B56))</f>
        <v>0</v>
      </c>
      <c r="AX56" s="257">
        <f ca="1">IF($T56=$B56,0,IF(AND('Bonus Depreciation Help'!$C$34="50%",$T$5=Inservice),VLOOKUP($C$2,'LookUp Ranges'!$A$64:$CY$69,AH$38)*$B56,VLOOKUP($C$2,'LookUp Ranges'!$A$56:$CY$62,AH$38)*$B56))</f>
        <v>0</v>
      </c>
      <c r="AY56" s="257">
        <f ca="1">IF($T56=$B56,0,IF(AND('Bonus Depreciation Help'!$C$34="50%",$T$5=Inservice),VLOOKUP($C$2,'LookUp Ranges'!$A$64:$CY$69,AI$38)*$B56,VLOOKUP($C$2,'LookUp Ranges'!$A$56:$CY$62,AI$38)*$B56))</f>
        <v>0</v>
      </c>
      <c r="AZ56" s="257">
        <f ca="1">IF($T56=$B56,0,IF(AND('Bonus Depreciation Help'!$C$34="50%",$T$5=Inservice),VLOOKUP($C$2,'LookUp Ranges'!$A$64:$CY$69,AJ$38)*$B56,VLOOKUP($C$2,'LookUp Ranges'!$A$56:$CY$62,AJ$38)*$B56))</f>
        <v>0</v>
      </c>
      <c r="BA56" s="257">
        <f ca="1">IF($T56=$B56,0,IF(AND('Bonus Depreciation Help'!$C$34="50%",$T$5=Inservice),VLOOKUP($C$2,'LookUp Ranges'!$A$64:$CY$69,AK$38)*$B56,VLOOKUP($C$2,'LookUp Ranges'!$A$56:$CY$62,AK$38)*$B56))</f>
        <v>0</v>
      </c>
      <c r="BB56" s="257">
        <f ca="1">IF($T56=$B56,0,IF(AND('Bonus Depreciation Help'!$C$34="50%",$T$5=Inservice),VLOOKUP($C$2,'LookUp Ranges'!$A$64:$CY$69,AL$38)*$B56,VLOOKUP($C$2,'LookUp Ranges'!$A$56:$CY$62,AL$38)*$B56))</f>
        <v>0</v>
      </c>
      <c r="BC56" s="257">
        <f ca="1">IF($T56=$B56,0,IF(AND('Bonus Depreciation Help'!$C$34="50%",$T$5=Inservice),VLOOKUP($C$2,'LookUp Ranges'!$A$64:$CY$69,AM$38)*$B56,VLOOKUP($C$2,'LookUp Ranges'!$A$56:$CY$62,AM$38)*$B56))</f>
        <v>0</v>
      </c>
      <c r="BD56" s="257">
        <f ca="1">IF($T56=$B56,0,IF(AND('Bonus Depreciation Help'!$C$34="50%",$T$5=Inservice),VLOOKUP($C$2,'LookUp Ranges'!$A$64:$CY$69,AN$38)*$B56,VLOOKUP($C$2,'LookUp Ranges'!$A$56:$CY$62,AN$38)*$B56))</f>
        <v>0</v>
      </c>
      <c r="BE56" s="257">
        <f ca="1">IF($T56=$B56,0,IF(AND('Bonus Depreciation Help'!$C$34="50%",$T$5=Inservice),VLOOKUP($C$2,'LookUp Ranges'!$A$64:$CY$69,AO$38)*$B56,VLOOKUP($C$2,'LookUp Ranges'!$A$56:$CY$62,AO$38)*$B56))</f>
        <v>0</v>
      </c>
      <c r="BF56" s="257">
        <f ca="1">IF($T56=$B56,0,IF(AND('Bonus Depreciation Help'!$C$34="50%",$T$5=Inservice),VLOOKUP($C$2,'LookUp Ranges'!$A$64:$CY$69,AP$38)*$B56,VLOOKUP($C$2,'LookUp Ranges'!$A$56:$CY$62,AP$38)*$B56))</f>
        <v>0</v>
      </c>
      <c r="BG56" s="257">
        <f ca="1">IF($T56=$B56,0,IF(AND('Bonus Depreciation Help'!$C$34="50%",$T$5=Inservice),VLOOKUP($C$2,'LookUp Ranges'!$A$64:$CY$69,AQ$38)*$B56,VLOOKUP($C$2,'LookUp Ranges'!$A$56:$CY$62,AQ$38)*$B56))</f>
        <v>0</v>
      </c>
      <c r="BH56" s="257">
        <f ca="1">IF($T56=$B56,0,IF(AND('Bonus Depreciation Help'!$C$34="50%",$T$5=Inservice),VLOOKUP($C$2,'LookUp Ranges'!$A$64:$CY$69,AR$38)*$B56,VLOOKUP($C$2,'LookUp Ranges'!$A$56:$CY$62,AR$38)*$B56))</f>
        <v>0</v>
      </c>
      <c r="BI56" s="257">
        <f ca="1">IF($T56=$B56,0,IF(AND('Bonus Depreciation Help'!$C$34="50%",$T$5=Inservice),VLOOKUP($C$2,'LookUp Ranges'!$A$64:$CY$69,AS$38)*$B56,VLOOKUP($C$2,'LookUp Ranges'!$A$56:$CY$62,AS$38)*$B56))</f>
        <v>0</v>
      </c>
      <c r="BJ56" s="257">
        <f ca="1">IF($T56=$B56,0,IF(AND('Bonus Depreciation Help'!$C$34="50%",$T$5=Inservice),VLOOKUP($C$2,'LookUp Ranges'!$A$64:$CY$69,AT$38)*$B56,VLOOKUP($C$2,'LookUp Ranges'!$A$56:$CY$62,AT$38)*$B56))</f>
        <v>0</v>
      </c>
      <c r="BK56" s="257">
        <f ca="1">IF($T56=$B56,0,IF(AND('Bonus Depreciation Help'!$C$34="50%",$T$5=Inservice),VLOOKUP($C$2,'LookUp Ranges'!$A$64:$CY$69,AU$38)*$B56,VLOOKUP($C$2,'LookUp Ranges'!$A$56:$CY$62,AU$38)*$B56))</f>
        <v>0</v>
      </c>
      <c r="BL56" s="257">
        <f ca="1">IF($T56=$B56,0,IF(AND('Bonus Depreciation Help'!$C$34="50%",$T$5=Inservice),VLOOKUP($C$2,'LookUp Ranges'!$A$64:$CY$69,AV$38)*$B56,VLOOKUP($C$2,'LookUp Ranges'!$A$56:$CY$62,AV$38)*$B56))</f>
        <v>0</v>
      </c>
      <c r="BM56" s="257">
        <f ca="1">IF($T56=$B56,0,IF(AND('Bonus Depreciation Help'!$C$34="50%",$T$5=Inservice),VLOOKUP($C$2,'LookUp Ranges'!$A$64:$CY$69,AW$38)*$B56,VLOOKUP($C$2,'LookUp Ranges'!$A$56:$CY$62,AW$38)*$B56))</f>
        <v>0</v>
      </c>
      <c r="BN56" s="257">
        <f ca="1">IF($T56=$B56,0,IF(AND('Bonus Depreciation Help'!$C$34="50%",$T$5=Inservice),VLOOKUP($C$2,'LookUp Ranges'!$A$64:$CY$69,AX$38)*$B56,VLOOKUP($C$2,'LookUp Ranges'!$A$56:$CY$62,AX$38)*$B56))</f>
        <v>0</v>
      </c>
      <c r="BO56" s="257">
        <f ca="1">IF($T56=$B56,0,IF(AND('Bonus Depreciation Help'!$C$34="50%",$T$5=Inservice),VLOOKUP($C$2,'LookUp Ranges'!$A$64:$CY$69,AY$38)*$B56,VLOOKUP($C$2,'LookUp Ranges'!$A$56:$CY$62,AY$38)*$B56))</f>
        <v>0</v>
      </c>
      <c r="BP56" s="257">
        <f ca="1">IF($T56=$B56,0,IF(AND('Bonus Depreciation Help'!$C$34="50%",$T$5=Inservice),VLOOKUP($C$2,'LookUp Ranges'!$A$64:$CY$69,AZ$38)*$B56,VLOOKUP($C$2,'LookUp Ranges'!$A$56:$CY$62,AZ$38)*$B56))</f>
        <v>0</v>
      </c>
      <c r="BQ56" s="257">
        <f ca="1">IF($T56=$B56,0,IF(AND('Bonus Depreciation Help'!$C$34="50%",$T$5=Inservice),VLOOKUP($C$2,'LookUp Ranges'!$A$64:$CY$69,BA$38)*$B56,VLOOKUP($C$2,'LookUp Ranges'!$A$56:$CY$62,BA$38)*$B56))</f>
        <v>0</v>
      </c>
      <c r="BR56" s="257">
        <f ca="1">IF($T56=$B56,0,IF(AND('Bonus Depreciation Help'!$C$34="50%",$T$5=Inservice),VLOOKUP($C$2,'LookUp Ranges'!$A$64:$CY$69,BB$38)*$B56,VLOOKUP($C$2,'LookUp Ranges'!$A$56:$CY$62,BB$38)*$B56))</f>
        <v>0</v>
      </c>
      <c r="BS56" s="257">
        <f ca="1">IF($T56=$B56,0,IF(AND('Bonus Depreciation Help'!$C$34="50%",$T$5=Inservice),VLOOKUP($C$2,'LookUp Ranges'!$A$64:$CY$69,BC$38)*$B56,VLOOKUP($C$2,'LookUp Ranges'!$A$56:$CY$62,BC$38)*$B56))</f>
        <v>0</v>
      </c>
      <c r="BT56" s="257">
        <f ca="1">IF($T56=$B56,0,IF(AND('Bonus Depreciation Help'!$C$34="50%",$T$5=Inservice),VLOOKUP($C$2,'LookUp Ranges'!$A$64:$CY$69,BD$38)*$B56,VLOOKUP($C$2,'LookUp Ranges'!$A$56:$CY$62,BD$38)*$B56))</f>
        <v>0</v>
      </c>
      <c r="BU56" s="257">
        <f ca="1">IF($T56=$B56,0,IF(AND('Bonus Depreciation Help'!$C$34="50%",$T$5=Inservice),VLOOKUP($C$2,'LookUp Ranges'!$A$64:$CY$69,BE$38)*$B56,VLOOKUP($C$2,'LookUp Ranges'!$A$56:$CY$62,BE$38)*$B56))</f>
        <v>0</v>
      </c>
      <c r="BV56" s="257">
        <f ca="1">IF($T56=$B56,0,IF(AND('Bonus Depreciation Help'!$C$34="50%",$T$5=Inservice),VLOOKUP($C$2,'LookUp Ranges'!$A$64:$CY$69,BF$38)*$B56,VLOOKUP($C$2,'LookUp Ranges'!$A$56:$CY$62,BF$38)*$B56))</f>
        <v>0</v>
      </c>
      <c r="BW56" s="257">
        <f ca="1">IF($T56=$B56,0,IF(AND('Bonus Depreciation Help'!$C$34="50%",$T$5=Inservice),VLOOKUP($C$2,'LookUp Ranges'!$A$64:$CY$69,BG$38)*$B56,VLOOKUP($C$2,'LookUp Ranges'!$A$56:$CY$62,BG$38)*$B56))</f>
        <v>0</v>
      </c>
      <c r="BX56" s="257">
        <f ca="1">IF($T56=$B56,0,IF(AND('Bonus Depreciation Help'!$C$34="50%",$T$5=Inservice),VLOOKUP($C$2,'LookUp Ranges'!$A$64:$CY$69,BH$38)*$B56,VLOOKUP($C$2,'LookUp Ranges'!$A$56:$CY$62,BH$38)*$B56))</f>
        <v>0</v>
      </c>
      <c r="BY56" s="257">
        <f ca="1">IF($T56=$B56,0,IF(AND('Bonus Depreciation Help'!$C$34="50%",$T$5=Inservice),VLOOKUP($C$2,'LookUp Ranges'!$A$64:$CY$69,BI$38)*$B56,VLOOKUP($C$2,'LookUp Ranges'!$A$56:$CY$62,BI$38)*$B56))</f>
        <v>0</v>
      </c>
      <c r="BZ56" s="257">
        <f ca="1">IF($T56=$B56,0,IF(AND('Bonus Depreciation Help'!$C$34="50%",$T$5=Inservice),VLOOKUP($C$2,'LookUp Ranges'!$A$64:$CY$69,BJ$38)*$B56,VLOOKUP($C$2,'LookUp Ranges'!$A$56:$CY$62,BJ$38)*$B56))</f>
        <v>0</v>
      </c>
      <c r="CA56" s="257">
        <f ca="1">IF($T56=$B56,0,IF(AND('Bonus Depreciation Help'!$C$34="50%",$T$5=Inservice),VLOOKUP($C$2,'LookUp Ranges'!$A$64:$CY$69,BK$38)*$B56,VLOOKUP($C$2,'LookUp Ranges'!$A$56:$CY$62,BK$38)*$B56))</f>
        <v>0</v>
      </c>
      <c r="CB56" s="257">
        <f ca="1">IF($T56=$B56,0,IF(AND('Bonus Depreciation Help'!$C$34="50%",$T$5=Inservice),VLOOKUP($C$2,'LookUp Ranges'!$A$64:$CY$69,BL$38)*$B56,VLOOKUP($C$2,'LookUp Ranges'!$A$56:$CY$62,BL$38)*$B56))</f>
        <v>0</v>
      </c>
      <c r="CC56" s="257">
        <f ca="1">IF($T56=$B56,0,IF(AND('Bonus Depreciation Help'!$C$34="50%",$T$5=Inservice),VLOOKUP($C$2,'LookUp Ranges'!$A$64:$CY$69,BM$38)*$B56,VLOOKUP($C$2,'LookUp Ranges'!$A$56:$CY$62,BM$38)*$B56))</f>
        <v>0</v>
      </c>
      <c r="CD56" s="257">
        <f ca="1">IF($T56=$B56,0,IF(AND('Bonus Depreciation Help'!$C$34="50%",$T$5=Inservice),VLOOKUP($C$2,'LookUp Ranges'!$A$64:$CY$69,BN$38)*$B56,VLOOKUP($C$2,'LookUp Ranges'!$A$56:$CY$62,BN$38)*$B56))</f>
        <v>0</v>
      </c>
      <c r="CE56" s="257">
        <f ca="1">IF($T56=$B56,0,IF(AND('Bonus Depreciation Help'!$C$34="50%",$T$5=Inservice),VLOOKUP($C$2,'LookUp Ranges'!$A$64:$CY$69,BO$38)*$B56,VLOOKUP($C$2,'LookUp Ranges'!$A$56:$CY$62,BO$38)*$B56))</f>
        <v>0</v>
      </c>
      <c r="CF56" s="257">
        <f ca="1">IF($T56=$B56,0,IF(AND('Bonus Depreciation Help'!$C$34="50%",$T$5=Inservice),VLOOKUP($C$2,'LookUp Ranges'!$A$64:$CY$69,BP$38)*$B56,VLOOKUP($C$2,'LookUp Ranges'!$A$56:$CY$62,BP$38)*$B56))</f>
        <v>0</v>
      </c>
      <c r="CG56" s="257">
        <f ca="1">IF($T56=$B56,0,IF(AND('Bonus Depreciation Help'!$C$34="50%",$T$5=Inservice),VLOOKUP($C$2,'LookUp Ranges'!$A$64:$CY$69,BQ$38)*$B56,VLOOKUP($C$2,'LookUp Ranges'!$A$56:$CY$62,BQ$38)*$B56))</f>
        <v>0</v>
      </c>
      <c r="CH56" s="257">
        <f ca="1">IF($T56=$B56,0,IF(AND('Bonus Depreciation Help'!$C$34="50%",$T$5=Inservice),VLOOKUP($C$2,'LookUp Ranges'!$A$64:$CY$69,BR$38)*$B56,VLOOKUP($C$2,'LookUp Ranges'!$A$56:$CY$62,BR$38)*$B56))</f>
        <v>0</v>
      </c>
      <c r="CI56" s="257">
        <f ca="1">IF($T56=$B56,0,IF(AND('Bonus Depreciation Help'!$C$34="50%",$T$5=Inservice),VLOOKUP($C$2,'LookUp Ranges'!$A$64:$CY$69,BS$38)*$B56,VLOOKUP($C$2,'LookUp Ranges'!$A$56:$CY$62,BS$38)*$B56))</f>
        <v>0</v>
      </c>
      <c r="CJ56" s="257">
        <f ca="1">IF($T56=$B56,0,IF(AND('Bonus Depreciation Help'!$C$34="50%",$T$5=Inservice),VLOOKUP($C$2,'LookUp Ranges'!$A$64:$CY$69,BT$38)*$B56,VLOOKUP($C$2,'LookUp Ranges'!$A$56:$CY$62,BT$38)*$B56))</f>
        <v>0</v>
      </c>
      <c r="CK56" s="257">
        <f ca="1">IF($T56=$B56,0,IF(AND('Bonus Depreciation Help'!$C$34="50%",$T$5=Inservice),VLOOKUP($C$2,'LookUp Ranges'!$A$64:$CY$69,BU$38)*$B56,VLOOKUP($C$2,'LookUp Ranges'!$A$56:$CY$62,BU$38)*$B56))</f>
        <v>0</v>
      </c>
      <c r="CL56" s="257">
        <f ca="1">IF($T56=$B56,0,IF(AND('Bonus Depreciation Help'!$C$34="50%",$T$5=Inservice),VLOOKUP($C$2,'LookUp Ranges'!$A$64:$CY$69,BV$38)*$B56,VLOOKUP($C$2,'LookUp Ranges'!$A$56:$CY$62,BV$38)*$B56))</f>
        <v>0</v>
      </c>
      <c r="CM56" s="257">
        <f ca="1">IF($T56=$B56,0,IF(AND('Bonus Depreciation Help'!$C$34="50%",$T$5=Inservice),VLOOKUP($C$2,'LookUp Ranges'!$A$64:$CY$69,BW$38)*$B56,VLOOKUP($C$2,'LookUp Ranges'!$A$56:$CY$62,BW$38)*$B56))</f>
        <v>0</v>
      </c>
      <c r="CN56" s="257">
        <f ca="1">IF($T56=$B56,0,IF(AND('Bonus Depreciation Help'!$C$34="50%",$T$5=Inservice),VLOOKUP($C$2,'LookUp Ranges'!$A$64:$CY$69,BX$38)*$B56,VLOOKUP($C$2,'LookUp Ranges'!$A$56:$CY$62,BX$38)*$B56))</f>
        <v>0</v>
      </c>
      <c r="CO56" s="257">
        <f ca="1">IF($T56=$B56,0,IF(AND('Bonus Depreciation Help'!$C$34="50%",$T$5=Inservice),VLOOKUP($C$2,'LookUp Ranges'!$A$64:$CY$69,BY$38)*$B56,VLOOKUP($C$2,'LookUp Ranges'!$A$56:$CY$62,BY$38)*$B56))</f>
        <v>0</v>
      </c>
      <c r="CP56" s="257">
        <f ca="1">IF($T56=$B56,0,IF(AND('Bonus Depreciation Help'!$C$34="50%",$T$5=Inservice),VLOOKUP($C$2,'LookUp Ranges'!$A$64:$CY$69,BZ$38)*$B56,VLOOKUP($C$2,'LookUp Ranges'!$A$56:$CY$62,BZ$38)*$B56))</f>
        <v>0</v>
      </c>
      <c r="CQ56" s="257">
        <f ca="1">IF($T56=$B56,0,IF(AND('Bonus Depreciation Help'!$C$34="50%",$T$5=Inservice),VLOOKUP($C$2,'LookUp Ranges'!$A$64:$CY$69,CA$38)*$B56,VLOOKUP($C$2,'LookUp Ranges'!$A$56:$CY$62,CA$38)*$B56))</f>
        <v>0</v>
      </c>
      <c r="CR56" s="257">
        <f ca="1">IF($T56=$B56,0,IF(AND('Bonus Depreciation Help'!$C$34="50%",$T$5=Inservice),VLOOKUP($C$2,'LookUp Ranges'!$A$64:$CY$69,CB$38)*$B56,VLOOKUP($C$2,'LookUp Ranges'!$A$56:$CY$62,CB$38)*$B56))</f>
        <v>0</v>
      </c>
      <c r="CS56" s="257">
        <f ca="1">IF($T56=$B56,0,IF(AND('Bonus Depreciation Help'!$C$34="50%",$T$5=Inservice),VLOOKUP($C$2,'LookUp Ranges'!$A$64:$CY$69,CC$38)*$B56,VLOOKUP($C$2,'LookUp Ranges'!$A$56:$CY$62,CC$38)*$B56))</f>
        <v>0</v>
      </c>
      <c r="CT56" s="257">
        <f ca="1">IF($T56=$B56,0,IF(AND('Bonus Depreciation Help'!$C$34="50%",$T$5=Inservice),VLOOKUP($C$2,'LookUp Ranges'!$A$64:$CY$69,CD$38)*$B56,VLOOKUP($C$2,'LookUp Ranges'!$A$56:$CY$62,CD$38)*$B56))</f>
        <v>0</v>
      </c>
      <c r="CU56" s="257">
        <f ca="1">IF($T56=$B56,0,IF(AND('Bonus Depreciation Help'!$C$34="50%",$T$5=Inservice),VLOOKUP($C$2,'LookUp Ranges'!$A$64:$CY$69,CE$38)*$B56,VLOOKUP($C$2,'LookUp Ranges'!$A$56:$CY$62,CE$38)*$B56))</f>
        <v>0</v>
      </c>
      <c r="CV56" s="257">
        <f ca="1">IF($T56=$B56,0,IF(AND('Bonus Depreciation Help'!$C$34="50%",$T$5=Inservice),VLOOKUP($C$2,'LookUp Ranges'!$A$64:$CY$69,CF$38)*$B56,VLOOKUP($C$2,'LookUp Ranges'!$A$56:$CY$62,CF$38)*$B56))</f>
        <v>0</v>
      </c>
      <c r="CW56" s="257">
        <f ca="1">IF($T56=$B56,0,IF(AND('Bonus Depreciation Help'!$C$34="50%",$T$5=Inservice),VLOOKUP($C$2,'LookUp Ranges'!$A$64:$CY$69,CG$38)*$B56,VLOOKUP($C$2,'LookUp Ranges'!$A$56:$CY$62,CG$38)*$B56))</f>
        <v>0</v>
      </c>
      <c r="CX56" s="257">
        <f ca="1">IF($T56=$B56,0,IF(AND('Bonus Depreciation Help'!$C$34="50%",$T$5=Inservice),VLOOKUP($C$2,'LookUp Ranges'!$A$64:$CY$69,CH$38)*$B56,VLOOKUP($C$2,'LookUp Ranges'!$A$56:$CY$62,CH$38)*$B56))</f>
        <v>0</v>
      </c>
      <c r="CY56" s="247">
        <f t="shared" ca="1" si="28"/>
        <v>0</v>
      </c>
    </row>
    <row r="57" spans="1:103" x14ac:dyDescent="0.2">
      <c r="A57" s="246">
        <f t="shared" si="26"/>
        <v>19</v>
      </c>
      <c r="B57" s="238">
        <f t="shared" si="27"/>
        <v>0</v>
      </c>
      <c r="C57" s="248"/>
      <c r="D57" s="248"/>
      <c r="E57" s="248"/>
      <c r="F57" s="248"/>
      <c r="G57" s="248"/>
      <c r="H57" s="248"/>
      <c r="I57" s="248"/>
      <c r="J57" s="248"/>
      <c r="K57" s="248"/>
      <c r="L57" s="248"/>
      <c r="M57" s="248"/>
      <c r="N57" s="248"/>
      <c r="O57" s="248"/>
      <c r="P57" s="248"/>
      <c r="Q57" s="248"/>
      <c r="R57" s="248"/>
      <c r="S57" s="248"/>
      <c r="T57" s="248"/>
      <c r="U57" s="256">
        <f ca="1">IF(AND('Bonus Depreciation Help'!$C$34="100%",U$5=Inservice),$B57,IF(AND('Bonus Depreciation Help'!$C$34="50%",U$5=Inservice),VLOOKUP($C$2,'LookUp Ranges'!$A$64:$CY$69,D$38)*$B57,VLOOKUP($C$2,'LookUp Ranges'!$A$56:$CY$62,D$38)*$B57))</f>
        <v>0</v>
      </c>
      <c r="V57" s="256">
        <f ca="1">IF($U57=$B57,0,IF(AND('Bonus Depreciation Help'!$C$34="50%",$U$5=Inservice),VLOOKUP($C$2,'LookUp Ranges'!$A$64:$CY$69,E$38)*$B57,VLOOKUP($C$2,'LookUp Ranges'!$A$56:$CY$62,E$38)*$B57))</f>
        <v>0</v>
      </c>
      <c r="W57" s="256">
        <f ca="1">IF($U57=$B57,0,IF(AND('Bonus Depreciation Help'!$C$34="50%",$U$5=Inservice),VLOOKUP($C$2,'LookUp Ranges'!$A$64:$CY$69,F$38)*$B57,VLOOKUP($C$2,'LookUp Ranges'!$A$56:$CY$62,F$38)*$B57))</f>
        <v>0</v>
      </c>
      <c r="X57" s="256">
        <f ca="1">IF($U57=$B57,0,IF(AND('Bonus Depreciation Help'!$C$34="50%",$U$5=Inservice),VLOOKUP($C$2,'LookUp Ranges'!$A$64:$CY$69,G$38)*$B57,VLOOKUP($C$2,'LookUp Ranges'!$A$56:$CY$62,G$38)*$B57))</f>
        <v>0</v>
      </c>
      <c r="Y57" s="256">
        <f ca="1">IF($U57=$B57,0,IF(AND('Bonus Depreciation Help'!$C$34="50%",$U$5=Inservice),VLOOKUP($C$2,'LookUp Ranges'!$A$64:$CY$69,H$38)*$B57,VLOOKUP($C$2,'LookUp Ranges'!$A$56:$CY$62,H$38)*$B57))</f>
        <v>0</v>
      </c>
      <c r="Z57" s="257">
        <f ca="1">IF($U57=$B57,0,IF(AND('Bonus Depreciation Help'!$C$34="50%",$U$5=Inservice),VLOOKUP($C$2,'LookUp Ranges'!$A$64:$CY$69,I$38)*$B57,VLOOKUP($C$2,'LookUp Ranges'!$A$56:$CY$62,I$38)*$B57))</f>
        <v>0</v>
      </c>
      <c r="AA57" s="257">
        <f ca="1">IF($U57=$B57,0,IF(AND('Bonus Depreciation Help'!$C$34="50%",$U$5=Inservice),VLOOKUP($C$2,'LookUp Ranges'!$A$64:$CY$69,J$38)*$B57,VLOOKUP($C$2,'LookUp Ranges'!$A$56:$CY$62,J$38)*$B57))</f>
        <v>0</v>
      </c>
      <c r="AB57" s="257">
        <f ca="1">IF($U57=$B57,0,IF(AND('Bonus Depreciation Help'!$C$34="50%",$U$5=Inservice),VLOOKUP($C$2,'LookUp Ranges'!$A$64:$CY$69,K$38)*$B57,VLOOKUP($C$2,'LookUp Ranges'!$A$56:$CY$62,K$38)*$B57))</f>
        <v>0</v>
      </c>
      <c r="AC57" s="257">
        <f ca="1">IF($U57=$B57,0,IF(AND('Bonus Depreciation Help'!$C$34="50%",$U$5=Inservice),VLOOKUP($C$2,'LookUp Ranges'!$A$64:$CY$69,L$38)*$B57,VLOOKUP($C$2,'LookUp Ranges'!$A$56:$CY$62,L$38)*$B57))</f>
        <v>0</v>
      </c>
      <c r="AD57" s="257">
        <f ca="1">IF($U57=$B57,0,IF(AND('Bonus Depreciation Help'!$C$34="50%",$U$5=Inservice),VLOOKUP($C$2,'LookUp Ranges'!$A$64:$CY$69,M$38)*$B57,VLOOKUP($C$2,'LookUp Ranges'!$A$56:$CY$62,M$38)*$B57))</f>
        <v>0</v>
      </c>
      <c r="AE57" s="257">
        <f ca="1">IF($U57=$B57,0,IF(AND('Bonus Depreciation Help'!$C$34="50%",$U$5=Inservice),VLOOKUP($C$2,'LookUp Ranges'!$A$64:$CY$69,N$38)*$B57,VLOOKUP($C$2,'LookUp Ranges'!$A$56:$CY$62,N$38)*$B57))</f>
        <v>0</v>
      </c>
      <c r="AF57" s="257">
        <f ca="1">IF($U57=$B57,0,IF(AND('Bonus Depreciation Help'!$C$34="50%",$U$5=Inservice),VLOOKUP($C$2,'LookUp Ranges'!$A$64:$CY$69,O$38)*$B57,VLOOKUP($C$2,'LookUp Ranges'!$A$56:$CY$62,O$38)*$B57))</f>
        <v>0</v>
      </c>
      <c r="AG57" s="257">
        <f ca="1">IF($U57=$B57,0,IF(AND('Bonus Depreciation Help'!$C$34="50%",$U$5=Inservice),VLOOKUP($C$2,'LookUp Ranges'!$A$64:$CY$69,P$38)*$B57,VLOOKUP($C$2,'LookUp Ranges'!$A$56:$CY$62,P$38)*$B57))</f>
        <v>0</v>
      </c>
      <c r="AH57" s="257">
        <f ca="1">IF($U57=$B57,0,IF(AND('Bonus Depreciation Help'!$C$34="50%",$U$5=Inservice),VLOOKUP($C$2,'LookUp Ranges'!$A$64:$CY$69,Q$38)*$B57,VLOOKUP($C$2,'LookUp Ranges'!$A$56:$CY$62,Q$38)*$B57))</f>
        <v>0</v>
      </c>
      <c r="AI57" s="257">
        <f ca="1">IF($U57=$B57,0,IF(AND('Bonus Depreciation Help'!$C$34="50%",$U$5=Inservice),VLOOKUP($C$2,'LookUp Ranges'!$A$64:$CY$69,R$38)*$B57,VLOOKUP($C$2,'LookUp Ranges'!$A$56:$CY$62,R$38)*$B57))</f>
        <v>0</v>
      </c>
      <c r="AJ57" s="257">
        <f ca="1">IF($U57=$B57,0,IF(AND('Bonus Depreciation Help'!$C$34="50%",$U$5=Inservice),VLOOKUP($C$2,'LookUp Ranges'!$A$64:$CY$69,S$38)*$B57,VLOOKUP($C$2,'LookUp Ranges'!$A$56:$CY$62,S$38)*$B57))</f>
        <v>0</v>
      </c>
      <c r="AK57" s="257">
        <f ca="1">IF($U57=$B57,0,IF(AND('Bonus Depreciation Help'!$C$34="50%",$U$5=Inservice),VLOOKUP($C$2,'LookUp Ranges'!$A$64:$CY$69,T$38)*$B57,VLOOKUP($C$2,'LookUp Ranges'!$A$56:$CY$62,T$38)*$B57))</f>
        <v>0</v>
      </c>
      <c r="AL57" s="257">
        <f ca="1">IF($U57=$B57,0,IF(AND('Bonus Depreciation Help'!$C$34="50%",$U$5=Inservice),VLOOKUP($C$2,'LookUp Ranges'!$A$64:$CY$69,U$38)*$B57,VLOOKUP($C$2,'LookUp Ranges'!$A$56:$CY$62,U$38)*$B57))</f>
        <v>0</v>
      </c>
      <c r="AM57" s="257">
        <f ca="1">IF($U57=$B57,0,IF(AND('Bonus Depreciation Help'!$C$34="50%",$U$5=Inservice),VLOOKUP($C$2,'LookUp Ranges'!$A$64:$CY$69,V$38)*$B57,VLOOKUP($C$2,'LookUp Ranges'!$A$56:$CY$62,V$38)*$B57))</f>
        <v>0</v>
      </c>
      <c r="AN57" s="257">
        <f ca="1">IF($U57=$B57,0,IF(AND('Bonus Depreciation Help'!$C$34="50%",$U$5=Inservice),VLOOKUP($C$2,'LookUp Ranges'!$A$64:$CY$69,W$38)*$B57,VLOOKUP($C$2,'LookUp Ranges'!$A$56:$CY$62,W$38)*$B57))</f>
        <v>0</v>
      </c>
      <c r="AO57" s="257">
        <f ca="1">IF($U57=$B57,0,IF(AND('Bonus Depreciation Help'!$C$34="50%",$U$5=Inservice),VLOOKUP($C$2,'LookUp Ranges'!$A$64:$CY$69,X$38)*$B57,VLOOKUP($C$2,'LookUp Ranges'!$A$56:$CY$62,X$38)*$B57))</f>
        <v>0</v>
      </c>
      <c r="AP57" s="257">
        <f ca="1">IF($U57=$B57,0,IF(AND('Bonus Depreciation Help'!$C$34="50%",$U$5=Inservice),VLOOKUP($C$2,'LookUp Ranges'!$A$64:$CY$69,Y$38)*$B57,VLOOKUP($C$2,'LookUp Ranges'!$A$56:$CY$62,Y$38)*$B57))</f>
        <v>0</v>
      </c>
      <c r="AQ57" s="257">
        <f ca="1">IF($U57=$B57,0,IF(AND('Bonus Depreciation Help'!$C$34="50%",$U$5=Inservice),VLOOKUP($C$2,'LookUp Ranges'!$A$64:$CY$69,Z$38)*$B57,VLOOKUP($C$2,'LookUp Ranges'!$A$56:$CY$62,Z$38)*$B57))</f>
        <v>0</v>
      </c>
      <c r="AR57" s="257">
        <f ca="1">IF($U57=$B57,0,IF(AND('Bonus Depreciation Help'!$C$34="50%",$U$5=Inservice),VLOOKUP($C$2,'LookUp Ranges'!$A$64:$CY$69,AA$38)*$B57,VLOOKUP($C$2,'LookUp Ranges'!$A$56:$CY$62,AA$38)*$B57))</f>
        <v>0</v>
      </c>
      <c r="AS57" s="257">
        <f ca="1">IF($U57=$B57,0,IF(AND('Bonus Depreciation Help'!$C$34="50%",$U$5=Inservice),VLOOKUP($C$2,'LookUp Ranges'!$A$64:$CY$69,AB$38)*$B57,VLOOKUP($C$2,'LookUp Ranges'!$A$56:$CY$62,AB$38)*$B57))</f>
        <v>0</v>
      </c>
      <c r="AT57" s="257">
        <f ca="1">IF($U57=$B57,0,IF(AND('Bonus Depreciation Help'!$C$34="50%",$U$5=Inservice),VLOOKUP($C$2,'LookUp Ranges'!$A$64:$CY$69,AC$38)*$B57,VLOOKUP($C$2,'LookUp Ranges'!$A$56:$CY$62,AC$38)*$B57))</f>
        <v>0</v>
      </c>
      <c r="AU57" s="257">
        <f ca="1">IF($U57=$B57,0,IF(AND('Bonus Depreciation Help'!$C$34="50%",$U$5=Inservice),VLOOKUP($C$2,'LookUp Ranges'!$A$64:$CY$69,AD$38)*$B57,VLOOKUP($C$2,'LookUp Ranges'!$A$56:$CY$62,AD$38)*$B57))</f>
        <v>0</v>
      </c>
      <c r="AV57" s="257">
        <f ca="1">IF($U57=$B57,0,IF(AND('Bonus Depreciation Help'!$C$34="50%",$U$5=Inservice),VLOOKUP($C$2,'LookUp Ranges'!$A$64:$CY$69,AE$38)*$B57,VLOOKUP($C$2,'LookUp Ranges'!$A$56:$CY$62,AE$38)*$B57))</f>
        <v>0</v>
      </c>
      <c r="AW57" s="257">
        <f ca="1">IF($U57=$B57,0,IF(AND('Bonus Depreciation Help'!$C$34="50%",$U$5=Inservice),VLOOKUP($C$2,'LookUp Ranges'!$A$64:$CY$69,AF$38)*$B57,VLOOKUP($C$2,'LookUp Ranges'!$A$56:$CY$62,AF$38)*$B57))</f>
        <v>0</v>
      </c>
      <c r="AX57" s="257">
        <f ca="1">IF($U57=$B57,0,IF(AND('Bonus Depreciation Help'!$C$34="50%",$U$5=Inservice),VLOOKUP($C$2,'LookUp Ranges'!$A$64:$CY$69,AG$38)*$B57,VLOOKUP($C$2,'LookUp Ranges'!$A$56:$CY$62,AG$38)*$B57))</f>
        <v>0</v>
      </c>
      <c r="AY57" s="257">
        <f ca="1">IF($U57=$B57,0,IF(AND('Bonus Depreciation Help'!$C$34="50%",$U$5=Inservice),VLOOKUP($C$2,'LookUp Ranges'!$A$64:$CY$69,AH$38)*$B57,VLOOKUP($C$2,'LookUp Ranges'!$A$56:$CY$62,AH$38)*$B57))</f>
        <v>0</v>
      </c>
      <c r="AZ57" s="257">
        <f ca="1">IF($U57=$B57,0,IF(AND('Bonus Depreciation Help'!$C$34="50%",$U$5=Inservice),VLOOKUP($C$2,'LookUp Ranges'!$A$64:$CY$69,AI$38)*$B57,VLOOKUP($C$2,'LookUp Ranges'!$A$56:$CY$62,AI$38)*$B57))</f>
        <v>0</v>
      </c>
      <c r="BA57" s="257">
        <f ca="1">IF($U57=$B57,0,IF(AND('Bonus Depreciation Help'!$C$34="50%",$U$5=Inservice),VLOOKUP($C$2,'LookUp Ranges'!$A$64:$CY$69,AJ$38)*$B57,VLOOKUP($C$2,'LookUp Ranges'!$A$56:$CY$62,AJ$38)*$B57))</f>
        <v>0</v>
      </c>
      <c r="BB57" s="257">
        <f ca="1">IF($U57=$B57,0,IF(AND('Bonus Depreciation Help'!$C$34="50%",$U$5=Inservice),VLOOKUP($C$2,'LookUp Ranges'!$A$64:$CY$69,AK$38)*$B57,VLOOKUP($C$2,'LookUp Ranges'!$A$56:$CY$62,AK$38)*$B57))</f>
        <v>0</v>
      </c>
      <c r="BC57" s="257">
        <f ca="1">IF($U57=$B57,0,IF(AND('Bonus Depreciation Help'!$C$34="50%",$U$5=Inservice),VLOOKUP($C$2,'LookUp Ranges'!$A$64:$CY$69,AL$38)*$B57,VLOOKUP($C$2,'LookUp Ranges'!$A$56:$CY$62,AL$38)*$B57))</f>
        <v>0</v>
      </c>
      <c r="BD57" s="257">
        <f ca="1">IF($U57=$B57,0,IF(AND('Bonus Depreciation Help'!$C$34="50%",$U$5=Inservice),VLOOKUP($C$2,'LookUp Ranges'!$A$64:$CY$69,AM$38)*$B57,VLOOKUP($C$2,'LookUp Ranges'!$A$56:$CY$62,AM$38)*$B57))</f>
        <v>0</v>
      </c>
      <c r="BE57" s="257">
        <f ca="1">IF($U57=$B57,0,IF(AND('Bonus Depreciation Help'!$C$34="50%",$U$5=Inservice),VLOOKUP($C$2,'LookUp Ranges'!$A$64:$CY$69,AN$38)*$B57,VLOOKUP($C$2,'LookUp Ranges'!$A$56:$CY$62,AN$38)*$B57))</f>
        <v>0</v>
      </c>
      <c r="BF57" s="257">
        <f ca="1">IF($U57=$B57,0,IF(AND('Bonus Depreciation Help'!$C$34="50%",$U$5=Inservice),VLOOKUP($C$2,'LookUp Ranges'!$A$64:$CY$69,AO$38)*$B57,VLOOKUP($C$2,'LookUp Ranges'!$A$56:$CY$62,AO$38)*$B57))</f>
        <v>0</v>
      </c>
      <c r="BG57" s="257">
        <f ca="1">IF($U57=$B57,0,IF(AND('Bonus Depreciation Help'!$C$34="50%",$U$5=Inservice),VLOOKUP($C$2,'LookUp Ranges'!$A$64:$CY$69,AP$38)*$B57,VLOOKUP($C$2,'LookUp Ranges'!$A$56:$CY$62,AP$38)*$B57))</f>
        <v>0</v>
      </c>
      <c r="BH57" s="257">
        <f ca="1">IF($U57=$B57,0,IF(AND('Bonus Depreciation Help'!$C$34="50%",$U$5=Inservice),VLOOKUP($C$2,'LookUp Ranges'!$A$64:$CY$69,AQ$38)*$B57,VLOOKUP($C$2,'LookUp Ranges'!$A$56:$CY$62,AQ$38)*$B57))</f>
        <v>0</v>
      </c>
      <c r="BI57" s="257">
        <f ca="1">IF($U57=$B57,0,IF(AND('Bonus Depreciation Help'!$C$34="50%",$U$5=Inservice),VLOOKUP($C$2,'LookUp Ranges'!$A$64:$CY$69,AR$38)*$B57,VLOOKUP($C$2,'LookUp Ranges'!$A$56:$CY$62,AR$38)*$B57))</f>
        <v>0</v>
      </c>
      <c r="BJ57" s="257">
        <f ca="1">IF($U57=$B57,0,IF(AND('Bonus Depreciation Help'!$C$34="50%",$U$5=Inservice),VLOOKUP($C$2,'LookUp Ranges'!$A$64:$CY$69,AS$38)*$B57,VLOOKUP($C$2,'LookUp Ranges'!$A$56:$CY$62,AS$38)*$B57))</f>
        <v>0</v>
      </c>
      <c r="BK57" s="257">
        <f ca="1">IF($U57=$B57,0,IF(AND('Bonus Depreciation Help'!$C$34="50%",$U$5=Inservice),VLOOKUP($C$2,'LookUp Ranges'!$A$64:$CY$69,AT$38)*$B57,VLOOKUP($C$2,'LookUp Ranges'!$A$56:$CY$62,AT$38)*$B57))</f>
        <v>0</v>
      </c>
      <c r="BL57" s="257">
        <f ca="1">IF($U57=$B57,0,IF(AND('Bonus Depreciation Help'!$C$34="50%",$U$5=Inservice),VLOOKUP($C$2,'LookUp Ranges'!$A$64:$CY$69,AU$38)*$B57,VLOOKUP($C$2,'LookUp Ranges'!$A$56:$CY$62,AU$38)*$B57))</f>
        <v>0</v>
      </c>
      <c r="BM57" s="257">
        <f ca="1">IF($U57=$B57,0,IF(AND('Bonus Depreciation Help'!$C$34="50%",$U$5=Inservice),VLOOKUP($C$2,'LookUp Ranges'!$A$64:$CY$69,AV$38)*$B57,VLOOKUP($C$2,'LookUp Ranges'!$A$56:$CY$62,AV$38)*$B57))</f>
        <v>0</v>
      </c>
      <c r="BN57" s="257">
        <f ca="1">IF($U57=$B57,0,IF(AND('Bonus Depreciation Help'!$C$34="50%",$U$5=Inservice),VLOOKUP($C$2,'LookUp Ranges'!$A$64:$CY$69,AW$38)*$B57,VLOOKUP($C$2,'LookUp Ranges'!$A$56:$CY$62,AW$38)*$B57))</f>
        <v>0</v>
      </c>
      <c r="BO57" s="257">
        <f ca="1">IF($U57=$B57,0,IF(AND('Bonus Depreciation Help'!$C$34="50%",$U$5=Inservice),VLOOKUP($C$2,'LookUp Ranges'!$A$64:$CY$69,AX$38)*$B57,VLOOKUP($C$2,'LookUp Ranges'!$A$56:$CY$62,AX$38)*$B57))</f>
        <v>0</v>
      </c>
      <c r="BP57" s="257">
        <f ca="1">IF($U57=$B57,0,IF(AND('Bonus Depreciation Help'!$C$34="50%",$U$5=Inservice),VLOOKUP($C$2,'LookUp Ranges'!$A$64:$CY$69,AY$38)*$B57,VLOOKUP($C$2,'LookUp Ranges'!$A$56:$CY$62,AY$38)*$B57))</f>
        <v>0</v>
      </c>
      <c r="BQ57" s="257">
        <f ca="1">IF($U57=$B57,0,IF(AND('Bonus Depreciation Help'!$C$34="50%",$U$5=Inservice),VLOOKUP($C$2,'LookUp Ranges'!$A$64:$CY$69,AZ$38)*$B57,VLOOKUP($C$2,'LookUp Ranges'!$A$56:$CY$62,AZ$38)*$B57))</f>
        <v>0</v>
      </c>
      <c r="BR57" s="257">
        <f ca="1">IF($U57=$B57,0,IF(AND('Bonus Depreciation Help'!$C$34="50%",$U$5=Inservice),VLOOKUP($C$2,'LookUp Ranges'!$A$64:$CY$69,BA$38)*$B57,VLOOKUP($C$2,'LookUp Ranges'!$A$56:$CY$62,BA$38)*$B57))</f>
        <v>0</v>
      </c>
      <c r="BS57" s="257">
        <f ca="1">IF($U57=$B57,0,IF(AND('Bonus Depreciation Help'!$C$34="50%",$U$5=Inservice),VLOOKUP($C$2,'LookUp Ranges'!$A$64:$CY$69,BB$38)*$B57,VLOOKUP($C$2,'LookUp Ranges'!$A$56:$CY$62,BB$38)*$B57))</f>
        <v>0</v>
      </c>
      <c r="BT57" s="257">
        <f ca="1">IF($U57=$B57,0,IF(AND('Bonus Depreciation Help'!$C$34="50%",$U$5=Inservice),VLOOKUP($C$2,'LookUp Ranges'!$A$64:$CY$69,BC$38)*$B57,VLOOKUP($C$2,'LookUp Ranges'!$A$56:$CY$62,BC$38)*$B57))</f>
        <v>0</v>
      </c>
      <c r="BU57" s="257">
        <f ca="1">IF($U57=$B57,0,IF(AND('Bonus Depreciation Help'!$C$34="50%",$U$5=Inservice),VLOOKUP($C$2,'LookUp Ranges'!$A$64:$CY$69,BD$38)*$B57,VLOOKUP($C$2,'LookUp Ranges'!$A$56:$CY$62,BD$38)*$B57))</f>
        <v>0</v>
      </c>
      <c r="BV57" s="257">
        <f ca="1">IF($U57=$B57,0,IF(AND('Bonus Depreciation Help'!$C$34="50%",$U$5=Inservice),VLOOKUP($C$2,'LookUp Ranges'!$A$64:$CY$69,BE$38)*$B57,VLOOKUP($C$2,'LookUp Ranges'!$A$56:$CY$62,BE$38)*$B57))</f>
        <v>0</v>
      </c>
      <c r="BW57" s="257">
        <f ca="1">IF($U57=$B57,0,IF(AND('Bonus Depreciation Help'!$C$34="50%",$U$5=Inservice),VLOOKUP($C$2,'LookUp Ranges'!$A$64:$CY$69,BF$38)*$B57,VLOOKUP($C$2,'LookUp Ranges'!$A$56:$CY$62,BF$38)*$B57))</f>
        <v>0</v>
      </c>
      <c r="BX57" s="257">
        <f ca="1">IF($U57=$B57,0,IF(AND('Bonus Depreciation Help'!$C$34="50%",$U$5=Inservice),VLOOKUP($C$2,'LookUp Ranges'!$A$64:$CY$69,BG$38)*$B57,VLOOKUP($C$2,'LookUp Ranges'!$A$56:$CY$62,BG$38)*$B57))</f>
        <v>0</v>
      </c>
      <c r="BY57" s="257">
        <f ca="1">IF($U57=$B57,0,IF(AND('Bonus Depreciation Help'!$C$34="50%",$U$5=Inservice),VLOOKUP($C$2,'LookUp Ranges'!$A$64:$CY$69,BH$38)*$B57,VLOOKUP($C$2,'LookUp Ranges'!$A$56:$CY$62,BH$38)*$B57))</f>
        <v>0</v>
      </c>
      <c r="BZ57" s="257">
        <f ca="1">IF($U57=$B57,0,IF(AND('Bonus Depreciation Help'!$C$34="50%",$U$5=Inservice),VLOOKUP($C$2,'LookUp Ranges'!$A$64:$CY$69,BI$38)*$B57,VLOOKUP($C$2,'LookUp Ranges'!$A$56:$CY$62,BI$38)*$B57))</f>
        <v>0</v>
      </c>
      <c r="CA57" s="257">
        <f ca="1">IF($U57=$B57,0,IF(AND('Bonus Depreciation Help'!$C$34="50%",$U$5=Inservice),VLOOKUP($C$2,'LookUp Ranges'!$A$64:$CY$69,BJ$38)*$B57,VLOOKUP($C$2,'LookUp Ranges'!$A$56:$CY$62,BJ$38)*$B57))</f>
        <v>0</v>
      </c>
      <c r="CB57" s="257">
        <f ca="1">IF($U57=$B57,0,IF(AND('Bonus Depreciation Help'!$C$34="50%",$U$5=Inservice),VLOOKUP($C$2,'LookUp Ranges'!$A$64:$CY$69,BK$38)*$B57,VLOOKUP($C$2,'LookUp Ranges'!$A$56:$CY$62,BK$38)*$B57))</f>
        <v>0</v>
      </c>
      <c r="CC57" s="257">
        <f ca="1">IF($U57=$B57,0,IF(AND('Bonus Depreciation Help'!$C$34="50%",$U$5=Inservice),VLOOKUP($C$2,'LookUp Ranges'!$A$64:$CY$69,BL$38)*$B57,VLOOKUP($C$2,'LookUp Ranges'!$A$56:$CY$62,BL$38)*$B57))</f>
        <v>0</v>
      </c>
      <c r="CD57" s="257">
        <f ca="1">IF($U57=$B57,0,IF(AND('Bonus Depreciation Help'!$C$34="50%",$U$5=Inservice),VLOOKUP($C$2,'LookUp Ranges'!$A$64:$CY$69,BM$38)*$B57,VLOOKUP($C$2,'LookUp Ranges'!$A$56:$CY$62,BM$38)*$B57))</f>
        <v>0</v>
      </c>
      <c r="CE57" s="257">
        <f ca="1">IF($U57=$B57,0,IF(AND('Bonus Depreciation Help'!$C$34="50%",$U$5=Inservice),VLOOKUP($C$2,'LookUp Ranges'!$A$64:$CY$69,BN$38)*$B57,VLOOKUP($C$2,'LookUp Ranges'!$A$56:$CY$62,BN$38)*$B57))</f>
        <v>0</v>
      </c>
      <c r="CF57" s="257">
        <f ca="1">IF($U57=$B57,0,IF(AND('Bonus Depreciation Help'!$C$34="50%",$U$5=Inservice),VLOOKUP($C$2,'LookUp Ranges'!$A$64:$CY$69,BO$38)*$B57,VLOOKUP($C$2,'LookUp Ranges'!$A$56:$CY$62,BO$38)*$B57))</f>
        <v>0</v>
      </c>
      <c r="CG57" s="257">
        <f ca="1">IF($U57=$B57,0,IF(AND('Bonus Depreciation Help'!$C$34="50%",$U$5=Inservice),VLOOKUP($C$2,'LookUp Ranges'!$A$64:$CY$69,BP$38)*$B57,VLOOKUP($C$2,'LookUp Ranges'!$A$56:$CY$62,BP$38)*$B57))</f>
        <v>0</v>
      </c>
      <c r="CH57" s="257">
        <f ca="1">IF($U57=$B57,0,IF(AND('Bonus Depreciation Help'!$C$34="50%",$U$5=Inservice),VLOOKUP($C$2,'LookUp Ranges'!$A$64:$CY$69,BQ$38)*$B57,VLOOKUP($C$2,'LookUp Ranges'!$A$56:$CY$62,BQ$38)*$B57))</f>
        <v>0</v>
      </c>
      <c r="CI57" s="257">
        <f ca="1">IF($U57=$B57,0,IF(AND('Bonus Depreciation Help'!$C$34="50%",$U$5=Inservice),VLOOKUP($C$2,'LookUp Ranges'!$A$64:$CY$69,BR$38)*$B57,VLOOKUP($C$2,'LookUp Ranges'!$A$56:$CY$62,BR$38)*$B57))</f>
        <v>0</v>
      </c>
      <c r="CJ57" s="257">
        <f ca="1">IF($U57=$B57,0,IF(AND('Bonus Depreciation Help'!$C$34="50%",$U$5=Inservice),VLOOKUP($C$2,'LookUp Ranges'!$A$64:$CY$69,BS$38)*$B57,VLOOKUP($C$2,'LookUp Ranges'!$A$56:$CY$62,BS$38)*$B57))</f>
        <v>0</v>
      </c>
      <c r="CK57" s="257">
        <f ca="1">IF($U57=$B57,0,IF(AND('Bonus Depreciation Help'!$C$34="50%",$U$5=Inservice),VLOOKUP($C$2,'LookUp Ranges'!$A$64:$CY$69,BT$38)*$B57,VLOOKUP($C$2,'LookUp Ranges'!$A$56:$CY$62,BT$38)*$B57))</f>
        <v>0</v>
      </c>
      <c r="CL57" s="257">
        <f ca="1">IF($U57=$B57,0,IF(AND('Bonus Depreciation Help'!$C$34="50%",$U$5=Inservice),VLOOKUP($C$2,'LookUp Ranges'!$A$64:$CY$69,BU$38)*$B57,VLOOKUP($C$2,'LookUp Ranges'!$A$56:$CY$62,BU$38)*$B57))</f>
        <v>0</v>
      </c>
      <c r="CM57" s="257">
        <f ca="1">IF($U57=$B57,0,IF(AND('Bonus Depreciation Help'!$C$34="50%",$U$5=Inservice),VLOOKUP($C$2,'LookUp Ranges'!$A$64:$CY$69,BV$38)*$B57,VLOOKUP($C$2,'LookUp Ranges'!$A$56:$CY$62,BV$38)*$B57))</f>
        <v>0</v>
      </c>
      <c r="CN57" s="257">
        <f ca="1">IF($U57=$B57,0,IF(AND('Bonus Depreciation Help'!$C$34="50%",$U$5=Inservice),VLOOKUP($C$2,'LookUp Ranges'!$A$64:$CY$69,BW$38)*$B57,VLOOKUP($C$2,'LookUp Ranges'!$A$56:$CY$62,BW$38)*$B57))</f>
        <v>0</v>
      </c>
      <c r="CO57" s="257">
        <f ca="1">IF($U57=$B57,0,IF(AND('Bonus Depreciation Help'!$C$34="50%",$U$5=Inservice),VLOOKUP($C$2,'LookUp Ranges'!$A$64:$CY$69,BX$38)*$B57,VLOOKUP($C$2,'LookUp Ranges'!$A$56:$CY$62,BX$38)*$B57))</f>
        <v>0</v>
      </c>
      <c r="CP57" s="257">
        <f ca="1">IF($U57=$B57,0,IF(AND('Bonus Depreciation Help'!$C$34="50%",$U$5=Inservice),VLOOKUP($C$2,'LookUp Ranges'!$A$64:$CY$69,BY$38)*$B57,VLOOKUP($C$2,'LookUp Ranges'!$A$56:$CY$62,BY$38)*$B57))</f>
        <v>0</v>
      </c>
      <c r="CQ57" s="257">
        <f ca="1">IF($U57=$B57,0,IF(AND('Bonus Depreciation Help'!$C$34="50%",$U$5=Inservice),VLOOKUP($C$2,'LookUp Ranges'!$A$64:$CY$69,BZ$38)*$B57,VLOOKUP($C$2,'LookUp Ranges'!$A$56:$CY$62,BZ$38)*$B57))</f>
        <v>0</v>
      </c>
      <c r="CR57" s="257">
        <f ca="1">IF($U57=$B57,0,IF(AND('Bonus Depreciation Help'!$C$34="50%",$U$5=Inservice),VLOOKUP($C$2,'LookUp Ranges'!$A$64:$CY$69,CA$38)*$B57,VLOOKUP($C$2,'LookUp Ranges'!$A$56:$CY$62,CA$38)*$B57))</f>
        <v>0</v>
      </c>
      <c r="CS57" s="257">
        <f ca="1">IF($U57=$B57,0,IF(AND('Bonus Depreciation Help'!$C$34="50%",$U$5=Inservice),VLOOKUP($C$2,'LookUp Ranges'!$A$64:$CY$69,CB$38)*$B57,VLOOKUP($C$2,'LookUp Ranges'!$A$56:$CY$62,CB$38)*$B57))</f>
        <v>0</v>
      </c>
      <c r="CT57" s="257">
        <f ca="1">IF($U57=$B57,0,IF(AND('Bonus Depreciation Help'!$C$34="50%",$U$5=Inservice),VLOOKUP($C$2,'LookUp Ranges'!$A$64:$CY$69,CC$38)*$B57,VLOOKUP($C$2,'LookUp Ranges'!$A$56:$CY$62,CC$38)*$B57))</f>
        <v>0</v>
      </c>
      <c r="CU57" s="257">
        <f ca="1">IF($U57=$B57,0,IF(AND('Bonus Depreciation Help'!$C$34="50%",$U$5=Inservice),VLOOKUP($C$2,'LookUp Ranges'!$A$64:$CY$69,CD$38)*$B57,VLOOKUP($C$2,'LookUp Ranges'!$A$56:$CY$62,CD$38)*$B57))</f>
        <v>0</v>
      </c>
      <c r="CV57" s="257">
        <f ca="1">IF($U57=$B57,0,IF(AND('Bonus Depreciation Help'!$C$34="50%",$U$5=Inservice),VLOOKUP($C$2,'LookUp Ranges'!$A$64:$CY$69,CE$38)*$B57,VLOOKUP($C$2,'LookUp Ranges'!$A$56:$CY$62,CE$38)*$B57))</f>
        <v>0</v>
      </c>
      <c r="CW57" s="257">
        <f ca="1">IF($U57=$B57,0,IF(AND('Bonus Depreciation Help'!$C$34="50%",$U$5=Inservice),VLOOKUP($C$2,'LookUp Ranges'!$A$64:$CY$69,CF$38)*$B57,VLOOKUP($C$2,'LookUp Ranges'!$A$56:$CY$62,CF$38)*$B57))</f>
        <v>0</v>
      </c>
      <c r="CX57" s="257">
        <f ca="1">IF($U57=$B57,0,IF(AND('Bonus Depreciation Help'!$C$34="50%",$U$5=Inservice),VLOOKUP($C$2,'LookUp Ranges'!$A$64:$CY$69,CG$38)*$B57,VLOOKUP($C$2,'LookUp Ranges'!$A$56:$CY$62,CG$38)*$B57))</f>
        <v>0</v>
      </c>
      <c r="CY57" s="247">
        <f t="shared" ca="1" si="28"/>
        <v>0</v>
      </c>
    </row>
    <row r="58" spans="1:103" x14ac:dyDescent="0.2">
      <c r="A58" s="246">
        <f t="shared" si="26"/>
        <v>20</v>
      </c>
      <c r="B58" s="238">
        <f t="shared" si="27"/>
        <v>0</v>
      </c>
      <c r="C58" s="248"/>
      <c r="D58" s="248"/>
      <c r="E58" s="248"/>
      <c r="F58" s="248"/>
      <c r="G58" s="248"/>
      <c r="H58" s="248"/>
      <c r="I58" s="248"/>
      <c r="J58" s="248"/>
      <c r="K58" s="248"/>
      <c r="L58" s="248"/>
      <c r="M58" s="248"/>
      <c r="N58" s="248"/>
      <c r="O58" s="248"/>
      <c r="P58" s="248"/>
      <c r="Q58" s="248"/>
      <c r="R58" s="248"/>
      <c r="S58" s="248"/>
      <c r="T58" s="248"/>
      <c r="U58" s="248"/>
      <c r="V58" s="256">
        <f ca="1">IF(AND('Bonus Depreciation Help'!$C$34="100%",V$5=Inservice),$B58,IF(AND('Bonus Depreciation Help'!$C$34="50%",V$5=Inservice),VLOOKUP($C$2,'LookUp Ranges'!$A$64:$CY$69,D$38)*$B58,VLOOKUP($C$2,'LookUp Ranges'!$A$56:$CY$62,D$38)*$B58))</f>
        <v>0</v>
      </c>
      <c r="W58" s="256">
        <f ca="1">IF($V58=$B58,0,IF(AND('Bonus Depreciation Help'!$C$34="50%",$V$5=Inservice),VLOOKUP($C$2,'LookUp Ranges'!$A$64:$CY$69,E$38)*$B58,VLOOKUP($C$2,'LookUp Ranges'!$A$56:$CY$62,E$38)*$B58))</f>
        <v>0</v>
      </c>
      <c r="X58" s="256">
        <f ca="1">IF($V58=$B58,0,IF(AND('Bonus Depreciation Help'!$C$34="50%",$V$5=Inservice),VLOOKUP($C$2,'LookUp Ranges'!$A$64:$CY$69,F$38)*$B58,VLOOKUP($C$2,'LookUp Ranges'!$A$56:$CY$62,F$38)*$B58))</f>
        <v>0</v>
      </c>
      <c r="Y58" s="256">
        <f ca="1">IF($V58=$B58,0,IF(AND('Bonus Depreciation Help'!$C$34="50%",$V$5=Inservice),VLOOKUP($C$2,'LookUp Ranges'!$A$64:$CY$69,G$38)*$B58,VLOOKUP($C$2,'LookUp Ranges'!$A$56:$CY$62,G$38)*$B58))</f>
        <v>0</v>
      </c>
      <c r="Z58" s="257">
        <f ca="1">IF($V58=$B58,0,IF(AND('Bonus Depreciation Help'!$C$34="50%",$V$5=Inservice),VLOOKUP($C$2,'LookUp Ranges'!$A$64:$CY$69,H$38)*$B58,VLOOKUP($C$2,'LookUp Ranges'!$A$56:$CY$62,H$38)*$B58))</f>
        <v>0</v>
      </c>
      <c r="AA58" s="257">
        <f ca="1">IF($V58=$B58,0,IF(AND('Bonus Depreciation Help'!$C$34="50%",$V$5=Inservice),VLOOKUP($C$2,'LookUp Ranges'!$A$64:$CY$69,I$38)*$B58,VLOOKUP($C$2,'LookUp Ranges'!$A$56:$CY$62,I$38)*$B58))</f>
        <v>0</v>
      </c>
      <c r="AB58" s="257">
        <f ca="1">IF($V58=$B58,0,IF(AND('Bonus Depreciation Help'!$C$34="50%",$V$5=Inservice),VLOOKUP($C$2,'LookUp Ranges'!$A$64:$CY$69,J$38)*$B58,VLOOKUP($C$2,'LookUp Ranges'!$A$56:$CY$62,J$38)*$B58))</f>
        <v>0</v>
      </c>
      <c r="AC58" s="257">
        <f ca="1">IF($V58=$B58,0,IF(AND('Bonus Depreciation Help'!$C$34="50%",$V$5=Inservice),VLOOKUP($C$2,'LookUp Ranges'!$A$64:$CY$69,K$38)*$B58,VLOOKUP($C$2,'LookUp Ranges'!$A$56:$CY$62,K$38)*$B58))</f>
        <v>0</v>
      </c>
      <c r="AD58" s="257">
        <f ca="1">IF($V58=$B58,0,IF(AND('Bonus Depreciation Help'!$C$34="50%",$V$5=Inservice),VLOOKUP($C$2,'LookUp Ranges'!$A$64:$CY$69,L$38)*$B58,VLOOKUP($C$2,'LookUp Ranges'!$A$56:$CY$62,L$38)*$B58))</f>
        <v>0</v>
      </c>
      <c r="AE58" s="257">
        <f ca="1">IF($V58=$B58,0,IF(AND('Bonus Depreciation Help'!$C$34="50%",$V$5=Inservice),VLOOKUP($C$2,'LookUp Ranges'!$A$64:$CY$69,M$38)*$B58,VLOOKUP($C$2,'LookUp Ranges'!$A$56:$CY$62,M$38)*$B58))</f>
        <v>0</v>
      </c>
      <c r="AF58" s="257">
        <f ca="1">IF($V58=$B58,0,IF(AND('Bonus Depreciation Help'!$C$34="50%",$V$5=Inservice),VLOOKUP($C$2,'LookUp Ranges'!$A$64:$CY$69,N$38)*$B58,VLOOKUP($C$2,'LookUp Ranges'!$A$56:$CY$62,N$38)*$B58))</f>
        <v>0</v>
      </c>
      <c r="AG58" s="257">
        <f ca="1">IF($V58=$B58,0,IF(AND('Bonus Depreciation Help'!$C$34="50%",$V$5=Inservice),VLOOKUP($C$2,'LookUp Ranges'!$A$64:$CY$69,O$38)*$B58,VLOOKUP($C$2,'LookUp Ranges'!$A$56:$CY$62,O$38)*$B58))</f>
        <v>0</v>
      </c>
      <c r="AH58" s="257">
        <f ca="1">IF($V58=$B58,0,IF(AND('Bonus Depreciation Help'!$C$34="50%",$V$5=Inservice),VLOOKUP($C$2,'LookUp Ranges'!$A$64:$CY$69,P$38)*$B58,VLOOKUP($C$2,'LookUp Ranges'!$A$56:$CY$62,P$38)*$B58))</f>
        <v>0</v>
      </c>
      <c r="AI58" s="257">
        <f ca="1">IF($V58=$B58,0,IF(AND('Bonus Depreciation Help'!$C$34="50%",$V$5=Inservice),VLOOKUP($C$2,'LookUp Ranges'!$A$64:$CY$69,Q$38)*$B58,VLOOKUP($C$2,'LookUp Ranges'!$A$56:$CY$62,Q$38)*$B58))</f>
        <v>0</v>
      </c>
      <c r="AJ58" s="257">
        <f ca="1">IF($V58=$B58,0,IF(AND('Bonus Depreciation Help'!$C$34="50%",$V$5=Inservice),VLOOKUP($C$2,'LookUp Ranges'!$A$64:$CY$69,R$38)*$B58,VLOOKUP($C$2,'LookUp Ranges'!$A$56:$CY$62,R$38)*$B58))</f>
        <v>0</v>
      </c>
      <c r="AK58" s="257">
        <f ca="1">IF($V58=$B58,0,IF(AND('Bonus Depreciation Help'!$C$34="50%",$V$5=Inservice),VLOOKUP($C$2,'LookUp Ranges'!$A$64:$CY$69,S$38)*$B58,VLOOKUP($C$2,'LookUp Ranges'!$A$56:$CY$62,S$38)*$B58))</f>
        <v>0</v>
      </c>
      <c r="AL58" s="257">
        <f ca="1">IF($V58=$B58,0,IF(AND('Bonus Depreciation Help'!$C$34="50%",$V$5=Inservice),VLOOKUP($C$2,'LookUp Ranges'!$A$64:$CY$69,T$38)*$B58,VLOOKUP($C$2,'LookUp Ranges'!$A$56:$CY$62,T$38)*$B58))</f>
        <v>0</v>
      </c>
      <c r="AM58" s="257">
        <f ca="1">IF($V58=$B58,0,IF(AND('Bonus Depreciation Help'!$C$34="50%",$V$5=Inservice),VLOOKUP($C$2,'LookUp Ranges'!$A$64:$CY$69,U$38)*$B58,VLOOKUP($C$2,'LookUp Ranges'!$A$56:$CY$62,U$38)*$B58))</f>
        <v>0</v>
      </c>
      <c r="AN58" s="257">
        <f ca="1">IF($V58=$B58,0,IF(AND('Bonus Depreciation Help'!$C$34="50%",$V$5=Inservice),VLOOKUP($C$2,'LookUp Ranges'!$A$64:$CY$69,V$38)*$B58,VLOOKUP($C$2,'LookUp Ranges'!$A$56:$CY$62,V$38)*$B58))</f>
        <v>0</v>
      </c>
      <c r="AO58" s="257">
        <f ca="1">IF($V58=$B58,0,IF(AND('Bonus Depreciation Help'!$C$34="50%",$V$5=Inservice),VLOOKUP($C$2,'LookUp Ranges'!$A$64:$CY$69,W$38)*$B58,VLOOKUP($C$2,'LookUp Ranges'!$A$56:$CY$62,W$38)*$B58))</f>
        <v>0</v>
      </c>
      <c r="AP58" s="257">
        <f ca="1">IF($V58=$B58,0,IF(AND('Bonus Depreciation Help'!$C$34="50%",$V$5=Inservice),VLOOKUP($C$2,'LookUp Ranges'!$A$64:$CY$69,X$38)*$B58,VLOOKUP($C$2,'LookUp Ranges'!$A$56:$CY$62,X$38)*$B58))</f>
        <v>0</v>
      </c>
      <c r="AQ58" s="257">
        <f ca="1">IF($V58=$B58,0,IF(AND('Bonus Depreciation Help'!$C$34="50%",$V$5=Inservice),VLOOKUP($C$2,'LookUp Ranges'!$A$64:$CY$69,Y$38)*$B58,VLOOKUP($C$2,'LookUp Ranges'!$A$56:$CY$62,Y$38)*$B58))</f>
        <v>0</v>
      </c>
      <c r="AR58" s="257">
        <f ca="1">IF($V58=$B58,0,IF(AND('Bonus Depreciation Help'!$C$34="50%",$V$5=Inservice),VLOOKUP($C$2,'LookUp Ranges'!$A$64:$CY$69,Z$38)*$B58,VLOOKUP($C$2,'LookUp Ranges'!$A$56:$CY$62,Z$38)*$B58))</f>
        <v>0</v>
      </c>
      <c r="AS58" s="257">
        <f ca="1">IF($V58=$B58,0,IF(AND('Bonus Depreciation Help'!$C$34="50%",$V$5=Inservice),VLOOKUP($C$2,'LookUp Ranges'!$A$64:$CY$69,AA$38)*$B58,VLOOKUP($C$2,'LookUp Ranges'!$A$56:$CY$62,AA$38)*$B58))</f>
        <v>0</v>
      </c>
      <c r="AT58" s="257">
        <f ca="1">IF($V58=$B58,0,IF(AND('Bonus Depreciation Help'!$C$34="50%",$V$5=Inservice),VLOOKUP($C$2,'LookUp Ranges'!$A$64:$CY$69,AB$38)*$B58,VLOOKUP($C$2,'LookUp Ranges'!$A$56:$CY$62,AB$38)*$B58))</f>
        <v>0</v>
      </c>
      <c r="AU58" s="257">
        <f ca="1">IF($V58=$B58,0,IF(AND('Bonus Depreciation Help'!$C$34="50%",$V$5=Inservice),VLOOKUP($C$2,'LookUp Ranges'!$A$64:$CY$69,AC$38)*$B58,VLOOKUP($C$2,'LookUp Ranges'!$A$56:$CY$62,AC$38)*$B58))</f>
        <v>0</v>
      </c>
      <c r="AV58" s="257">
        <f ca="1">IF($V58=$B58,0,IF(AND('Bonus Depreciation Help'!$C$34="50%",$V$5=Inservice),VLOOKUP($C$2,'LookUp Ranges'!$A$64:$CY$69,AD$38)*$B58,VLOOKUP($C$2,'LookUp Ranges'!$A$56:$CY$62,AD$38)*$B58))</f>
        <v>0</v>
      </c>
      <c r="AW58" s="257">
        <f ca="1">IF($V58=$B58,0,IF(AND('Bonus Depreciation Help'!$C$34="50%",$V$5=Inservice),VLOOKUP($C$2,'LookUp Ranges'!$A$64:$CY$69,AE$38)*$B58,VLOOKUP($C$2,'LookUp Ranges'!$A$56:$CY$62,AE$38)*$B58))</f>
        <v>0</v>
      </c>
      <c r="AX58" s="257">
        <f ca="1">IF($V58=$B58,0,IF(AND('Bonus Depreciation Help'!$C$34="50%",$V$5=Inservice),VLOOKUP($C$2,'LookUp Ranges'!$A$64:$CY$69,AF$38)*$B58,VLOOKUP($C$2,'LookUp Ranges'!$A$56:$CY$62,AF$38)*$B58))</f>
        <v>0</v>
      </c>
      <c r="AY58" s="257">
        <f ca="1">IF($V58=$B58,0,IF(AND('Bonus Depreciation Help'!$C$34="50%",$V$5=Inservice),VLOOKUP($C$2,'LookUp Ranges'!$A$64:$CY$69,AG$38)*$B58,VLOOKUP($C$2,'LookUp Ranges'!$A$56:$CY$62,AG$38)*$B58))</f>
        <v>0</v>
      </c>
      <c r="AZ58" s="257">
        <f ca="1">IF($V58=$B58,0,IF(AND('Bonus Depreciation Help'!$C$34="50%",$V$5=Inservice),VLOOKUP($C$2,'LookUp Ranges'!$A$64:$CY$69,AH$38)*$B58,VLOOKUP($C$2,'LookUp Ranges'!$A$56:$CY$62,AH$38)*$B58))</f>
        <v>0</v>
      </c>
      <c r="BA58" s="257">
        <f ca="1">IF($V58=$B58,0,IF(AND('Bonus Depreciation Help'!$C$34="50%",$V$5=Inservice),VLOOKUP($C$2,'LookUp Ranges'!$A$64:$CY$69,AI$38)*$B58,VLOOKUP($C$2,'LookUp Ranges'!$A$56:$CY$62,AI$38)*$B58))</f>
        <v>0</v>
      </c>
      <c r="BB58" s="257">
        <f ca="1">IF($V58=$B58,0,IF(AND('Bonus Depreciation Help'!$C$34="50%",$V$5=Inservice),VLOOKUP($C$2,'LookUp Ranges'!$A$64:$CY$69,AJ$38)*$B58,VLOOKUP($C$2,'LookUp Ranges'!$A$56:$CY$62,AJ$38)*$B58))</f>
        <v>0</v>
      </c>
      <c r="BC58" s="257">
        <f ca="1">IF($V58=$B58,0,IF(AND('Bonus Depreciation Help'!$C$34="50%",$V$5=Inservice),VLOOKUP($C$2,'LookUp Ranges'!$A$64:$CY$69,AK$38)*$B58,VLOOKUP($C$2,'LookUp Ranges'!$A$56:$CY$62,AK$38)*$B58))</f>
        <v>0</v>
      </c>
      <c r="BD58" s="257">
        <f ca="1">IF($V58=$B58,0,IF(AND('Bonus Depreciation Help'!$C$34="50%",$V$5=Inservice),VLOOKUP($C$2,'LookUp Ranges'!$A$64:$CY$69,AL$38)*$B58,VLOOKUP($C$2,'LookUp Ranges'!$A$56:$CY$62,AL$38)*$B58))</f>
        <v>0</v>
      </c>
      <c r="BE58" s="257">
        <f ca="1">IF($V58=$B58,0,IF(AND('Bonus Depreciation Help'!$C$34="50%",$V$5=Inservice),VLOOKUP($C$2,'LookUp Ranges'!$A$64:$CY$69,AM$38)*$B58,VLOOKUP($C$2,'LookUp Ranges'!$A$56:$CY$62,AM$38)*$B58))</f>
        <v>0</v>
      </c>
      <c r="BF58" s="257">
        <f ca="1">IF($V58=$B58,0,IF(AND('Bonus Depreciation Help'!$C$34="50%",$V$5=Inservice),VLOOKUP($C$2,'LookUp Ranges'!$A$64:$CY$69,AN$38)*$B58,VLOOKUP($C$2,'LookUp Ranges'!$A$56:$CY$62,AN$38)*$B58))</f>
        <v>0</v>
      </c>
      <c r="BG58" s="257">
        <f ca="1">IF($V58=$B58,0,IF(AND('Bonus Depreciation Help'!$C$34="50%",$V$5=Inservice),VLOOKUP($C$2,'LookUp Ranges'!$A$64:$CY$69,AO$38)*$B58,VLOOKUP($C$2,'LookUp Ranges'!$A$56:$CY$62,AO$38)*$B58))</f>
        <v>0</v>
      </c>
      <c r="BH58" s="257">
        <f ca="1">IF($V58=$B58,0,IF(AND('Bonus Depreciation Help'!$C$34="50%",$V$5=Inservice),VLOOKUP($C$2,'LookUp Ranges'!$A$64:$CY$69,AP$38)*$B58,VLOOKUP($C$2,'LookUp Ranges'!$A$56:$CY$62,AP$38)*$B58))</f>
        <v>0</v>
      </c>
      <c r="BI58" s="257">
        <f ca="1">IF($V58=$B58,0,IF(AND('Bonus Depreciation Help'!$C$34="50%",$V$5=Inservice),VLOOKUP($C$2,'LookUp Ranges'!$A$64:$CY$69,AQ$38)*$B58,VLOOKUP($C$2,'LookUp Ranges'!$A$56:$CY$62,AQ$38)*$B58))</f>
        <v>0</v>
      </c>
      <c r="BJ58" s="257">
        <f ca="1">IF($V58=$B58,0,IF(AND('Bonus Depreciation Help'!$C$34="50%",$V$5=Inservice),VLOOKUP($C$2,'LookUp Ranges'!$A$64:$CY$69,AR$38)*$B58,VLOOKUP($C$2,'LookUp Ranges'!$A$56:$CY$62,AR$38)*$B58))</f>
        <v>0</v>
      </c>
      <c r="BK58" s="257">
        <f ca="1">IF($V58=$B58,0,IF(AND('Bonus Depreciation Help'!$C$34="50%",$V$5=Inservice),VLOOKUP($C$2,'LookUp Ranges'!$A$64:$CY$69,AS$38)*$B58,VLOOKUP($C$2,'LookUp Ranges'!$A$56:$CY$62,AS$38)*$B58))</f>
        <v>0</v>
      </c>
      <c r="BL58" s="257">
        <f ca="1">IF($V58=$B58,0,IF(AND('Bonus Depreciation Help'!$C$34="50%",$V$5=Inservice),VLOOKUP($C$2,'LookUp Ranges'!$A$64:$CY$69,AT$38)*$B58,VLOOKUP($C$2,'LookUp Ranges'!$A$56:$CY$62,AT$38)*$B58))</f>
        <v>0</v>
      </c>
      <c r="BM58" s="257">
        <f ca="1">IF($V58=$B58,0,IF(AND('Bonus Depreciation Help'!$C$34="50%",$V$5=Inservice),VLOOKUP($C$2,'LookUp Ranges'!$A$64:$CY$69,AU$38)*$B58,VLOOKUP($C$2,'LookUp Ranges'!$A$56:$CY$62,AU$38)*$B58))</f>
        <v>0</v>
      </c>
      <c r="BN58" s="257">
        <f ca="1">IF($V58=$B58,0,IF(AND('Bonus Depreciation Help'!$C$34="50%",$V$5=Inservice),VLOOKUP($C$2,'LookUp Ranges'!$A$64:$CY$69,AV$38)*$B58,VLOOKUP($C$2,'LookUp Ranges'!$A$56:$CY$62,AV$38)*$B58))</f>
        <v>0</v>
      </c>
      <c r="BO58" s="257">
        <f ca="1">IF($V58=$B58,0,IF(AND('Bonus Depreciation Help'!$C$34="50%",$V$5=Inservice),VLOOKUP($C$2,'LookUp Ranges'!$A$64:$CY$69,AW$38)*$B58,VLOOKUP($C$2,'LookUp Ranges'!$A$56:$CY$62,AW$38)*$B58))</f>
        <v>0</v>
      </c>
      <c r="BP58" s="257">
        <f ca="1">IF($V58=$B58,0,IF(AND('Bonus Depreciation Help'!$C$34="50%",$V$5=Inservice),VLOOKUP($C$2,'LookUp Ranges'!$A$64:$CY$69,AX$38)*$B58,VLOOKUP($C$2,'LookUp Ranges'!$A$56:$CY$62,AX$38)*$B58))</f>
        <v>0</v>
      </c>
      <c r="BQ58" s="257">
        <f ca="1">IF($V58=$B58,0,IF(AND('Bonus Depreciation Help'!$C$34="50%",$V$5=Inservice),VLOOKUP($C$2,'LookUp Ranges'!$A$64:$CY$69,AY$38)*$B58,VLOOKUP($C$2,'LookUp Ranges'!$A$56:$CY$62,AY$38)*$B58))</f>
        <v>0</v>
      </c>
      <c r="BR58" s="257">
        <f ca="1">IF($V58=$B58,0,IF(AND('Bonus Depreciation Help'!$C$34="50%",$V$5=Inservice),VLOOKUP($C$2,'LookUp Ranges'!$A$64:$CY$69,AZ$38)*$B58,VLOOKUP($C$2,'LookUp Ranges'!$A$56:$CY$62,AZ$38)*$B58))</f>
        <v>0</v>
      </c>
      <c r="BS58" s="257">
        <f ca="1">IF($V58=$B58,0,IF(AND('Bonus Depreciation Help'!$C$34="50%",$V$5=Inservice),VLOOKUP($C$2,'LookUp Ranges'!$A$64:$CY$69,BA$38)*$B58,VLOOKUP($C$2,'LookUp Ranges'!$A$56:$CY$62,BA$38)*$B58))</f>
        <v>0</v>
      </c>
      <c r="BT58" s="257">
        <f ca="1">IF($V58=$B58,0,IF(AND('Bonus Depreciation Help'!$C$34="50%",$V$5=Inservice),VLOOKUP($C$2,'LookUp Ranges'!$A$64:$CY$69,BB$38)*$B58,VLOOKUP($C$2,'LookUp Ranges'!$A$56:$CY$62,BB$38)*$B58))</f>
        <v>0</v>
      </c>
      <c r="BU58" s="257">
        <f ca="1">IF($V58=$B58,0,IF(AND('Bonus Depreciation Help'!$C$34="50%",$V$5=Inservice),VLOOKUP($C$2,'LookUp Ranges'!$A$64:$CY$69,BC$38)*$B58,VLOOKUP($C$2,'LookUp Ranges'!$A$56:$CY$62,BC$38)*$B58))</f>
        <v>0</v>
      </c>
      <c r="BV58" s="257">
        <f ca="1">IF($V58=$B58,0,IF(AND('Bonus Depreciation Help'!$C$34="50%",$V$5=Inservice),VLOOKUP($C$2,'LookUp Ranges'!$A$64:$CY$69,BD$38)*$B58,VLOOKUP($C$2,'LookUp Ranges'!$A$56:$CY$62,BD$38)*$B58))</f>
        <v>0</v>
      </c>
      <c r="BW58" s="257">
        <f ca="1">IF($V58=$B58,0,IF(AND('Bonus Depreciation Help'!$C$34="50%",$V$5=Inservice),VLOOKUP($C$2,'LookUp Ranges'!$A$64:$CY$69,BE$38)*$B58,VLOOKUP($C$2,'LookUp Ranges'!$A$56:$CY$62,BE$38)*$B58))</f>
        <v>0</v>
      </c>
      <c r="BX58" s="257">
        <f ca="1">IF($V58=$B58,0,IF(AND('Bonus Depreciation Help'!$C$34="50%",$V$5=Inservice),VLOOKUP($C$2,'LookUp Ranges'!$A$64:$CY$69,BF$38)*$B58,VLOOKUP($C$2,'LookUp Ranges'!$A$56:$CY$62,BF$38)*$B58))</f>
        <v>0</v>
      </c>
      <c r="BY58" s="257">
        <f ca="1">IF($V58=$B58,0,IF(AND('Bonus Depreciation Help'!$C$34="50%",$V$5=Inservice),VLOOKUP($C$2,'LookUp Ranges'!$A$64:$CY$69,BG$38)*$B58,VLOOKUP($C$2,'LookUp Ranges'!$A$56:$CY$62,BG$38)*$B58))</f>
        <v>0</v>
      </c>
      <c r="BZ58" s="257">
        <f ca="1">IF($V58=$B58,0,IF(AND('Bonus Depreciation Help'!$C$34="50%",$V$5=Inservice),VLOOKUP($C$2,'LookUp Ranges'!$A$64:$CY$69,BH$38)*$B58,VLOOKUP($C$2,'LookUp Ranges'!$A$56:$CY$62,BH$38)*$B58))</f>
        <v>0</v>
      </c>
      <c r="CA58" s="257">
        <f ca="1">IF($V58=$B58,0,IF(AND('Bonus Depreciation Help'!$C$34="50%",$V$5=Inservice),VLOOKUP($C$2,'LookUp Ranges'!$A$64:$CY$69,BI$38)*$B58,VLOOKUP($C$2,'LookUp Ranges'!$A$56:$CY$62,BI$38)*$B58))</f>
        <v>0</v>
      </c>
      <c r="CB58" s="257">
        <f ca="1">IF($V58=$B58,0,IF(AND('Bonus Depreciation Help'!$C$34="50%",$V$5=Inservice),VLOOKUP($C$2,'LookUp Ranges'!$A$64:$CY$69,BJ$38)*$B58,VLOOKUP($C$2,'LookUp Ranges'!$A$56:$CY$62,BJ$38)*$B58))</f>
        <v>0</v>
      </c>
      <c r="CC58" s="257">
        <f ca="1">IF($V58=$B58,0,IF(AND('Bonus Depreciation Help'!$C$34="50%",$V$5=Inservice),VLOOKUP($C$2,'LookUp Ranges'!$A$64:$CY$69,BK$38)*$B58,VLOOKUP($C$2,'LookUp Ranges'!$A$56:$CY$62,BK$38)*$B58))</f>
        <v>0</v>
      </c>
      <c r="CD58" s="257">
        <f ca="1">IF($V58=$B58,0,IF(AND('Bonus Depreciation Help'!$C$34="50%",$V$5=Inservice),VLOOKUP($C$2,'LookUp Ranges'!$A$64:$CY$69,BL$38)*$B58,VLOOKUP($C$2,'LookUp Ranges'!$A$56:$CY$62,BL$38)*$B58))</f>
        <v>0</v>
      </c>
      <c r="CE58" s="257">
        <f ca="1">IF($V58=$B58,0,IF(AND('Bonus Depreciation Help'!$C$34="50%",$V$5=Inservice),VLOOKUP($C$2,'LookUp Ranges'!$A$64:$CY$69,BM$38)*$B58,VLOOKUP($C$2,'LookUp Ranges'!$A$56:$CY$62,BM$38)*$B58))</f>
        <v>0</v>
      </c>
      <c r="CF58" s="257">
        <f ca="1">IF($V58=$B58,0,IF(AND('Bonus Depreciation Help'!$C$34="50%",$V$5=Inservice),VLOOKUP($C$2,'LookUp Ranges'!$A$64:$CY$69,BN$38)*$B58,VLOOKUP($C$2,'LookUp Ranges'!$A$56:$CY$62,BN$38)*$B58))</f>
        <v>0</v>
      </c>
      <c r="CG58" s="257">
        <f ca="1">IF($V58=$B58,0,IF(AND('Bonus Depreciation Help'!$C$34="50%",$V$5=Inservice),VLOOKUP($C$2,'LookUp Ranges'!$A$64:$CY$69,BO$38)*$B58,VLOOKUP($C$2,'LookUp Ranges'!$A$56:$CY$62,BO$38)*$B58))</f>
        <v>0</v>
      </c>
      <c r="CH58" s="257">
        <f ca="1">IF($V58=$B58,0,IF(AND('Bonus Depreciation Help'!$C$34="50%",$V$5=Inservice),VLOOKUP($C$2,'LookUp Ranges'!$A$64:$CY$69,BP$38)*$B58,VLOOKUP($C$2,'LookUp Ranges'!$A$56:$CY$62,BP$38)*$B58))</f>
        <v>0</v>
      </c>
      <c r="CI58" s="257">
        <f ca="1">IF($V58=$B58,0,IF(AND('Bonus Depreciation Help'!$C$34="50%",$V$5=Inservice),VLOOKUP($C$2,'LookUp Ranges'!$A$64:$CY$69,BQ$38)*$B58,VLOOKUP($C$2,'LookUp Ranges'!$A$56:$CY$62,BQ$38)*$B58))</f>
        <v>0</v>
      </c>
      <c r="CJ58" s="257">
        <f ca="1">IF($V58=$B58,0,IF(AND('Bonus Depreciation Help'!$C$34="50%",$V$5=Inservice),VLOOKUP($C$2,'LookUp Ranges'!$A$64:$CY$69,BR$38)*$B58,VLOOKUP($C$2,'LookUp Ranges'!$A$56:$CY$62,BR$38)*$B58))</f>
        <v>0</v>
      </c>
      <c r="CK58" s="257">
        <f ca="1">IF($V58=$B58,0,IF(AND('Bonus Depreciation Help'!$C$34="50%",$V$5=Inservice),VLOOKUP($C$2,'LookUp Ranges'!$A$64:$CY$69,BS$38)*$B58,VLOOKUP($C$2,'LookUp Ranges'!$A$56:$CY$62,BS$38)*$B58))</f>
        <v>0</v>
      </c>
      <c r="CL58" s="257">
        <f ca="1">IF($V58=$B58,0,IF(AND('Bonus Depreciation Help'!$C$34="50%",$V$5=Inservice),VLOOKUP($C$2,'LookUp Ranges'!$A$64:$CY$69,BT$38)*$B58,VLOOKUP($C$2,'LookUp Ranges'!$A$56:$CY$62,BT$38)*$B58))</f>
        <v>0</v>
      </c>
      <c r="CM58" s="257">
        <f ca="1">IF($V58=$B58,0,IF(AND('Bonus Depreciation Help'!$C$34="50%",$V$5=Inservice),VLOOKUP($C$2,'LookUp Ranges'!$A$64:$CY$69,BU$38)*$B58,VLOOKUP($C$2,'LookUp Ranges'!$A$56:$CY$62,BU$38)*$B58))</f>
        <v>0</v>
      </c>
      <c r="CN58" s="257">
        <f ca="1">IF($V58=$B58,0,IF(AND('Bonus Depreciation Help'!$C$34="50%",$V$5=Inservice),VLOOKUP($C$2,'LookUp Ranges'!$A$64:$CY$69,BV$38)*$B58,VLOOKUP($C$2,'LookUp Ranges'!$A$56:$CY$62,BV$38)*$B58))</f>
        <v>0</v>
      </c>
      <c r="CO58" s="257">
        <f ca="1">IF($V58=$B58,0,IF(AND('Bonus Depreciation Help'!$C$34="50%",$V$5=Inservice),VLOOKUP($C$2,'LookUp Ranges'!$A$64:$CY$69,BW$38)*$B58,VLOOKUP($C$2,'LookUp Ranges'!$A$56:$CY$62,BW$38)*$B58))</f>
        <v>0</v>
      </c>
      <c r="CP58" s="257">
        <f ca="1">IF($V58=$B58,0,IF(AND('Bonus Depreciation Help'!$C$34="50%",$V$5=Inservice),VLOOKUP($C$2,'LookUp Ranges'!$A$64:$CY$69,BX$38)*$B58,VLOOKUP($C$2,'LookUp Ranges'!$A$56:$CY$62,BX$38)*$B58))</f>
        <v>0</v>
      </c>
      <c r="CQ58" s="257">
        <f ca="1">IF($V58=$B58,0,IF(AND('Bonus Depreciation Help'!$C$34="50%",$V$5=Inservice),VLOOKUP($C$2,'LookUp Ranges'!$A$64:$CY$69,BY$38)*$B58,VLOOKUP($C$2,'LookUp Ranges'!$A$56:$CY$62,BY$38)*$B58))</f>
        <v>0</v>
      </c>
      <c r="CR58" s="257">
        <f ca="1">IF($V58=$B58,0,IF(AND('Bonus Depreciation Help'!$C$34="50%",$V$5=Inservice),VLOOKUP($C$2,'LookUp Ranges'!$A$64:$CY$69,BZ$38)*$B58,VLOOKUP($C$2,'LookUp Ranges'!$A$56:$CY$62,BZ$38)*$B58))</f>
        <v>0</v>
      </c>
      <c r="CS58" s="257">
        <f ca="1">IF($V58=$B58,0,IF(AND('Bonus Depreciation Help'!$C$34="50%",$V$5=Inservice),VLOOKUP($C$2,'LookUp Ranges'!$A$64:$CY$69,CA$38)*$B58,VLOOKUP($C$2,'LookUp Ranges'!$A$56:$CY$62,CA$38)*$B58))</f>
        <v>0</v>
      </c>
      <c r="CT58" s="257">
        <f ca="1">IF($V58=$B58,0,IF(AND('Bonus Depreciation Help'!$C$34="50%",$V$5=Inservice),VLOOKUP($C$2,'LookUp Ranges'!$A$64:$CY$69,CB$38)*$B58,VLOOKUP($C$2,'LookUp Ranges'!$A$56:$CY$62,CB$38)*$B58))</f>
        <v>0</v>
      </c>
      <c r="CU58" s="257">
        <f ca="1">IF($V58=$B58,0,IF(AND('Bonus Depreciation Help'!$C$34="50%",$V$5=Inservice),VLOOKUP($C$2,'LookUp Ranges'!$A$64:$CY$69,CC$38)*$B58,VLOOKUP($C$2,'LookUp Ranges'!$A$56:$CY$62,CC$38)*$B58))</f>
        <v>0</v>
      </c>
      <c r="CV58" s="257">
        <f ca="1">IF($V58=$B58,0,IF(AND('Bonus Depreciation Help'!$C$34="50%",$V$5=Inservice),VLOOKUP($C$2,'LookUp Ranges'!$A$64:$CY$69,CD$38)*$B58,VLOOKUP($C$2,'LookUp Ranges'!$A$56:$CY$62,CD$38)*$B58))</f>
        <v>0</v>
      </c>
      <c r="CW58" s="257">
        <f ca="1">IF($V58=$B58,0,IF(AND('Bonus Depreciation Help'!$C$34="50%",$V$5=Inservice),VLOOKUP($C$2,'LookUp Ranges'!$A$64:$CY$69,CE$38)*$B58,VLOOKUP($C$2,'LookUp Ranges'!$A$56:$CY$62,CE$38)*$B58))</f>
        <v>0</v>
      </c>
      <c r="CX58" s="257">
        <f ca="1">IF($V58=$B58,0,IF(AND('Bonus Depreciation Help'!$C$34="50%",$V$5=Inservice),VLOOKUP($C$2,'LookUp Ranges'!$A$64:$CY$69,CF$38)*$B58,VLOOKUP($C$2,'LookUp Ranges'!$A$56:$CY$62,CF$38)*$B58))</f>
        <v>0</v>
      </c>
      <c r="CY58" s="247">
        <f t="shared" ca="1" si="28"/>
        <v>0</v>
      </c>
    </row>
    <row r="59" spans="1:103" x14ac:dyDescent="0.2">
      <c r="A59" s="246">
        <f t="shared" si="26"/>
        <v>21</v>
      </c>
      <c r="B59" s="238">
        <f t="shared" si="27"/>
        <v>0</v>
      </c>
      <c r="C59" s="258"/>
      <c r="D59" s="258"/>
      <c r="E59" s="258"/>
      <c r="F59" s="258"/>
      <c r="G59" s="258"/>
      <c r="H59" s="258"/>
      <c r="I59" s="258"/>
      <c r="J59" s="258"/>
      <c r="K59" s="258"/>
      <c r="L59" s="258"/>
      <c r="M59" s="258"/>
      <c r="N59" s="258"/>
      <c r="O59" s="258"/>
      <c r="P59" s="258"/>
      <c r="Q59" s="258"/>
      <c r="R59" s="258"/>
      <c r="S59" s="258"/>
      <c r="T59" s="258"/>
      <c r="U59" s="258"/>
      <c r="V59" s="259"/>
      <c r="W59" s="260">
        <f ca="1">IF(AND('Bonus Depreciation Help'!$C$34="100%",W$5=Inservice),$B59,IF(AND('Bonus Depreciation Help'!$C$34="50%",W$5=Inservice),VLOOKUP($C$2,'LookUp Ranges'!$A$64:$CY$69,D$38)*$B59,VLOOKUP($C$2,'LookUp Ranges'!$A$56:$CY$62,D$38)*$B59))</f>
        <v>0</v>
      </c>
      <c r="X59" s="260">
        <f ca="1">IF($W59=$B59,0,IF(AND('Bonus Depreciation Help'!$C$34="50%",$W$5=Inservice),VLOOKUP($C$2,'LookUp Ranges'!$A$64:$CY$69,E$38)*$B59,VLOOKUP($C$2,'LookUp Ranges'!$A$56:$CY$62,E$38)*$B59))</f>
        <v>0</v>
      </c>
      <c r="Y59" s="260">
        <f ca="1">IF($W59=$B59,0,IF(AND('Bonus Depreciation Help'!$C$34="50%",$W$5=Inservice),VLOOKUP($C$2,'LookUp Ranges'!$A$64:$CY$69,F$38)*$B59,VLOOKUP($C$2,'LookUp Ranges'!$A$56:$CY$62,F$38)*$B59))</f>
        <v>0</v>
      </c>
      <c r="Z59" s="261">
        <f ca="1">IF($W59=$B59,0,IF(AND('Bonus Depreciation Help'!$C$34="50%",$W$5=Inservice),VLOOKUP($C$2,'LookUp Ranges'!$A$64:$CY$69,G$38)*$B59,VLOOKUP($C$2,'LookUp Ranges'!$A$56:$CY$62,G$38)*$B59))</f>
        <v>0</v>
      </c>
      <c r="AA59" s="261">
        <f ca="1">IF($W59=$B59,0,IF(AND('Bonus Depreciation Help'!$C$34="50%",$W$5=Inservice),VLOOKUP($C$2,'LookUp Ranges'!$A$64:$CY$69,H$38)*$B59,VLOOKUP($C$2,'LookUp Ranges'!$A$56:$CY$62,H$38)*$B59))</f>
        <v>0</v>
      </c>
      <c r="AB59" s="261">
        <f ca="1">IF($W59=$B59,0,IF(AND('Bonus Depreciation Help'!$C$34="50%",$W$5=Inservice),VLOOKUP($C$2,'LookUp Ranges'!$A$64:$CY$69,I$38)*$B59,VLOOKUP($C$2,'LookUp Ranges'!$A$56:$CY$62,I$38)*$B59))</f>
        <v>0</v>
      </c>
      <c r="AC59" s="261">
        <f ca="1">IF($W59=$B59,0,IF(AND('Bonus Depreciation Help'!$C$34="50%",$W$5=Inservice),VLOOKUP($C$2,'LookUp Ranges'!$A$64:$CY$69,J$38)*$B59,VLOOKUP($C$2,'LookUp Ranges'!$A$56:$CY$62,J$38)*$B59))</f>
        <v>0</v>
      </c>
      <c r="AD59" s="261">
        <f ca="1">IF($W59=$B59,0,IF(AND('Bonus Depreciation Help'!$C$34="50%",$W$5=Inservice),VLOOKUP($C$2,'LookUp Ranges'!$A$64:$CY$69,K$38)*$B59,VLOOKUP($C$2,'LookUp Ranges'!$A$56:$CY$62,K$38)*$B59))</f>
        <v>0</v>
      </c>
      <c r="AE59" s="261">
        <f ca="1">IF($W59=$B59,0,IF(AND('Bonus Depreciation Help'!$C$34="50%",$W$5=Inservice),VLOOKUP($C$2,'LookUp Ranges'!$A$64:$CY$69,L$38)*$B59,VLOOKUP($C$2,'LookUp Ranges'!$A$56:$CY$62,L$38)*$B59))</f>
        <v>0</v>
      </c>
      <c r="AF59" s="261">
        <f ca="1">IF($W59=$B59,0,IF(AND('Bonus Depreciation Help'!$C$34="50%",$W$5=Inservice),VLOOKUP($C$2,'LookUp Ranges'!$A$64:$CY$69,M$38)*$B59,VLOOKUP($C$2,'LookUp Ranges'!$A$56:$CY$62,M$38)*$B59))</f>
        <v>0</v>
      </c>
      <c r="AG59" s="261">
        <f ca="1">IF($W59=$B59,0,IF(AND('Bonus Depreciation Help'!$C$34="50%",$W$5=Inservice),VLOOKUP($C$2,'LookUp Ranges'!$A$64:$CY$69,N$38)*$B59,VLOOKUP($C$2,'LookUp Ranges'!$A$56:$CY$62,N$38)*$B59))</f>
        <v>0</v>
      </c>
      <c r="AH59" s="261">
        <f ca="1">IF($W59=$B59,0,IF(AND('Bonus Depreciation Help'!$C$34="50%",$W$5=Inservice),VLOOKUP($C$2,'LookUp Ranges'!$A$64:$CY$69,O$38)*$B59,VLOOKUP($C$2,'LookUp Ranges'!$A$56:$CY$62,O$38)*$B59))</f>
        <v>0</v>
      </c>
      <c r="AI59" s="261">
        <f ca="1">IF($W59=$B59,0,IF(AND('Bonus Depreciation Help'!$C$34="50%",$W$5=Inservice),VLOOKUP($C$2,'LookUp Ranges'!$A$64:$CY$69,P$38)*$B59,VLOOKUP($C$2,'LookUp Ranges'!$A$56:$CY$62,P$38)*$B59))</f>
        <v>0</v>
      </c>
      <c r="AJ59" s="261">
        <f ca="1">IF($W59=$B59,0,IF(AND('Bonus Depreciation Help'!$C$34="50%",$W$5=Inservice),VLOOKUP($C$2,'LookUp Ranges'!$A$64:$CY$69,Q$38)*$B59,VLOOKUP($C$2,'LookUp Ranges'!$A$56:$CY$62,Q$38)*$B59))</f>
        <v>0</v>
      </c>
      <c r="AK59" s="261">
        <f ca="1">IF($W59=$B59,0,IF(AND('Bonus Depreciation Help'!$C$34="50%",$W$5=Inservice),VLOOKUP($C$2,'LookUp Ranges'!$A$64:$CY$69,R$38)*$B59,VLOOKUP($C$2,'LookUp Ranges'!$A$56:$CY$62,R$38)*$B59))</f>
        <v>0</v>
      </c>
      <c r="AL59" s="261">
        <f ca="1">IF($W59=$B59,0,IF(AND('Bonus Depreciation Help'!$C$34="50%",$W$5=Inservice),VLOOKUP($C$2,'LookUp Ranges'!$A$64:$CY$69,S$38)*$B59,VLOOKUP($C$2,'LookUp Ranges'!$A$56:$CY$62,S$38)*$B59))</f>
        <v>0</v>
      </c>
      <c r="AM59" s="261">
        <f ca="1">IF($W59=$B59,0,IF(AND('Bonus Depreciation Help'!$C$34="50%",$W$5=Inservice),VLOOKUP($C$2,'LookUp Ranges'!$A$64:$CY$69,T$38)*$B59,VLOOKUP($C$2,'LookUp Ranges'!$A$56:$CY$62,T$38)*$B59))</f>
        <v>0</v>
      </c>
      <c r="AN59" s="261">
        <f ca="1">IF($W59=$B59,0,IF(AND('Bonus Depreciation Help'!$C$34="50%",$W$5=Inservice),VLOOKUP($C$2,'LookUp Ranges'!$A$64:$CY$69,U$38)*$B59,VLOOKUP($C$2,'LookUp Ranges'!$A$56:$CY$62,U$38)*$B59))</f>
        <v>0</v>
      </c>
      <c r="AO59" s="261">
        <f ca="1">IF($W59=$B59,0,IF(AND('Bonus Depreciation Help'!$C$34="50%",$W$5=Inservice),VLOOKUP($C$2,'LookUp Ranges'!$A$64:$CY$69,V$38)*$B59,VLOOKUP($C$2,'LookUp Ranges'!$A$56:$CY$62,V$38)*$B59))</f>
        <v>0</v>
      </c>
      <c r="AP59" s="261">
        <f ca="1">IF($W59=$B59,0,IF(AND('Bonus Depreciation Help'!$C$34="50%",$W$5=Inservice),VLOOKUP($C$2,'LookUp Ranges'!$A$64:$CY$69,W$38)*$B59,VLOOKUP($C$2,'LookUp Ranges'!$A$56:$CY$62,W$38)*$B59))</f>
        <v>0</v>
      </c>
      <c r="AQ59" s="261">
        <f ca="1">IF($W59=$B59,0,IF(AND('Bonus Depreciation Help'!$C$34="50%",$W$5=Inservice),VLOOKUP($C$2,'LookUp Ranges'!$A$64:$CY$69,X$38)*$B59,VLOOKUP($C$2,'LookUp Ranges'!$A$56:$CY$62,X$38)*$B59))</f>
        <v>0</v>
      </c>
      <c r="AR59" s="261">
        <f ca="1">IF($W59=$B59,0,IF(AND('Bonus Depreciation Help'!$C$34="50%",$W$5=Inservice),VLOOKUP($C$2,'LookUp Ranges'!$A$64:$CY$69,Y$38)*$B59,VLOOKUP($C$2,'LookUp Ranges'!$A$56:$CY$62,Y$38)*$B59))</f>
        <v>0</v>
      </c>
      <c r="AS59" s="261">
        <f ca="1">IF($W59=$B59,0,IF(AND('Bonus Depreciation Help'!$C$34="50%",$W$5=Inservice),VLOOKUP($C$2,'LookUp Ranges'!$A$64:$CY$69,Z$38)*$B59,VLOOKUP($C$2,'LookUp Ranges'!$A$56:$CY$62,Z$38)*$B59))</f>
        <v>0</v>
      </c>
      <c r="AT59" s="261">
        <f ca="1">IF($W59=$B59,0,IF(AND('Bonus Depreciation Help'!$C$34="50%",$W$5=Inservice),VLOOKUP($C$2,'LookUp Ranges'!$A$64:$CY$69,AA$38)*$B59,VLOOKUP($C$2,'LookUp Ranges'!$A$56:$CY$62,AA$38)*$B59))</f>
        <v>0</v>
      </c>
      <c r="AU59" s="261">
        <f ca="1">IF($W59=$B59,0,IF(AND('Bonus Depreciation Help'!$C$34="50%",$W$5=Inservice),VLOOKUP($C$2,'LookUp Ranges'!$A$64:$CY$69,AB$38)*$B59,VLOOKUP($C$2,'LookUp Ranges'!$A$56:$CY$62,AB$38)*$B59))</f>
        <v>0</v>
      </c>
      <c r="AV59" s="261">
        <f ca="1">IF($W59=$B59,0,IF(AND('Bonus Depreciation Help'!$C$34="50%",$W$5=Inservice),VLOOKUP($C$2,'LookUp Ranges'!$A$64:$CY$69,AC$38)*$B59,VLOOKUP($C$2,'LookUp Ranges'!$A$56:$CY$62,AC$38)*$B59))</f>
        <v>0</v>
      </c>
      <c r="AW59" s="261">
        <f ca="1">IF($W59=$B59,0,IF(AND('Bonus Depreciation Help'!$C$34="50%",$W$5=Inservice),VLOOKUP($C$2,'LookUp Ranges'!$A$64:$CY$69,AD$38)*$B59,VLOOKUP($C$2,'LookUp Ranges'!$A$56:$CY$62,AD$38)*$B59))</f>
        <v>0</v>
      </c>
      <c r="AX59" s="261">
        <f ca="1">IF($W59=$B59,0,IF(AND('Bonus Depreciation Help'!$C$34="50%",$W$5=Inservice),VLOOKUP($C$2,'LookUp Ranges'!$A$64:$CY$69,AE$38)*$B59,VLOOKUP($C$2,'LookUp Ranges'!$A$56:$CY$62,AE$38)*$B59))</f>
        <v>0</v>
      </c>
      <c r="AY59" s="261">
        <f ca="1">IF($W59=$B59,0,IF(AND('Bonus Depreciation Help'!$C$34="50%",$W$5=Inservice),VLOOKUP($C$2,'LookUp Ranges'!$A$64:$CY$69,AF$38)*$B59,VLOOKUP($C$2,'LookUp Ranges'!$A$56:$CY$62,AF$38)*$B59))</f>
        <v>0</v>
      </c>
      <c r="AZ59" s="261">
        <f ca="1">IF($W59=$B59,0,IF(AND('Bonus Depreciation Help'!$C$34="50%",$W$5=Inservice),VLOOKUP($C$2,'LookUp Ranges'!$A$64:$CY$69,AG$38)*$B59,VLOOKUP($C$2,'LookUp Ranges'!$A$56:$CY$62,AG$38)*$B59))</f>
        <v>0</v>
      </c>
      <c r="BA59" s="261">
        <f ca="1">IF($W59=$B59,0,IF(AND('Bonus Depreciation Help'!$C$34="50%",$W$5=Inservice),VLOOKUP($C$2,'LookUp Ranges'!$A$64:$CY$69,AH$38)*$B59,VLOOKUP($C$2,'LookUp Ranges'!$A$56:$CY$62,AH$38)*$B59))</f>
        <v>0</v>
      </c>
      <c r="BB59" s="261">
        <f ca="1">IF($W59=$B59,0,IF(AND('Bonus Depreciation Help'!$C$34="50%",$W$5=Inservice),VLOOKUP($C$2,'LookUp Ranges'!$A$64:$CY$69,AI$38)*$B59,VLOOKUP($C$2,'LookUp Ranges'!$A$56:$CY$62,AI$38)*$B59))</f>
        <v>0</v>
      </c>
      <c r="BC59" s="261">
        <f ca="1">IF($W59=$B59,0,IF(AND('Bonus Depreciation Help'!$C$34="50%",$W$5=Inservice),VLOOKUP($C$2,'LookUp Ranges'!$A$64:$CY$69,AJ$38)*$B59,VLOOKUP($C$2,'LookUp Ranges'!$A$56:$CY$62,AJ$38)*$B59))</f>
        <v>0</v>
      </c>
      <c r="BD59" s="261">
        <f ca="1">IF($W59=$B59,0,IF(AND('Bonus Depreciation Help'!$C$34="50%",$W$5=Inservice),VLOOKUP($C$2,'LookUp Ranges'!$A$64:$CY$69,AK$38)*$B59,VLOOKUP($C$2,'LookUp Ranges'!$A$56:$CY$62,AK$38)*$B59))</f>
        <v>0</v>
      </c>
      <c r="BE59" s="261">
        <f ca="1">IF($W59=$B59,0,IF(AND('Bonus Depreciation Help'!$C$34="50%",$W$5=Inservice),VLOOKUP($C$2,'LookUp Ranges'!$A$64:$CY$69,AL$38)*$B59,VLOOKUP($C$2,'LookUp Ranges'!$A$56:$CY$62,AL$38)*$B59))</f>
        <v>0</v>
      </c>
      <c r="BF59" s="261">
        <f ca="1">IF($W59=$B59,0,IF(AND('Bonus Depreciation Help'!$C$34="50%",$W$5=Inservice),VLOOKUP($C$2,'LookUp Ranges'!$A$64:$CY$69,AM$38)*$B59,VLOOKUP($C$2,'LookUp Ranges'!$A$56:$CY$62,AM$38)*$B59))</f>
        <v>0</v>
      </c>
      <c r="BG59" s="261">
        <f ca="1">IF($W59=$B59,0,IF(AND('Bonus Depreciation Help'!$C$34="50%",$W$5=Inservice),VLOOKUP($C$2,'LookUp Ranges'!$A$64:$CY$69,AN$38)*$B59,VLOOKUP($C$2,'LookUp Ranges'!$A$56:$CY$62,AN$38)*$B59))</f>
        <v>0</v>
      </c>
      <c r="BH59" s="261">
        <f ca="1">IF($W59=$B59,0,IF(AND('Bonus Depreciation Help'!$C$34="50%",$W$5=Inservice),VLOOKUP($C$2,'LookUp Ranges'!$A$64:$CY$69,AO$38)*$B59,VLOOKUP($C$2,'LookUp Ranges'!$A$56:$CY$62,AO$38)*$B59))</f>
        <v>0</v>
      </c>
      <c r="BI59" s="261">
        <f ca="1">IF($W59=$B59,0,IF(AND('Bonus Depreciation Help'!$C$34="50%",$W$5=Inservice),VLOOKUP($C$2,'LookUp Ranges'!$A$64:$CY$69,AP$38)*$B59,VLOOKUP($C$2,'LookUp Ranges'!$A$56:$CY$62,AP$38)*$B59))</f>
        <v>0</v>
      </c>
      <c r="BJ59" s="261">
        <f ca="1">IF($W59=$B59,0,IF(AND('Bonus Depreciation Help'!$C$34="50%",$W$5=Inservice),VLOOKUP($C$2,'LookUp Ranges'!$A$64:$CY$69,AQ$38)*$B59,VLOOKUP($C$2,'LookUp Ranges'!$A$56:$CY$62,AQ$38)*$B59))</f>
        <v>0</v>
      </c>
      <c r="BK59" s="261">
        <f ca="1">IF($W59=$B59,0,IF(AND('Bonus Depreciation Help'!$C$34="50%",$W$5=Inservice),VLOOKUP($C$2,'LookUp Ranges'!$A$64:$CY$69,AR$38)*$B59,VLOOKUP($C$2,'LookUp Ranges'!$A$56:$CY$62,AR$38)*$B59))</f>
        <v>0</v>
      </c>
      <c r="BL59" s="261">
        <f ca="1">IF($W59=$B59,0,IF(AND('Bonus Depreciation Help'!$C$34="50%",$W$5=Inservice),VLOOKUP($C$2,'LookUp Ranges'!$A$64:$CY$69,AS$38)*$B59,VLOOKUP($C$2,'LookUp Ranges'!$A$56:$CY$62,AS$38)*$B59))</f>
        <v>0</v>
      </c>
      <c r="BM59" s="261">
        <f ca="1">IF($W59=$B59,0,IF(AND('Bonus Depreciation Help'!$C$34="50%",$W$5=Inservice),VLOOKUP($C$2,'LookUp Ranges'!$A$64:$CY$69,AT$38)*$B59,VLOOKUP($C$2,'LookUp Ranges'!$A$56:$CY$62,AT$38)*$B59))</f>
        <v>0</v>
      </c>
      <c r="BN59" s="261">
        <f ca="1">IF($W59=$B59,0,IF(AND('Bonus Depreciation Help'!$C$34="50%",$W$5=Inservice),VLOOKUP($C$2,'LookUp Ranges'!$A$64:$CY$69,AU$38)*$B59,VLOOKUP($C$2,'LookUp Ranges'!$A$56:$CY$62,AU$38)*$B59))</f>
        <v>0</v>
      </c>
      <c r="BO59" s="261">
        <f ca="1">IF($W59=$B59,0,IF(AND('Bonus Depreciation Help'!$C$34="50%",$W$5=Inservice),VLOOKUP($C$2,'LookUp Ranges'!$A$64:$CY$69,AV$38)*$B59,VLOOKUP($C$2,'LookUp Ranges'!$A$56:$CY$62,AV$38)*$B59))</f>
        <v>0</v>
      </c>
      <c r="BP59" s="261">
        <f ca="1">IF($W59=$B59,0,IF(AND('Bonus Depreciation Help'!$C$34="50%",$W$5=Inservice),VLOOKUP($C$2,'LookUp Ranges'!$A$64:$CY$69,AW$38)*$B59,VLOOKUP($C$2,'LookUp Ranges'!$A$56:$CY$62,AW$38)*$B59))</f>
        <v>0</v>
      </c>
      <c r="BQ59" s="261">
        <f ca="1">IF($W59=$B59,0,IF(AND('Bonus Depreciation Help'!$C$34="50%",$W$5=Inservice),VLOOKUP($C$2,'LookUp Ranges'!$A$64:$CY$69,AX$38)*$B59,VLOOKUP($C$2,'LookUp Ranges'!$A$56:$CY$62,AX$38)*$B59))</f>
        <v>0</v>
      </c>
      <c r="BR59" s="261">
        <f ca="1">IF($W59=$B59,0,IF(AND('Bonus Depreciation Help'!$C$34="50%",$W$5=Inservice),VLOOKUP($C$2,'LookUp Ranges'!$A$64:$CY$69,AY$38)*$B59,VLOOKUP($C$2,'LookUp Ranges'!$A$56:$CY$62,AY$38)*$B59))</f>
        <v>0</v>
      </c>
      <c r="BS59" s="261">
        <f ca="1">IF($W59=$B59,0,IF(AND('Bonus Depreciation Help'!$C$34="50%",$W$5=Inservice),VLOOKUP($C$2,'LookUp Ranges'!$A$64:$CY$69,AZ$38)*$B59,VLOOKUP($C$2,'LookUp Ranges'!$A$56:$CY$62,AZ$38)*$B59))</f>
        <v>0</v>
      </c>
      <c r="BT59" s="261">
        <f ca="1">IF($W59=$B59,0,IF(AND('Bonus Depreciation Help'!$C$34="50%",$W$5=Inservice),VLOOKUP($C$2,'LookUp Ranges'!$A$64:$CY$69,BA$38)*$B59,VLOOKUP($C$2,'LookUp Ranges'!$A$56:$CY$62,BA$38)*$B59))</f>
        <v>0</v>
      </c>
      <c r="BU59" s="261">
        <f ca="1">IF($W59=$B59,0,IF(AND('Bonus Depreciation Help'!$C$34="50%",$W$5=Inservice),VLOOKUP($C$2,'LookUp Ranges'!$A$64:$CY$69,BB$38)*$B59,VLOOKUP($C$2,'LookUp Ranges'!$A$56:$CY$62,BB$38)*$B59))</f>
        <v>0</v>
      </c>
      <c r="BV59" s="261">
        <f ca="1">IF($W59=$B59,0,IF(AND('Bonus Depreciation Help'!$C$34="50%",$W$5=Inservice),VLOOKUP($C$2,'LookUp Ranges'!$A$64:$CY$69,BC$38)*$B59,VLOOKUP($C$2,'LookUp Ranges'!$A$56:$CY$62,BC$38)*$B59))</f>
        <v>0</v>
      </c>
      <c r="BW59" s="261">
        <f ca="1">IF($W59=$B59,0,IF(AND('Bonus Depreciation Help'!$C$34="50%",$W$5=Inservice),VLOOKUP($C$2,'LookUp Ranges'!$A$64:$CY$69,BD$38)*$B59,VLOOKUP($C$2,'LookUp Ranges'!$A$56:$CY$62,BD$38)*$B59))</f>
        <v>0</v>
      </c>
      <c r="BX59" s="261">
        <f ca="1">IF($W59=$B59,0,IF(AND('Bonus Depreciation Help'!$C$34="50%",$W$5=Inservice),VLOOKUP($C$2,'LookUp Ranges'!$A$64:$CY$69,BE$38)*$B59,VLOOKUP($C$2,'LookUp Ranges'!$A$56:$CY$62,BE$38)*$B59))</f>
        <v>0</v>
      </c>
      <c r="BY59" s="261">
        <f ca="1">IF($W59=$B59,0,IF(AND('Bonus Depreciation Help'!$C$34="50%",$W$5=Inservice),VLOOKUP($C$2,'LookUp Ranges'!$A$64:$CY$69,BF$38)*$B59,VLOOKUP($C$2,'LookUp Ranges'!$A$56:$CY$62,BF$38)*$B59))</f>
        <v>0</v>
      </c>
      <c r="BZ59" s="261">
        <f ca="1">IF($W59=$B59,0,IF(AND('Bonus Depreciation Help'!$C$34="50%",$W$5=Inservice),VLOOKUP($C$2,'LookUp Ranges'!$A$64:$CY$69,BG$38)*$B59,VLOOKUP($C$2,'LookUp Ranges'!$A$56:$CY$62,BG$38)*$B59))</f>
        <v>0</v>
      </c>
      <c r="CA59" s="261">
        <f ca="1">IF($W59=$B59,0,IF(AND('Bonus Depreciation Help'!$C$34="50%",$W$5=Inservice),VLOOKUP($C$2,'LookUp Ranges'!$A$64:$CY$69,BH$38)*$B59,VLOOKUP($C$2,'LookUp Ranges'!$A$56:$CY$62,BH$38)*$B59))</f>
        <v>0</v>
      </c>
      <c r="CB59" s="261">
        <f ca="1">IF($W59=$B59,0,IF(AND('Bonus Depreciation Help'!$C$34="50%",$W$5=Inservice),VLOOKUP($C$2,'LookUp Ranges'!$A$64:$CY$69,BI$38)*$B59,VLOOKUP($C$2,'LookUp Ranges'!$A$56:$CY$62,BI$38)*$B59))</f>
        <v>0</v>
      </c>
      <c r="CC59" s="261">
        <f ca="1">IF($W59=$B59,0,IF(AND('Bonus Depreciation Help'!$C$34="50%",$W$5=Inservice),VLOOKUP($C$2,'LookUp Ranges'!$A$64:$CY$69,BJ$38)*$B59,VLOOKUP($C$2,'LookUp Ranges'!$A$56:$CY$62,BJ$38)*$B59))</f>
        <v>0</v>
      </c>
      <c r="CD59" s="261">
        <f ca="1">IF($W59=$B59,0,IF(AND('Bonus Depreciation Help'!$C$34="50%",$W$5=Inservice),VLOOKUP($C$2,'LookUp Ranges'!$A$64:$CY$69,BK$38)*$B59,VLOOKUP($C$2,'LookUp Ranges'!$A$56:$CY$62,BK$38)*$B59))</f>
        <v>0</v>
      </c>
      <c r="CE59" s="261">
        <f ca="1">IF($W59=$B59,0,IF(AND('Bonus Depreciation Help'!$C$34="50%",$W$5=Inservice),VLOOKUP($C$2,'LookUp Ranges'!$A$64:$CY$69,BL$38)*$B59,VLOOKUP($C$2,'LookUp Ranges'!$A$56:$CY$62,BL$38)*$B59))</f>
        <v>0</v>
      </c>
      <c r="CF59" s="261">
        <f ca="1">IF($W59=$B59,0,IF(AND('Bonus Depreciation Help'!$C$34="50%",$W$5=Inservice),VLOOKUP($C$2,'LookUp Ranges'!$A$64:$CY$69,BM$38)*$B59,VLOOKUP($C$2,'LookUp Ranges'!$A$56:$CY$62,BM$38)*$B59))</f>
        <v>0</v>
      </c>
      <c r="CG59" s="261">
        <f ca="1">IF($W59=$B59,0,IF(AND('Bonus Depreciation Help'!$C$34="50%",$W$5=Inservice),VLOOKUP($C$2,'LookUp Ranges'!$A$64:$CY$69,BN$38)*$B59,VLOOKUP($C$2,'LookUp Ranges'!$A$56:$CY$62,BN$38)*$B59))</f>
        <v>0</v>
      </c>
      <c r="CH59" s="261">
        <f ca="1">IF($W59=$B59,0,IF(AND('Bonus Depreciation Help'!$C$34="50%",$W$5=Inservice),VLOOKUP($C$2,'LookUp Ranges'!$A$64:$CY$69,BO$38)*$B59,VLOOKUP($C$2,'LookUp Ranges'!$A$56:$CY$62,BO$38)*$B59))</f>
        <v>0</v>
      </c>
      <c r="CI59" s="261">
        <f ca="1">IF($W59=$B59,0,IF(AND('Bonus Depreciation Help'!$C$34="50%",$W$5=Inservice),VLOOKUP($C$2,'LookUp Ranges'!$A$64:$CY$69,BP$38)*$B59,VLOOKUP($C$2,'LookUp Ranges'!$A$56:$CY$62,BP$38)*$B59))</f>
        <v>0</v>
      </c>
      <c r="CJ59" s="261">
        <f ca="1">IF($W59=$B59,0,IF(AND('Bonus Depreciation Help'!$C$34="50%",$W$5=Inservice),VLOOKUP($C$2,'LookUp Ranges'!$A$64:$CY$69,BQ$38)*$B59,VLOOKUP($C$2,'LookUp Ranges'!$A$56:$CY$62,BQ$38)*$B59))</f>
        <v>0</v>
      </c>
      <c r="CK59" s="261">
        <f ca="1">IF($W59=$B59,0,IF(AND('Bonus Depreciation Help'!$C$34="50%",$W$5=Inservice),VLOOKUP($C$2,'LookUp Ranges'!$A$64:$CY$69,BR$38)*$B59,VLOOKUP($C$2,'LookUp Ranges'!$A$56:$CY$62,BR$38)*$B59))</f>
        <v>0</v>
      </c>
      <c r="CL59" s="261">
        <f ca="1">IF($W59=$B59,0,IF(AND('Bonus Depreciation Help'!$C$34="50%",$W$5=Inservice),VLOOKUP($C$2,'LookUp Ranges'!$A$64:$CY$69,BS$38)*$B59,VLOOKUP($C$2,'LookUp Ranges'!$A$56:$CY$62,BS$38)*$B59))</f>
        <v>0</v>
      </c>
      <c r="CM59" s="261">
        <f ca="1">IF($W59=$B59,0,IF(AND('Bonus Depreciation Help'!$C$34="50%",$W$5=Inservice),VLOOKUP($C$2,'LookUp Ranges'!$A$64:$CY$69,BT$38)*$B59,VLOOKUP($C$2,'LookUp Ranges'!$A$56:$CY$62,BT$38)*$B59))</f>
        <v>0</v>
      </c>
      <c r="CN59" s="261">
        <f ca="1">IF($W59=$B59,0,IF(AND('Bonus Depreciation Help'!$C$34="50%",$W$5=Inservice),VLOOKUP($C$2,'LookUp Ranges'!$A$64:$CY$69,BU$38)*$B59,VLOOKUP($C$2,'LookUp Ranges'!$A$56:$CY$62,BU$38)*$B59))</f>
        <v>0</v>
      </c>
      <c r="CO59" s="261">
        <f ca="1">IF($W59=$B59,0,IF(AND('Bonus Depreciation Help'!$C$34="50%",$W$5=Inservice),VLOOKUP($C$2,'LookUp Ranges'!$A$64:$CY$69,BV$38)*$B59,VLOOKUP($C$2,'LookUp Ranges'!$A$56:$CY$62,BV$38)*$B59))</f>
        <v>0</v>
      </c>
      <c r="CP59" s="261">
        <f ca="1">IF($W59=$B59,0,IF(AND('Bonus Depreciation Help'!$C$34="50%",$W$5=Inservice),VLOOKUP($C$2,'LookUp Ranges'!$A$64:$CY$69,BW$38)*$B59,VLOOKUP($C$2,'LookUp Ranges'!$A$56:$CY$62,BW$38)*$B59))</f>
        <v>0</v>
      </c>
      <c r="CQ59" s="261">
        <f ca="1">IF($W59=$B59,0,IF(AND('Bonus Depreciation Help'!$C$34="50%",$W$5=Inservice),VLOOKUP($C$2,'LookUp Ranges'!$A$64:$CY$69,BX$38)*$B59,VLOOKUP($C$2,'LookUp Ranges'!$A$56:$CY$62,BX$38)*$B59))</f>
        <v>0</v>
      </c>
      <c r="CR59" s="261">
        <f ca="1">IF($W59=$B59,0,IF(AND('Bonus Depreciation Help'!$C$34="50%",$W$5=Inservice),VLOOKUP($C$2,'LookUp Ranges'!$A$64:$CY$69,BY$38)*$B59,VLOOKUP($C$2,'LookUp Ranges'!$A$56:$CY$62,BY$38)*$B59))</f>
        <v>0</v>
      </c>
      <c r="CS59" s="261">
        <f ca="1">IF($W59=$B59,0,IF(AND('Bonus Depreciation Help'!$C$34="50%",$W$5=Inservice),VLOOKUP($C$2,'LookUp Ranges'!$A$64:$CY$69,BZ$38)*$B59,VLOOKUP($C$2,'LookUp Ranges'!$A$56:$CY$62,BZ$38)*$B59))</f>
        <v>0</v>
      </c>
      <c r="CT59" s="261">
        <f ca="1">IF($W59=$B59,0,IF(AND('Bonus Depreciation Help'!$C$34="50%",$W$5=Inservice),VLOOKUP($C$2,'LookUp Ranges'!$A$64:$CY$69,CA$38)*$B59,VLOOKUP($C$2,'LookUp Ranges'!$A$56:$CY$62,CA$38)*$B59))</f>
        <v>0</v>
      </c>
      <c r="CU59" s="261">
        <f ca="1">IF($W59=$B59,0,IF(AND('Bonus Depreciation Help'!$C$34="50%",$W$5=Inservice),VLOOKUP($C$2,'LookUp Ranges'!$A$64:$CY$69,CB$38)*$B59,VLOOKUP($C$2,'LookUp Ranges'!$A$56:$CY$62,CB$38)*$B59))</f>
        <v>0</v>
      </c>
      <c r="CV59" s="261">
        <f ca="1">IF($W59=$B59,0,IF(AND('Bonus Depreciation Help'!$C$34="50%",$W$5=Inservice),VLOOKUP($C$2,'LookUp Ranges'!$A$64:$CY$69,CC$38)*$B59,VLOOKUP($C$2,'LookUp Ranges'!$A$56:$CY$62,CC$38)*$B59))</f>
        <v>0</v>
      </c>
      <c r="CW59" s="261">
        <f ca="1">IF($W59=$B59,0,IF(AND('Bonus Depreciation Help'!$C$34="50%",$W$5=Inservice),VLOOKUP($C$2,'LookUp Ranges'!$A$64:$CY$69,CD$38)*$B59,VLOOKUP($C$2,'LookUp Ranges'!$A$56:$CY$62,CD$38)*$B59))</f>
        <v>0</v>
      </c>
      <c r="CX59" s="261">
        <f ca="1">IF($W59=$B59,0,IF(AND('Bonus Depreciation Help'!$C$34="50%",$W$5=Inservice),VLOOKUP($C$2,'LookUp Ranges'!$A$64:$CY$69,CE$38)*$B59,VLOOKUP($C$2,'LookUp Ranges'!$A$56:$CY$62,CE$38)*$B59))</f>
        <v>0</v>
      </c>
      <c r="CY59" s="262">
        <f t="shared" ca="1" si="28"/>
        <v>0</v>
      </c>
    </row>
    <row r="60" spans="1:103" s="237" customFormat="1" x14ac:dyDescent="0.2">
      <c r="A60" s="251" t="s">
        <v>70</v>
      </c>
      <c r="B60" s="251"/>
      <c r="C60" s="263">
        <f t="shared" ref="C60:W60" ca="1" si="29">SUM(C39:C59)</f>
        <v>0</v>
      </c>
      <c r="D60" s="263">
        <f t="shared" ca="1" si="29"/>
        <v>0</v>
      </c>
      <c r="E60" s="263">
        <f t="shared" ca="1" si="29"/>
        <v>0</v>
      </c>
      <c r="F60" s="263">
        <f t="shared" ca="1" si="29"/>
        <v>0</v>
      </c>
      <c r="G60" s="263">
        <f t="shared" ca="1" si="29"/>
        <v>0</v>
      </c>
      <c r="H60" s="263">
        <f t="shared" ca="1" si="29"/>
        <v>0</v>
      </c>
      <c r="I60" s="263">
        <f t="shared" ca="1" si="29"/>
        <v>0</v>
      </c>
      <c r="J60" s="263">
        <f t="shared" ca="1" si="29"/>
        <v>0</v>
      </c>
      <c r="K60" s="263">
        <f t="shared" ca="1" si="29"/>
        <v>0</v>
      </c>
      <c r="L60" s="263">
        <f t="shared" ca="1" si="29"/>
        <v>0</v>
      </c>
      <c r="M60" s="263">
        <f t="shared" ca="1" si="29"/>
        <v>0</v>
      </c>
      <c r="N60" s="263">
        <f t="shared" ca="1" si="29"/>
        <v>0</v>
      </c>
      <c r="O60" s="263">
        <f t="shared" ca="1" si="29"/>
        <v>0</v>
      </c>
      <c r="P60" s="263">
        <f t="shared" ca="1" si="29"/>
        <v>0</v>
      </c>
      <c r="Q60" s="263">
        <f t="shared" ca="1" si="29"/>
        <v>0</v>
      </c>
      <c r="R60" s="263">
        <f t="shared" ca="1" si="29"/>
        <v>0</v>
      </c>
      <c r="S60" s="263">
        <f t="shared" ca="1" si="29"/>
        <v>0</v>
      </c>
      <c r="T60" s="263">
        <f t="shared" ca="1" si="29"/>
        <v>0</v>
      </c>
      <c r="U60" s="263">
        <f t="shared" ca="1" si="29"/>
        <v>0</v>
      </c>
      <c r="V60" s="263">
        <f t="shared" ca="1" si="29"/>
        <v>0</v>
      </c>
      <c r="W60" s="263">
        <f t="shared" ca="1" si="29"/>
        <v>0</v>
      </c>
      <c r="X60" s="263">
        <f t="shared" ref="X60:CI60" ca="1" si="30">SUM(X39:X59)</f>
        <v>0</v>
      </c>
      <c r="Y60" s="263">
        <f t="shared" ca="1" si="30"/>
        <v>0</v>
      </c>
      <c r="Z60" s="263">
        <f t="shared" ca="1" si="30"/>
        <v>0</v>
      </c>
      <c r="AA60" s="263">
        <f t="shared" ca="1" si="30"/>
        <v>0</v>
      </c>
      <c r="AB60" s="263">
        <f t="shared" ca="1" si="30"/>
        <v>0</v>
      </c>
      <c r="AC60" s="263">
        <f t="shared" ca="1" si="30"/>
        <v>0</v>
      </c>
      <c r="AD60" s="263">
        <f t="shared" ca="1" si="30"/>
        <v>0</v>
      </c>
      <c r="AE60" s="263">
        <f t="shared" ca="1" si="30"/>
        <v>0</v>
      </c>
      <c r="AF60" s="263">
        <f t="shared" ca="1" si="30"/>
        <v>0</v>
      </c>
      <c r="AG60" s="263">
        <f t="shared" ca="1" si="30"/>
        <v>0</v>
      </c>
      <c r="AH60" s="263">
        <f t="shared" ca="1" si="30"/>
        <v>0</v>
      </c>
      <c r="AI60" s="263">
        <f t="shared" ca="1" si="30"/>
        <v>0</v>
      </c>
      <c r="AJ60" s="263">
        <f t="shared" ca="1" si="30"/>
        <v>0</v>
      </c>
      <c r="AK60" s="263">
        <f t="shared" ca="1" si="30"/>
        <v>0</v>
      </c>
      <c r="AL60" s="263">
        <f t="shared" ca="1" si="30"/>
        <v>0</v>
      </c>
      <c r="AM60" s="263">
        <f t="shared" ca="1" si="30"/>
        <v>0</v>
      </c>
      <c r="AN60" s="263">
        <f t="shared" ca="1" si="30"/>
        <v>0</v>
      </c>
      <c r="AO60" s="263">
        <f t="shared" ca="1" si="30"/>
        <v>0</v>
      </c>
      <c r="AP60" s="263">
        <f t="shared" ca="1" si="30"/>
        <v>0</v>
      </c>
      <c r="AQ60" s="263">
        <f t="shared" ca="1" si="30"/>
        <v>0</v>
      </c>
      <c r="AR60" s="263">
        <f t="shared" ca="1" si="30"/>
        <v>0</v>
      </c>
      <c r="AS60" s="263">
        <f t="shared" ca="1" si="30"/>
        <v>0</v>
      </c>
      <c r="AT60" s="263">
        <f t="shared" ca="1" si="30"/>
        <v>0</v>
      </c>
      <c r="AU60" s="263">
        <f t="shared" ca="1" si="30"/>
        <v>0</v>
      </c>
      <c r="AV60" s="263">
        <f t="shared" ca="1" si="30"/>
        <v>0</v>
      </c>
      <c r="AW60" s="263">
        <f t="shared" ca="1" si="30"/>
        <v>0</v>
      </c>
      <c r="AX60" s="263">
        <f t="shared" ca="1" si="30"/>
        <v>0</v>
      </c>
      <c r="AY60" s="263">
        <f t="shared" ca="1" si="30"/>
        <v>0</v>
      </c>
      <c r="AZ60" s="263">
        <f t="shared" ca="1" si="30"/>
        <v>0</v>
      </c>
      <c r="BA60" s="263">
        <f t="shared" ca="1" si="30"/>
        <v>0</v>
      </c>
      <c r="BB60" s="263">
        <f t="shared" ca="1" si="30"/>
        <v>0</v>
      </c>
      <c r="BC60" s="263">
        <f t="shared" ca="1" si="30"/>
        <v>0</v>
      </c>
      <c r="BD60" s="263">
        <f t="shared" ca="1" si="30"/>
        <v>0</v>
      </c>
      <c r="BE60" s="263">
        <f t="shared" ca="1" si="30"/>
        <v>0</v>
      </c>
      <c r="BF60" s="263">
        <f t="shared" ca="1" si="30"/>
        <v>0</v>
      </c>
      <c r="BG60" s="263">
        <f t="shared" ca="1" si="30"/>
        <v>0</v>
      </c>
      <c r="BH60" s="263">
        <f t="shared" ca="1" si="30"/>
        <v>0</v>
      </c>
      <c r="BI60" s="263">
        <f t="shared" ca="1" si="30"/>
        <v>0</v>
      </c>
      <c r="BJ60" s="263">
        <f t="shared" ca="1" si="30"/>
        <v>0</v>
      </c>
      <c r="BK60" s="263">
        <f t="shared" ca="1" si="30"/>
        <v>0</v>
      </c>
      <c r="BL60" s="263">
        <f t="shared" ca="1" si="30"/>
        <v>0</v>
      </c>
      <c r="BM60" s="263">
        <f t="shared" ca="1" si="30"/>
        <v>0</v>
      </c>
      <c r="BN60" s="263">
        <f t="shared" ca="1" si="30"/>
        <v>0</v>
      </c>
      <c r="BO60" s="263">
        <f t="shared" ca="1" si="30"/>
        <v>0</v>
      </c>
      <c r="BP60" s="263">
        <f t="shared" ca="1" si="30"/>
        <v>0</v>
      </c>
      <c r="BQ60" s="263">
        <f t="shared" ca="1" si="30"/>
        <v>0</v>
      </c>
      <c r="BR60" s="263">
        <f t="shared" ca="1" si="30"/>
        <v>0</v>
      </c>
      <c r="BS60" s="263">
        <f t="shared" ca="1" si="30"/>
        <v>0</v>
      </c>
      <c r="BT60" s="263">
        <f t="shared" ca="1" si="30"/>
        <v>0</v>
      </c>
      <c r="BU60" s="263">
        <f t="shared" ca="1" si="30"/>
        <v>0</v>
      </c>
      <c r="BV60" s="263">
        <f t="shared" ca="1" si="30"/>
        <v>0</v>
      </c>
      <c r="BW60" s="263">
        <f t="shared" ca="1" si="30"/>
        <v>0</v>
      </c>
      <c r="BX60" s="263">
        <f t="shared" ca="1" si="30"/>
        <v>0</v>
      </c>
      <c r="BY60" s="263">
        <f t="shared" ca="1" si="30"/>
        <v>0</v>
      </c>
      <c r="BZ60" s="263">
        <f t="shared" ca="1" si="30"/>
        <v>0</v>
      </c>
      <c r="CA60" s="263">
        <f t="shared" ca="1" si="30"/>
        <v>0</v>
      </c>
      <c r="CB60" s="263">
        <f t="shared" ca="1" si="30"/>
        <v>0</v>
      </c>
      <c r="CC60" s="263">
        <f t="shared" ca="1" si="30"/>
        <v>0</v>
      </c>
      <c r="CD60" s="263">
        <f t="shared" ca="1" si="30"/>
        <v>0</v>
      </c>
      <c r="CE60" s="263">
        <f t="shared" ca="1" si="30"/>
        <v>0</v>
      </c>
      <c r="CF60" s="263">
        <f t="shared" ca="1" si="30"/>
        <v>0</v>
      </c>
      <c r="CG60" s="263">
        <f t="shared" ca="1" si="30"/>
        <v>0</v>
      </c>
      <c r="CH60" s="263">
        <f t="shared" ca="1" si="30"/>
        <v>0</v>
      </c>
      <c r="CI60" s="263">
        <f t="shared" ca="1" si="30"/>
        <v>0</v>
      </c>
      <c r="CJ60" s="263">
        <f t="shared" ref="CJ60:CX60" ca="1" si="31">SUM(CJ39:CJ59)</f>
        <v>0</v>
      </c>
      <c r="CK60" s="263">
        <f t="shared" ca="1" si="31"/>
        <v>0</v>
      </c>
      <c r="CL60" s="263">
        <f t="shared" ca="1" si="31"/>
        <v>0</v>
      </c>
      <c r="CM60" s="263">
        <f t="shared" ca="1" si="31"/>
        <v>0</v>
      </c>
      <c r="CN60" s="263">
        <f t="shared" ca="1" si="31"/>
        <v>0</v>
      </c>
      <c r="CO60" s="263">
        <f t="shared" ca="1" si="31"/>
        <v>0</v>
      </c>
      <c r="CP60" s="263">
        <f t="shared" ca="1" si="31"/>
        <v>0</v>
      </c>
      <c r="CQ60" s="263">
        <f t="shared" ca="1" si="31"/>
        <v>0</v>
      </c>
      <c r="CR60" s="263">
        <f t="shared" ca="1" si="31"/>
        <v>0</v>
      </c>
      <c r="CS60" s="263">
        <f t="shared" ca="1" si="31"/>
        <v>0</v>
      </c>
      <c r="CT60" s="263">
        <f t="shared" ca="1" si="31"/>
        <v>0</v>
      </c>
      <c r="CU60" s="263">
        <f t="shared" ca="1" si="31"/>
        <v>0</v>
      </c>
      <c r="CV60" s="263">
        <f t="shared" ca="1" si="31"/>
        <v>0</v>
      </c>
      <c r="CW60" s="263">
        <f t="shared" ca="1" si="31"/>
        <v>0</v>
      </c>
      <c r="CX60" s="263">
        <f t="shared" ca="1" si="31"/>
        <v>0</v>
      </c>
      <c r="CY60" s="264">
        <f ca="1">SUM(CY39:CY59)</f>
        <v>0</v>
      </c>
    </row>
    <row r="61" spans="1:103" x14ac:dyDescent="0.2">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row>
    <row r="62" spans="1:103" x14ac:dyDescent="0.2">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row>
    <row r="63" spans="1:103" x14ac:dyDescent="0.2">
      <c r="F63" s="266"/>
    </row>
    <row r="64" spans="1:103" x14ac:dyDescent="0.2">
      <c r="F64" s="266"/>
    </row>
  </sheetData>
  <pageMargins left="0.75" right="0.75" top="1" bottom="1" header="0.5" footer="0.5"/>
  <pageSetup scale="3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pageSetUpPr fitToPage="1"/>
  </sheetPr>
  <dimension ref="A1:CY64"/>
  <sheetViews>
    <sheetView zoomScaleNormal="100" workbookViewId="0"/>
  </sheetViews>
  <sheetFormatPr defaultColWidth="9" defaultRowHeight="11.25" x14ac:dyDescent="0.2"/>
  <cols>
    <col min="1" max="1" width="20.125" style="234" bestFit="1" customWidth="1"/>
    <col min="2" max="2" width="7.125" style="234" bestFit="1" customWidth="1"/>
    <col min="3" max="3" width="8.125" style="234" customWidth="1"/>
    <col min="4" max="5" width="6.375" style="234" bestFit="1" customWidth="1"/>
    <col min="6" max="6" width="6.75" style="234" customWidth="1"/>
    <col min="7" max="8" width="6.75" style="234" bestFit="1" customWidth="1"/>
    <col min="9" max="20" width="5.25" style="234" bestFit="1" customWidth="1"/>
    <col min="21" max="21" width="6.5" style="234" bestFit="1" customWidth="1"/>
    <col min="22" max="23" width="5.25" style="234" bestFit="1" customWidth="1"/>
    <col min="24" max="102" width="5.25" style="234" customWidth="1"/>
    <col min="103" max="103" width="7.5" style="234" customWidth="1"/>
    <col min="104" max="16384" width="9" style="234"/>
  </cols>
  <sheetData>
    <row r="1" spans="1:103" x14ac:dyDescent="0.2">
      <c r="A1" s="232" t="s">
        <v>67</v>
      </c>
      <c r="B1" s="232"/>
      <c r="C1" s="232">
        <f ca="1">IF(OR(Company='LookUp Ranges'!A5,Company='LookUp Ranges'!A7),'LookUp Ranges'!C46,'LookUp Ranges'!B46)</f>
        <v>5</v>
      </c>
      <c r="D1" s="232" t="s">
        <v>73</v>
      </c>
      <c r="E1" s="233" t="s">
        <v>33</v>
      </c>
      <c r="F1" s="233"/>
      <c r="G1" s="234">
        <f>FirstYear</f>
        <v>2016</v>
      </c>
    </row>
    <row r="2" spans="1:103" x14ac:dyDescent="0.2">
      <c r="A2" s="232" t="s">
        <v>72</v>
      </c>
      <c r="B2" s="232"/>
      <c r="C2" s="232">
        <f ca="1">'LookUp Ranges'!D46</f>
        <v>5</v>
      </c>
      <c r="D2" s="232" t="s">
        <v>73</v>
      </c>
      <c r="E2" s="233" t="s">
        <v>87</v>
      </c>
      <c r="F2" s="233"/>
      <c r="G2" s="234">
        <f>Inservice</f>
        <v>2030</v>
      </c>
    </row>
    <row r="3" spans="1:103" x14ac:dyDescent="0.2">
      <c r="G3" s="235">
        <f>G2-G1</f>
        <v>14</v>
      </c>
    </row>
    <row r="4" spans="1:103" x14ac:dyDescent="0.2">
      <c r="F4" s="236"/>
    </row>
    <row r="5" spans="1:103" x14ac:dyDescent="0.2">
      <c r="C5" s="237">
        <f>FirstYear</f>
        <v>2016</v>
      </c>
      <c r="D5" s="237">
        <f>C5+1</f>
        <v>2017</v>
      </c>
      <c r="E5" s="237">
        <f t="shared" ref="E5:V5" si="0">D5+1</f>
        <v>2018</v>
      </c>
      <c r="F5" s="237">
        <f t="shared" si="0"/>
        <v>2019</v>
      </c>
      <c r="G5" s="237">
        <f t="shared" si="0"/>
        <v>2020</v>
      </c>
      <c r="H5" s="237">
        <f t="shared" si="0"/>
        <v>2021</v>
      </c>
      <c r="I5" s="237">
        <f t="shared" si="0"/>
        <v>2022</v>
      </c>
      <c r="J5" s="237">
        <f t="shared" si="0"/>
        <v>2023</v>
      </c>
      <c r="K5" s="237">
        <f t="shared" si="0"/>
        <v>2024</v>
      </c>
      <c r="L5" s="237">
        <f t="shared" si="0"/>
        <v>2025</v>
      </c>
      <c r="M5" s="237">
        <f t="shared" si="0"/>
        <v>2026</v>
      </c>
      <c r="N5" s="237">
        <f t="shared" si="0"/>
        <v>2027</v>
      </c>
      <c r="O5" s="237">
        <f t="shared" si="0"/>
        <v>2028</v>
      </c>
      <c r="P5" s="237">
        <f t="shared" si="0"/>
        <v>2029</v>
      </c>
      <c r="Q5" s="237">
        <f t="shared" si="0"/>
        <v>2030</v>
      </c>
      <c r="R5" s="237">
        <f t="shared" si="0"/>
        <v>2031</v>
      </c>
      <c r="S5" s="237">
        <f t="shared" si="0"/>
        <v>2032</v>
      </c>
      <c r="T5" s="237">
        <f t="shared" si="0"/>
        <v>2033</v>
      </c>
      <c r="U5" s="237">
        <f t="shared" si="0"/>
        <v>2034</v>
      </c>
      <c r="V5" s="237">
        <f t="shared" si="0"/>
        <v>2035</v>
      </c>
      <c r="W5" s="237">
        <f>V5+1</f>
        <v>2036</v>
      </c>
      <c r="X5" s="237">
        <f t="shared" ref="X5:CI5" si="1">W5+1</f>
        <v>2037</v>
      </c>
      <c r="Y5" s="237">
        <f t="shared" si="1"/>
        <v>2038</v>
      </c>
      <c r="Z5" s="237">
        <f t="shared" si="1"/>
        <v>2039</v>
      </c>
      <c r="AA5" s="237">
        <f t="shared" si="1"/>
        <v>2040</v>
      </c>
      <c r="AB5" s="237">
        <f t="shared" si="1"/>
        <v>2041</v>
      </c>
      <c r="AC5" s="237">
        <f t="shared" si="1"/>
        <v>2042</v>
      </c>
      <c r="AD5" s="237">
        <f t="shared" si="1"/>
        <v>2043</v>
      </c>
      <c r="AE5" s="237">
        <f t="shared" si="1"/>
        <v>2044</v>
      </c>
      <c r="AF5" s="237">
        <f t="shared" si="1"/>
        <v>2045</v>
      </c>
      <c r="AG5" s="237">
        <f t="shared" si="1"/>
        <v>2046</v>
      </c>
      <c r="AH5" s="237">
        <f t="shared" si="1"/>
        <v>2047</v>
      </c>
      <c r="AI5" s="237">
        <f t="shared" si="1"/>
        <v>2048</v>
      </c>
      <c r="AJ5" s="237">
        <f t="shared" si="1"/>
        <v>2049</v>
      </c>
      <c r="AK5" s="237">
        <f t="shared" si="1"/>
        <v>2050</v>
      </c>
      <c r="AL5" s="237">
        <f t="shared" si="1"/>
        <v>2051</v>
      </c>
      <c r="AM5" s="237">
        <f t="shared" si="1"/>
        <v>2052</v>
      </c>
      <c r="AN5" s="237">
        <f t="shared" si="1"/>
        <v>2053</v>
      </c>
      <c r="AO5" s="237">
        <f t="shared" si="1"/>
        <v>2054</v>
      </c>
      <c r="AP5" s="237">
        <f t="shared" si="1"/>
        <v>2055</v>
      </c>
      <c r="AQ5" s="237">
        <f t="shared" si="1"/>
        <v>2056</v>
      </c>
      <c r="AR5" s="237">
        <f t="shared" si="1"/>
        <v>2057</v>
      </c>
      <c r="AS5" s="237">
        <f t="shared" si="1"/>
        <v>2058</v>
      </c>
      <c r="AT5" s="237">
        <f t="shared" si="1"/>
        <v>2059</v>
      </c>
      <c r="AU5" s="237">
        <f t="shared" si="1"/>
        <v>2060</v>
      </c>
      <c r="AV5" s="237">
        <f t="shared" si="1"/>
        <v>2061</v>
      </c>
      <c r="AW5" s="237">
        <f t="shared" si="1"/>
        <v>2062</v>
      </c>
      <c r="AX5" s="237">
        <f t="shared" si="1"/>
        <v>2063</v>
      </c>
      <c r="AY5" s="237">
        <f t="shared" si="1"/>
        <v>2064</v>
      </c>
      <c r="AZ5" s="237">
        <f t="shared" si="1"/>
        <v>2065</v>
      </c>
      <c r="BA5" s="237">
        <f t="shared" si="1"/>
        <v>2066</v>
      </c>
      <c r="BB5" s="237">
        <f t="shared" si="1"/>
        <v>2067</v>
      </c>
      <c r="BC5" s="237">
        <f t="shared" si="1"/>
        <v>2068</v>
      </c>
      <c r="BD5" s="237">
        <f t="shared" si="1"/>
        <v>2069</v>
      </c>
      <c r="BE5" s="237">
        <f t="shared" si="1"/>
        <v>2070</v>
      </c>
      <c r="BF5" s="237">
        <f t="shared" si="1"/>
        <v>2071</v>
      </c>
      <c r="BG5" s="237">
        <f t="shared" si="1"/>
        <v>2072</v>
      </c>
      <c r="BH5" s="237">
        <f t="shared" si="1"/>
        <v>2073</v>
      </c>
      <c r="BI5" s="237">
        <f t="shared" si="1"/>
        <v>2074</v>
      </c>
      <c r="BJ5" s="237">
        <f t="shared" si="1"/>
        <v>2075</v>
      </c>
      <c r="BK5" s="237">
        <f t="shared" si="1"/>
        <v>2076</v>
      </c>
      <c r="BL5" s="237">
        <f t="shared" si="1"/>
        <v>2077</v>
      </c>
      <c r="BM5" s="237">
        <f t="shared" si="1"/>
        <v>2078</v>
      </c>
      <c r="BN5" s="237">
        <f t="shared" si="1"/>
        <v>2079</v>
      </c>
      <c r="BO5" s="237">
        <f t="shared" si="1"/>
        <v>2080</v>
      </c>
      <c r="BP5" s="237">
        <f t="shared" si="1"/>
        <v>2081</v>
      </c>
      <c r="BQ5" s="237">
        <f t="shared" si="1"/>
        <v>2082</v>
      </c>
      <c r="BR5" s="237">
        <f t="shared" si="1"/>
        <v>2083</v>
      </c>
      <c r="BS5" s="237">
        <f t="shared" si="1"/>
        <v>2084</v>
      </c>
      <c r="BT5" s="237">
        <f t="shared" si="1"/>
        <v>2085</v>
      </c>
      <c r="BU5" s="237">
        <f t="shared" si="1"/>
        <v>2086</v>
      </c>
      <c r="BV5" s="237">
        <f t="shared" si="1"/>
        <v>2087</v>
      </c>
      <c r="BW5" s="237">
        <f t="shared" si="1"/>
        <v>2088</v>
      </c>
      <c r="BX5" s="237">
        <f t="shared" si="1"/>
        <v>2089</v>
      </c>
      <c r="BY5" s="237">
        <f t="shared" si="1"/>
        <v>2090</v>
      </c>
      <c r="BZ5" s="237">
        <f t="shared" si="1"/>
        <v>2091</v>
      </c>
      <c r="CA5" s="237">
        <f t="shared" si="1"/>
        <v>2092</v>
      </c>
      <c r="CB5" s="237">
        <f t="shared" si="1"/>
        <v>2093</v>
      </c>
      <c r="CC5" s="237">
        <f t="shared" si="1"/>
        <v>2094</v>
      </c>
      <c r="CD5" s="237">
        <f t="shared" si="1"/>
        <v>2095</v>
      </c>
      <c r="CE5" s="237">
        <f t="shared" si="1"/>
        <v>2096</v>
      </c>
      <c r="CF5" s="237">
        <f t="shared" si="1"/>
        <v>2097</v>
      </c>
      <c r="CG5" s="237">
        <f t="shared" si="1"/>
        <v>2098</v>
      </c>
      <c r="CH5" s="237">
        <f t="shared" si="1"/>
        <v>2099</v>
      </c>
      <c r="CI5" s="237">
        <f t="shared" si="1"/>
        <v>2100</v>
      </c>
      <c r="CJ5" s="237">
        <f t="shared" ref="CJ5:CX5" si="2">CI5+1</f>
        <v>2101</v>
      </c>
      <c r="CK5" s="237">
        <f t="shared" si="2"/>
        <v>2102</v>
      </c>
      <c r="CL5" s="237">
        <f t="shared" si="2"/>
        <v>2103</v>
      </c>
      <c r="CM5" s="237">
        <f t="shared" si="2"/>
        <v>2104</v>
      </c>
      <c r="CN5" s="237">
        <f t="shared" si="2"/>
        <v>2105</v>
      </c>
      <c r="CO5" s="237">
        <f t="shared" si="2"/>
        <v>2106</v>
      </c>
      <c r="CP5" s="237">
        <f t="shared" si="2"/>
        <v>2107</v>
      </c>
      <c r="CQ5" s="237">
        <f t="shared" si="2"/>
        <v>2108</v>
      </c>
      <c r="CR5" s="237">
        <f t="shared" si="2"/>
        <v>2109</v>
      </c>
      <c r="CS5" s="237">
        <f t="shared" si="2"/>
        <v>2110</v>
      </c>
      <c r="CT5" s="237">
        <f t="shared" si="2"/>
        <v>2111</v>
      </c>
      <c r="CU5" s="237">
        <f t="shared" si="2"/>
        <v>2112</v>
      </c>
      <c r="CV5" s="237">
        <f t="shared" si="2"/>
        <v>2113</v>
      </c>
      <c r="CW5" s="237">
        <f t="shared" si="2"/>
        <v>2114</v>
      </c>
      <c r="CX5" s="237">
        <f t="shared" si="2"/>
        <v>2115</v>
      </c>
    </row>
    <row r="6" spans="1:103" x14ac:dyDescent="0.2">
      <c r="A6" s="234" t="s">
        <v>88</v>
      </c>
      <c r="C6" s="238">
        <f ca="1">-Inputs!E112</f>
        <v>0</v>
      </c>
      <c r="D6" s="238">
        <f ca="1">-Inputs!F112</f>
        <v>0</v>
      </c>
      <c r="E6" s="238">
        <f ca="1">-Inputs!G112</f>
        <v>0</v>
      </c>
      <c r="F6" s="238">
        <f ca="1">-Inputs!H112</f>
        <v>0</v>
      </c>
      <c r="G6" s="238">
        <f ca="1">-Inputs!I112</f>
        <v>0</v>
      </c>
      <c r="H6" s="238">
        <f ca="1">-Inputs!J112</f>
        <v>0</v>
      </c>
      <c r="I6" s="238">
        <f ca="1">-Inputs!K112</f>
        <v>0</v>
      </c>
      <c r="J6" s="238">
        <f ca="1">-Inputs!L112</f>
        <v>0</v>
      </c>
      <c r="K6" s="238">
        <f ca="1">-Inputs!M112</f>
        <v>0</v>
      </c>
      <c r="L6" s="238">
        <f ca="1">-Inputs!N112</f>
        <v>0</v>
      </c>
      <c r="M6" s="238">
        <f ca="1">-Inputs!O112</f>
        <v>0</v>
      </c>
      <c r="N6" s="238">
        <f ca="1">-Inputs!P112</f>
        <v>0</v>
      </c>
      <c r="O6" s="238">
        <f ca="1">-Inputs!Q112</f>
        <v>0</v>
      </c>
      <c r="P6" s="238">
        <f>-Inputs!AD112</f>
        <v>0</v>
      </c>
      <c r="Q6" s="238">
        <f>-Inputs!AE112</f>
        <v>0</v>
      </c>
      <c r="R6" s="238">
        <f>-Inputs!AF112</f>
        <v>0</v>
      </c>
      <c r="S6" s="238">
        <f>-Inputs!AG112</f>
        <v>0</v>
      </c>
      <c r="T6" s="238">
        <f>-Inputs!AH112</f>
        <v>0</v>
      </c>
      <c r="U6" s="238">
        <f>-Inputs!AI112</f>
        <v>0</v>
      </c>
      <c r="V6" s="238">
        <f>-Inputs!AJ112</f>
        <v>0</v>
      </c>
      <c r="W6" s="238">
        <f>-Inputs!AK112</f>
        <v>0</v>
      </c>
      <c r="X6" s="238">
        <f>-Inputs!AL112</f>
        <v>0</v>
      </c>
      <c r="Y6" s="238">
        <f>-Inputs!AF112</f>
        <v>0</v>
      </c>
      <c r="Z6" s="238">
        <f>-Inputs!AG112</f>
        <v>0</v>
      </c>
      <c r="AA6" s="238">
        <f>-Inputs!AH112</f>
        <v>0</v>
      </c>
      <c r="AB6" s="238">
        <f>-Inputs!AI112</f>
        <v>0</v>
      </c>
      <c r="AC6" s="238">
        <f>-Inputs!AJ112</f>
        <v>0</v>
      </c>
      <c r="AD6" s="238">
        <f>-Inputs!AK112</f>
        <v>0</v>
      </c>
      <c r="AE6" s="238">
        <f>-Inputs!AL112</f>
        <v>0</v>
      </c>
      <c r="AF6" s="238">
        <f>-Inputs!AM112</f>
        <v>0</v>
      </c>
      <c r="AG6" s="238">
        <f>-Inputs!AN112</f>
        <v>0</v>
      </c>
      <c r="AH6" s="238">
        <f>-Inputs!AO112</f>
        <v>0</v>
      </c>
      <c r="AI6" s="238">
        <f>-Inputs!AP112</f>
        <v>0</v>
      </c>
      <c r="AJ6" s="238">
        <f>-Inputs!AQ112</f>
        <v>0</v>
      </c>
      <c r="AK6" s="238">
        <f>-Inputs!AR112</f>
        <v>0</v>
      </c>
      <c r="AL6" s="238">
        <f>-Inputs!AS112</f>
        <v>0</v>
      </c>
      <c r="AM6" s="238">
        <f>-Inputs!AT112</f>
        <v>0</v>
      </c>
      <c r="AN6" s="238">
        <f>-Inputs!AU112</f>
        <v>0</v>
      </c>
      <c r="AO6" s="238">
        <f>-Inputs!AV112</f>
        <v>0</v>
      </c>
      <c r="AP6" s="238">
        <f>-Inputs!AW112</f>
        <v>0</v>
      </c>
      <c r="AQ6" s="238">
        <f>-Inputs!AX112</f>
        <v>0</v>
      </c>
      <c r="AR6" s="238">
        <f>-Inputs!AY112</f>
        <v>0</v>
      </c>
      <c r="AS6" s="238">
        <f>-Inputs!AZ112</f>
        <v>0</v>
      </c>
      <c r="AT6" s="238">
        <f>-Inputs!BA112</f>
        <v>0</v>
      </c>
      <c r="AU6" s="238">
        <f>-Inputs!BB112</f>
        <v>0</v>
      </c>
      <c r="AV6" s="238">
        <f>-Inputs!BC112</f>
        <v>0</v>
      </c>
      <c r="AW6" s="238">
        <f>-Inputs!BD112</f>
        <v>0</v>
      </c>
      <c r="AX6" s="238">
        <f>-Inputs!BE112</f>
        <v>0</v>
      </c>
      <c r="AY6" s="238">
        <f>-Inputs!BF112</f>
        <v>0</v>
      </c>
      <c r="AZ6" s="238">
        <f>-Inputs!BG112</f>
        <v>0</v>
      </c>
      <c r="BA6" s="238">
        <f>-Inputs!BH112</f>
        <v>0</v>
      </c>
      <c r="BB6" s="238">
        <f>-Inputs!BI112</f>
        <v>0</v>
      </c>
      <c r="BC6" s="238">
        <f>-Inputs!BJ112</f>
        <v>0</v>
      </c>
      <c r="BD6" s="238">
        <f>-Inputs!BK112</f>
        <v>0</v>
      </c>
      <c r="BE6" s="238">
        <f>-Inputs!BL112</f>
        <v>0</v>
      </c>
      <c r="BF6" s="238">
        <f>-Inputs!BM112</f>
        <v>0</v>
      </c>
      <c r="BG6" s="238">
        <f>-Inputs!BN112</f>
        <v>0</v>
      </c>
      <c r="BH6" s="238">
        <f>-Inputs!BO112</f>
        <v>0</v>
      </c>
      <c r="BI6" s="238">
        <f>-Inputs!BP112</f>
        <v>0</v>
      </c>
      <c r="BJ6" s="238">
        <f>-Inputs!BQ112</f>
        <v>0</v>
      </c>
      <c r="BK6" s="238">
        <f>-Inputs!BR112</f>
        <v>0</v>
      </c>
      <c r="BL6" s="238">
        <f>-Inputs!BS112</f>
        <v>0</v>
      </c>
      <c r="BM6" s="238">
        <f>-Inputs!BT112</f>
        <v>0</v>
      </c>
      <c r="BN6" s="238">
        <f>-Inputs!BU112</f>
        <v>0</v>
      </c>
      <c r="BO6" s="238">
        <f>-Inputs!BV112</f>
        <v>0</v>
      </c>
      <c r="BP6" s="238">
        <f>-Inputs!BW112</f>
        <v>0</v>
      </c>
      <c r="BQ6" s="238">
        <f>-Inputs!BX112</f>
        <v>0</v>
      </c>
      <c r="BR6" s="238">
        <f>-Inputs!BY112</f>
        <v>0</v>
      </c>
      <c r="BS6" s="238">
        <f>-Inputs!BZ112</f>
        <v>0</v>
      </c>
      <c r="BT6" s="238">
        <f>-Inputs!CA112</f>
        <v>0</v>
      </c>
      <c r="BU6" s="238">
        <f>-Inputs!CB112</f>
        <v>0</v>
      </c>
      <c r="BV6" s="238">
        <f>-Inputs!CC112</f>
        <v>0</v>
      </c>
      <c r="BW6" s="238">
        <f>-Inputs!CD112</f>
        <v>0</v>
      </c>
      <c r="BX6" s="238">
        <f>-Inputs!CE112</f>
        <v>0</v>
      </c>
      <c r="BY6" s="238">
        <f>-Inputs!CF112</f>
        <v>0</v>
      </c>
      <c r="BZ6" s="238">
        <f>-Inputs!CG112</f>
        <v>0</v>
      </c>
      <c r="CA6" s="238">
        <f>-Inputs!CH112</f>
        <v>0</v>
      </c>
      <c r="CB6" s="238">
        <f>-Inputs!CI112</f>
        <v>0</v>
      </c>
      <c r="CC6" s="238">
        <f>-Inputs!CJ112</f>
        <v>0</v>
      </c>
      <c r="CD6" s="238">
        <f>-Inputs!CK112</f>
        <v>0</v>
      </c>
      <c r="CE6" s="238">
        <f>-Inputs!CL112</f>
        <v>0</v>
      </c>
      <c r="CF6" s="238">
        <f>-Inputs!CM112</f>
        <v>0</v>
      </c>
      <c r="CG6" s="238">
        <f>-Inputs!CN112</f>
        <v>0</v>
      </c>
      <c r="CH6" s="238">
        <f>-Inputs!CO112</f>
        <v>0</v>
      </c>
      <c r="CI6" s="238">
        <f>-Inputs!CP112</f>
        <v>0</v>
      </c>
      <c r="CJ6" s="238">
        <f>-Inputs!CQ112</f>
        <v>0</v>
      </c>
      <c r="CK6" s="238">
        <f>-Inputs!CR112</f>
        <v>0</v>
      </c>
      <c r="CL6" s="238">
        <f>-Inputs!CS112</f>
        <v>0</v>
      </c>
      <c r="CM6" s="238">
        <f>-Inputs!CT112</f>
        <v>0</v>
      </c>
      <c r="CN6" s="238">
        <f>-Inputs!CU112</f>
        <v>0</v>
      </c>
      <c r="CO6" s="238">
        <f>-Inputs!CV112</f>
        <v>0</v>
      </c>
      <c r="CP6" s="238">
        <f>-Inputs!CW112</f>
        <v>0</v>
      </c>
      <c r="CQ6" s="238">
        <f>-Inputs!CX112</f>
        <v>0</v>
      </c>
      <c r="CR6" s="238">
        <f>-Inputs!CY112</f>
        <v>0</v>
      </c>
      <c r="CS6" s="238">
        <f>-Inputs!CZ112</f>
        <v>0</v>
      </c>
      <c r="CT6" s="238">
        <f>-Inputs!DA112</f>
        <v>0</v>
      </c>
      <c r="CU6" s="238">
        <f>-Inputs!DB112</f>
        <v>0</v>
      </c>
      <c r="CV6" s="238">
        <f>-Inputs!DC112</f>
        <v>0</v>
      </c>
      <c r="CW6" s="238">
        <f>-Inputs!DD112</f>
        <v>0</v>
      </c>
      <c r="CX6" s="238">
        <f>-Inputs!DE112</f>
        <v>0</v>
      </c>
    </row>
    <row r="7" spans="1:103" x14ac:dyDescent="0.2">
      <c r="A7" s="234" t="s">
        <v>89</v>
      </c>
    </row>
    <row r="9" spans="1:103" x14ac:dyDescent="0.2">
      <c r="F9" s="236"/>
    </row>
    <row r="10" spans="1:103" x14ac:dyDescent="0.2">
      <c r="A10" s="239" t="s">
        <v>67</v>
      </c>
      <c r="B10" s="239"/>
      <c r="C10" s="240" t="s">
        <v>68</v>
      </c>
      <c r="D10" s="105"/>
      <c r="R10" s="106"/>
    </row>
    <row r="11" spans="1:103" s="245" customFormat="1" x14ac:dyDescent="0.2">
      <c r="A11" s="241" t="s">
        <v>71</v>
      </c>
      <c r="B11" s="242" t="s">
        <v>90</v>
      </c>
      <c r="C11" s="243">
        <v>1</v>
      </c>
      <c r="D11" s="243">
        <f t="shared" ref="D11:BO11" si="3">C11+1</f>
        <v>2</v>
      </c>
      <c r="E11" s="243">
        <f t="shared" si="3"/>
        <v>3</v>
      </c>
      <c r="F11" s="243">
        <f t="shared" si="3"/>
        <v>4</v>
      </c>
      <c r="G11" s="243">
        <f t="shared" si="3"/>
        <v>5</v>
      </c>
      <c r="H11" s="243">
        <f t="shared" si="3"/>
        <v>6</v>
      </c>
      <c r="I11" s="243">
        <f t="shared" si="3"/>
        <v>7</v>
      </c>
      <c r="J11" s="243">
        <f t="shared" si="3"/>
        <v>8</v>
      </c>
      <c r="K11" s="243">
        <f t="shared" si="3"/>
        <v>9</v>
      </c>
      <c r="L11" s="243">
        <f t="shared" si="3"/>
        <v>10</v>
      </c>
      <c r="M11" s="243">
        <f t="shared" si="3"/>
        <v>11</v>
      </c>
      <c r="N11" s="243">
        <f t="shared" si="3"/>
        <v>12</v>
      </c>
      <c r="O11" s="243">
        <f t="shared" si="3"/>
        <v>13</v>
      </c>
      <c r="P11" s="243">
        <f t="shared" si="3"/>
        <v>14</v>
      </c>
      <c r="Q11" s="243">
        <f t="shared" si="3"/>
        <v>15</v>
      </c>
      <c r="R11" s="243">
        <f t="shared" si="3"/>
        <v>16</v>
      </c>
      <c r="S11" s="243">
        <f t="shared" si="3"/>
        <v>17</v>
      </c>
      <c r="T11" s="243">
        <f t="shared" si="3"/>
        <v>18</v>
      </c>
      <c r="U11" s="243">
        <f t="shared" si="3"/>
        <v>19</v>
      </c>
      <c r="V11" s="243">
        <f t="shared" si="3"/>
        <v>20</v>
      </c>
      <c r="W11" s="243">
        <f t="shared" si="3"/>
        <v>21</v>
      </c>
      <c r="X11" s="243">
        <f t="shared" si="3"/>
        <v>22</v>
      </c>
      <c r="Y11" s="243">
        <f t="shared" si="3"/>
        <v>23</v>
      </c>
      <c r="Z11" s="243">
        <f t="shared" si="3"/>
        <v>24</v>
      </c>
      <c r="AA11" s="243">
        <f t="shared" si="3"/>
        <v>25</v>
      </c>
      <c r="AB11" s="243">
        <f t="shared" si="3"/>
        <v>26</v>
      </c>
      <c r="AC11" s="243">
        <f t="shared" si="3"/>
        <v>27</v>
      </c>
      <c r="AD11" s="243">
        <f t="shared" si="3"/>
        <v>28</v>
      </c>
      <c r="AE11" s="243">
        <f t="shared" si="3"/>
        <v>29</v>
      </c>
      <c r="AF11" s="243">
        <f t="shared" si="3"/>
        <v>30</v>
      </c>
      <c r="AG11" s="243">
        <f t="shared" si="3"/>
        <v>31</v>
      </c>
      <c r="AH11" s="243">
        <f t="shared" si="3"/>
        <v>32</v>
      </c>
      <c r="AI11" s="243">
        <f t="shared" si="3"/>
        <v>33</v>
      </c>
      <c r="AJ11" s="243">
        <f t="shared" si="3"/>
        <v>34</v>
      </c>
      <c r="AK11" s="243">
        <f t="shared" si="3"/>
        <v>35</v>
      </c>
      <c r="AL11" s="243">
        <f t="shared" si="3"/>
        <v>36</v>
      </c>
      <c r="AM11" s="243">
        <f t="shared" si="3"/>
        <v>37</v>
      </c>
      <c r="AN11" s="243">
        <f t="shared" si="3"/>
        <v>38</v>
      </c>
      <c r="AO11" s="243">
        <f t="shared" si="3"/>
        <v>39</v>
      </c>
      <c r="AP11" s="243">
        <f t="shared" si="3"/>
        <v>40</v>
      </c>
      <c r="AQ11" s="243">
        <f t="shared" si="3"/>
        <v>41</v>
      </c>
      <c r="AR11" s="243">
        <f t="shared" si="3"/>
        <v>42</v>
      </c>
      <c r="AS11" s="243">
        <f t="shared" si="3"/>
        <v>43</v>
      </c>
      <c r="AT11" s="243">
        <f t="shared" si="3"/>
        <v>44</v>
      </c>
      <c r="AU11" s="243">
        <f t="shared" si="3"/>
        <v>45</v>
      </c>
      <c r="AV11" s="243">
        <f t="shared" si="3"/>
        <v>46</v>
      </c>
      <c r="AW11" s="243">
        <f t="shared" si="3"/>
        <v>47</v>
      </c>
      <c r="AX11" s="243">
        <f t="shared" si="3"/>
        <v>48</v>
      </c>
      <c r="AY11" s="243">
        <f t="shared" si="3"/>
        <v>49</v>
      </c>
      <c r="AZ11" s="243">
        <f t="shared" si="3"/>
        <v>50</v>
      </c>
      <c r="BA11" s="243">
        <f t="shared" si="3"/>
        <v>51</v>
      </c>
      <c r="BB11" s="243">
        <f t="shared" si="3"/>
        <v>52</v>
      </c>
      <c r="BC11" s="243">
        <f t="shared" si="3"/>
        <v>53</v>
      </c>
      <c r="BD11" s="243">
        <f t="shared" si="3"/>
        <v>54</v>
      </c>
      <c r="BE11" s="243">
        <f t="shared" si="3"/>
        <v>55</v>
      </c>
      <c r="BF11" s="243">
        <f t="shared" si="3"/>
        <v>56</v>
      </c>
      <c r="BG11" s="243">
        <f t="shared" si="3"/>
        <v>57</v>
      </c>
      <c r="BH11" s="243">
        <f t="shared" si="3"/>
        <v>58</v>
      </c>
      <c r="BI11" s="243">
        <f t="shared" si="3"/>
        <v>59</v>
      </c>
      <c r="BJ11" s="243">
        <f t="shared" si="3"/>
        <v>60</v>
      </c>
      <c r="BK11" s="243">
        <f t="shared" si="3"/>
        <v>61</v>
      </c>
      <c r="BL11" s="243">
        <f t="shared" si="3"/>
        <v>62</v>
      </c>
      <c r="BM11" s="243">
        <f t="shared" si="3"/>
        <v>63</v>
      </c>
      <c r="BN11" s="243">
        <f t="shared" si="3"/>
        <v>64</v>
      </c>
      <c r="BO11" s="243">
        <f t="shared" si="3"/>
        <v>65</v>
      </c>
      <c r="BP11" s="243">
        <f t="shared" ref="BP11:CX11" si="4">BO11+1</f>
        <v>66</v>
      </c>
      <c r="BQ11" s="243">
        <f t="shared" si="4"/>
        <v>67</v>
      </c>
      <c r="BR11" s="243">
        <f t="shared" si="4"/>
        <v>68</v>
      </c>
      <c r="BS11" s="243">
        <f t="shared" si="4"/>
        <v>69</v>
      </c>
      <c r="BT11" s="243">
        <f t="shared" si="4"/>
        <v>70</v>
      </c>
      <c r="BU11" s="243">
        <f t="shared" si="4"/>
        <v>71</v>
      </c>
      <c r="BV11" s="243">
        <f t="shared" si="4"/>
        <v>72</v>
      </c>
      <c r="BW11" s="243">
        <f t="shared" si="4"/>
        <v>73</v>
      </c>
      <c r="BX11" s="243">
        <f t="shared" si="4"/>
        <v>74</v>
      </c>
      <c r="BY11" s="243">
        <f t="shared" si="4"/>
        <v>75</v>
      </c>
      <c r="BZ11" s="243">
        <f t="shared" si="4"/>
        <v>76</v>
      </c>
      <c r="CA11" s="243">
        <f t="shared" si="4"/>
        <v>77</v>
      </c>
      <c r="CB11" s="243">
        <f t="shared" si="4"/>
        <v>78</v>
      </c>
      <c r="CC11" s="243">
        <f t="shared" si="4"/>
        <v>79</v>
      </c>
      <c r="CD11" s="243">
        <f t="shared" si="4"/>
        <v>80</v>
      </c>
      <c r="CE11" s="243">
        <f t="shared" si="4"/>
        <v>81</v>
      </c>
      <c r="CF11" s="243">
        <f t="shared" si="4"/>
        <v>82</v>
      </c>
      <c r="CG11" s="243">
        <f t="shared" si="4"/>
        <v>83</v>
      </c>
      <c r="CH11" s="243">
        <f t="shared" si="4"/>
        <v>84</v>
      </c>
      <c r="CI11" s="243">
        <f t="shared" si="4"/>
        <v>85</v>
      </c>
      <c r="CJ11" s="243">
        <f t="shared" si="4"/>
        <v>86</v>
      </c>
      <c r="CK11" s="243">
        <f t="shared" si="4"/>
        <v>87</v>
      </c>
      <c r="CL11" s="243">
        <f t="shared" si="4"/>
        <v>88</v>
      </c>
      <c r="CM11" s="243">
        <f t="shared" si="4"/>
        <v>89</v>
      </c>
      <c r="CN11" s="243">
        <f t="shared" si="4"/>
        <v>90</v>
      </c>
      <c r="CO11" s="243">
        <f t="shared" si="4"/>
        <v>91</v>
      </c>
      <c r="CP11" s="243">
        <f t="shared" si="4"/>
        <v>92</v>
      </c>
      <c r="CQ11" s="243">
        <f t="shared" si="4"/>
        <v>93</v>
      </c>
      <c r="CR11" s="243">
        <f t="shared" si="4"/>
        <v>94</v>
      </c>
      <c r="CS11" s="243">
        <f t="shared" si="4"/>
        <v>95</v>
      </c>
      <c r="CT11" s="243">
        <f t="shared" si="4"/>
        <v>96</v>
      </c>
      <c r="CU11" s="243">
        <f t="shared" si="4"/>
        <v>97</v>
      </c>
      <c r="CV11" s="243">
        <f t="shared" si="4"/>
        <v>98</v>
      </c>
      <c r="CW11" s="243">
        <f t="shared" si="4"/>
        <v>99</v>
      </c>
      <c r="CX11" s="243">
        <f t="shared" si="4"/>
        <v>100</v>
      </c>
      <c r="CY11" s="244" t="s">
        <v>34</v>
      </c>
    </row>
    <row r="12" spans="1:103" x14ac:dyDescent="0.2">
      <c r="A12" s="246">
        <v>1</v>
      </c>
      <c r="B12" s="238">
        <f>IF(C5=$G$2,SUM($C6:C6),IF(C5&gt;$G$2,C6,0))</f>
        <v>0</v>
      </c>
      <c r="C12" s="247">
        <f ca="1">($B12/$C$1)/2</f>
        <v>0</v>
      </c>
      <c r="D12" s="247">
        <f ca="1">IF(D$11&lt;$C$1+$A12,$B12/$C$1,IF(D$11=$C$1+$A12,($B12/$C$1)/2,0))</f>
        <v>0</v>
      </c>
      <c r="E12" s="247">
        <f t="shared" ref="E12:X27" ca="1" si="5">IF(E$11&lt;$C$1+$A12,$B12/$C$1,IF(E$11=$C$1+$A12,($B12/$C$1)/2,0))</f>
        <v>0</v>
      </c>
      <c r="F12" s="247">
        <f t="shared" ca="1" si="5"/>
        <v>0</v>
      </c>
      <c r="G12" s="247">
        <f t="shared" ca="1" si="5"/>
        <v>0</v>
      </c>
      <c r="H12" s="247">
        <f t="shared" ca="1" si="5"/>
        <v>0</v>
      </c>
      <c r="I12" s="247">
        <f t="shared" ca="1" si="5"/>
        <v>0</v>
      </c>
      <c r="J12" s="247">
        <f t="shared" ca="1" si="5"/>
        <v>0</v>
      </c>
      <c r="K12" s="247">
        <f t="shared" ca="1" si="5"/>
        <v>0</v>
      </c>
      <c r="L12" s="247">
        <f t="shared" ca="1" si="5"/>
        <v>0</v>
      </c>
      <c r="M12" s="247">
        <f t="shared" ca="1" si="5"/>
        <v>0</v>
      </c>
      <c r="N12" s="247">
        <f t="shared" ca="1" si="5"/>
        <v>0</v>
      </c>
      <c r="O12" s="247">
        <f t="shared" ca="1" si="5"/>
        <v>0</v>
      </c>
      <c r="P12" s="247">
        <f t="shared" ca="1" si="5"/>
        <v>0</v>
      </c>
      <c r="Q12" s="247">
        <f t="shared" ca="1" si="5"/>
        <v>0</v>
      </c>
      <c r="R12" s="247">
        <f t="shared" ca="1" si="5"/>
        <v>0</v>
      </c>
      <c r="S12" s="247">
        <f t="shared" ca="1" si="5"/>
        <v>0</v>
      </c>
      <c r="T12" s="247">
        <f t="shared" ca="1" si="5"/>
        <v>0</v>
      </c>
      <c r="U12" s="247">
        <f t="shared" ca="1" si="5"/>
        <v>0</v>
      </c>
      <c r="V12" s="247">
        <f t="shared" ca="1" si="5"/>
        <v>0</v>
      </c>
      <c r="W12" s="247">
        <f t="shared" ca="1" si="5"/>
        <v>0</v>
      </c>
      <c r="X12" s="247">
        <f t="shared" ca="1" si="5"/>
        <v>0</v>
      </c>
      <c r="Y12" s="247">
        <f t="shared" ref="Y12:AU23" ca="1" si="6">IF(Y$11&lt;$C$1+$A12,$B12/$C$1,IF(Y$11=$C$1+$A12,($B12/$C$1)/2,0))</f>
        <v>0</v>
      </c>
      <c r="Z12" s="247">
        <f t="shared" ca="1" si="6"/>
        <v>0</v>
      </c>
      <c r="AA12" s="247">
        <f t="shared" ca="1" si="6"/>
        <v>0</v>
      </c>
      <c r="AB12" s="247">
        <f t="shared" ca="1" si="6"/>
        <v>0</v>
      </c>
      <c r="AC12" s="247">
        <f t="shared" ca="1" si="6"/>
        <v>0</v>
      </c>
      <c r="AD12" s="247">
        <f t="shared" ca="1" si="6"/>
        <v>0</v>
      </c>
      <c r="AE12" s="247">
        <f t="shared" ca="1" si="6"/>
        <v>0</v>
      </c>
      <c r="AF12" s="247">
        <f t="shared" ca="1" si="6"/>
        <v>0</v>
      </c>
      <c r="AG12" s="247">
        <f t="shared" ca="1" si="6"/>
        <v>0</v>
      </c>
      <c r="AH12" s="247">
        <f t="shared" ca="1" si="6"/>
        <v>0</v>
      </c>
      <c r="AI12" s="247">
        <f t="shared" ca="1" si="6"/>
        <v>0</v>
      </c>
      <c r="AJ12" s="247">
        <f t="shared" ca="1" si="6"/>
        <v>0</v>
      </c>
      <c r="AK12" s="247">
        <f t="shared" ca="1" si="6"/>
        <v>0</v>
      </c>
      <c r="AL12" s="247">
        <f t="shared" ca="1" si="6"/>
        <v>0</v>
      </c>
      <c r="AM12" s="247">
        <f t="shared" ca="1" si="6"/>
        <v>0</v>
      </c>
      <c r="AN12" s="247">
        <f t="shared" ca="1" si="6"/>
        <v>0</v>
      </c>
      <c r="AO12" s="247">
        <f t="shared" ca="1" si="6"/>
        <v>0</v>
      </c>
      <c r="AP12" s="247">
        <f t="shared" ca="1" si="6"/>
        <v>0</v>
      </c>
      <c r="AQ12" s="247">
        <f t="shared" ca="1" si="6"/>
        <v>0</v>
      </c>
      <c r="AR12" s="247">
        <f t="shared" ca="1" si="6"/>
        <v>0</v>
      </c>
      <c r="AS12" s="247">
        <f t="shared" ca="1" si="6"/>
        <v>0</v>
      </c>
      <c r="AT12" s="247">
        <f t="shared" ca="1" si="6"/>
        <v>0</v>
      </c>
      <c r="AU12" s="247">
        <f t="shared" ca="1" si="6"/>
        <v>0</v>
      </c>
      <c r="AV12" s="247">
        <f t="shared" ref="AV12:BK27" ca="1" si="7">IF(AV$11&lt;$C$1+$A12,$B12/$C$1,IF(AV$11=$C$1+$A12,($B12/$C$1)/2,0))</f>
        <v>0</v>
      </c>
      <c r="AW12" s="247">
        <f t="shared" ca="1" si="7"/>
        <v>0</v>
      </c>
      <c r="AX12" s="247">
        <f t="shared" ca="1" si="7"/>
        <v>0</v>
      </c>
      <c r="AY12" s="247">
        <f t="shared" ca="1" si="7"/>
        <v>0</v>
      </c>
      <c r="AZ12" s="247">
        <f t="shared" ca="1" si="7"/>
        <v>0</v>
      </c>
      <c r="BA12" s="247">
        <f t="shared" ca="1" si="7"/>
        <v>0</v>
      </c>
      <c r="BB12" s="247">
        <f t="shared" ca="1" si="7"/>
        <v>0</v>
      </c>
      <c r="BC12" s="247">
        <f t="shared" ca="1" si="7"/>
        <v>0</v>
      </c>
      <c r="BD12" s="247">
        <f t="shared" ca="1" si="7"/>
        <v>0</v>
      </c>
      <c r="BE12" s="247">
        <f t="shared" ca="1" si="7"/>
        <v>0</v>
      </c>
      <c r="BF12" s="247">
        <f t="shared" ca="1" si="7"/>
        <v>0</v>
      </c>
      <c r="BG12" s="247">
        <f t="shared" ca="1" si="7"/>
        <v>0</v>
      </c>
      <c r="BH12" s="247">
        <f t="shared" ca="1" si="7"/>
        <v>0</v>
      </c>
      <c r="BI12" s="247">
        <f t="shared" ca="1" si="7"/>
        <v>0</v>
      </c>
      <c r="BJ12" s="247">
        <f t="shared" ca="1" si="7"/>
        <v>0</v>
      </c>
      <c r="BK12" s="247">
        <f t="shared" ca="1" si="7"/>
        <v>0</v>
      </c>
      <c r="BL12" s="247">
        <f t="shared" ref="BL12:CX18" ca="1" si="8">IF(BL$11&lt;$C$1+$A12,$B12/$C$1,IF(BL$11=$C$1+$A12,($B12/$C$1)/2,0))</f>
        <v>0</v>
      </c>
      <c r="BM12" s="247">
        <f t="shared" ca="1" si="8"/>
        <v>0</v>
      </c>
      <c r="BN12" s="247">
        <f t="shared" ca="1" si="8"/>
        <v>0</v>
      </c>
      <c r="BO12" s="247">
        <f t="shared" ca="1" si="8"/>
        <v>0</v>
      </c>
      <c r="BP12" s="247">
        <f t="shared" ca="1" si="8"/>
        <v>0</v>
      </c>
      <c r="BQ12" s="247">
        <f t="shared" ca="1" si="8"/>
        <v>0</v>
      </c>
      <c r="BR12" s="247">
        <f t="shared" ca="1" si="8"/>
        <v>0</v>
      </c>
      <c r="BS12" s="247">
        <f t="shared" ca="1" si="8"/>
        <v>0</v>
      </c>
      <c r="BT12" s="247">
        <f t="shared" ca="1" si="8"/>
        <v>0</v>
      </c>
      <c r="BU12" s="247">
        <f t="shared" ca="1" si="8"/>
        <v>0</v>
      </c>
      <c r="BV12" s="247">
        <f t="shared" ca="1" si="8"/>
        <v>0</v>
      </c>
      <c r="BW12" s="247">
        <f t="shared" ca="1" si="8"/>
        <v>0</v>
      </c>
      <c r="BX12" s="247">
        <f t="shared" ca="1" si="8"/>
        <v>0</v>
      </c>
      <c r="BY12" s="247">
        <f t="shared" ca="1" si="8"/>
        <v>0</v>
      </c>
      <c r="BZ12" s="247">
        <f t="shared" ca="1" si="8"/>
        <v>0</v>
      </c>
      <c r="CA12" s="247">
        <f t="shared" ca="1" si="8"/>
        <v>0</v>
      </c>
      <c r="CB12" s="247">
        <f t="shared" ca="1" si="8"/>
        <v>0</v>
      </c>
      <c r="CC12" s="247">
        <f t="shared" ca="1" si="8"/>
        <v>0</v>
      </c>
      <c r="CD12" s="247">
        <f t="shared" ca="1" si="8"/>
        <v>0</v>
      </c>
      <c r="CE12" s="247">
        <f t="shared" ca="1" si="8"/>
        <v>0</v>
      </c>
      <c r="CF12" s="247">
        <f t="shared" ca="1" si="8"/>
        <v>0</v>
      </c>
      <c r="CG12" s="247">
        <f t="shared" ca="1" si="8"/>
        <v>0</v>
      </c>
      <c r="CH12" s="247">
        <f t="shared" ca="1" si="8"/>
        <v>0</v>
      </c>
      <c r="CI12" s="247">
        <f t="shared" ca="1" si="8"/>
        <v>0</v>
      </c>
      <c r="CJ12" s="247">
        <f t="shared" ca="1" si="8"/>
        <v>0</v>
      </c>
      <c r="CK12" s="247">
        <f t="shared" ca="1" si="8"/>
        <v>0</v>
      </c>
      <c r="CL12" s="247">
        <f t="shared" ca="1" si="8"/>
        <v>0</v>
      </c>
      <c r="CM12" s="247">
        <f t="shared" ca="1" si="8"/>
        <v>0</v>
      </c>
      <c r="CN12" s="247">
        <f t="shared" ca="1" si="8"/>
        <v>0</v>
      </c>
      <c r="CO12" s="247">
        <f t="shared" ca="1" si="8"/>
        <v>0</v>
      </c>
      <c r="CP12" s="247">
        <f t="shared" ca="1" si="8"/>
        <v>0</v>
      </c>
      <c r="CQ12" s="247">
        <f t="shared" ca="1" si="8"/>
        <v>0</v>
      </c>
      <c r="CR12" s="247">
        <f t="shared" ca="1" si="8"/>
        <v>0</v>
      </c>
      <c r="CS12" s="247">
        <f t="shared" ca="1" si="8"/>
        <v>0</v>
      </c>
      <c r="CT12" s="247">
        <f t="shared" ca="1" si="8"/>
        <v>0</v>
      </c>
      <c r="CU12" s="247">
        <f t="shared" ca="1" si="8"/>
        <v>0</v>
      </c>
      <c r="CV12" s="247">
        <f t="shared" ca="1" si="8"/>
        <v>0</v>
      </c>
      <c r="CW12" s="247">
        <f t="shared" ca="1" si="8"/>
        <v>0</v>
      </c>
      <c r="CX12" s="247">
        <f t="shared" ca="1" si="8"/>
        <v>0</v>
      </c>
      <c r="CY12" s="247">
        <f ca="1">SUM(C12:CX12)</f>
        <v>0</v>
      </c>
    </row>
    <row r="13" spans="1:103" x14ac:dyDescent="0.2">
      <c r="A13" s="246">
        <f t="shared" ref="A13:A32" si="9">A12+1</f>
        <v>2</v>
      </c>
      <c r="B13" s="238">
        <f>IF(D5=$G$2,SUM($C6:D6),IF(D5&gt;$G$2,D6,0))</f>
        <v>0</v>
      </c>
      <c r="C13" s="247"/>
      <c r="D13" s="247">
        <f ca="1">($B13/$C$1)/2</f>
        <v>0</v>
      </c>
      <c r="E13" s="247">
        <f ca="1">IF(E$11&lt;$C$1+$A13,$B13/$C$1,IF(E$11=$C$1+$A13,($B13/$C$1)/2,0))</f>
        <v>0</v>
      </c>
      <c r="F13" s="247">
        <f t="shared" ca="1" si="5"/>
        <v>0</v>
      </c>
      <c r="G13" s="247">
        <f t="shared" ca="1" si="5"/>
        <v>0</v>
      </c>
      <c r="H13" s="247">
        <f t="shared" ca="1" si="5"/>
        <v>0</v>
      </c>
      <c r="I13" s="247">
        <f t="shared" ca="1" si="5"/>
        <v>0</v>
      </c>
      <c r="J13" s="247">
        <f t="shared" ca="1" si="5"/>
        <v>0</v>
      </c>
      <c r="K13" s="247">
        <f t="shared" ca="1" si="5"/>
        <v>0</v>
      </c>
      <c r="L13" s="247">
        <f t="shared" ca="1" si="5"/>
        <v>0</v>
      </c>
      <c r="M13" s="247">
        <f t="shared" ca="1" si="5"/>
        <v>0</v>
      </c>
      <c r="N13" s="247">
        <f t="shared" ca="1" si="5"/>
        <v>0</v>
      </c>
      <c r="O13" s="247">
        <f t="shared" ca="1" si="5"/>
        <v>0</v>
      </c>
      <c r="P13" s="247">
        <f t="shared" ca="1" si="5"/>
        <v>0</v>
      </c>
      <c r="Q13" s="247">
        <f t="shared" ca="1" si="5"/>
        <v>0</v>
      </c>
      <c r="R13" s="247">
        <f t="shared" ca="1" si="5"/>
        <v>0</v>
      </c>
      <c r="S13" s="247">
        <f t="shared" ca="1" si="5"/>
        <v>0</v>
      </c>
      <c r="T13" s="247">
        <f t="shared" ca="1" si="5"/>
        <v>0</v>
      </c>
      <c r="U13" s="247">
        <f t="shared" ca="1" si="5"/>
        <v>0</v>
      </c>
      <c r="V13" s="247">
        <f t="shared" ca="1" si="5"/>
        <v>0</v>
      </c>
      <c r="W13" s="247">
        <f t="shared" ca="1" si="5"/>
        <v>0</v>
      </c>
      <c r="X13" s="247">
        <f t="shared" ca="1" si="5"/>
        <v>0</v>
      </c>
      <c r="Y13" s="247">
        <f t="shared" ca="1" si="6"/>
        <v>0</v>
      </c>
      <c r="Z13" s="247">
        <f t="shared" ca="1" si="6"/>
        <v>0</v>
      </c>
      <c r="AA13" s="247">
        <f t="shared" ca="1" si="6"/>
        <v>0</v>
      </c>
      <c r="AB13" s="247">
        <f t="shared" ca="1" si="6"/>
        <v>0</v>
      </c>
      <c r="AC13" s="247">
        <f t="shared" ca="1" si="6"/>
        <v>0</v>
      </c>
      <c r="AD13" s="247">
        <f t="shared" ca="1" si="6"/>
        <v>0</v>
      </c>
      <c r="AE13" s="247">
        <f t="shared" ca="1" si="6"/>
        <v>0</v>
      </c>
      <c r="AF13" s="247">
        <f t="shared" ca="1" si="6"/>
        <v>0</v>
      </c>
      <c r="AG13" s="247">
        <f t="shared" ca="1" si="6"/>
        <v>0</v>
      </c>
      <c r="AH13" s="247">
        <f t="shared" ca="1" si="6"/>
        <v>0</v>
      </c>
      <c r="AI13" s="247">
        <f t="shared" ca="1" si="6"/>
        <v>0</v>
      </c>
      <c r="AJ13" s="247">
        <f t="shared" ca="1" si="6"/>
        <v>0</v>
      </c>
      <c r="AK13" s="247">
        <f t="shared" ca="1" si="6"/>
        <v>0</v>
      </c>
      <c r="AL13" s="247">
        <f t="shared" ca="1" si="6"/>
        <v>0</v>
      </c>
      <c r="AM13" s="247">
        <f t="shared" ca="1" si="6"/>
        <v>0</v>
      </c>
      <c r="AN13" s="247">
        <f t="shared" ca="1" si="6"/>
        <v>0</v>
      </c>
      <c r="AO13" s="247">
        <f t="shared" ca="1" si="6"/>
        <v>0</v>
      </c>
      <c r="AP13" s="247">
        <f t="shared" ca="1" si="6"/>
        <v>0</v>
      </c>
      <c r="AQ13" s="247">
        <f t="shared" ca="1" si="6"/>
        <v>0</v>
      </c>
      <c r="AR13" s="247">
        <f t="shared" ca="1" si="6"/>
        <v>0</v>
      </c>
      <c r="AS13" s="247">
        <f t="shared" ca="1" si="6"/>
        <v>0</v>
      </c>
      <c r="AT13" s="247">
        <f t="shared" ca="1" si="6"/>
        <v>0</v>
      </c>
      <c r="AU13" s="247">
        <f t="shared" ca="1" si="6"/>
        <v>0</v>
      </c>
      <c r="AV13" s="247">
        <f t="shared" ca="1" si="7"/>
        <v>0</v>
      </c>
      <c r="AW13" s="247">
        <f t="shared" ca="1" si="7"/>
        <v>0</v>
      </c>
      <c r="AX13" s="247">
        <f t="shared" ca="1" si="7"/>
        <v>0</v>
      </c>
      <c r="AY13" s="247">
        <f t="shared" ca="1" si="7"/>
        <v>0</v>
      </c>
      <c r="AZ13" s="247">
        <f t="shared" ca="1" si="7"/>
        <v>0</v>
      </c>
      <c r="BA13" s="247">
        <f t="shared" ca="1" si="7"/>
        <v>0</v>
      </c>
      <c r="BB13" s="247">
        <f t="shared" ca="1" si="7"/>
        <v>0</v>
      </c>
      <c r="BC13" s="247">
        <f t="shared" ca="1" si="7"/>
        <v>0</v>
      </c>
      <c r="BD13" s="247">
        <f t="shared" ca="1" si="7"/>
        <v>0</v>
      </c>
      <c r="BE13" s="247">
        <f t="shared" ca="1" si="7"/>
        <v>0</v>
      </c>
      <c r="BF13" s="247">
        <f t="shared" ca="1" si="7"/>
        <v>0</v>
      </c>
      <c r="BG13" s="247">
        <f t="shared" ca="1" si="7"/>
        <v>0</v>
      </c>
      <c r="BH13" s="247">
        <f t="shared" ca="1" si="7"/>
        <v>0</v>
      </c>
      <c r="BI13" s="247">
        <f t="shared" ca="1" si="7"/>
        <v>0</v>
      </c>
      <c r="BJ13" s="247">
        <f t="shared" ca="1" si="7"/>
        <v>0</v>
      </c>
      <c r="BK13" s="247">
        <f t="shared" ca="1" si="7"/>
        <v>0</v>
      </c>
      <c r="BL13" s="247">
        <f t="shared" ca="1" si="8"/>
        <v>0</v>
      </c>
      <c r="BM13" s="247">
        <f t="shared" ca="1" si="8"/>
        <v>0</v>
      </c>
      <c r="BN13" s="247">
        <f t="shared" ca="1" si="8"/>
        <v>0</v>
      </c>
      <c r="BO13" s="247">
        <f t="shared" ca="1" si="8"/>
        <v>0</v>
      </c>
      <c r="BP13" s="247">
        <f t="shared" ca="1" si="8"/>
        <v>0</v>
      </c>
      <c r="BQ13" s="247">
        <f t="shared" ca="1" si="8"/>
        <v>0</v>
      </c>
      <c r="BR13" s="247">
        <f t="shared" ca="1" si="8"/>
        <v>0</v>
      </c>
      <c r="BS13" s="247">
        <f t="shared" ca="1" si="8"/>
        <v>0</v>
      </c>
      <c r="BT13" s="247">
        <f t="shared" ca="1" si="8"/>
        <v>0</v>
      </c>
      <c r="BU13" s="247">
        <f t="shared" ca="1" si="8"/>
        <v>0</v>
      </c>
      <c r="BV13" s="247">
        <f t="shared" ca="1" si="8"/>
        <v>0</v>
      </c>
      <c r="BW13" s="247">
        <f t="shared" ca="1" si="8"/>
        <v>0</v>
      </c>
      <c r="BX13" s="247">
        <f t="shared" ca="1" si="8"/>
        <v>0</v>
      </c>
      <c r="BY13" s="247">
        <f t="shared" ca="1" si="8"/>
        <v>0</v>
      </c>
      <c r="BZ13" s="247">
        <f t="shared" ca="1" si="8"/>
        <v>0</v>
      </c>
      <c r="CA13" s="247">
        <f t="shared" ca="1" si="8"/>
        <v>0</v>
      </c>
      <c r="CB13" s="247">
        <f t="shared" ca="1" si="8"/>
        <v>0</v>
      </c>
      <c r="CC13" s="247">
        <f t="shared" ca="1" si="8"/>
        <v>0</v>
      </c>
      <c r="CD13" s="247">
        <f t="shared" ca="1" si="8"/>
        <v>0</v>
      </c>
      <c r="CE13" s="247">
        <f t="shared" ca="1" si="8"/>
        <v>0</v>
      </c>
      <c r="CF13" s="247">
        <f t="shared" ca="1" si="8"/>
        <v>0</v>
      </c>
      <c r="CG13" s="247">
        <f t="shared" ca="1" si="8"/>
        <v>0</v>
      </c>
      <c r="CH13" s="247">
        <f t="shared" ca="1" si="8"/>
        <v>0</v>
      </c>
      <c r="CI13" s="247">
        <f t="shared" ca="1" si="8"/>
        <v>0</v>
      </c>
      <c r="CJ13" s="247">
        <f t="shared" ca="1" si="8"/>
        <v>0</v>
      </c>
      <c r="CK13" s="247">
        <f t="shared" ca="1" si="8"/>
        <v>0</v>
      </c>
      <c r="CL13" s="247">
        <f t="shared" ca="1" si="8"/>
        <v>0</v>
      </c>
      <c r="CM13" s="247">
        <f t="shared" ca="1" si="8"/>
        <v>0</v>
      </c>
      <c r="CN13" s="247">
        <f t="shared" ca="1" si="8"/>
        <v>0</v>
      </c>
      <c r="CO13" s="247">
        <f t="shared" ca="1" si="8"/>
        <v>0</v>
      </c>
      <c r="CP13" s="247">
        <f t="shared" ca="1" si="8"/>
        <v>0</v>
      </c>
      <c r="CQ13" s="247">
        <f t="shared" ca="1" si="8"/>
        <v>0</v>
      </c>
      <c r="CR13" s="247">
        <f t="shared" ca="1" si="8"/>
        <v>0</v>
      </c>
      <c r="CS13" s="247">
        <f t="shared" ca="1" si="8"/>
        <v>0</v>
      </c>
      <c r="CT13" s="247">
        <f t="shared" ca="1" si="8"/>
        <v>0</v>
      </c>
      <c r="CU13" s="247">
        <f t="shared" ca="1" si="8"/>
        <v>0</v>
      </c>
      <c r="CV13" s="247">
        <f t="shared" ca="1" si="8"/>
        <v>0</v>
      </c>
      <c r="CW13" s="247">
        <f t="shared" ca="1" si="8"/>
        <v>0</v>
      </c>
      <c r="CX13" s="247">
        <f t="shared" ca="1" si="8"/>
        <v>0</v>
      </c>
      <c r="CY13" s="247">
        <f t="shared" ref="CY13:CY32" ca="1" si="10">SUM(C13:CX13)</f>
        <v>0</v>
      </c>
    </row>
    <row r="14" spans="1:103" x14ac:dyDescent="0.2">
      <c r="A14" s="246">
        <f t="shared" si="9"/>
        <v>3</v>
      </c>
      <c r="B14" s="238">
        <f>IF(E5=$G$2,SUM($C6:E6),IF(E5&gt;$G$2,E6,0))</f>
        <v>0</v>
      </c>
      <c r="C14" s="247"/>
      <c r="D14" s="247"/>
      <c r="E14" s="247">
        <f ca="1">($B14/$C$1)/2</f>
        <v>0</v>
      </c>
      <c r="F14" s="247">
        <f ca="1">IF(F$11&lt;$C$1+$A14,$B14/$C$1,IF(F$11=$C$1+$A14,($B14/$C$1)/2,0))</f>
        <v>0</v>
      </c>
      <c r="G14" s="247">
        <f t="shared" ca="1" si="5"/>
        <v>0</v>
      </c>
      <c r="H14" s="247">
        <f t="shared" ca="1" si="5"/>
        <v>0</v>
      </c>
      <c r="I14" s="247">
        <f t="shared" ca="1" si="5"/>
        <v>0</v>
      </c>
      <c r="J14" s="247">
        <f t="shared" ca="1" si="5"/>
        <v>0</v>
      </c>
      <c r="K14" s="247">
        <f t="shared" ca="1" si="5"/>
        <v>0</v>
      </c>
      <c r="L14" s="247">
        <f t="shared" ca="1" si="5"/>
        <v>0</v>
      </c>
      <c r="M14" s="247">
        <f t="shared" ca="1" si="5"/>
        <v>0</v>
      </c>
      <c r="N14" s="247">
        <f t="shared" ca="1" si="5"/>
        <v>0</v>
      </c>
      <c r="O14" s="247">
        <f t="shared" ca="1" si="5"/>
        <v>0</v>
      </c>
      <c r="P14" s="247">
        <f t="shared" ca="1" si="5"/>
        <v>0</v>
      </c>
      <c r="Q14" s="247">
        <f t="shared" ca="1" si="5"/>
        <v>0</v>
      </c>
      <c r="R14" s="247">
        <f t="shared" ca="1" si="5"/>
        <v>0</v>
      </c>
      <c r="S14" s="247">
        <f t="shared" ca="1" si="5"/>
        <v>0</v>
      </c>
      <c r="T14" s="247">
        <f t="shared" ca="1" si="5"/>
        <v>0</v>
      </c>
      <c r="U14" s="247">
        <f t="shared" ca="1" si="5"/>
        <v>0</v>
      </c>
      <c r="V14" s="247">
        <f t="shared" ca="1" si="5"/>
        <v>0</v>
      </c>
      <c r="W14" s="247">
        <f t="shared" ca="1" si="5"/>
        <v>0</v>
      </c>
      <c r="X14" s="247">
        <f t="shared" ca="1" si="5"/>
        <v>0</v>
      </c>
      <c r="Y14" s="247">
        <f t="shared" ca="1" si="6"/>
        <v>0</v>
      </c>
      <c r="Z14" s="247">
        <f t="shared" ca="1" si="6"/>
        <v>0</v>
      </c>
      <c r="AA14" s="247">
        <f t="shared" ca="1" si="6"/>
        <v>0</v>
      </c>
      <c r="AB14" s="247">
        <f t="shared" ca="1" si="6"/>
        <v>0</v>
      </c>
      <c r="AC14" s="247">
        <f t="shared" ca="1" si="6"/>
        <v>0</v>
      </c>
      <c r="AD14" s="247">
        <f t="shared" ca="1" si="6"/>
        <v>0</v>
      </c>
      <c r="AE14" s="247">
        <f t="shared" ca="1" si="6"/>
        <v>0</v>
      </c>
      <c r="AF14" s="247">
        <f t="shared" ca="1" si="6"/>
        <v>0</v>
      </c>
      <c r="AG14" s="247">
        <f t="shared" ca="1" si="6"/>
        <v>0</v>
      </c>
      <c r="AH14" s="247">
        <f t="shared" ca="1" si="6"/>
        <v>0</v>
      </c>
      <c r="AI14" s="247">
        <f t="shared" ca="1" si="6"/>
        <v>0</v>
      </c>
      <c r="AJ14" s="247">
        <f t="shared" ca="1" si="6"/>
        <v>0</v>
      </c>
      <c r="AK14" s="247">
        <f t="shared" ca="1" si="6"/>
        <v>0</v>
      </c>
      <c r="AL14" s="247">
        <f t="shared" ca="1" si="6"/>
        <v>0</v>
      </c>
      <c r="AM14" s="247">
        <f t="shared" ca="1" si="6"/>
        <v>0</v>
      </c>
      <c r="AN14" s="247">
        <f t="shared" ca="1" si="6"/>
        <v>0</v>
      </c>
      <c r="AO14" s="247">
        <f t="shared" ca="1" si="6"/>
        <v>0</v>
      </c>
      <c r="AP14" s="247">
        <f t="shared" ca="1" si="6"/>
        <v>0</v>
      </c>
      <c r="AQ14" s="247">
        <f t="shared" ca="1" si="6"/>
        <v>0</v>
      </c>
      <c r="AR14" s="247">
        <f t="shared" ca="1" si="6"/>
        <v>0</v>
      </c>
      <c r="AS14" s="247">
        <f t="shared" ca="1" si="6"/>
        <v>0</v>
      </c>
      <c r="AT14" s="247">
        <f t="shared" ca="1" si="6"/>
        <v>0</v>
      </c>
      <c r="AU14" s="247">
        <f t="shared" ca="1" si="6"/>
        <v>0</v>
      </c>
      <c r="AV14" s="247">
        <f t="shared" ca="1" si="7"/>
        <v>0</v>
      </c>
      <c r="AW14" s="247">
        <f t="shared" ca="1" si="7"/>
        <v>0</v>
      </c>
      <c r="AX14" s="247">
        <f t="shared" ca="1" si="7"/>
        <v>0</v>
      </c>
      <c r="AY14" s="247">
        <f t="shared" ca="1" si="7"/>
        <v>0</v>
      </c>
      <c r="AZ14" s="247">
        <f t="shared" ca="1" si="7"/>
        <v>0</v>
      </c>
      <c r="BA14" s="247">
        <f t="shared" ca="1" si="7"/>
        <v>0</v>
      </c>
      <c r="BB14" s="247">
        <f t="shared" ca="1" si="7"/>
        <v>0</v>
      </c>
      <c r="BC14" s="247">
        <f t="shared" ca="1" si="7"/>
        <v>0</v>
      </c>
      <c r="BD14" s="247">
        <f t="shared" ca="1" si="7"/>
        <v>0</v>
      </c>
      <c r="BE14" s="247">
        <f t="shared" ca="1" si="7"/>
        <v>0</v>
      </c>
      <c r="BF14" s="247">
        <f t="shared" ca="1" si="7"/>
        <v>0</v>
      </c>
      <c r="BG14" s="247">
        <f t="shared" ca="1" si="7"/>
        <v>0</v>
      </c>
      <c r="BH14" s="247">
        <f t="shared" ca="1" si="7"/>
        <v>0</v>
      </c>
      <c r="BI14" s="247">
        <f t="shared" ca="1" si="7"/>
        <v>0</v>
      </c>
      <c r="BJ14" s="247">
        <f t="shared" ca="1" si="7"/>
        <v>0</v>
      </c>
      <c r="BK14" s="247">
        <f t="shared" ca="1" si="7"/>
        <v>0</v>
      </c>
      <c r="BL14" s="247">
        <f t="shared" ca="1" si="8"/>
        <v>0</v>
      </c>
      <c r="BM14" s="247">
        <f t="shared" ca="1" si="8"/>
        <v>0</v>
      </c>
      <c r="BN14" s="247">
        <f t="shared" ca="1" si="8"/>
        <v>0</v>
      </c>
      <c r="BO14" s="247">
        <f t="shared" ca="1" si="8"/>
        <v>0</v>
      </c>
      <c r="BP14" s="247">
        <f t="shared" ca="1" si="8"/>
        <v>0</v>
      </c>
      <c r="BQ14" s="247">
        <f t="shared" ca="1" si="8"/>
        <v>0</v>
      </c>
      <c r="BR14" s="247">
        <f t="shared" ca="1" si="8"/>
        <v>0</v>
      </c>
      <c r="BS14" s="247">
        <f t="shared" ca="1" si="8"/>
        <v>0</v>
      </c>
      <c r="BT14" s="247">
        <f t="shared" ca="1" si="8"/>
        <v>0</v>
      </c>
      <c r="BU14" s="247">
        <f t="shared" ca="1" si="8"/>
        <v>0</v>
      </c>
      <c r="BV14" s="247">
        <f t="shared" ca="1" si="8"/>
        <v>0</v>
      </c>
      <c r="BW14" s="247">
        <f t="shared" ca="1" si="8"/>
        <v>0</v>
      </c>
      <c r="BX14" s="247">
        <f t="shared" ca="1" si="8"/>
        <v>0</v>
      </c>
      <c r="BY14" s="247">
        <f t="shared" ca="1" si="8"/>
        <v>0</v>
      </c>
      <c r="BZ14" s="247">
        <f t="shared" ca="1" si="8"/>
        <v>0</v>
      </c>
      <c r="CA14" s="247">
        <f t="shared" ca="1" si="8"/>
        <v>0</v>
      </c>
      <c r="CB14" s="247">
        <f t="shared" ca="1" si="8"/>
        <v>0</v>
      </c>
      <c r="CC14" s="247">
        <f t="shared" ca="1" si="8"/>
        <v>0</v>
      </c>
      <c r="CD14" s="247">
        <f t="shared" ca="1" si="8"/>
        <v>0</v>
      </c>
      <c r="CE14" s="247">
        <f t="shared" ca="1" si="8"/>
        <v>0</v>
      </c>
      <c r="CF14" s="247">
        <f t="shared" ca="1" si="8"/>
        <v>0</v>
      </c>
      <c r="CG14" s="247">
        <f t="shared" ca="1" si="8"/>
        <v>0</v>
      </c>
      <c r="CH14" s="247">
        <f t="shared" ca="1" si="8"/>
        <v>0</v>
      </c>
      <c r="CI14" s="247">
        <f t="shared" ca="1" si="8"/>
        <v>0</v>
      </c>
      <c r="CJ14" s="247">
        <f t="shared" ca="1" si="8"/>
        <v>0</v>
      </c>
      <c r="CK14" s="247">
        <f t="shared" ca="1" si="8"/>
        <v>0</v>
      </c>
      <c r="CL14" s="247">
        <f t="shared" ca="1" si="8"/>
        <v>0</v>
      </c>
      <c r="CM14" s="247">
        <f t="shared" ca="1" si="8"/>
        <v>0</v>
      </c>
      <c r="CN14" s="247">
        <f t="shared" ca="1" si="8"/>
        <v>0</v>
      </c>
      <c r="CO14" s="247">
        <f t="shared" ca="1" si="8"/>
        <v>0</v>
      </c>
      <c r="CP14" s="247">
        <f t="shared" ca="1" si="8"/>
        <v>0</v>
      </c>
      <c r="CQ14" s="247">
        <f t="shared" ca="1" si="8"/>
        <v>0</v>
      </c>
      <c r="CR14" s="247">
        <f t="shared" ca="1" si="8"/>
        <v>0</v>
      </c>
      <c r="CS14" s="247">
        <f t="shared" ca="1" si="8"/>
        <v>0</v>
      </c>
      <c r="CT14" s="247">
        <f t="shared" ca="1" si="8"/>
        <v>0</v>
      </c>
      <c r="CU14" s="247">
        <f t="shared" ca="1" si="8"/>
        <v>0</v>
      </c>
      <c r="CV14" s="247">
        <f t="shared" ca="1" si="8"/>
        <v>0</v>
      </c>
      <c r="CW14" s="247">
        <f t="shared" ca="1" si="8"/>
        <v>0</v>
      </c>
      <c r="CX14" s="247">
        <f t="shared" ca="1" si="8"/>
        <v>0</v>
      </c>
      <c r="CY14" s="247">
        <f t="shared" ca="1" si="10"/>
        <v>0</v>
      </c>
    </row>
    <row r="15" spans="1:103" x14ac:dyDescent="0.2">
      <c r="A15" s="246">
        <f t="shared" si="9"/>
        <v>4</v>
      </c>
      <c r="B15" s="238">
        <f>IF(F5=$G$2,SUM($C6:F6),IF(F5&gt;$G$2,F6,0))</f>
        <v>0</v>
      </c>
      <c r="C15" s="247"/>
      <c r="D15" s="247"/>
      <c r="E15" s="247"/>
      <c r="F15" s="247">
        <f ca="1">($B15/$C$1)/2</f>
        <v>0</v>
      </c>
      <c r="G15" s="247">
        <f ca="1">IF(G$11&lt;$C$1+$A15,$B15/$C$1,IF(G$11=$C$1+$A15,($B15/$C$1)/2,0))</f>
        <v>0</v>
      </c>
      <c r="H15" s="247">
        <f t="shared" ca="1" si="5"/>
        <v>0</v>
      </c>
      <c r="I15" s="247">
        <f t="shared" ca="1" si="5"/>
        <v>0</v>
      </c>
      <c r="J15" s="247">
        <f t="shared" ca="1" si="5"/>
        <v>0</v>
      </c>
      <c r="K15" s="247">
        <f t="shared" ca="1" si="5"/>
        <v>0</v>
      </c>
      <c r="L15" s="247">
        <f t="shared" ca="1" si="5"/>
        <v>0</v>
      </c>
      <c r="M15" s="247">
        <f t="shared" ca="1" si="5"/>
        <v>0</v>
      </c>
      <c r="N15" s="247">
        <f t="shared" ca="1" si="5"/>
        <v>0</v>
      </c>
      <c r="O15" s="247">
        <f t="shared" ca="1" si="5"/>
        <v>0</v>
      </c>
      <c r="P15" s="247">
        <f t="shared" ca="1" si="5"/>
        <v>0</v>
      </c>
      <c r="Q15" s="247">
        <f t="shared" ca="1" si="5"/>
        <v>0</v>
      </c>
      <c r="R15" s="247">
        <f t="shared" ca="1" si="5"/>
        <v>0</v>
      </c>
      <c r="S15" s="247">
        <f t="shared" ca="1" si="5"/>
        <v>0</v>
      </c>
      <c r="T15" s="247">
        <f t="shared" ca="1" si="5"/>
        <v>0</v>
      </c>
      <c r="U15" s="247">
        <f t="shared" ca="1" si="5"/>
        <v>0</v>
      </c>
      <c r="V15" s="247">
        <f t="shared" ca="1" si="5"/>
        <v>0</v>
      </c>
      <c r="W15" s="247">
        <f t="shared" ca="1" si="5"/>
        <v>0</v>
      </c>
      <c r="X15" s="247">
        <f t="shared" ca="1" si="5"/>
        <v>0</v>
      </c>
      <c r="Y15" s="247">
        <f t="shared" ca="1" si="6"/>
        <v>0</v>
      </c>
      <c r="Z15" s="247">
        <f t="shared" ca="1" si="6"/>
        <v>0</v>
      </c>
      <c r="AA15" s="247">
        <f t="shared" ca="1" si="6"/>
        <v>0</v>
      </c>
      <c r="AB15" s="247">
        <f t="shared" ca="1" si="6"/>
        <v>0</v>
      </c>
      <c r="AC15" s="247">
        <f t="shared" ca="1" si="6"/>
        <v>0</v>
      </c>
      <c r="AD15" s="247">
        <f t="shared" ca="1" si="6"/>
        <v>0</v>
      </c>
      <c r="AE15" s="247">
        <f t="shared" ca="1" si="6"/>
        <v>0</v>
      </c>
      <c r="AF15" s="247">
        <f t="shared" ca="1" si="6"/>
        <v>0</v>
      </c>
      <c r="AG15" s="247">
        <f t="shared" ca="1" si="6"/>
        <v>0</v>
      </c>
      <c r="AH15" s="247">
        <f t="shared" ca="1" si="6"/>
        <v>0</v>
      </c>
      <c r="AI15" s="247">
        <f t="shared" ca="1" si="6"/>
        <v>0</v>
      </c>
      <c r="AJ15" s="247">
        <f t="shared" ca="1" si="6"/>
        <v>0</v>
      </c>
      <c r="AK15" s="247">
        <f t="shared" ca="1" si="6"/>
        <v>0</v>
      </c>
      <c r="AL15" s="247">
        <f t="shared" ca="1" si="6"/>
        <v>0</v>
      </c>
      <c r="AM15" s="247">
        <f t="shared" ca="1" si="6"/>
        <v>0</v>
      </c>
      <c r="AN15" s="247">
        <f t="shared" ca="1" si="6"/>
        <v>0</v>
      </c>
      <c r="AO15" s="247">
        <f t="shared" ca="1" si="6"/>
        <v>0</v>
      </c>
      <c r="AP15" s="247">
        <f t="shared" ca="1" si="6"/>
        <v>0</v>
      </c>
      <c r="AQ15" s="247">
        <f t="shared" ca="1" si="6"/>
        <v>0</v>
      </c>
      <c r="AR15" s="247">
        <f t="shared" ca="1" si="6"/>
        <v>0</v>
      </c>
      <c r="AS15" s="247">
        <f t="shared" ca="1" si="6"/>
        <v>0</v>
      </c>
      <c r="AT15" s="247">
        <f t="shared" ca="1" si="6"/>
        <v>0</v>
      </c>
      <c r="AU15" s="247">
        <f t="shared" ca="1" si="6"/>
        <v>0</v>
      </c>
      <c r="AV15" s="247">
        <f t="shared" ca="1" si="7"/>
        <v>0</v>
      </c>
      <c r="AW15" s="247">
        <f t="shared" ca="1" si="7"/>
        <v>0</v>
      </c>
      <c r="AX15" s="247">
        <f t="shared" ca="1" si="7"/>
        <v>0</v>
      </c>
      <c r="AY15" s="247">
        <f t="shared" ca="1" si="7"/>
        <v>0</v>
      </c>
      <c r="AZ15" s="247">
        <f t="shared" ca="1" si="7"/>
        <v>0</v>
      </c>
      <c r="BA15" s="247">
        <f t="shared" ca="1" si="7"/>
        <v>0</v>
      </c>
      <c r="BB15" s="247">
        <f t="shared" ca="1" si="7"/>
        <v>0</v>
      </c>
      <c r="BC15" s="247">
        <f t="shared" ca="1" si="7"/>
        <v>0</v>
      </c>
      <c r="BD15" s="247">
        <f t="shared" ca="1" si="7"/>
        <v>0</v>
      </c>
      <c r="BE15" s="247">
        <f t="shared" ca="1" si="7"/>
        <v>0</v>
      </c>
      <c r="BF15" s="247">
        <f t="shared" ca="1" si="7"/>
        <v>0</v>
      </c>
      <c r="BG15" s="247">
        <f t="shared" ca="1" si="7"/>
        <v>0</v>
      </c>
      <c r="BH15" s="247">
        <f t="shared" ca="1" si="7"/>
        <v>0</v>
      </c>
      <c r="BI15" s="247">
        <f t="shared" ca="1" si="7"/>
        <v>0</v>
      </c>
      <c r="BJ15" s="247">
        <f t="shared" ca="1" si="7"/>
        <v>0</v>
      </c>
      <c r="BK15" s="247">
        <f t="shared" ca="1" si="7"/>
        <v>0</v>
      </c>
      <c r="BL15" s="247">
        <f t="shared" ca="1" si="8"/>
        <v>0</v>
      </c>
      <c r="BM15" s="247">
        <f t="shared" ca="1" si="8"/>
        <v>0</v>
      </c>
      <c r="BN15" s="247">
        <f t="shared" ca="1" si="8"/>
        <v>0</v>
      </c>
      <c r="BO15" s="247">
        <f t="shared" ca="1" si="8"/>
        <v>0</v>
      </c>
      <c r="BP15" s="247">
        <f t="shared" ca="1" si="8"/>
        <v>0</v>
      </c>
      <c r="BQ15" s="247">
        <f t="shared" ca="1" si="8"/>
        <v>0</v>
      </c>
      <c r="BR15" s="247">
        <f t="shared" ca="1" si="8"/>
        <v>0</v>
      </c>
      <c r="BS15" s="247">
        <f t="shared" ca="1" si="8"/>
        <v>0</v>
      </c>
      <c r="BT15" s="247">
        <f t="shared" ca="1" si="8"/>
        <v>0</v>
      </c>
      <c r="BU15" s="247">
        <f t="shared" ca="1" si="8"/>
        <v>0</v>
      </c>
      <c r="BV15" s="247">
        <f t="shared" ca="1" si="8"/>
        <v>0</v>
      </c>
      <c r="BW15" s="247">
        <f t="shared" ca="1" si="8"/>
        <v>0</v>
      </c>
      <c r="BX15" s="247">
        <f t="shared" ca="1" si="8"/>
        <v>0</v>
      </c>
      <c r="BY15" s="247">
        <f t="shared" ca="1" si="8"/>
        <v>0</v>
      </c>
      <c r="BZ15" s="247">
        <f t="shared" ca="1" si="8"/>
        <v>0</v>
      </c>
      <c r="CA15" s="247">
        <f t="shared" ca="1" si="8"/>
        <v>0</v>
      </c>
      <c r="CB15" s="247">
        <f t="shared" ca="1" si="8"/>
        <v>0</v>
      </c>
      <c r="CC15" s="247">
        <f t="shared" ca="1" si="8"/>
        <v>0</v>
      </c>
      <c r="CD15" s="247">
        <f t="shared" ca="1" si="8"/>
        <v>0</v>
      </c>
      <c r="CE15" s="247">
        <f t="shared" ca="1" si="8"/>
        <v>0</v>
      </c>
      <c r="CF15" s="247">
        <f t="shared" ca="1" si="8"/>
        <v>0</v>
      </c>
      <c r="CG15" s="247">
        <f t="shared" ca="1" si="8"/>
        <v>0</v>
      </c>
      <c r="CH15" s="247">
        <f t="shared" ca="1" si="8"/>
        <v>0</v>
      </c>
      <c r="CI15" s="247">
        <f t="shared" ca="1" si="8"/>
        <v>0</v>
      </c>
      <c r="CJ15" s="247">
        <f t="shared" ca="1" si="8"/>
        <v>0</v>
      </c>
      <c r="CK15" s="247">
        <f t="shared" ca="1" si="8"/>
        <v>0</v>
      </c>
      <c r="CL15" s="247">
        <f t="shared" ca="1" si="8"/>
        <v>0</v>
      </c>
      <c r="CM15" s="247">
        <f t="shared" ca="1" si="8"/>
        <v>0</v>
      </c>
      <c r="CN15" s="247">
        <f t="shared" ca="1" si="8"/>
        <v>0</v>
      </c>
      <c r="CO15" s="247">
        <f t="shared" ca="1" si="8"/>
        <v>0</v>
      </c>
      <c r="CP15" s="247">
        <f t="shared" ca="1" si="8"/>
        <v>0</v>
      </c>
      <c r="CQ15" s="247">
        <f t="shared" ca="1" si="8"/>
        <v>0</v>
      </c>
      <c r="CR15" s="247">
        <f t="shared" ca="1" si="8"/>
        <v>0</v>
      </c>
      <c r="CS15" s="247">
        <f t="shared" ca="1" si="8"/>
        <v>0</v>
      </c>
      <c r="CT15" s="247">
        <f t="shared" ca="1" si="8"/>
        <v>0</v>
      </c>
      <c r="CU15" s="247">
        <f t="shared" ca="1" si="8"/>
        <v>0</v>
      </c>
      <c r="CV15" s="247">
        <f t="shared" ca="1" si="8"/>
        <v>0</v>
      </c>
      <c r="CW15" s="247">
        <f t="shared" ca="1" si="8"/>
        <v>0</v>
      </c>
      <c r="CX15" s="247">
        <f t="shared" ca="1" si="8"/>
        <v>0</v>
      </c>
      <c r="CY15" s="247">
        <f t="shared" ca="1" si="10"/>
        <v>0</v>
      </c>
    </row>
    <row r="16" spans="1:103" x14ac:dyDescent="0.2">
      <c r="A16" s="246">
        <f t="shared" si="9"/>
        <v>5</v>
      </c>
      <c r="B16" s="238">
        <f>IF(G5=$G$2,SUM($C6:G6),IF(G5&gt;$G$2,G6,0))</f>
        <v>0</v>
      </c>
      <c r="C16" s="247"/>
      <c r="D16" s="247"/>
      <c r="E16" s="247"/>
      <c r="F16" s="247"/>
      <c r="G16" s="247">
        <f ca="1">($B16/$C$1)/2</f>
        <v>0</v>
      </c>
      <c r="H16" s="247">
        <f ca="1">IF(H$11&lt;$C$1+$A16,$B16/$C$1,IF(H$11=$C$1+$A16,($B16/$C$1)/2,0))</f>
        <v>0</v>
      </c>
      <c r="I16" s="247">
        <f t="shared" ca="1" si="5"/>
        <v>0</v>
      </c>
      <c r="J16" s="247">
        <f t="shared" ca="1" si="5"/>
        <v>0</v>
      </c>
      <c r="K16" s="247">
        <f t="shared" ca="1" si="5"/>
        <v>0</v>
      </c>
      <c r="L16" s="247">
        <f t="shared" ca="1" si="5"/>
        <v>0</v>
      </c>
      <c r="M16" s="247">
        <f t="shared" ca="1" si="5"/>
        <v>0</v>
      </c>
      <c r="N16" s="247">
        <f t="shared" ca="1" si="5"/>
        <v>0</v>
      </c>
      <c r="O16" s="247">
        <f t="shared" ca="1" si="5"/>
        <v>0</v>
      </c>
      <c r="P16" s="247">
        <f t="shared" ca="1" si="5"/>
        <v>0</v>
      </c>
      <c r="Q16" s="247">
        <f t="shared" ca="1" si="5"/>
        <v>0</v>
      </c>
      <c r="R16" s="247">
        <f t="shared" ca="1" si="5"/>
        <v>0</v>
      </c>
      <c r="S16" s="247">
        <f t="shared" ca="1" si="5"/>
        <v>0</v>
      </c>
      <c r="T16" s="247">
        <f t="shared" ca="1" si="5"/>
        <v>0</v>
      </c>
      <c r="U16" s="247">
        <f t="shared" ca="1" si="5"/>
        <v>0</v>
      </c>
      <c r="V16" s="247">
        <f t="shared" ca="1" si="5"/>
        <v>0</v>
      </c>
      <c r="W16" s="247">
        <f t="shared" ca="1" si="5"/>
        <v>0</v>
      </c>
      <c r="X16" s="247">
        <f t="shared" ca="1" si="5"/>
        <v>0</v>
      </c>
      <c r="Y16" s="247">
        <f t="shared" ca="1" si="6"/>
        <v>0</v>
      </c>
      <c r="Z16" s="247">
        <f t="shared" ca="1" si="6"/>
        <v>0</v>
      </c>
      <c r="AA16" s="247">
        <f t="shared" ca="1" si="6"/>
        <v>0</v>
      </c>
      <c r="AB16" s="247">
        <f t="shared" ca="1" si="6"/>
        <v>0</v>
      </c>
      <c r="AC16" s="247">
        <f t="shared" ca="1" si="6"/>
        <v>0</v>
      </c>
      <c r="AD16" s="247">
        <f t="shared" ca="1" si="6"/>
        <v>0</v>
      </c>
      <c r="AE16" s="247">
        <f t="shared" ca="1" si="6"/>
        <v>0</v>
      </c>
      <c r="AF16" s="247">
        <f t="shared" ca="1" si="6"/>
        <v>0</v>
      </c>
      <c r="AG16" s="247">
        <f t="shared" ca="1" si="6"/>
        <v>0</v>
      </c>
      <c r="AH16" s="247">
        <f t="shared" ca="1" si="6"/>
        <v>0</v>
      </c>
      <c r="AI16" s="247">
        <f t="shared" ca="1" si="6"/>
        <v>0</v>
      </c>
      <c r="AJ16" s="247">
        <f t="shared" ca="1" si="6"/>
        <v>0</v>
      </c>
      <c r="AK16" s="247">
        <f t="shared" ca="1" si="6"/>
        <v>0</v>
      </c>
      <c r="AL16" s="247">
        <f t="shared" ca="1" si="6"/>
        <v>0</v>
      </c>
      <c r="AM16" s="247">
        <f t="shared" ca="1" si="6"/>
        <v>0</v>
      </c>
      <c r="AN16" s="247">
        <f t="shared" ca="1" si="6"/>
        <v>0</v>
      </c>
      <c r="AO16" s="247">
        <f t="shared" ca="1" si="6"/>
        <v>0</v>
      </c>
      <c r="AP16" s="247">
        <f t="shared" ca="1" si="6"/>
        <v>0</v>
      </c>
      <c r="AQ16" s="247">
        <f t="shared" ca="1" si="6"/>
        <v>0</v>
      </c>
      <c r="AR16" s="247">
        <f t="shared" ca="1" si="6"/>
        <v>0</v>
      </c>
      <c r="AS16" s="247">
        <f t="shared" ca="1" si="6"/>
        <v>0</v>
      </c>
      <c r="AT16" s="247">
        <f t="shared" ca="1" si="6"/>
        <v>0</v>
      </c>
      <c r="AU16" s="247">
        <f t="shared" ca="1" si="6"/>
        <v>0</v>
      </c>
      <c r="AV16" s="247">
        <f t="shared" ca="1" si="7"/>
        <v>0</v>
      </c>
      <c r="AW16" s="247">
        <f t="shared" ca="1" si="7"/>
        <v>0</v>
      </c>
      <c r="AX16" s="247">
        <f t="shared" ca="1" si="7"/>
        <v>0</v>
      </c>
      <c r="AY16" s="247">
        <f t="shared" ca="1" si="7"/>
        <v>0</v>
      </c>
      <c r="AZ16" s="247">
        <f t="shared" ca="1" si="7"/>
        <v>0</v>
      </c>
      <c r="BA16" s="247">
        <f t="shared" ca="1" si="7"/>
        <v>0</v>
      </c>
      <c r="BB16" s="247">
        <f t="shared" ca="1" si="7"/>
        <v>0</v>
      </c>
      <c r="BC16" s="247">
        <f t="shared" ca="1" si="7"/>
        <v>0</v>
      </c>
      <c r="BD16" s="247">
        <f t="shared" ca="1" si="7"/>
        <v>0</v>
      </c>
      <c r="BE16" s="247">
        <f t="shared" ca="1" si="7"/>
        <v>0</v>
      </c>
      <c r="BF16" s="247">
        <f t="shared" ca="1" si="7"/>
        <v>0</v>
      </c>
      <c r="BG16" s="247">
        <f t="shared" ca="1" si="7"/>
        <v>0</v>
      </c>
      <c r="BH16" s="247">
        <f t="shared" ca="1" si="7"/>
        <v>0</v>
      </c>
      <c r="BI16" s="247">
        <f t="shared" ca="1" si="7"/>
        <v>0</v>
      </c>
      <c r="BJ16" s="247">
        <f t="shared" ca="1" si="7"/>
        <v>0</v>
      </c>
      <c r="BK16" s="247">
        <f t="shared" ca="1" si="7"/>
        <v>0</v>
      </c>
      <c r="BL16" s="247">
        <f t="shared" ca="1" si="8"/>
        <v>0</v>
      </c>
      <c r="BM16" s="247">
        <f t="shared" ca="1" si="8"/>
        <v>0</v>
      </c>
      <c r="BN16" s="247">
        <f t="shared" ca="1" si="8"/>
        <v>0</v>
      </c>
      <c r="BO16" s="247">
        <f t="shared" ca="1" si="8"/>
        <v>0</v>
      </c>
      <c r="BP16" s="247">
        <f t="shared" ca="1" si="8"/>
        <v>0</v>
      </c>
      <c r="BQ16" s="247">
        <f t="shared" ca="1" si="8"/>
        <v>0</v>
      </c>
      <c r="BR16" s="247">
        <f t="shared" ca="1" si="8"/>
        <v>0</v>
      </c>
      <c r="BS16" s="247">
        <f t="shared" ca="1" si="8"/>
        <v>0</v>
      </c>
      <c r="BT16" s="247">
        <f t="shared" ca="1" si="8"/>
        <v>0</v>
      </c>
      <c r="BU16" s="247">
        <f t="shared" ca="1" si="8"/>
        <v>0</v>
      </c>
      <c r="BV16" s="247">
        <f t="shared" ca="1" si="8"/>
        <v>0</v>
      </c>
      <c r="BW16" s="247">
        <f t="shared" ca="1" si="8"/>
        <v>0</v>
      </c>
      <c r="BX16" s="247">
        <f t="shared" ca="1" si="8"/>
        <v>0</v>
      </c>
      <c r="BY16" s="247">
        <f t="shared" ca="1" si="8"/>
        <v>0</v>
      </c>
      <c r="BZ16" s="247">
        <f t="shared" ca="1" si="8"/>
        <v>0</v>
      </c>
      <c r="CA16" s="247">
        <f t="shared" ca="1" si="8"/>
        <v>0</v>
      </c>
      <c r="CB16" s="247">
        <f t="shared" ca="1" si="8"/>
        <v>0</v>
      </c>
      <c r="CC16" s="247">
        <f t="shared" ca="1" si="8"/>
        <v>0</v>
      </c>
      <c r="CD16" s="247">
        <f t="shared" ca="1" si="8"/>
        <v>0</v>
      </c>
      <c r="CE16" s="247">
        <f t="shared" ca="1" si="8"/>
        <v>0</v>
      </c>
      <c r="CF16" s="247">
        <f t="shared" ca="1" si="8"/>
        <v>0</v>
      </c>
      <c r="CG16" s="247">
        <f t="shared" ca="1" si="8"/>
        <v>0</v>
      </c>
      <c r="CH16" s="247">
        <f t="shared" ca="1" si="8"/>
        <v>0</v>
      </c>
      <c r="CI16" s="247">
        <f t="shared" ca="1" si="8"/>
        <v>0</v>
      </c>
      <c r="CJ16" s="247">
        <f t="shared" ca="1" si="8"/>
        <v>0</v>
      </c>
      <c r="CK16" s="247">
        <f t="shared" ca="1" si="8"/>
        <v>0</v>
      </c>
      <c r="CL16" s="247">
        <f t="shared" ca="1" si="8"/>
        <v>0</v>
      </c>
      <c r="CM16" s="247">
        <f t="shared" ca="1" si="8"/>
        <v>0</v>
      </c>
      <c r="CN16" s="247">
        <f t="shared" ca="1" si="8"/>
        <v>0</v>
      </c>
      <c r="CO16" s="247">
        <f t="shared" ca="1" si="8"/>
        <v>0</v>
      </c>
      <c r="CP16" s="247">
        <f t="shared" ca="1" si="8"/>
        <v>0</v>
      </c>
      <c r="CQ16" s="247">
        <f t="shared" ca="1" si="8"/>
        <v>0</v>
      </c>
      <c r="CR16" s="247">
        <f t="shared" ca="1" si="8"/>
        <v>0</v>
      </c>
      <c r="CS16" s="247">
        <f t="shared" ca="1" si="8"/>
        <v>0</v>
      </c>
      <c r="CT16" s="247">
        <f t="shared" ca="1" si="8"/>
        <v>0</v>
      </c>
      <c r="CU16" s="247">
        <f t="shared" ca="1" si="8"/>
        <v>0</v>
      </c>
      <c r="CV16" s="247">
        <f t="shared" ca="1" si="8"/>
        <v>0</v>
      </c>
      <c r="CW16" s="247">
        <f t="shared" ca="1" si="8"/>
        <v>0</v>
      </c>
      <c r="CX16" s="247">
        <f t="shared" ca="1" si="8"/>
        <v>0</v>
      </c>
      <c r="CY16" s="247">
        <f t="shared" ca="1" si="10"/>
        <v>0</v>
      </c>
    </row>
    <row r="17" spans="1:103" x14ac:dyDescent="0.2">
      <c r="A17" s="246">
        <f t="shared" si="9"/>
        <v>6</v>
      </c>
      <c r="B17" s="238">
        <f>IF(H5=$G$2,SUM($C6:H6),IF(H5&gt;$G$2,H6,0))</f>
        <v>0</v>
      </c>
      <c r="C17" s="247"/>
      <c r="D17" s="247"/>
      <c r="E17" s="247"/>
      <c r="F17" s="247"/>
      <c r="G17" s="247"/>
      <c r="H17" s="247">
        <f ca="1">($B17/$C$1)/2</f>
        <v>0</v>
      </c>
      <c r="I17" s="247">
        <f ca="1">IF(I$11&lt;$C$1+$A17,$B17/$C$1,IF(I$11=$C$1+$A17,($B17/$C$1)/2,0))</f>
        <v>0</v>
      </c>
      <c r="J17" s="247">
        <f t="shared" ca="1" si="5"/>
        <v>0</v>
      </c>
      <c r="K17" s="247">
        <f t="shared" ca="1" si="5"/>
        <v>0</v>
      </c>
      <c r="L17" s="247">
        <f t="shared" ca="1" si="5"/>
        <v>0</v>
      </c>
      <c r="M17" s="247">
        <f t="shared" ca="1" si="5"/>
        <v>0</v>
      </c>
      <c r="N17" s="247">
        <f t="shared" ca="1" si="5"/>
        <v>0</v>
      </c>
      <c r="O17" s="247">
        <f t="shared" ca="1" si="5"/>
        <v>0</v>
      </c>
      <c r="P17" s="247">
        <f t="shared" ca="1" si="5"/>
        <v>0</v>
      </c>
      <c r="Q17" s="247">
        <f t="shared" ca="1" si="5"/>
        <v>0</v>
      </c>
      <c r="R17" s="247">
        <f t="shared" ca="1" si="5"/>
        <v>0</v>
      </c>
      <c r="S17" s="247">
        <f t="shared" ca="1" si="5"/>
        <v>0</v>
      </c>
      <c r="T17" s="247">
        <f t="shared" ca="1" si="5"/>
        <v>0</v>
      </c>
      <c r="U17" s="247">
        <f t="shared" ca="1" si="5"/>
        <v>0</v>
      </c>
      <c r="V17" s="247">
        <f t="shared" ca="1" si="5"/>
        <v>0</v>
      </c>
      <c r="W17" s="247">
        <f t="shared" ca="1" si="5"/>
        <v>0</v>
      </c>
      <c r="X17" s="247">
        <f t="shared" ca="1" si="5"/>
        <v>0</v>
      </c>
      <c r="Y17" s="247">
        <f t="shared" ca="1" si="6"/>
        <v>0</v>
      </c>
      <c r="Z17" s="247">
        <f t="shared" ca="1" si="6"/>
        <v>0</v>
      </c>
      <c r="AA17" s="247">
        <f t="shared" ca="1" si="6"/>
        <v>0</v>
      </c>
      <c r="AB17" s="247">
        <f t="shared" ca="1" si="6"/>
        <v>0</v>
      </c>
      <c r="AC17" s="247">
        <f t="shared" ca="1" si="6"/>
        <v>0</v>
      </c>
      <c r="AD17" s="247">
        <f t="shared" ca="1" si="6"/>
        <v>0</v>
      </c>
      <c r="AE17" s="247">
        <f t="shared" ca="1" si="6"/>
        <v>0</v>
      </c>
      <c r="AF17" s="247">
        <f t="shared" ca="1" si="6"/>
        <v>0</v>
      </c>
      <c r="AG17" s="247">
        <f t="shared" ca="1" si="6"/>
        <v>0</v>
      </c>
      <c r="AH17" s="247">
        <f t="shared" ca="1" si="6"/>
        <v>0</v>
      </c>
      <c r="AI17" s="247">
        <f t="shared" ca="1" si="6"/>
        <v>0</v>
      </c>
      <c r="AJ17" s="247">
        <f t="shared" ca="1" si="6"/>
        <v>0</v>
      </c>
      <c r="AK17" s="247">
        <f t="shared" ca="1" si="6"/>
        <v>0</v>
      </c>
      <c r="AL17" s="247">
        <f t="shared" ca="1" si="6"/>
        <v>0</v>
      </c>
      <c r="AM17" s="247">
        <f t="shared" ca="1" si="6"/>
        <v>0</v>
      </c>
      <c r="AN17" s="247">
        <f t="shared" ca="1" si="6"/>
        <v>0</v>
      </c>
      <c r="AO17" s="247">
        <f t="shared" ca="1" si="6"/>
        <v>0</v>
      </c>
      <c r="AP17" s="247">
        <f t="shared" ca="1" si="6"/>
        <v>0</v>
      </c>
      <c r="AQ17" s="247">
        <f t="shared" ca="1" si="6"/>
        <v>0</v>
      </c>
      <c r="AR17" s="247">
        <f t="shared" ca="1" si="6"/>
        <v>0</v>
      </c>
      <c r="AS17" s="247">
        <f t="shared" ca="1" si="6"/>
        <v>0</v>
      </c>
      <c r="AT17" s="247">
        <f t="shared" ca="1" si="6"/>
        <v>0</v>
      </c>
      <c r="AU17" s="247">
        <f t="shared" ca="1" si="6"/>
        <v>0</v>
      </c>
      <c r="AV17" s="247">
        <f t="shared" ca="1" si="7"/>
        <v>0</v>
      </c>
      <c r="AW17" s="247">
        <f t="shared" ca="1" si="7"/>
        <v>0</v>
      </c>
      <c r="AX17" s="247">
        <f t="shared" ca="1" si="7"/>
        <v>0</v>
      </c>
      <c r="AY17" s="247">
        <f t="shared" ca="1" si="7"/>
        <v>0</v>
      </c>
      <c r="AZ17" s="247">
        <f t="shared" ca="1" si="7"/>
        <v>0</v>
      </c>
      <c r="BA17" s="247">
        <f t="shared" ca="1" si="7"/>
        <v>0</v>
      </c>
      <c r="BB17" s="247">
        <f t="shared" ca="1" si="7"/>
        <v>0</v>
      </c>
      <c r="BC17" s="247">
        <f t="shared" ca="1" si="7"/>
        <v>0</v>
      </c>
      <c r="BD17" s="247">
        <f t="shared" ca="1" si="7"/>
        <v>0</v>
      </c>
      <c r="BE17" s="247">
        <f t="shared" ca="1" si="7"/>
        <v>0</v>
      </c>
      <c r="BF17" s="247">
        <f t="shared" ca="1" si="7"/>
        <v>0</v>
      </c>
      <c r="BG17" s="247">
        <f t="shared" ca="1" si="7"/>
        <v>0</v>
      </c>
      <c r="BH17" s="247">
        <f t="shared" ca="1" si="7"/>
        <v>0</v>
      </c>
      <c r="BI17" s="247">
        <f t="shared" ca="1" si="7"/>
        <v>0</v>
      </c>
      <c r="BJ17" s="247">
        <f t="shared" ca="1" si="7"/>
        <v>0</v>
      </c>
      <c r="BK17" s="247">
        <f t="shared" ca="1" si="7"/>
        <v>0</v>
      </c>
      <c r="BL17" s="247">
        <f t="shared" ca="1" si="8"/>
        <v>0</v>
      </c>
      <c r="BM17" s="247">
        <f t="shared" ca="1" si="8"/>
        <v>0</v>
      </c>
      <c r="BN17" s="247">
        <f t="shared" ca="1" si="8"/>
        <v>0</v>
      </c>
      <c r="BO17" s="247">
        <f t="shared" ca="1" si="8"/>
        <v>0</v>
      </c>
      <c r="BP17" s="247">
        <f t="shared" ca="1" si="8"/>
        <v>0</v>
      </c>
      <c r="BQ17" s="247">
        <f t="shared" ca="1" si="8"/>
        <v>0</v>
      </c>
      <c r="BR17" s="247">
        <f t="shared" ca="1" si="8"/>
        <v>0</v>
      </c>
      <c r="BS17" s="247">
        <f t="shared" ca="1" si="8"/>
        <v>0</v>
      </c>
      <c r="BT17" s="247">
        <f t="shared" ca="1" si="8"/>
        <v>0</v>
      </c>
      <c r="BU17" s="247">
        <f t="shared" ca="1" si="8"/>
        <v>0</v>
      </c>
      <c r="BV17" s="247">
        <f t="shared" ca="1" si="8"/>
        <v>0</v>
      </c>
      <c r="BW17" s="247">
        <f t="shared" ca="1" si="8"/>
        <v>0</v>
      </c>
      <c r="BX17" s="247">
        <f t="shared" ca="1" si="8"/>
        <v>0</v>
      </c>
      <c r="BY17" s="247">
        <f t="shared" ca="1" si="8"/>
        <v>0</v>
      </c>
      <c r="BZ17" s="247">
        <f t="shared" ca="1" si="8"/>
        <v>0</v>
      </c>
      <c r="CA17" s="247">
        <f t="shared" ca="1" si="8"/>
        <v>0</v>
      </c>
      <c r="CB17" s="247">
        <f t="shared" ca="1" si="8"/>
        <v>0</v>
      </c>
      <c r="CC17" s="247">
        <f t="shared" ca="1" si="8"/>
        <v>0</v>
      </c>
      <c r="CD17" s="247">
        <f t="shared" ca="1" si="8"/>
        <v>0</v>
      </c>
      <c r="CE17" s="247">
        <f t="shared" ca="1" si="8"/>
        <v>0</v>
      </c>
      <c r="CF17" s="247">
        <f t="shared" ca="1" si="8"/>
        <v>0</v>
      </c>
      <c r="CG17" s="247">
        <f t="shared" ca="1" si="8"/>
        <v>0</v>
      </c>
      <c r="CH17" s="247">
        <f t="shared" ca="1" si="8"/>
        <v>0</v>
      </c>
      <c r="CI17" s="247">
        <f t="shared" ca="1" si="8"/>
        <v>0</v>
      </c>
      <c r="CJ17" s="247">
        <f t="shared" ca="1" si="8"/>
        <v>0</v>
      </c>
      <c r="CK17" s="247">
        <f t="shared" ca="1" si="8"/>
        <v>0</v>
      </c>
      <c r="CL17" s="247">
        <f t="shared" ca="1" si="8"/>
        <v>0</v>
      </c>
      <c r="CM17" s="247">
        <f t="shared" ca="1" si="8"/>
        <v>0</v>
      </c>
      <c r="CN17" s="247">
        <f t="shared" ca="1" si="8"/>
        <v>0</v>
      </c>
      <c r="CO17" s="247">
        <f t="shared" ca="1" si="8"/>
        <v>0</v>
      </c>
      <c r="CP17" s="247">
        <f t="shared" ca="1" si="8"/>
        <v>0</v>
      </c>
      <c r="CQ17" s="247">
        <f t="shared" ca="1" si="8"/>
        <v>0</v>
      </c>
      <c r="CR17" s="247">
        <f t="shared" ca="1" si="8"/>
        <v>0</v>
      </c>
      <c r="CS17" s="247">
        <f t="shared" ca="1" si="8"/>
        <v>0</v>
      </c>
      <c r="CT17" s="247">
        <f t="shared" ca="1" si="8"/>
        <v>0</v>
      </c>
      <c r="CU17" s="247">
        <f t="shared" ca="1" si="8"/>
        <v>0</v>
      </c>
      <c r="CV17" s="247">
        <f t="shared" ca="1" si="8"/>
        <v>0</v>
      </c>
      <c r="CW17" s="247">
        <f t="shared" ca="1" si="8"/>
        <v>0</v>
      </c>
      <c r="CX17" s="247">
        <f t="shared" ca="1" si="8"/>
        <v>0</v>
      </c>
      <c r="CY17" s="247">
        <f t="shared" ca="1" si="10"/>
        <v>0</v>
      </c>
    </row>
    <row r="18" spans="1:103" x14ac:dyDescent="0.2">
      <c r="A18" s="246">
        <f t="shared" si="9"/>
        <v>7</v>
      </c>
      <c r="B18" s="238">
        <f>IF(I5=$G$2,SUM($C6:I6),IF(I5&gt;$G$2,I6,0))</f>
        <v>0</v>
      </c>
      <c r="C18" s="247"/>
      <c r="D18" s="247"/>
      <c r="E18" s="247"/>
      <c r="F18" s="247"/>
      <c r="G18" s="247"/>
      <c r="H18" s="247"/>
      <c r="I18" s="247">
        <f ca="1">($B18/$C$1)/2</f>
        <v>0</v>
      </c>
      <c r="J18" s="247">
        <f ca="1">IF(J$11&lt;$C$1+$A18,$B18/$C$1,IF(J$11=$C$1+$A18,($B18/$C$1)/2,0))</f>
        <v>0</v>
      </c>
      <c r="K18" s="247">
        <f t="shared" ca="1" si="5"/>
        <v>0</v>
      </c>
      <c r="L18" s="247">
        <f t="shared" ca="1" si="5"/>
        <v>0</v>
      </c>
      <c r="M18" s="247">
        <f t="shared" ca="1" si="5"/>
        <v>0</v>
      </c>
      <c r="N18" s="247">
        <f t="shared" ca="1" si="5"/>
        <v>0</v>
      </c>
      <c r="O18" s="247">
        <f t="shared" ca="1" si="5"/>
        <v>0</v>
      </c>
      <c r="P18" s="247">
        <f t="shared" ca="1" si="5"/>
        <v>0</v>
      </c>
      <c r="Q18" s="247">
        <f t="shared" ca="1" si="5"/>
        <v>0</v>
      </c>
      <c r="R18" s="247">
        <f t="shared" ca="1" si="5"/>
        <v>0</v>
      </c>
      <c r="S18" s="247">
        <f t="shared" ca="1" si="5"/>
        <v>0</v>
      </c>
      <c r="T18" s="247">
        <f t="shared" ca="1" si="5"/>
        <v>0</v>
      </c>
      <c r="U18" s="247">
        <f t="shared" ca="1" si="5"/>
        <v>0</v>
      </c>
      <c r="V18" s="247">
        <f t="shared" ca="1" si="5"/>
        <v>0</v>
      </c>
      <c r="W18" s="247">
        <f t="shared" ca="1" si="5"/>
        <v>0</v>
      </c>
      <c r="X18" s="247">
        <f t="shared" ca="1" si="5"/>
        <v>0</v>
      </c>
      <c r="Y18" s="247">
        <f t="shared" ca="1" si="6"/>
        <v>0</v>
      </c>
      <c r="Z18" s="247">
        <f t="shared" ca="1" si="6"/>
        <v>0</v>
      </c>
      <c r="AA18" s="247">
        <f t="shared" ca="1" si="6"/>
        <v>0</v>
      </c>
      <c r="AB18" s="247">
        <f t="shared" ca="1" si="6"/>
        <v>0</v>
      </c>
      <c r="AC18" s="247">
        <f t="shared" ca="1" si="6"/>
        <v>0</v>
      </c>
      <c r="AD18" s="247">
        <f t="shared" ca="1" si="6"/>
        <v>0</v>
      </c>
      <c r="AE18" s="247">
        <f t="shared" ca="1" si="6"/>
        <v>0</v>
      </c>
      <c r="AF18" s="247">
        <f t="shared" ca="1" si="6"/>
        <v>0</v>
      </c>
      <c r="AG18" s="247">
        <f t="shared" ca="1" si="6"/>
        <v>0</v>
      </c>
      <c r="AH18" s="247">
        <f t="shared" ca="1" si="6"/>
        <v>0</v>
      </c>
      <c r="AI18" s="247">
        <f t="shared" ca="1" si="6"/>
        <v>0</v>
      </c>
      <c r="AJ18" s="247">
        <f t="shared" ca="1" si="6"/>
        <v>0</v>
      </c>
      <c r="AK18" s="247">
        <f t="shared" ca="1" si="6"/>
        <v>0</v>
      </c>
      <c r="AL18" s="247">
        <f t="shared" ca="1" si="6"/>
        <v>0</v>
      </c>
      <c r="AM18" s="247">
        <f t="shared" ca="1" si="6"/>
        <v>0</v>
      </c>
      <c r="AN18" s="247">
        <f t="shared" ca="1" si="6"/>
        <v>0</v>
      </c>
      <c r="AO18" s="247">
        <f t="shared" ca="1" si="6"/>
        <v>0</v>
      </c>
      <c r="AP18" s="247">
        <f t="shared" ca="1" si="6"/>
        <v>0</v>
      </c>
      <c r="AQ18" s="247">
        <f t="shared" ca="1" si="6"/>
        <v>0</v>
      </c>
      <c r="AR18" s="247">
        <f t="shared" ca="1" si="6"/>
        <v>0</v>
      </c>
      <c r="AS18" s="247">
        <f t="shared" ca="1" si="6"/>
        <v>0</v>
      </c>
      <c r="AT18" s="247">
        <f t="shared" ca="1" si="6"/>
        <v>0</v>
      </c>
      <c r="AU18" s="247">
        <f t="shared" ca="1" si="6"/>
        <v>0</v>
      </c>
      <c r="AV18" s="247">
        <f t="shared" ca="1" si="7"/>
        <v>0</v>
      </c>
      <c r="AW18" s="247">
        <f t="shared" ca="1" si="7"/>
        <v>0</v>
      </c>
      <c r="AX18" s="247">
        <f t="shared" ca="1" si="7"/>
        <v>0</v>
      </c>
      <c r="AY18" s="247">
        <f t="shared" ca="1" si="7"/>
        <v>0</v>
      </c>
      <c r="AZ18" s="247">
        <f t="shared" ca="1" si="7"/>
        <v>0</v>
      </c>
      <c r="BA18" s="247">
        <f t="shared" ca="1" si="7"/>
        <v>0</v>
      </c>
      <c r="BB18" s="247">
        <f t="shared" ca="1" si="7"/>
        <v>0</v>
      </c>
      <c r="BC18" s="247">
        <f t="shared" ca="1" si="7"/>
        <v>0</v>
      </c>
      <c r="BD18" s="247">
        <f t="shared" ca="1" si="7"/>
        <v>0</v>
      </c>
      <c r="BE18" s="247">
        <f t="shared" ca="1" si="7"/>
        <v>0</v>
      </c>
      <c r="BF18" s="247">
        <f t="shared" ca="1" si="7"/>
        <v>0</v>
      </c>
      <c r="BG18" s="247">
        <f t="shared" ca="1" si="7"/>
        <v>0</v>
      </c>
      <c r="BH18" s="247">
        <f t="shared" ca="1" si="7"/>
        <v>0</v>
      </c>
      <c r="BI18" s="247">
        <f t="shared" ca="1" si="7"/>
        <v>0</v>
      </c>
      <c r="BJ18" s="247">
        <f t="shared" ca="1" si="7"/>
        <v>0</v>
      </c>
      <c r="BK18" s="247">
        <f t="shared" ca="1" si="7"/>
        <v>0</v>
      </c>
      <c r="BL18" s="247">
        <f t="shared" ca="1" si="8"/>
        <v>0</v>
      </c>
      <c r="BM18" s="247">
        <f t="shared" ca="1" si="8"/>
        <v>0</v>
      </c>
      <c r="BN18" s="247">
        <f t="shared" ca="1" si="8"/>
        <v>0</v>
      </c>
      <c r="BO18" s="247">
        <f t="shared" ca="1" si="8"/>
        <v>0</v>
      </c>
      <c r="BP18" s="247">
        <f t="shared" ca="1" si="8"/>
        <v>0</v>
      </c>
      <c r="BQ18" s="247">
        <f t="shared" ca="1" si="8"/>
        <v>0</v>
      </c>
      <c r="BR18" s="247">
        <f t="shared" ca="1" si="8"/>
        <v>0</v>
      </c>
      <c r="BS18" s="247">
        <f t="shared" ca="1" si="8"/>
        <v>0</v>
      </c>
      <c r="BT18" s="247">
        <f t="shared" ca="1" si="8"/>
        <v>0</v>
      </c>
      <c r="BU18" s="247">
        <f t="shared" ca="1" si="8"/>
        <v>0</v>
      </c>
      <c r="BV18" s="247">
        <f t="shared" ca="1" si="8"/>
        <v>0</v>
      </c>
      <c r="BW18" s="247">
        <f t="shared" ca="1" si="8"/>
        <v>0</v>
      </c>
      <c r="BX18" s="247">
        <f t="shared" ca="1" si="8"/>
        <v>0</v>
      </c>
      <c r="BY18" s="247">
        <f t="shared" ca="1" si="8"/>
        <v>0</v>
      </c>
      <c r="BZ18" s="247">
        <f t="shared" ca="1" si="8"/>
        <v>0</v>
      </c>
      <c r="CA18" s="247">
        <f t="shared" ca="1" si="8"/>
        <v>0</v>
      </c>
      <c r="CB18" s="247">
        <f t="shared" ca="1" si="8"/>
        <v>0</v>
      </c>
      <c r="CC18" s="247">
        <f t="shared" ca="1" si="8"/>
        <v>0</v>
      </c>
      <c r="CD18" s="247">
        <f t="shared" ca="1" si="8"/>
        <v>0</v>
      </c>
      <c r="CE18" s="247">
        <f t="shared" ca="1" si="8"/>
        <v>0</v>
      </c>
      <c r="CF18" s="247">
        <f t="shared" ca="1" si="8"/>
        <v>0</v>
      </c>
      <c r="CG18" s="247">
        <f t="shared" ref="CG18:CX18" ca="1" si="11">IF(CG$11&lt;$C$1+$A18,$B18/$C$1,IF(CG$11=$C$1+$A18,($B18/$C$1)/2,0))</f>
        <v>0</v>
      </c>
      <c r="CH18" s="247">
        <f t="shared" ca="1" si="11"/>
        <v>0</v>
      </c>
      <c r="CI18" s="247">
        <f t="shared" ca="1" si="11"/>
        <v>0</v>
      </c>
      <c r="CJ18" s="247">
        <f t="shared" ca="1" si="11"/>
        <v>0</v>
      </c>
      <c r="CK18" s="247">
        <f t="shared" ca="1" si="11"/>
        <v>0</v>
      </c>
      <c r="CL18" s="247">
        <f t="shared" ca="1" si="11"/>
        <v>0</v>
      </c>
      <c r="CM18" s="247">
        <f t="shared" ca="1" si="11"/>
        <v>0</v>
      </c>
      <c r="CN18" s="247">
        <f t="shared" ca="1" si="11"/>
        <v>0</v>
      </c>
      <c r="CO18" s="247">
        <f t="shared" ca="1" si="11"/>
        <v>0</v>
      </c>
      <c r="CP18" s="247">
        <f t="shared" ca="1" si="11"/>
        <v>0</v>
      </c>
      <c r="CQ18" s="247">
        <f t="shared" ca="1" si="11"/>
        <v>0</v>
      </c>
      <c r="CR18" s="247">
        <f t="shared" ca="1" si="11"/>
        <v>0</v>
      </c>
      <c r="CS18" s="247">
        <f t="shared" ca="1" si="11"/>
        <v>0</v>
      </c>
      <c r="CT18" s="247">
        <f t="shared" ca="1" si="11"/>
        <v>0</v>
      </c>
      <c r="CU18" s="247">
        <f t="shared" ca="1" si="11"/>
        <v>0</v>
      </c>
      <c r="CV18" s="247">
        <f t="shared" ca="1" si="11"/>
        <v>0</v>
      </c>
      <c r="CW18" s="247">
        <f t="shared" ca="1" si="11"/>
        <v>0</v>
      </c>
      <c r="CX18" s="247">
        <f t="shared" ca="1" si="11"/>
        <v>0</v>
      </c>
      <c r="CY18" s="247">
        <f t="shared" ca="1" si="10"/>
        <v>0</v>
      </c>
    </row>
    <row r="19" spans="1:103" x14ac:dyDescent="0.2">
      <c r="A19" s="246">
        <f t="shared" si="9"/>
        <v>8</v>
      </c>
      <c r="B19" s="238">
        <f>IF(J5=$G$2,SUM($C6:J6),IF(J5&gt;$G$2,J6,0))</f>
        <v>0</v>
      </c>
      <c r="C19" s="247"/>
      <c r="D19" s="247"/>
      <c r="E19" s="247"/>
      <c r="F19" s="247"/>
      <c r="G19" s="247"/>
      <c r="H19" s="247"/>
      <c r="I19" s="247"/>
      <c r="J19" s="247">
        <f ca="1">($B19/$C$1)/2</f>
        <v>0</v>
      </c>
      <c r="K19" s="247">
        <f ca="1">IF(K$11&lt;$C$1+$A19,$B19/$C$1,IF(K$11=$C$1+$A19,($B19/$C$1)/2,0))</f>
        <v>0</v>
      </c>
      <c r="L19" s="247">
        <f t="shared" ca="1" si="5"/>
        <v>0</v>
      </c>
      <c r="M19" s="247">
        <f t="shared" ca="1" si="5"/>
        <v>0</v>
      </c>
      <c r="N19" s="247">
        <f t="shared" ca="1" si="5"/>
        <v>0</v>
      </c>
      <c r="O19" s="247">
        <f t="shared" ca="1" si="5"/>
        <v>0</v>
      </c>
      <c r="P19" s="247">
        <f t="shared" ca="1" si="5"/>
        <v>0</v>
      </c>
      <c r="Q19" s="247">
        <f t="shared" ca="1" si="5"/>
        <v>0</v>
      </c>
      <c r="R19" s="247">
        <f t="shared" ca="1" si="5"/>
        <v>0</v>
      </c>
      <c r="S19" s="247">
        <f t="shared" ca="1" si="5"/>
        <v>0</v>
      </c>
      <c r="T19" s="247">
        <f t="shared" ca="1" si="5"/>
        <v>0</v>
      </c>
      <c r="U19" s="247">
        <f t="shared" ca="1" si="5"/>
        <v>0</v>
      </c>
      <c r="V19" s="247">
        <f t="shared" ca="1" si="5"/>
        <v>0</v>
      </c>
      <c r="W19" s="247">
        <f t="shared" ca="1" si="5"/>
        <v>0</v>
      </c>
      <c r="X19" s="247">
        <f t="shared" ca="1" si="5"/>
        <v>0</v>
      </c>
      <c r="Y19" s="247">
        <f t="shared" ca="1" si="6"/>
        <v>0</v>
      </c>
      <c r="Z19" s="247">
        <f t="shared" ca="1" si="6"/>
        <v>0</v>
      </c>
      <c r="AA19" s="247">
        <f t="shared" ca="1" si="6"/>
        <v>0</v>
      </c>
      <c r="AB19" s="247">
        <f t="shared" ca="1" si="6"/>
        <v>0</v>
      </c>
      <c r="AC19" s="247">
        <f t="shared" ca="1" si="6"/>
        <v>0</v>
      </c>
      <c r="AD19" s="247">
        <f t="shared" ca="1" si="6"/>
        <v>0</v>
      </c>
      <c r="AE19" s="247">
        <f t="shared" ca="1" si="6"/>
        <v>0</v>
      </c>
      <c r="AF19" s="247">
        <f t="shared" ca="1" si="6"/>
        <v>0</v>
      </c>
      <c r="AG19" s="247">
        <f t="shared" ca="1" si="6"/>
        <v>0</v>
      </c>
      <c r="AH19" s="247">
        <f t="shared" ca="1" si="6"/>
        <v>0</v>
      </c>
      <c r="AI19" s="247">
        <f t="shared" ca="1" si="6"/>
        <v>0</v>
      </c>
      <c r="AJ19" s="247">
        <f t="shared" ca="1" si="6"/>
        <v>0</v>
      </c>
      <c r="AK19" s="247">
        <f t="shared" ca="1" si="6"/>
        <v>0</v>
      </c>
      <c r="AL19" s="247">
        <f t="shared" ca="1" si="6"/>
        <v>0</v>
      </c>
      <c r="AM19" s="247">
        <f t="shared" ca="1" si="6"/>
        <v>0</v>
      </c>
      <c r="AN19" s="247">
        <f t="shared" ca="1" si="6"/>
        <v>0</v>
      </c>
      <c r="AO19" s="247">
        <f t="shared" ca="1" si="6"/>
        <v>0</v>
      </c>
      <c r="AP19" s="247">
        <f t="shared" ca="1" si="6"/>
        <v>0</v>
      </c>
      <c r="AQ19" s="247">
        <f t="shared" ca="1" si="6"/>
        <v>0</v>
      </c>
      <c r="AR19" s="247">
        <f t="shared" ca="1" si="6"/>
        <v>0</v>
      </c>
      <c r="AS19" s="247">
        <f t="shared" ca="1" si="6"/>
        <v>0</v>
      </c>
      <c r="AT19" s="247">
        <f t="shared" ca="1" si="6"/>
        <v>0</v>
      </c>
      <c r="AU19" s="247">
        <f t="shared" ca="1" si="6"/>
        <v>0</v>
      </c>
      <c r="AV19" s="247">
        <f t="shared" ca="1" si="7"/>
        <v>0</v>
      </c>
      <c r="AW19" s="247">
        <f t="shared" ca="1" si="7"/>
        <v>0</v>
      </c>
      <c r="AX19" s="247">
        <f t="shared" ca="1" si="7"/>
        <v>0</v>
      </c>
      <c r="AY19" s="247">
        <f t="shared" ca="1" si="7"/>
        <v>0</v>
      </c>
      <c r="AZ19" s="247">
        <f t="shared" ca="1" si="7"/>
        <v>0</v>
      </c>
      <c r="BA19" s="247">
        <f t="shared" ca="1" si="7"/>
        <v>0</v>
      </c>
      <c r="BB19" s="247">
        <f t="shared" ca="1" si="7"/>
        <v>0</v>
      </c>
      <c r="BC19" s="247">
        <f t="shared" ca="1" si="7"/>
        <v>0</v>
      </c>
      <c r="BD19" s="247">
        <f t="shared" ca="1" si="7"/>
        <v>0</v>
      </c>
      <c r="BE19" s="247">
        <f t="shared" ca="1" si="7"/>
        <v>0</v>
      </c>
      <c r="BF19" s="247">
        <f t="shared" ca="1" si="7"/>
        <v>0</v>
      </c>
      <c r="BG19" s="247">
        <f t="shared" ca="1" si="7"/>
        <v>0</v>
      </c>
      <c r="BH19" s="247">
        <f t="shared" ca="1" si="7"/>
        <v>0</v>
      </c>
      <c r="BI19" s="247">
        <f t="shared" ca="1" si="7"/>
        <v>0</v>
      </c>
      <c r="BJ19" s="247">
        <f t="shared" ca="1" si="7"/>
        <v>0</v>
      </c>
      <c r="BK19" s="247">
        <f t="shared" ca="1" si="7"/>
        <v>0</v>
      </c>
      <c r="BL19" s="247">
        <f t="shared" ref="BL19:CX25" ca="1" si="12">IF(BL$11&lt;$C$1+$A19,$B19/$C$1,IF(BL$11=$C$1+$A19,($B19/$C$1)/2,0))</f>
        <v>0</v>
      </c>
      <c r="BM19" s="247">
        <f t="shared" ca="1" si="12"/>
        <v>0</v>
      </c>
      <c r="BN19" s="247">
        <f t="shared" ca="1" si="12"/>
        <v>0</v>
      </c>
      <c r="BO19" s="247">
        <f t="shared" ca="1" si="12"/>
        <v>0</v>
      </c>
      <c r="BP19" s="247">
        <f t="shared" ca="1" si="12"/>
        <v>0</v>
      </c>
      <c r="BQ19" s="247">
        <f t="shared" ca="1" si="12"/>
        <v>0</v>
      </c>
      <c r="BR19" s="247">
        <f t="shared" ca="1" si="12"/>
        <v>0</v>
      </c>
      <c r="BS19" s="247">
        <f t="shared" ca="1" si="12"/>
        <v>0</v>
      </c>
      <c r="BT19" s="247">
        <f t="shared" ca="1" si="12"/>
        <v>0</v>
      </c>
      <c r="BU19" s="247">
        <f t="shared" ca="1" si="12"/>
        <v>0</v>
      </c>
      <c r="BV19" s="247">
        <f t="shared" ca="1" si="12"/>
        <v>0</v>
      </c>
      <c r="BW19" s="247">
        <f t="shared" ca="1" si="12"/>
        <v>0</v>
      </c>
      <c r="BX19" s="247">
        <f t="shared" ca="1" si="12"/>
        <v>0</v>
      </c>
      <c r="BY19" s="247">
        <f t="shared" ca="1" si="12"/>
        <v>0</v>
      </c>
      <c r="BZ19" s="247">
        <f t="shared" ca="1" si="12"/>
        <v>0</v>
      </c>
      <c r="CA19" s="247">
        <f t="shared" ca="1" si="12"/>
        <v>0</v>
      </c>
      <c r="CB19" s="247">
        <f t="shared" ca="1" si="12"/>
        <v>0</v>
      </c>
      <c r="CC19" s="247">
        <f t="shared" ca="1" si="12"/>
        <v>0</v>
      </c>
      <c r="CD19" s="247">
        <f t="shared" ca="1" si="12"/>
        <v>0</v>
      </c>
      <c r="CE19" s="247">
        <f t="shared" ca="1" si="12"/>
        <v>0</v>
      </c>
      <c r="CF19" s="247">
        <f t="shared" ca="1" si="12"/>
        <v>0</v>
      </c>
      <c r="CG19" s="247">
        <f t="shared" ca="1" si="12"/>
        <v>0</v>
      </c>
      <c r="CH19" s="247">
        <f t="shared" ca="1" si="12"/>
        <v>0</v>
      </c>
      <c r="CI19" s="247">
        <f t="shared" ca="1" si="12"/>
        <v>0</v>
      </c>
      <c r="CJ19" s="247">
        <f t="shared" ca="1" si="12"/>
        <v>0</v>
      </c>
      <c r="CK19" s="247">
        <f t="shared" ca="1" si="12"/>
        <v>0</v>
      </c>
      <c r="CL19" s="247">
        <f t="shared" ca="1" si="12"/>
        <v>0</v>
      </c>
      <c r="CM19" s="247">
        <f t="shared" ca="1" si="12"/>
        <v>0</v>
      </c>
      <c r="CN19" s="247">
        <f t="shared" ca="1" si="12"/>
        <v>0</v>
      </c>
      <c r="CO19" s="247">
        <f t="shared" ca="1" si="12"/>
        <v>0</v>
      </c>
      <c r="CP19" s="247">
        <f t="shared" ca="1" si="12"/>
        <v>0</v>
      </c>
      <c r="CQ19" s="247">
        <f t="shared" ca="1" si="12"/>
        <v>0</v>
      </c>
      <c r="CR19" s="247">
        <f t="shared" ca="1" si="12"/>
        <v>0</v>
      </c>
      <c r="CS19" s="247">
        <f t="shared" ca="1" si="12"/>
        <v>0</v>
      </c>
      <c r="CT19" s="247">
        <f t="shared" ca="1" si="12"/>
        <v>0</v>
      </c>
      <c r="CU19" s="247">
        <f t="shared" ca="1" si="12"/>
        <v>0</v>
      </c>
      <c r="CV19" s="247">
        <f t="shared" ca="1" si="12"/>
        <v>0</v>
      </c>
      <c r="CW19" s="247">
        <f t="shared" ca="1" si="12"/>
        <v>0</v>
      </c>
      <c r="CX19" s="247">
        <f t="shared" ca="1" si="12"/>
        <v>0</v>
      </c>
      <c r="CY19" s="247">
        <f t="shared" ca="1" si="10"/>
        <v>0</v>
      </c>
    </row>
    <row r="20" spans="1:103" x14ac:dyDescent="0.2">
      <c r="A20" s="246">
        <f t="shared" si="9"/>
        <v>9</v>
      </c>
      <c r="B20" s="238">
        <f>IF(K5=$G$2,SUM($C6:K6),IF(K5&gt;$G$2,K6,0))</f>
        <v>0</v>
      </c>
      <c r="C20" s="247"/>
      <c r="D20" s="247"/>
      <c r="E20" s="247"/>
      <c r="F20" s="247"/>
      <c r="G20" s="247"/>
      <c r="H20" s="247"/>
      <c r="I20" s="247"/>
      <c r="J20" s="247"/>
      <c r="K20" s="247">
        <f ca="1">($B20/$C$1)/2</f>
        <v>0</v>
      </c>
      <c r="L20" s="247">
        <f ca="1">IF(L$11&lt;$C$1+$A20,$B20/$C$1,IF(L$11=$C$1+$A20,($B20/$C$1)/2,0))</f>
        <v>0</v>
      </c>
      <c r="M20" s="247">
        <f t="shared" ca="1" si="5"/>
        <v>0</v>
      </c>
      <c r="N20" s="247">
        <f t="shared" ca="1" si="5"/>
        <v>0</v>
      </c>
      <c r="O20" s="247">
        <f t="shared" ca="1" si="5"/>
        <v>0</v>
      </c>
      <c r="P20" s="247">
        <f t="shared" ca="1" si="5"/>
        <v>0</v>
      </c>
      <c r="Q20" s="247">
        <f t="shared" ca="1" si="5"/>
        <v>0</v>
      </c>
      <c r="R20" s="247">
        <f t="shared" ca="1" si="5"/>
        <v>0</v>
      </c>
      <c r="S20" s="247">
        <f t="shared" ca="1" si="5"/>
        <v>0</v>
      </c>
      <c r="T20" s="247">
        <f t="shared" ca="1" si="5"/>
        <v>0</v>
      </c>
      <c r="U20" s="247">
        <f t="shared" ca="1" si="5"/>
        <v>0</v>
      </c>
      <c r="V20" s="247">
        <f t="shared" ca="1" si="5"/>
        <v>0</v>
      </c>
      <c r="W20" s="247">
        <f t="shared" ca="1" si="5"/>
        <v>0</v>
      </c>
      <c r="X20" s="247">
        <f t="shared" ca="1" si="5"/>
        <v>0</v>
      </c>
      <c r="Y20" s="247">
        <f t="shared" ca="1" si="6"/>
        <v>0</v>
      </c>
      <c r="Z20" s="247">
        <f t="shared" ca="1" si="6"/>
        <v>0</v>
      </c>
      <c r="AA20" s="247">
        <f t="shared" ca="1" si="6"/>
        <v>0</v>
      </c>
      <c r="AB20" s="247">
        <f t="shared" ca="1" si="6"/>
        <v>0</v>
      </c>
      <c r="AC20" s="247">
        <f t="shared" ca="1" si="6"/>
        <v>0</v>
      </c>
      <c r="AD20" s="247">
        <f t="shared" ca="1" si="6"/>
        <v>0</v>
      </c>
      <c r="AE20" s="247">
        <f t="shared" ca="1" si="6"/>
        <v>0</v>
      </c>
      <c r="AF20" s="247">
        <f t="shared" ca="1" si="6"/>
        <v>0</v>
      </c>
      <c r="AG20" s="247">
        <f t="shared" ca="1" si="6"/>
        <v>0</v>
      </c>
      <c r="AH20" s="247">
        <f t="shared" ca="1" si="6"/>
        <v>0</v>
      </c>
      <c r="AI20" s="247">
        <f t="shared" ca="1" si="6"/>
        <v>0</v>
      </c>
      <c r="AJ20" s="247">
        <f t="shared" ca="1" si="6"/>
        <v>0</v>
      </c>
      <c r="AK20" s="247">
        <f t="shared" ca="1" si="6"/>
        <v>0</v>
      </c>
      <c r="AL20" s="247">
        <f t="shared" ca="1" si="6"/>
        <v>0</v>
      </c>
      <c r="AM20" s="247">
        <f t="shared" ca="1" si="6"/>
        <v>0</v>
      </c>
      <c r="AN20" s="247">
        <f t="shared" ca="1" si="6"/>
        <v>0</v>
      </c>
      <c r="AO20" s="247">
        <f t="shared" ca="1" si="6"/>
        <v>0</v>
      </c>
      <c r="AP20" s="247">
        <f t="shared" ca="1" si="6"/>
        <v>0</v>
      </c>
      <c r="AQ20" s="247">
        <f t="shared" ca="1" si="6"/>
        <v>0</v>
      </c>
      <c r="AR20" s="247">
        <f t="shared" ca="1" si="6"/>
        <v>0</v>
      </c>
      <c r="AS20" s="247">
        <f t="shared" ca="1" si="6"/>
        <v>0</v>
      </c>
      <c r="AT20" s="247">
        <f t="shared" ca="1" si="6"/>
        <v>0</v>
      </c>
      <c r="AU20" s="247">
        <f t="shared" ca="1" si="6"/>
        <v>0</v>
      </c>
      <c r="AV20" s="247">
        <f t="shared" ca="1" si="7"/>
        <v>0</v>
      </c>
      <c r="AW20" s="247">
        <f t="shared" ca="1" si="7"/>
        <v>0</v>
      </c>
      <c r="AX20" s="247">
        <f t="shared" ca="1" si="7"/>
        <v>0</v>
      </c>
      <c r="AY20" s="247">
        <f t="shared" ca="1" si="7"/>
        <v>0</v>
      </c>
      <c r="AZ20" s="247">
        <f t="shared" ca="1" si="7"/>
        <v>0</v>
      </c>
      <c r="BA20" s="247">
        <f t="shared" ca="1" si="7"/>
        <v>0</v>
      </c>
      <c r="BB20" s="247">
        <f t="shared" ca="1" si="7"/>
        <v>0</v>
      </c>
      <c r="BC20" s="247">
        <f t="shared" ca="1" si="7"/>
        <v>0</v>
      </c>
      <c r="BD20" s="247">
        <f t="shared" ca="1" si="7"/>
        <v>0</v>
      </c>
      <c r="BE20" s="247">
        <f t="shared" ca="1" si="7"/>
        <v>0</v>
      </c>
      <c r="BF20" s="247">
        <f t="shared" ca="1" si="7"/>
        <v>0</v>
      </c>
      <c r="BG20" s="247">
        <f t="shared" ca="1" si="7"/>
        <v>0</v>
      </c>
      <c r="BH20" s="247">
        <f t="shared" ca="1" si="7"/>
        <v>0</v>
      </c>
      <c r="BI20" s="247">
        <f t="shared" ca="1" si="7"/>
        <v>0</v>
      </c>
      <c r="BJ20" s="247">
        <f t="shared" ca="1" si="7"/>
        <v>0</v>
      </c>
      <c r="BK20" s="247">
        <f t="shared" ca="1" si="7"/>
        <v>0</v>
      </c>
      <c r="BL20" s="247">
        <f t="shared" ca="1" si="12"/>
        <v>0</v>
      </c>
      <c r="BM20" s="247">
        <f t="shared" ca="1" si="12"/>
        <v>0</v>
      </c>
      <c r="BN20" s="247">
        <f t="shared" ca="1" si="12"/>
        <v>0</v>
      </c>
      <c r="BO20" s="247">
        <f t="shared" ca="1" si="12"/>
        <v>0</v>
      </c>
      <c r="BP20" s="247">
        <f t="shared" ca="1" si="12"/>
        <v>0</v>
      </c>
      <c r="BQ20" s="247">
        <f t="shared" ca="1" si="12"/>
        <v>0</v>
      </c>
      <c r="BR20" s="247">
        <f t="shared" ca="1" si="12"/>
        <v>0</v>
      </c>
      <c r="BS20" s="247">
        <f t="shared" ca="1" si="12"/>
        <v>0</v>
      </c>
      <c r="BT20" s="247">
        <f t="shared" ca="1" si="12"/>
        <v>0</v>
      </c>
      <c r="BU20" s="247">
        <f t="shared" ca="1" si="12"/>
        <v>0</v>
      </c>
      <c r="BV20" s="247">
        <f t="shared" ca="1" si="12"/>
        <v>0</v>
      </c>
      <c r="BW20" s="247">
        <f t="shared" ca="1" si="12"/>
        <v>0</v>
      </c>
      <c r="BX20" s="247">
        <f t="shared" ca="1" si="12"/>
        <v>0</v>
      </c>
      <c r="BY20" s="247">
        <f t="shared" ca="1" si="12"/>
        <v>0</v>
      </c>
      <c r="BZ20" s="247">
        <f t="shared" ca="1" si="12"/>
        <v>0</v>
      </c>
      <c r="CA20" s="247">
        <f t="shared" ca="1" si="12"/>
        <v>0</v>
      </c>
      <c r="CB20" s="247">
        <f t="shared" ca="1" si="12"/>
        <v>0</v>
      </c>
      <c r="CC20" s="247">
        <f t="shared" ca="1" si="12"/>
        <v>0</v>
      </c>
      <c r="CD20" s="247">
        <f t="shared" ca="1" si="12"/>
        <v>0</v>
      </c>
      <c r="CE20" s="247">
        <f t="shared" ca="1" si="12"/>
        <v>0</v>
      </c>
      <c r="CF20" s="247">
        <f t="shared" ca="1" si="12"/>
        <v>0</v>
      </c>
      <c r="CG20" s="247">
        <f t="shared" ca="1" si="12"/>
        <v>0</v>
      </c>
      <c r="CH20" s="247">
        <f t="shared" ca="1" si="12"/>
        <v>0</v>
      </c>
      <c r="CI20" s="247">
        <f t="shared" ca="1" si="12"/>
        <v>0</v>
      </c>
      <c r="CJ20" s="247">
        <f t="shared" ca="1" si="12"/>
        <v>0</v>
      </c>
      <c r="CK20" s="247">
        <f t="shared" ca="1" si="12"/>
        <v>0</v>
      </c>
      <c r="CL20" s="247">
        <f t="shared" ca="1" si="12"/>
        <v>0</v>
      </c>
      <c r="CM20" s="247">
        <f t="shared" ca="1" si="12"/>
        <v>0</v>
      </c>
      <c r="CN20" s="247">
        <f t="shared" ca="1" si="12"/>
        <v>0</v>
      </c>
      <c r="CO20" s="247">
        <f t="shared" ca="1" si="12"/>
        <v>0</v>
      </c>
      <c r="CP20" s="247">
        <f t="shared" ca="1" si="12"/>
        <v>0</v>
      </c>
      <c r="CQ20" s="247">
        <f t="shared" ca="1" si="12"/>
        <v>0</v>
      </c>
      <c r="CR20" s="247">
        <f t="shared" ca="1" si="12"/>
        <v>0</v>
      </c>
      <c r="CS20" s="247">
        <f t="shared" ca="1" si="12"/>
        <v>0</v>
      </c>
      <c r="CT20" s="247">
        <f t="shared" ca="1" si="12"/>
        <v>0</v>
      </c>
      <c r="CU20" s="247">
        <f t="shared" ca="1" si="12"/>
        <v>0</v>
      </c>
      <c r="CV20" s="247">
        <f t="shared" ca="1" si="12"/>
        <v>0</v>
      </c>
      <c r="CW20" s="247">
        <f t="shared" ca="1" si="12"/>
        <v>0</v>
      </c>
      <c r="CX20" s="247">
        <f t="shared" ca="1" si="12"/>
        <v>0</v>
      </c>
      <c r="CY20" s="247">
        <f t="shared" ca="1" si="10"/>
        <v>0</v>
      </c>
    </row>
    <row r="21" spans="1:103" x14ac:dyDescent="0.2">
      <c r="A21" s="246">
        <f t="shared" si="9"/>
        <v>10</v>
      </c>
      <c r="B21" s="238">
        <f>IF(L5=$G$2,SUM($C6:L6),IF(L5&gt;$G$2,L6,0))</f>
        <v>0</v>
      </c>
      <c r="C21" s="247"/>
      <c r="D21" s="247"/>
      <c r="E21" s="247"/>
      <c r="F21" s="247"/>
      <c r="G21" s="247"/>
      <c r="H21" s="247"/>
      <c r="I21" s="247"/>
      <c r="J21" s="247"/>
      <c r="K21" s="247"/>
      <c r="L21" s="247">
        <f ca="1">($B21/$C$1)/2</f>
        <v>0</v>
      </c>
      <c r="M21" s="247">
        <f ca="1">IF(M$11&lt;$C$1+$A21,$B21/$C$1,IF(M$11=$C$1+$A21,($B21/$C$1)/2,0))</f>
        <v>0</v>
      </c>
      <c r="N21" s="247">
        <f t="shared" ca="1" si="5"/>
        <v>0</v>
      </c>
      <c r="O21" s="247">
        <f t="shared" ca="1" si="5"/>
        <v>0</v>
      </c>
      <c r="P21" s="247">
        <f t="shared" ca="1" si="5"/>
        <v>0</v>
      </c>
      <c r="Q21" s="247">
        <f t="shared" ca="1" si="5"/>
        <v>0</v>
      </c>
      <c r="R21" s="247">
        <f t="shared" ca="1" si="5"/>
        <v>0</v>
      </c>
      <c r="S21" s="247">
        <f t="shared" ca="1" si="5"/>
        <v>0</v>
      </c>
      <c r="T21" s="247">
        <f t="shared" ca="1" si="5"/>
        <v>0</v>
      </c>
      <c r="U21" s="247">
        <f t="shared" ca="1" si="5"/>
        <v>0</v>
      </c>
      <c r="V21" s="247">
        <f t="shared" ca="1" si="5"/>
        <v>0</v>
      </c>
      <c r="W21" s="247">
        <f t="shared" ca="1" si="5"/>
        <v>0</v>
      </c>
      <c r="X21" s="247">
        <f t="shared" ca="1" si="5"/>
        <v>0</v>
      </c>
      <c r="Y21" s="247">
        <f t="shared" ca="1" si="6"/>
        <v>0</v>
      </c>
      <c r="Z21" s="247">
        <f t="shared" ca="1" si="6"/>
        <v>0</v>
      </c>
      <c r="AA21" s="247">
        <f t="shared" ca="1" si="6"/>
        <v>0</v>
      </c>
      <c r="AB21" s="247">
        <f t="shared" ca="1" si="6"/>
        <v>0</v>
      </c>
      <c r="AC21" s="247">
        <f t="shared" ca="1" si="6"/>
        <v>0</v>
      </c>
      <c r="AD21" s="247">
        <f t="shared" ca="1" si="6"/>
        <v>0</v>
      </c>
      <c r="AE21" s="247">
        <f t="shared" ca="1" si="6"/>
        <v>0</v>
      </c>
      <c r="AF21" s="247">
        <f t="shared" ca="1" si="6"/>
        <v>0</v>
      </c>
      <c r="AG21" s="247">
        <f t="shared" ca="1" si="6"/>
        <v>0</v>
      </c>
      <c r="AH21" s="247">
        <f t="shared" ca="1" si="6"/>
        <v>0</v>
      </c>
      <c r="AI21" s="247">
        <f t="shared" ca="1" si="6"/>
        <v>0</v>
      </c>
      <c r="AJ21" s="247">
        <f t="shared" ca="1" si="6"/>
        <v>0</v>
      </c>
      <c r="AK21" s="247">
        <f t="shared" ca="1" si="6"/>
        <v>0</v>
      </c>
      <c r="AL21" s="247">
        <f t="shared" ca="1" si="6"/>
        <v>0</v>
      </c>
      <c r="AM21" s="247">
        <f t="shared" ca="1" si="6"/>
        <v>0</v>
      </c>
      <c r="AN21" s="247">
        <f t="shared" ca="1" si="6"/>
        <v>0</v>
      </c>
      <c r="AO21" s="247">
        <f t="shared" ca="1" si="6"/>
        <v>0</v>
      </c>
      <c r="AP21" s="247">
        <f t="shared" ca="1" si="6"/>
        <v>0</v>
      </c>
      <c r="AQ21" s="247">
        <f t="shared" ca="1" si="6"/>
        <v>0</v>
      </c>
      <c r="AR21" s="247">
        <f t="shared" ca="1" si="6"/>
        <v>0</v>
      </c>
      <c r="AS21" s="247">
        <f t="shared" ca="1" si="6"/>
        <v>0</v>
      </c>
      <c r="AT21" s="247">
        <f t="shared" ca="1" si="6"/>
        <v>0</v>
      </c>
      <c r="AU21" s="247">
        <f t="shared" ca="1" si="6"/>
        <v>0</v>
      </c>
      <c r="AV21" s="247">
        <f t="shared" ca="1" si="7"/>
        <v>0</v>
      </c>
      <c r="AW21" s="247">
        <f t="shared" ca="1" si="7"/>
        <v>0</v>
      </c>
      <c r="AX21" s="247">
        <f t="shared" ca="1" si="7"/>
        <v>0</v>
      </c>
      <c r="AY21" s="247">
        <f t="shared" ca="1" si="7"/>
        <v>0</v>
      </c>
      <c r="AZ21" s="247">
        <f t="shared" ca="1" si="7"/>
        <v>0</v>
      </c>
      <c r="BA21" s="247">
        <f t="shared" ca="1" si="7"/>
        <v>0</v>
      </c>
      <c r="BB21" s="247">
        <f t="shared" ca="1" si="7"/>
        <v>0</v>
      </c>
      <c r="BC21" s="247">
        <f t="shared" ca="1" si="7"/>
        <v>0</v>
      </c>
      <c r="BD21" s="247">
        <f t="shared" ca="1" si="7"/>
        <v>0</v>
      </c>
      <c r="BE21" s="247">
        <f t="shared" ca="1" si="7"/>
        <v>0</v>
      </c>
      <c r="BF21" s="247">
        <f t="shared" ca="1" si="7"/>
        <v>0</v>
      </c>
      <c r="BG21" s="247">
        <f t="shared" ca="1" si="7"/>
        <v>0</v>
      </c>
      <c r="BH21" s="247">
        <f t="shared" ca="1" si="7"/>
        <v>0</v>
      </c>
      <c r="BI21" s="247">
        <f t="shared" ca="1" si="7"/>
        <v>0</v>
      </c>
      <c r="BJ21" s="247">
        <f t="shared" ca="1" si="7"/>
        <v>0</v>
      </c>
      <c r="BK21" s="247">
        <f t="shared" ca="1" si="7"/>
        <v>0</v>
      </c>
      <c r="BL21" s="247">
        <f t="shared" ca="1" si="12"/>
        <v>0</v>
      </c>
      <c r="BM21" s="247">
        <f t="shared" ca="1" si="12"/>
        <v>0</v>
      </c>
      <c r="BN21" s="247">
        <f t="shared" ca="1" si="12"/>
        <v>0</v>
      </c>
      <c r="BO21" s="247">
        <f t="shared" ca="1" si="12"/>
        <v>0</v>
      </c>
      <c r="BP21" s="247">
        <f t="shared" ca="1" si="12"/>
        <v>0</v>
      </c>
      <c r="BQ21" s="247">
        <f t="shared" ca="1" si="12"/>
        <v>0</v>
      </c>
      <c r="BR21" s="247">
        <f t="shared" ca="1" si="12"/>
        <v>0</v>
      </c>
      <c r="BS21" s="247">
        <f t="shared" ca="1" si="12"/>
        <v>0</v>
      </c>
      <c r="BT21" s="247">
        <f t="shared" ca="1" si="12"/>
        <v>0</v>
      </c>
      <c r="BU21" s="247">
        <f t="shared" ca="1" si="12"/>
        <v>0</v>
      </c>
      <c r="BV21" s="247">
        <f t="shared" ca="1" si="12"/>
        <v>0</v>
      </c>
      <c r="BW21" s="247">
        <f t="shared" ca="1" si="12"/>
        <v>0</v>
      </c>
      <c r="BX21" s="247">
        <f t="shared" ca="1" si="12"/>
        <v>0</v>
      </c>
      <c r="BY21" s="247">
        <f t="shared" ca="1" si="12"/>
        <v>0</v>
      </c>
      <c r="BZ21" s="247">
        <f t="shared" ca="1" si="12"/>
        <v>0</v>
      </c>
      <c r="CA21" s="247">
        <f t="shared" ca="1" si="12"/>
        <v>0</v>
      </c>
      <c r="CB21" s="247">
        <f t="shared" ca="1" si="12"/>
        <v>0</v>
      </c>
      <c r="CC21" s="247">
        <f t="shared" ca="1" si="12"/>
        <v>0</v>
      </c>
      <c r="CD21" s="247">
        <f t="shared" ca="1" si="12"/>
        <v>0</v>
      </c>
      <c r="CE21" s="247">
        <f t="shared" ca="1" si="12"/>
        <v>0</v>
      </c>
      <c r="CF21" s="247">
        <f t="shared" ca="1" si="12"/>
        <v>0</v>
      </c>
      <c r="CG21" s="247">
        <f t="shared" ca="1" si="12"/>
        <v>0</v>
      </c>
      <c r="CH21" s="247">
        <f t="shared" ca="1" si="12"/>
        <v>0</v>
      </c>
      <c r="CI21" s="247">
        <f t="shared" ca="1" si="12"/>
        <v>0</v>
      </c>
      <c r="CJ21" s="247">
        <f t="shared" ca="1" si="12"/>
        <v>0</v>
      </c>
      <c r="CK21" s="247">
        <f t="shared" ca="1" si="12"/>
        <v>0</v>
      </c>
      <c r="CL21" s="247">
        <f t="shared" ca="1" si="12"/>
        <v>0</v>
      </c>
      <c r="CM21" s="247">
        <f t="shared" ca="1" si="12"/>
        <v>0</v>
      </c>
      <c r="CN21" s="247">
        <f t="shared" ca="1" si="12"/>
        <v>0</v>
      </c>
      <c r="CO21" s="247">
        <f t="shared" ca="1" si="12"/>
        <v>0</v>
      </c>
      <c r="CP21" s="247">
        <f t="shared" ca="1" si="12"/>
        <v>0</v>
      </c>
      <c r="CQ21" s="247">
        <f t="shared" ca="1" si="12"/>
        <v>0</v>
      </c>
      <c r="CR21" s="247">
        <f t="shared" ca="1" si="12"/>
        <v>0</v>
      </c>
      <c r="CS21" s="247">
        <f t="shared" ca="1" si="12"/>
        <v>0</v>
      </c>
      <c r="CT21" s="247">
        <f t="shared" ca="1" si="12"/>
        <v>0</v>
      </c>
      <c r="CU21" s="247">
        <f t="shared" ca="1" si="12"/>
        <v>0</v>
      </c>
      <c r="CV21" s="247">
        <f t="shared" ca="1" si="12"/>
        <v>0</v>
      </c>
      <c r="CW21" s="247">
        <f t="shared" ca="1" si="12"/>
        <v>0</v>
      </c>
      <c r="CX21" s="247">
        <f t="shared" ca="1" si="12"/>
        <v>0</v>
      </c>
      <c r="CY21" s="247">
        <f t="shared" ca="1" si="10"/>
        <v>0</v>
      </c>
    </row>
    <row r="22" spans="1:103" x14ac:dyDescent="0.2">
      <c r="A22" s="246">
        <f t="shared" si="9"/>
        <v>11</v>
      </c>
      <c r="B22" s="238">
        <f>IF(M5=$G$2,SUM($C6:M6),IF(M5&gt;$G$2,M6,0))</f>
        <v>0</v>
      </c>
      <c r="C22" s="247"/>
      <c r="D22" s="247"/>
      <c r="E22" s="247"/>
      <c r="F22" s="247"/>
      <c r="G22" s="247"/>
      <c r="H22" s="247"/>
      <c r="I22" s="247"/>
      <c r="J22" s="247"/>
      <c r="K22" s="247"/>
      <c r="L22" s="247"/>
      <c r="M22" s="247">
        <f ca="1">($B22/$C$1)/2</f>
        <v>0</v>
      </c>
      <c r="N22" s="247">
        <f ca="1">IF(N$11&lt;$C$1+$A22,$B22/$C$1,IF(N$11=$C$1+$A22,($B22/$C$1)/2,0))</f>
        <v>0</v>
      </c>
      <c r="O22" s="247">
        <f t="shared" ca="1" si="5"/>
        <v>0</v>
      </c>
      <c r="P22" s="247">
        <f t="shared" ca="1" si="5"/>
        <v>0</v>
      </c>
      <c r="Q22" s="247">
        <f t="shared" ca="1" si="5"/>
        <v>0</v>
      </c>
      <c r="R22" s="247">
        <f t="shared" ca="1" si="5"/>
        <v>0</v>
      </c>
      <c r="S22" s="247">
        <f t="shared" ca="1" si="5"/>
        <v>0</v>
      </c>
      <c r="T22" s="247">
        <f t="shared" ca="1" si="5"/>
        <v>0</v>
      </c>
      <c r="U22" s="247">
        <f t="shared" ca="1" si="5"/>
        <v>0</v>
      </c>
      <c r="V22" s="247">
        <f t="shared" ca="1" si="5"/>
        <v>0</v>
      </c>
      <c r="W22" s="247">
        <f t="shared" ca="1" si="5"/>
        <v>0</v>
      </c>
      <c r="X22" s="247">
        <f t="shared" ca="1" si="5"/>
        <v>0</v>
      </c>
      <c r="Y22" s="247">
        <f t="shared" ca="1" si="6"/>
        <v>0</v>
      </c>
      <c r="Z22" s="247">
        <f t="shared" ca="1" si="6"/>
        <v>0</v>
      </c>
      <c r="AA22" s="247">
        <f t="shared" ca="1" si="6"/>
        <v>0</v>
      </c>
      <c r="AB22" s="247">
        <f t="shared" ca="1" si="6"/>
        <v>0</v>
      </c>
      <c r="AC22" s="247">
        <f t="shared" ca="1" si="6"/>
        <v>0</v>
      </c>
      <c r="AD22" s="247">
        <f t="shared" ca="1" si="6"/>
        <v>0</v>
      </c>
      <c r="AE22" s="247">
        <f t="shared" ca="1" si="6"/>
        <v>0</v>
      </c>
      <c r="AF22" s="247">
        <f t="shared" ca="1" si="6"/>
        <v>0</v>
      </c>
      <c r="AG22" s="247">
        <f t="shared" ca="1" si="6"/>
        <v>0</v>
      </c>
      <c r="AH22" s="247">
        <f t="shared" ca="1" si="6"/>
        <v>0</v>
      </c>
      <c r="AI22" s="247">
        <f t="shared" ca="1" si="6"/>
        <v>0</v>
      </c>
      <c r="AJ22" s="247">
        <f t="shared" ca="1" si="6"/>
        <v>0</v>
      </c>
      <c r="AK22" s="247">
        <f t="shared" ca="1" si="6"/>
        <v>0</v>
      </c>
      <c r="AL22" s="247">
        <f t="shared" ca="1" si="6"/>
        <v>0</v>
      </c>
      <c r="AM22" s="247">
        <f t="shared" ca="1" si="6"/>
        <v>0</v>
      </c>
      <c r="AN22" s="247">
        <f t="shared" ca="1" si="6"/>
        <v>0</v>
      </c>
      <c r="AO22" s="247">
        <f t="shared" ca="1" si="6"/>
        <v>0</v>
      </c>
      <c r="AP22" s="247">
        <f t="shared" ca="1" si="6"/>
        <v>0</v>
      </c>
      <c r="AQ22" s="247">
        <f t="shared" ca="1" si="6"/>
        <v>0</v>
      </c>
      <c r="AR22" s="247">
        <f t="shared" ca="1" si="6"/>
        <v>0</v>
      </c>
      <c r="AS22" s="247">
        <f t="shared" ca="1" si="6"/>
        <v>0</v>
      </c>
      <c r="AT22" s="247">
        <f t="shared" ca="1" si="6"/>
        <v>0</v>
      </c>
      <c r="AU22" s="247">
        <f t="shared" ca="1" si="6"/>
        <v>0</v>
      </c>
      <c r="AV22" s="247">
        <f t="shared" ca="1" si="7"/>
        <v>0</v>
      </c>
      <c r="AW22" s="247">
        <f t="shared" ca="1" si="7"/>
        <v>0</v>
      </c>
      <c r="AX22" s="247">
        <f t="shared" ca="1" si="7"/>
        <v>0</v>
      </c>
      <c r="AY22" s="247">
        <f t="shared" ca="1" si="7"/>
        <v>0</v>
      </c>
      <c r="AZ22" s="247">
        <f t="shared" ca="1" si="7"/>
        <v>0</v>
      </c>
      <c r="BA22" s="247">
        <f t="shared" ca="1" si="7"/>
        <v>0</v>
      </c>
      <c r="BB22" s="247">
        <f t="shared" ca="1" si="7"/>
        <v>0</v>
      </c>
      <c r="BC22" s="247">
        <f t="shared" ca="1" si="7"/>
        <v>0</v>
      </c>
      <c r="BD22" s="247">
        <f t="shared" ca="1" si="7"/>
        <v>0</v>
      </c>
      <c r="BE22" s="247">
        <f t="shared" ca="1" si="7"/>
        <v>0</v>
      </c>
      <c r="BF22" s="247">
        <f t="shared" ca="1" si="7"/>
        <v>0</v>
      </c>
      <c r="BG22" s="247">
        <f t="shared" ca="1" si="7"/>
        <v>0</v>
      </c>
      <c r="BH22" s="247">
        <f t="shared" ca="1" si="7"/>
        <v>0</v>
      </c>
      <c r="BI22" s="247">
        <f t="shared" ca="1" si="7"/>
        <v>0</v>
      </c>
      <c r="BJ22" s="247">
        <f t="shared" ca="1" si="7"/>
        <v>0</v>
      </c>
      <c r="BK22" s="247">
        <f t="shared" ca="1" si="7"/>
        <v>0</v>
      </c>
      <c r="BL22" s="247">
        <f t="shared" ca="1" si="12"/>
        <v>0</v>
      </c>
      <c r="BM22" s="247">
        <f t="shared" ca="1" si="12"/>
        <v>0</v>
      </c>
      <c r="BN22" s="247">
        <f t="shared" ca="1" si="12"/>
        <v>0</v>
      </c>
      <c r="BO22" s="247">
        <f t="shared" ca="1" si="12"/>
        <v>0</v>
      </c>
      <c r="BP22" s="247">
        <f t="shared" ca="1" si="12"/>
        <v>0</v>
      </c>
      <c r="BQ22" s="247">
        <f t="shared" ca="1" si="12"/>
        <v>0</v>
      </c>
      <c r="BR22" s="247">
        <f t="shared" ca="1" si="12"/>
        <v>0</v>
      </c>
      <c r="BS22" s="247">
        <f t="shared" ca="1" si="12"/>
        <v>0</v>
      </c>
      <c r="BT22" s="247">
        <f t="shared" ca="1" si="12"/>
        <v>0</v>
      </c>
      <c r="BU22" s="247">
        <f t="shared" ca="1" si="12"/>
        <v>0</v>
      </c>
      <c r="BV22" s="247">
        <f t="shared" ca="1" si="12"/>
        <v>0</v>
      </c>
      <c r="BW22" s="247">
        <f t="shared" ca="1" si="12"/>
        <v>0</v>
      </c>
      <c r="BX22" s="247">
        <f t="shared" ca="1" si="12"/>
        <v>0</v>
      </c>
      <c r="BY22" s="247">
        <f t="shared" ca="1" si="12"/>
        <v>0</v>
      </c>
      <c r="BZ22" s="247">
        <f t="shared" ca="1" si="12"/>
        <v>0</v>
      </c>
      <c r="CA22" s="247">
        <f t="shared" ca="1" si="12"/>
        <v>0</v>
      </c>
      <c r="CB22" s="247">
        <f t="shared" ca="1" si="12"/>
        <v>0</v>
      </c>
      <c r="CC22" s="247">
        <f t="shared" ca="1" si="12"/>
        <v>0</v>
      </c>
      <c r="CD22" s="247">
        <f t="shared" ca="1" si="12"/>
        <v>0</v>
      </c>
      <c r="CE22" s="247">
        <f t="shared" ca="1" si="12"/>
        <v>0</v>
      </c>
      <c r="CF22" s="247">
        <f t="shared" ca="1" si="12"/>
        <v>0</v>
      </c>
      <c r="CG22" s="247">
        <f t="shared" ca="1" si="12"/>
        <v>0</v>
      </c>
      <c r="CH22" s="247">
        <f t="shared" ca="1" si="12"/>
        <v>0</v>
      </c>
      <c r="CI22" s="247">
        <f t="shared" ca="1" si="12"/>
        <v>0</v>
      </c>
      <c r="CJ22" s="247">
        <f t="shared" ca="1" si="12"/>
        <v>0</v>
      </c>
      <c r="CK22" s="247">
        <f t="shared" ca="1" si="12"/>
        <v>0</v>
      </c>
      <c r="CL22" s="247">
        <f t="shared" ca="1" si="12"/>
        <v>0</v>
      </c>
      <c r="CM22" s="247">
        <f t="shared" ca="1" si="12"/>
        <v>0</v>
      </c>
      <c r="CN22" s="247">
        <f t="shared" ca="1" si="12"/>
        <v>0</v>
      </c>
      <c r="CO22" s="247">
        <f t="shared" ca="1" si="12"/>
        <v>0</v>
      </c>
      <c r="CP22" s="247">
        <f t="shared" ca="1" si="12"/>
        <v>0</v>
      </c>
      <c r="CQ22" s="247">
        <f t="shared" ca="1" si="12"/>
        <v>0</v>
      </c>
      <c r="CR22" s="247">
        <f t="shared" ca="1" si="12"/>
        <v>0</v>
      </c>
      <c r="CS22" s="247">
        <f t="shared" ca="1" si="12"/>
        <v>0</v>
      </c>
      <c r="CT22" s="247">
        <f t="shared" ca="1" si="12"/>
        <v>0</v>
      </c>
      <c r="CU22" s="247">
        <f t="shared" ca="1" si="12"/>
        <v>0</v>
      </c>
      <c r="CV22" s="247">
        <f t="shared" ca="1" si="12"/>
        <v>0</v>
      </c>
      <c r="CW22" s="247">
        <f t="shared" ca="1" si="12"/>
        <v>0</v>
      </c>
      <c r="CX22" s="247">
        <f t="shared" ca="1" si="12"/>
        <v>0</v>
      </c>
      <c r="CY22" s="247">
        <f t="shared" ca="1" si="10"/>
        <v>0</v>
      </c>
    </row>
    <row r="23" spans="1:103" x14ac:dyDescent="0.2">
      <c r="A23" s="246">
        <f t="shared" si="9"/>
        <v>12</v>
      </c>
      <c r="B23" s="238">
        <f>IF(N5=$G$2,SUM($C6:N6),IF(N5&gt;$G$2,N6,0))</f>
        <v>0</v>
      </c>
      <c r="C23" s="247"/>
      <c r="D23" s="247"/>
      <c r="E23" s="247"/>
      <c r="F23" s="247"/>
      <c r="G23" s="247"/>
      <c r="H23" s="247"/>
      <c r="I23" s="247"/>
      <c r="J23" s="247"/>
      <c r="K23" s="247"/>
      <c r="L23" s="247"/>
      <c r="M23" s="247"/>
      <c r="N23" s="247">
        <f ca="1">($B23/$C$1)/2</f>
        <v>0</v>
      </c>
      <c r="O23" s="247">
        <f ca="1">IF(O$11&lt;$C$1+$A23,$B23/$C$1,IF(O$11=$C$1+$A23,($B23/$C$1)/2,0))</f>
        <v>0</v>
      </c>
      <c r="P23" s="247">
        <f t="shared" ca="1" si="5"/>
        <v>0</v>
      </c>
      <c r="Q23" s="247">
        <f t="shared" ca="1" si="5"/>
        <v>0</v>
      </c>
      <c r="R23" s="247">
        <f t="shared" ca="1" si="5"/>
        <v>0</v>
      </c>
      <c r="S23" s="247">
        <f t="shared" ca="1" si="5"/>
        <v>0</v>
      </c>
      <c r="T23" s="247">
        <f t="shared" ca="1" si="5"/>
        <v>0</v>
      </c>
      <c r="U23" s="247">
        <f t="shared" ca="1" si="5"/>
        <v>0</v>
      </c>
      <c r="V23" s="247">
        <f t="shared" ca="1" si="5"/>
        <v>0</v>
      </c>
      <c r="W23" s="247">
        <f t="shared" ca="1" si="5"/>
        <v>0</v>
      </c>
      <c r="X23" s="247">
        <f t="shared" ca="1" si="5"/>
        <v>0</v>
      </c>
      <c r="Y23" s="247">
        <f t="shared" ca="1" si="6"/>
        <v>0</v>
      </c>
      <c r="Z23" s="247">
        <f t="shared" ca="1" si="6"/>
        <v>0</v>
      </c>
      <c r="AA23" s="247">
        <f t="shared" ref="AA23:AX31" ca="1" si="13">IF(AA$11&lt;$C$1+$A23,$B23/$C$1,IF(AA$11=$C$1+$A23,($B23/$C$1)/2,0))</f>
        <v>0</v>
      </c>
      <c r="AB23" s="247">
        <f t="shared" ca="1" si="13"/>
        <v>0</v>
      </c>
      <c r="AC23" s="247">
        <f t="shared" ca="1" si="13"/>
        <v>0</v>
      </c>
      <c r="AD23" s="247">
        <f t="shared" ca="1" si="13"/>
        <v>0</v>
      </c>
      <c r="AE23" s="247">
        <f t="shared" ca="1" si="13"/>
        <v>0</v>
      </c>
      <c r="AF23" s="247">
        <f t="shared" ca="1" si="13"/>
        <v>0</v>
      </c>
      <c r="AG23" s="247">
        <f t="shared" ca="1" si="13"/>
        <v>0</v>
      </c>
      <c r="AH23" s="247">
        <f t="shared" ca="1" si="13"/>
        <v>0</v>
      </c>
      <c r="AI23" s="247">
        <f t="shared" ca="1" si="13"/>
        <v>0</v>
      </c>
      <c r="AJ23" s="247">
        <f t="shared" ca="1" si="13"/>
        <v>0</v>
      </c>
      <c r="AK23" s="247">
        <f t="shared" ca="1" si="13"/>
        <v>0</v>
      </c>
      <c r="AL23" s="247">
        <f t="shared" ca="1" si="13"/>
        <v>0</v>
      </c>
      <c r="AM23" s="247">
        <f t="shared" ca="1" si="13"/>
        <v>0</v>
      </c>
      <c r="AN23" s="247">
        <f t="shared" ca="1" si="13"/>
        <v>0</v>
      </c>
      <c r="AO23" s="247">
        <f t="shared" ca="1" si="13"/>
        <v>0</v>
      </c>
      <c r="AP23" s="247">
        <f t="shared" ca="1" si="13"/>
        <v>0</v>
      </c>
      <c r="AQ23" s="247">
        <f t="shared" ca="1" si="13"/>
        <v>0</v>
      </c>
      <c r="AR23" s="247">
        <f t="shared" ca="1" si="13"/>
        <v>0</v>
      </c>
      <c r="AS23" s="247">
        <f t="shared" ca="1" si="13"/>
        <v>0</v>
      </c>
      <c r="AT23" s="247">
        <f t="shared" ca="1" si="13"/>
        <v>0</v>
      </c>
      <c r="AU23" s="247">
        <f t="shared" ca="1" si="13"/>
        <v>0</v>
      </c>
      <c r="AV23" s="247">
        <f t="shared" ca="1" si="7"/>
        <v>0</v>
      </c>
      <c r="AW23" s="247">
        <f t="shared" ca="1" si="7"/>
        <v>0</v>
      </c>
      <c r="AX23" s="247">
        <f t="shared" ca="1" si="7"/>
        <v>0</v>
      </c>
      <c r="AY23" s="247">
        <f t="shared" ca="1" si="7"/>
        <v>0</v>
      </c>
      <c r="AZ23" s="247">
        <f t="shared" ca="1" si="7"/>
        <v>0</v>
      </c>
      <c r="BA23" s="247">
        <f t="shared" ca="1" si="7"/>
        <v>0</v>
      </c>
      <c r="BB23" s="247">
        <f t="shared" ca="1" si="7"/>
        <v>0</v>
      </c>
      <c r="BC23" s="247">
        <f t="shared" ca="1" si="7"/>
        <v>0</v>
      </c>
      <c r="BD23" s="247">
        <f t="shared" ca="1" si="7"/>
        <v>0</v>
      </c>
      <c r="BE23" s="247">
        <f t="shared" ca="1" si="7"/>
        <v>0</v>
      </c>
      <c r="BF23" s="247">
        <f t="shared" ca="1" si="7"/>
        <v>0</v>
      </c>
      <c r="BG23" s="247">
        <f t="shared" ca="1" si="7"/>
        <v>0</v>
      </c>
      <c r="BH23" s="247">
        <f t="shared" ca="1" si="7"/>
        <v>0</v>
      </c>
      <c r="BI23" s="247">
        <f t="shared" ca="1" si="7"/>
        <v>0</v>
      </c>
      <c r="BJ23" s="247">
        <f t="shared" ca="1" si="7"/>
        <v>0</v>
      </c>
      <c r="BK23" s="247">
        <f t="shared" ca="1" si="7"/>
        <v>0</v>
      </c>
      <c r="BL23" s="247">
        <f t="shared" ca="1" si="12"/>
        <v>0</v>
      </c>
      <c r="BM23" s="247">
        <f t="shared" ca="1" si="12"/>
        <v>0</v>
      </c>
      <c r="BN23" s="247">
        <f t="shared" ca="1" si="12"/>
        <v>0</v>
      </c>
      <c r="BO23" s="247">
        <f t="shared" ca="1" si="12"/>
        <v>0</v>
      </c>
      <c r="BP23" s="247">
        <f t="shared" ca="1" si="12"/>
        <v>0</v>
      </c>
      <c r="BQ23" s="247">
        <f t="shared" ca="1" si="12"/>
        <v>0</v>
      </c>
      <c r="BR23" s="247">
        <f t="shared" ca="1" si="12"/>
        <v>0</v>
      </c>
      <c r="BS23" s="247">
        <f t="shared" ca="1" si="12"/>
        <v>0</v>
      </c>
      <c r="BT23" s="247">
        <f t="shared" ca="1" si="12"/>
        <v>0</v>
      </c>
      <c r="BU23" s="247">
        <f t="shared" ca="1" si="12"/>
        <v>0</v>
      </c>
      <c r="BV23" s="247">
        <f t="shared" ca="1" si="12"/>
        <v>0</v>
      </c>
      <c r="BW23" s="247">
        <f t="shared" ca="1" si="12"/>
        <v>0</v>
      </c>
      <c r="BX23" s="247">
        <f t="shared" ca="1" si="12"/>
        <v>0</v>
      </c>
      <c r="BY23" s="247">
        <f t="shared" ca="1" si="12"/>
        <v>0</v>
      </c>
      <c r="BZ23" s="247">
        <f t="shared" ca="1" si="12"/>
        <v>0</v>
      </c>
      <c r="CA23" s="247">
        <f t="shared" ca="1" si="12"/>
        <v>0</v>
      </c>
      <c r="CB23" s="247">
        <f t="shared" ca="1" si="12"/>
        <v>0</v>
      </c>
      <c r="CC23" s="247">
        <f t="shared" ca="1" si="12"/>
        <v>0</v>
      </c>
      <c r="CD23" s="247">
        <f t="shared" ca="1" si="12"/>
        <v>0</v>
      </c>
      <c r="CE23" s="247">
        <f t="shared" ca="1" si="12"/>
        <v>0</v>
      </c>
      <c r="CF23" s="247">
        <f t="shared" ca="1" si="12"/>
        <v>0</v>
      </c>
      <c r="CG23" s="247">
        <f t="shared" ca="1" si="12"/>
        <v>0</v>
      </c>
      <c r="CH23" s="247">
        <f t="shared" ca="1" si="12"/>
        <v>0</v>
      </c>
      <c r="CI23" s="247">
        <f t="shared" ca="1" si="12"/>
        <v>0</v>
      </c>
      <c r="CJ23" s="247">
        <f t="shared" ca="1" si="12"/>
        <v>0</v>
      </c>
      <c r="CK23" s="247">
        <f t="shared" ca="1" si="12"/>
        <v>0</v>
      </c>
      <c r="CL23" s="247">
        <f t="shared" ca="1" si="12"/>
        <v>0</v>
      </c>
      <c r="CM23" s="247">
        <f t="shared" ca="1" si="12"/>
        <v>0</v>
      </c>
      <c r="CN23" s="247">
        <f t="shared" ca="1" si="12"/>
        <v>0</v>
      </c>
      <c r="CO23" s="247">
        <f t="shared" ca="1" si="12"/>
        <v>0</v>
      </c>
      <c r="CP23" s="247">
        <f t="shared" ca="1" si="12"/>
        <v>0</v>
      </c>
      <c r="CQ23" s="247">
        <f t="shared" ca="1" si="12"/>
        <v>0</v>
      </c>
      <c r="CR23" s="247">
        <f t="shared" ca="1" si="12"/>
        <v>0</v>
      </c>
      <c r="CS23" s="247">
        <f t="shared" ca="1" si="12"/>
        <v>0</v>
      </c>
      <c r="CT23" s="247">
        <f t="shared" ca="1" si="12"/>
        <v>0</v>
      </c>
      <c r="CU23" s="247">
        <f t="shared" ca="1" si="12"/>
        <v>0</v>
      </c>
      <c r="CV23" s="247">
        <f t="shared" ca="1" si="12"/>
        <v>0</v>
      </c>
      <c r="CW23" s="247">
        <f t="shared" ca="1" si="12"/>
        <v>0</v>
      </c>
      <c r="CX23" s="247">
        <f t="shared" ca="1" si="12"/>
        <v>0</v>
      </c>
      <c r="CY23" s="247">
        <f t="shared" ca="1" si="10"/>
        <v>0</v>
      </c>
    </row>
    <row r="24" spans="1:103" x14ac:dyDescent="0.2">
      <c r="A24" s="246">
        <f t="shared" si="9"/>
        <v>13</v>
      </c>
      <c r="B24" s="238">
        <f>IF(O5=$G$2,SUM($C6:O6),IF(O5&gt;$G$2,O6,0))</f>
        <v>0</v>
      </c>
      <c r="C24" s="247"/>
      <c r="D24" s="247"/>
      <c r="E24" s="247"/>
      <c r="F24" s="247"/>
      <c r="G24" s="247"/>
      <c r="H24" s="247"/>
      <c r="I24" s="247"/>
      <c r="J24" s="247"/>
      <c r="K24" s="247"/>
      <c r="L24" s="247"/>
      <c r="M24" s="247"/>
      <c r="N24" s="247"/>
      <c r="O24" s="247">
        <f ca="1">($B24/$C$1)/2</f>
        <v>0</v>
      </c>
      <c r="P24" s="247">
        <f ca="1">IF(P$11&lt;$C$1+$A24,$B24/$C$1,IF(P$11=$C$1+$A24,($B24/$C$1)/2,0))</f>
        <v>0</v>
      </c>
      <c r="Q24" s="247">
        <f ca="1">IF(Q$11&lt;$C$1+$A24,$B24/$C$1,IF(Q$11=$C$1+$A24,($B24/$C$1)/2,0))</f>
        <v>0</v>
      </c>
      <c r="R24" s="247">
        <f t="shared" ca="1" si="5"/>
        <v>0</v>
      </c>
      <c r="S24" s="247">
        <f t="shared" ca="1" si="5"/>
        <v>0</v>
      </c>
      <c r="T24" s="247">
        <f t="shared" ca="1" si="5"/>
        <v>0</v>
      </c>
      <c r="U24" s="247">
        <f t="shared" ca="1" si="5"/>
        <v>0</v>
      </c>
      <c r="V24" s="247">
        <f t="shared" ca="1" si="5"/>
        <v>0</v>
      </c>
      <c r="W24" s="247">
        <f t="shared" ca="1" si="5"/>
        <v>0</v>
      </c>
      <c r="X24" s="247">
        <f t="shared" ca="1" si="5"/>
        <v>0</v>
      </c>
      <c r="Y24" s="247">
        <f t="shared" ref="Y24:AT31" ca="1" si="14">IF(Y$11&lt;$C$1+$A24,$B24/$C$1,IF(Y$11=$C$1+$A24,($B24/$C$1)/2,0))</f>
        <v>0</v>
      </c>
      <c r="Z24" s="247">
        <f t="shared" ca="1" si="14"/>
        <v>0</v>
      </c>
      <c r="AA24" s="247">
        <f t="shared" ca="1" si="14"/>
        <v>0</v>
      </c>
      <c r="AB24" s="247">
        <f t="shared" ca="1" si="14"/>
        <v>0</v>
      </c>
      <c r="AC24" s="247">
        <f t="shared" ca="1" si="14"/>
        <v>0</v>
      </c>
      <c r="AD24" s="247">
        <f t="shared" ca="1" si="14"/>
        <v>0</v>
      </c>
      <c r="AE24" s="247">
        <f t="shared" ca="1" si="14"/>
        <v>0</v>
      </c>
      <c r="AF24" s="247">
        <f t="shared" ca="1" si="14"/>
        <v>0</v>
      </c>
      <c r="AG24" s="247">
        <f t="shared" ca="1" si="14"/>
        <v>0</v>
      </c>
      <c r="AH24" s="247">
        <f t="shared" ca="1" si="14"/>
        <v>0</v>
      </c>
      <c r="AI24" s="247">
        <f t="shared" ca="1" si="14"/>
        <v>0</v>
      </c>
      <c r="AJ24" s="247">
        <f t="shared" ca="1" si="14"/>
        <v>0</v>
      </c>
      <c r="AK24" s="247">
        <f t="shared" ca="1" si="14"/>
        <v>0</v>
      </c>
      <c r="AL24" s="247">
        <f t="shared" ca="1" si="14"/>
        <v>0</v>
      </c>
      <c r="AM24" s="247">
        <f t="shared" ca="1" si="14"/>
        <v>0</v>
      </c>
      <c r="AN24" s="247">
        <f t="shared" ca="1" si="14"/>
        <v>0</v>
      </c>
      <c r="AO24" s="247">
        <f t="shared" ca="1" si="14"/>
        <v>0</v>
      </c>
      <c r="AP24" s="247">
        <f t="shared" ca="1" si="14"/>
        <v>0</v>
      </c>
      <c r="AQ24" s="247">
        <f t="shared" ca="1" si="14"/>
        <v>0</v>
      </c>
      <c r="AR24" s="247">
        <f t="shared" ca="1" si="14"/>
        <v>0</v>
      </c>
      <c r="AS24" s="247">
        <f t="shared" ca="1" si="14"/>
        <v>0</v>
      </c>
      <c r="AT24" s="247">
        <f t="shared" ca="1" si="14"/>
        <v>0</v>
      </c>
      <c r="AU24" s="247">
        <f t="shared" ca="1" si="13"/>
        <v>0</v>
      </c>
      <c r="AV24" s="247">
        <f t="shared" ca="1" si="13"/>
        <v>0</v>
      </c>
      <c r="AW24" s="247">
        <f t="shared" ca="1" si="13"/>
        <v>0</v>
      </c>
      <c r="AX24" s="247">
        <f t="shared" ca="1" si="13"/>
        <v>0</v>
      </c>
      <c r="AY24" s="247">
        <f t="shared" ca="1" si="7"/>
        <v>0</v>
      </c>
      <c r="AZ24" s="247">
        <f t="shared" ca="1" si="7"/>
        <v>0</v>
      </c>
      <c r="BA24" s="247">
        <f t="shared" ca="1" si="7"/>
        <v>0</v>
      </c>
      <c r="BB24" s="247">
        <f t="shared" ca="1" si="7"/>
        <v>0</v>
      </c>
      <c r="BC24" s="247">
        <f t="shared" ca="1" si="7"/>
        <v>0</v>
      </c>
      <c r="BD24" s="247">
        <f t="shared" ca="1" si="7"/>
        <v>0</v>
      </c>
      <c r="BE24" s="247">
        <f t="shared" ca="1" si="7"/>
        <v>0</v>
      </c>
      <c r="BF24" s="247">
        <f t="shared" ca="1" si="7"/>
        <v>0</v>
      </c>
      <c r="BG24" s="247">
        <f t="shared" ca="1" si="7"/>
        <v>0</v>
      </c>
      <c r="BH24" s="247">
        <f t="shared" ca="1" si="7"/>
        <v>0</v>
      </c>
      <c r="BI24" s="247">
        <f t="shared" ca="1" si="7"/>
        <v>0</v>
      </c>
      <c r="BJ24" s="247">
        <f t="shared" ca="1" si="7"/>
        <v>0</v>
      </c>
      <c r="BK24" s="247">
        <f t="shared" ca="1" si="7"/>
        <v>0</v>
      </c>
      <c r="BL24" s="247">
        <f t="shared" ca="1" si="12"/>
        <v>0</v>
      </c>
      <c r="BM24" s="247">
        <f t="shared" ca="1" si="12"/>
        <v>0</v>
      </c>
      <c r="BN24" s="247">
        <f t="shared" ca="1" si="12"/>
        <v>0</v>
      </c>
      <c r="BO24" s="247">
        <f t="shared" ca="1" si="12"/>
        <v>0</v>
      </c>
      <c r="BP24" s="247">
        <f t="shared" ca="1" si="12"/>
        <v>0</v>
      </c>
      <c r="BQ24" s="247">
        <f t="shared" ca="1" si="12"/>
        <v>0</v>
      </c>
      <c r="BR24" s="247">
        <f t="shared" ca="1" si="12"/>
        <v>0</v>
      </c>
      <c r="BS24" s="247">
        <f t="shared" ca="1" si="12"/>
        <v>0</v>
      </c>
      <c r="BT24" s="247">
        <f t="shared" ca="1" si="12"/>
        <v>0</v>
      </c>
      <c r="BU24" s="247">
        <f t="shared" ca="1" si="12"/>
        <v>0</v>
      </c>
      <c r="BV24" s="247">
        <f t="shared" ca="1" si="12"/>
        <v>0</v>
      </c>
      <c r="BW24" s="247">
        <f t="shared" ca="1" si="12"/>
        <v>0</v>
      </c>
      <c r="BX24" s="247">
        <f t="shared" ca="1" si="12"/>
        <v>0</v>
      </c>
      <c r="BY24" s="247">
        <f t="shared" ca="1" si="12"/>
        <v>0</v>
      </c>
      <c r="BZ24" s="247">
        <f t="shared" ca="1" si="12"/>
        <v>0</v>
      </c>
      <c r="CA24" s="247">
        <f t="shared" ca="1" si="12"/>
        <v>0</v>
      </c>
      <c r="CB24" s="247">
        <f t="shared" ca="1" si="12"/>
        <v>0</v>
      </c>
      <c r="CC24" s="247">
        <f t="shared" ca="1" si="12"/>
        <v>0</v>
      </c>
      <c r="CD24" s="247">
        <f t="shared" ca="1" si="12"/>
        <v>0</v>
      </c>
      <c r="CE24" s="247">
        <f t="shared" ca="1" si="12"/>
        <v>0</v>
      </c>
      <c r="CF24" s="247">
        <f t="shared" ca="1" si="12"/>
        <v>0</v>
      </c>
      <c r="CG24" s="247">
        <f t="shared" ca="1" si="12"/>
        <v>0</v>
      </c>
      <c r="CH24" s="247">
        <f t="shared" ca="1" si="12"/>
        <v>0</v>
      </c>
      <c r="CI24" s="247">
        <f t="shared" ca="1" si="12"/>
        <v>0</v>
      </c>
      <c r="CJ24" s="247">
        <f t="shared" ca="1" si="12"/>
        <v>0</v>
      </c>
      <c r="CK24" s="247">
        <f t="shared" ca="1" si="12"/>
        <v>0</v>
      </c>
      <c r="CL24" s="247">
        <f t="shared" ca="1" si="12"/>
        <v>0</v>
      </c>
      <c r="CM24" s="247">
        <f t="shared" ca="1" si="12"/>
        <v>0</v>
      </c>
      <c r="CN24" s="247">
        <f t="shared" ca="1" si="12"/>
        <v>0</v>
      </c>
      <c r="CO24" s="247">
        <f t="shared" ca="1" si="12"/>
        <v>0</v>
      </c>
      <c r="CP24" s="247">
        <f t="shared" ca="1" si="12"/>
        <v>0</v>
      </c>
      <c r="CQ24" s="247">
        <f t="shared" ca="1" si="12"/>
        <v>0</v>
      </c>
      <c r="CR24" s="247">
        <f t="shared" ca="1" si="12"/>
        <v>0</v>
      </c>
      <c r="CS24" s="247">
        <f t="shared" ca="1" si="12"/>
        <v>0</v>
      </c>
      <c r="CT24" s="247">
        <f t="shared" ca="1" si="12"/>
        <v>0</v>
      </c>
      <c r="CU24" s="247">
        <f t="shared" ca="1" si="12"/>
        <v>0</v>
      </c>
      <c r="CV24" s="247">
        <f t="shared" ca="1" si="12"/>
        <v>0</v>
      </c>
      <c r="CW24" s="247">
        <f t="shared" ca="1" si="12"/>
        <v>0</v>
      </c>
      <c r="CX24" s="247">
        <f t="shared" ca="1" si="12"/>
        <v>0</v>
      </c>
      <c r="CY24" s="247">
        <f t="shared" ca="1" si="10"/>
        <v>0</v>
      </c>
    </row>
    <row r="25" spans="1:103" x14ac:dyDescent="0.2">
      <c r="A25" s="246">
        <f t="shared" si="9"/>
        <v>14</v>
      </c>
      <c r="B25" s="238">
        <f>IF(P5=$G$2,SUM($C6:P6),IF(P5&gt;$G$2,P6,0))</f>
        <v>0</v>
      </c>
      <c r="C25" s="247"/>
      <c r="D25" s="247"/>
      <c r="E25" s="247"/>
      <c r="F25" s="247"/>
      <c r="G25" s="247"/>
      <c r="H25" s="247"/>
      <c r="I25" s="247"/>
      <c r="J25" s="247"/>
      <c r="K25" s="247"/>
      <c r="L25" s="247"/>
      <c r="M25" s="247"/>
      <c r="N25" s="247"/>
      <c r="O25" s="247"/>
      <c r="P25" s="247">
        <f ca="1">($B25/$C$1)/2</f>
        <v>0</v>
      </c>
      <c r="Q25" s="247">
        <f ca="1">IF(Q$11&lt;$C$1+$A25,$B25/$C$1,IF(Q$11=$C$1+$A25,($B25/$C$1)/2,0))</f>
        <v>0</v>
      </c>
      <c r="R25" s="247">
        <f t="shared" ca="1" si="5"/>
        <v>0</v>
      </c>
      <c r="S25" s="247">
        <f t="shared" ca="1" si="5"/>
        <v>0</v>
      </c>
      <c r="T25" s="247">
        <f t="shared" ca="1" si="5"/>
        <v>0</v>
      </c>
      <c r="U25" s="247">
        <f t="shared" ca="1" si="5"/>
        <v>0</v>
      </c>
      <c r="V25" s="247">
        <f t="shared" ca="1" si="5"/>
        <v>0</v>
      </c>
      <c r="W25" s="247">
        <f t="shared" ca="1" si="5"/>
        <v>0</v>
      </c>
      <c r="X25" s="247">
        <f t="shared" ca="1" si="5"/>
        <v>0</v>
      </c>
      <c r="Y25" s="247">
        <f t="shared" ca="1" si="14"/>
        <v>0</v>
      </c>
      <c r="Z25" s="247">
        <f t="shared" ca="1" si="14"/>
        <v>0</v>
      </c>
      <c r="AA25" s="247">
        <f t="shared" ca="1" si="14"/>
        <v>0</v>
      </c>
      <c r="AB25" s="247">
        <f t="shared" ca="1" si="14"/>
        <v>0</v>
      </c>
      <c r="AC25" s="247">
        <f t="shared" ca="1" si="14"/>
        <v>0</v>
      </c>
      <c r="AD25" s="247">
        <f t="shared" ca="1" si="14"/>
        <v>0</v>
      </c>
      <c r="AE25" s="247">
        <f t="shared" ca="1" si="14"/>
        <v>0</v>
      </c>
      <c r="AF25" s="247">
        <f t="shared" ca="1" si="14"/>
        <v>0</v>
      </c>
      <c r="AG25" s="247">
        <f t="shared" ca="1" si="14"/>
        <v>0</v>
      </c>
      <c r="AH25" s="247">
        <f t="shared" ca="1" si="14"/>
        <v>0</v>
      </c>
      <c r="AI25" s="247">
        <f t="shared" ca="1" si="14"/>
        <v>0</v>
      </c>
      <c r="AJ25" s="247">
        <f t="shared" ca="1" si="14"/>
        <v>0</v>
      </c>
      <c r="AK25" s="247">
        <f t="shared" ca="1" si="14"/>
        <v>0</v>
      </c>
      <c r="AL25" s="247">
        <f t="shared" ca="1" si="14"/>
        <v>0</v>
      </c>
      <c r="AM25" s="247">
        <f t="shared" ca="1" si="14"/>
        <v>0</v>
      </c>
      <c r="AN25" s="247">
        <f t="shared" ca="1" si="14"/>
        <v>0</v>
      </c>
      <c r="AO25" s="247">
        <f t="shared" ca="1" si="14"/>
        <v>0</v>
      </c>
      <c r="AP25" s="247">
        <f t="shared" ca="1" si="14"/>
        <v>0</v>
      </c>
      <c r="AQ25" s="247">
        <f t="shared" ca="1" si="14"/>
        <v>0</v>
      </c>
      <c r="AR25" s="247">
        <f t="shared" ca="1" si="14"/>
        <v>0</v>
      </c>
      <c r="AS25" s="247">
        <f t="shared" ca="1" si="14"/>
        <v>0</v>
      </c>
      <c r="AT25" s="247">
        <f t="shared" ca="1" si="14"/>
        <v>0</v>
      </c>
      <c r="AU25" s="247">
        <f t="shared" ca="1" si="13"/>
        <v>0</v>
      </c>
      <c r="AV25" s="247">
        <f t="shared" ca="1" si="13"/>
        <v>0</v>
      </c>
      <c r="AW25" s="247">
        <f t="shared" ca="1" si="13"/>
        <v>0</v>
      </c>
      <c r="AX25" s="247">
        <f t="shared" ca="1" si="13"/>
        <v>0</v>
      </c>
      <c r="AY25" s="247">
        <f t="shared" ca="1" si="7"/>
        <v>0</v>
      </c>
      <c r="AZ25" s="247">
        <f t="shared" ca="1" si="7"/>
        <v>0</v>
      </c>
      <c r="BA25" s="247">
        <f t="shared" ca="1" si="7"/>
        <v>0</v>
      </c>
      <c r="BB25" s="247">
        <f t="shared" ca="1" si="7"/>
        <v>0</v>
      </c>
      <c r="BC25" s="247">
        <f t="shared" ca="1" si="7"/>
        <v>0</v>
      </c>
      <c r="BD25" s="247">
        <f t="shared" ca="1" si="7"/>
        <v>0</v>
      </c>
      <c r="BE25" s="247">
        <f t="shared" ca="1" si="7"/>
        <v>0</v>
      </c>
      <c r="BF25" s="247">
        <f t="shared" ca="1" si="7"/>
        <v>0</v>
      </c>
      <c r="BG25" s="247">
        <f t="shared" ca="1" si="7"/>
        <v>0</v>
      </c>
      <c r="BH25" s="247">
        <f t="shared" ca="1" si="7"/>
        <v>0</v>
      </c>
      <c r="BI25" s="247">
        <f t="shared" ca="1" si="7"/>
        <v>0</v>
      </c>
      <c r="BJ25" s="247">
        <f t="shared" ca="1" si="7"/>
        <v>0</v>
      </c>
      <c r="BK25" s="247">
        <f t="shared" ca="1" si="7"/>
        <v>0</v>
      </c>
      <c r="BL25" s="247">
        <f t="shared" ca="1" si="12"/>
        <v>0</v>
      </c>
      <c r="BM25" s="247">
        <f t="shared" ca="1" si="12"/>
        <v>0</v>
      </c>
      <c r="BN25" s="247">
        <f t="shared" ca="1" si="12"/>
        <v>0</v>
      </c>
      <c r="BO25" s="247">
        <f t="shared" ca="1" si="12"/>
        <v>0</v>
      </c>
      <c r="BP25" s="247">
        <f t="shared" ca="1" si="12"/>
        <v>0</v>
      </c>
      <c r="BQ25" s="247">
        <f t="shared" ca="1" si="12"/>
        <v>0</v>
      </c>
      <c r="BR25" s="247">
        <f t="shared" ca="1" si="12"/>
        <v>0</v>
      </c>
      <c r="BS25" s="247">
        <f t="shared" ca="1" si="12"/>
        <v>0</v>
      </c>
      <c r="BT25" s="247">
        <f t="shared" ca="1" si="12"/>
        <v>0</v>
      </c>
      <c r="BU25" s="247">
        <f t="shared" ca="1" si="12"/>
        <v>0</v>
      </c>
      <c r="BV25" s="247">
        <f t="shared" ca="1" si="12"/>
        <v>0</v>
      </c>
      <c r="BW25" s="247">
        <f t="shared" ca="1" si="12"/>
        <v>0</v>
      </c>
      <c r="BX25" s="247">
        <f t="shared" ca="1" si="12"/>
        <v>0</v>
      </c>
      <c r="BY25" s="247">
        <f t="shared" ca="1" si="12"/>
        <v>0</v>
      </c>
      <c r="BZ25" s="247">
        <f t="shared" ca="1" si="12"/>
        <v>0</v>
      </c>
      <c r="CA25" s="247">
        <f t="shared" ca="1" si="12"/>
        <v>0</v>
      </c>
      <c r="CB25" s="247">
        <f t="shared" ca="1" si="12"/>
        <v>0</v>
      </c>
      <c r="CC25" s="247">
        <f t="shared" ca="1" si="12"/>
        <v>0</v>
      </c>
      <c r="CD25" s="247">
        <f t="shared" ca="1" si="12"/>
        <v>0</v>
      </c>
      <c r="CE25" s="247">
        <f t="shared" ca="1" si="12"/>
        <v>0</v>
      </c>
      <c r="CF25" s="247">
        <f t="shared" ca="1" si="12"/>
        <v>0</v>
      </c>
      <c r="CG25" s="247">
        <f t="shared" ref="CG25:CX25" ca="1" si="15">IF(CG$11&lt;$C$1+$A25,$B25/$C$1,IF(CG$11=$C$1+$A25,($B25/$C$1)/2,0))</f>
        <v>0</v>
      </c>
      <c r="CH25" s="247">
        <f t="shared" ca="1" si="15"/>
        <v>0</v>
      </c>
      <c r="CI25" s="247">
        <f t="shared" ca="1" si="15"/>
        <v>0</v>
      </c>
      <c r="CJ25" s="247">
        <f t="shared" ca="1" si="15"/>
        <v>0</v>
      </c>
      <c r="CK25" s="247">
        <f t="shared" ca="1" si="15"/>
        <v>0</v>
      </c>
      <c r="CL25" s="247">
        <f t="shared" ca="1" si="15"/>
        <v>0</v>
      </c>
      <c r="CM25" s="247">
        <f t="shared" ca="1" si="15"/>
        <v>0</v>
      </c>
      <c r="CN25" s="247">
        <f t="shared" ca="1" si="15"/>
        <v>0</v>
      </c>
      <c r="CO25" s="247">
        <f t="shared" ca="1" si="15"/>
        <v>0</v>
      </c>
      <c r="CP25" s="247">
        <f t="shared" ca="1" si="15"/>
        <v>0</v>
      </c>
      <c r="CQ25" s="247">
        <f t="shared" ca="1" si="15"/>
        <v>0</v>
      </c>
      <c r="CR25" s="247">
        <f t="shared" ca="1" si="15"/>
        <v>0</v>
      </c>
      <c r="CS25" s="247">
        <f t="shared" ca="1" si="15"/>
        <v>0</v>
      </c>
      <c r="CT25" s="247">
        <f t="shared" ca="1" si="15"/>
        <v>0</v>
      </c>
      <c r="CU25" s="247">
        <f t="shared" ca="1" si="15"/>
        <v>0</v>
      </c>
      <c r="CV25" s="247">
        <f t="shared" ca="1" si="15"/>
        <v>0</v>
      </c>
      <c r="CW25" s="247">
        <f t="shared" ca="1" si="15"/>
        <v>0</v>
      </c>
      <c r="CX25" s="247">
        <f t="shared" ca="1" si="15"/>
        <v>0</v>
      </c>
      <c r="CY25" s="247">
        <f t="shared" ca="1" si="10"/>
        <v>0</v>
      </c>
    </row>
    <row r="26" spans="1:103" x14ac:dyDescent="0.2">
      <c r="A26" s="246">
        <f t="shared" si="9"/>
        <v>15</v>
      </c>
      <c r="B26" s="238">
        <f ca="1">IF(Q5=$G$2,SUM($C6:Q6),IF(Q5&gt;$G$2,Q6,0))</f>
        <v>0</v>
      </c>
      <c r="C26" s="247"/>
      <c r="D26" s="247"/>
      <c r="E26" s="247"/>
      <c r="F26" s="247"/>
      <c r="G26" s="247"/>
      <c r="H26" s="247"/>
      <c r="I26" s="247"/>
      <c r="J26" s="247"/>
      <c r="K26" s="247"/>
      <c r="L26" s="247"/>
      <c r="M26" s="247"/>
      <c r="N26" s="247"/>
      <c r="O26" s="247"/>
      <c r="P26" s="247"/>
      <c r="Q26" s="247">
        <f ca="1">($B26/$C$1)/2</f>
        <v>0</v>
      </c>
      <c r="R26" s="247">
        <f ca="1">IF(R$11&lt;$C$1+$A26,$B26/$C$1,IF(R$11=$C$1+$A26,($B26/$C$1)/2,0))</f>
        <v>0</v>
      </c>
      <c r="S26" s="247">
        <f t="shared" ca="1" si="5"/>
        <v>0</v>
      </c>
      <c r="T26" s="247">
        <f t="shared" ca="1" si="5"/>
        <v>0</v>
      </c>
      <c r="U26" s="247">
        <f t="shared" ca="1" si="5"/>
        <v>0</v>
      </c>
      <c r="V26" s="247">
        <f t="shared" ca="1" si="5"/>
        <v>0</v>
      </c>
      <c r="W26" s="247">
        <f t="shared" ca="1" si="5"/>
        <v>0</v>
      </c>
      <c r="X26" s="247">
        <f t="shared" ca="1" si="5"/>
        <v>0</v>
      </c>
      <c r="Y26" s="247">
        <f t="shared" ca="1" si="14"/>
        <v>0</v>
      </c>
      <c r="Z26" s="247">
        <f t="shared" ca="1" si="14"/>
        <v>0</v>
      </c>
      <c r="AA26" s="247">
        <f t="shared" ca="1" si="14"/>
        <v>0</v>
      </c>
      <c r="AB26" s="247">
        <f t="shared" ca="1" si="14"/>
        <v>0</v>
      </c>
      <c r="AC26" s="247">
        <f t="shared" ca="1" si="14"/>
        <v>0</v>
      </c>
      <c r="AD26" s="247">
        <f t="shared" ca="1" si="14"/>
        <v>0</v>
      </c>
      <c r="AE26" s="247">
        <f t="shared" ca="1" si="14"/>
        <v>0</v>
      </c>
      <c r="AF26" s="247">
        <f t="shared" ca="1" si="14"/>
        <v>0</v>
      </c>
      <c r="AG26" s="247">
        <f t="shared" ca="1" si="14"/>
        <v>0</v>
      </c>
      <c r="AH26" s="247">
        <f t="shared" ca="1" si="14"/>
        <v>0</v>
      </c>
      <c r="AI26" s="247">
        <f t="shared" ca="1" si="14"/>
        <v>0</v>
      </c>
      <c r="AJ26" s="247">
        <f t="shared" ca="1" si="14"/>
        <v>0</v>
      </c>
      <c r="AK26" s="247">
        <f t="shared" ca="1" si="14"/>
        <v>0</v>
      </c>
      <c r="AL26" s="247">
        <f t="shared" ca="1" si="14"/>
        <v>0</v>
      </c>
      <c r="AM26" s="247">
        <f t="shared" ca="1" si="14"/>
        <v>0</v>
      </c>
      <c r="AN26" s="247">
        <f t="shared" ca="1" si="14"/>
        <v>0</v>
      </c>
      <c r="AO26" s="247">
        <f t="shared" ca="1" si="14"/>
        <v>0</v>
      </c>
      <c r="AP26" s="247">
        <f t="shared" ca="1" si="14"/>
        <v>0</v>
      </c>
      <c r="AQ26" s="247">
        <f t="shared" ca="1" si="14"/>
        <v>0</v>
      </c>
      <c r="AR26" s="247">
        <f t="shared" ca="1" si="14"/>
        <v>0</v>
      </c>
      <c r="AS26" s="247">
        <f t="shared" ca="1" si="14"/>
        <v>0</v>
      </c>
      <c r="AT26" s="247">
        <f t="shared" ca="1" si="14"/>
        <v>0</v>
      </c>
      <c r="AU26" s="247">
        <f t="shared" ca="1" si="13"/>
        <v>0</v>
      </c>
      <c r="AV26" s="247">
        <f t="shared" ca="1" si="13"/>
        <v>0</v>
      </c>
      <c r="AW26" s="247">
        <f t="shared" ca="1" si="13"/>
        <v>0</v>
      </c>
      <c r="AX26" s="247">
        <f t="shared" ca="1" si="13"/>
        <v>0</v>
      </c>
      <c r="AY26" s="247">
        <f t="shared" ca="1" si="7"/>
        <v>0</v>
      </c>
      <c r="AZ26" s="247">
        <f t="shared" ca="1" si="7"/>
        <v>0</v>
      </c>
      <c r="BA26" s="247">
        <f t="shared" ca="1" si="7"/>
        <v>0</v>
      </c>
      <c r="BB26" s="247">
        <f t="shared" ca="1" si="7"/>
        <v>0</v>
      </c>
      <c r="BC26" s="247">
        <f t="shared" ca="1" si="7"/>
        <v>0</v>
      </c>
      <c r="BD26" s="247">
        <f t="shared" ca="1" si="7"/>
        <v>0</v>
      </c>
      <c r="BE26" s="247">
        <f t="shared" ca="1" si="7"/>
        <v>0</v>
      </c>
      <c r="BF26" s="247">
        <f t="shared" ca="1" si="7"/>
        <v>0</v>
      </c>
      <c r="BG26" s="247">
        <f t="shared" ca="1" si="7"/>
        <v>0</v>
      </c>
      <c r="BH26" s="247">
        <f t="shared" ca="1" si="7"/>
        <v>0</v>
      </c>
      <c r="BI26" s="247">
        <f t="shared" ca="1" si="7"/>
        <v>0</v>
      </c>
      <c r="BJ26" s="247">
        <f t="shared" ca="1" si="7"/>
        <v>0</v>
      </c>
      <c r="BK26" s="247">
        <f t="shared" ca="1" si="7"/>
        <v>0</v>
      </c>
      <c r="BL26" s="247">
        <f t="shared" ref="BL26:CX31" ca="1" si="16">IF(BL$11&lt;$C$1+$A26,$B26/$C$1,IF(BL$11=$C$1+$A26,($B26/$C$1)/2,0))</f>
        <v>0</v>
      </c>
      <c r="BM26" s="247">
        <f t="shared" ca="1" si="16"/>
        <v>0</v>
      </c>
      <c r="BN26" s="247">
        <f t="shared" ca="1" si="16"/>
        <v>0</v>
      </c>
      <c r="BO26" s="247">
        <f t="shared" ca="1" si="16"/>
        <v>0</v>
      </c>
      <c r="BP26" s="247">
        <f t="shared" ca="1" si="16"/>
        <v>0</v>
      </c>
      <c r="BQ26" s="247">
        <f t="shared" ca="1" si="16"/>
        <v>0</v>
      </c>
      <c r="BR26" s="247">
        <f t="shared" ca="1" si="16"/>
        <v>0</v>
      </c>
      <c r="BS26" s="247">
        <f t="shared" ca="1" si="16"/>
        <v>0</v>
      </c>
      <c r="BT26" s="247">
        <f t="shared" ca="1" si="16"/>
        <v>0</v>
      </c>
      <c r="BU26" s="247">
        <f t="shared" ca="1" si="16"/>
        <v>0</v>
      </c>
      <c r="BV26" s="247">
        <f t="shared" ca="1" si="16"/>
        <v>0</v>
      </c>
      <c r="BW26" s="247">
        <f t="shared" ca="1" si="16"/>
        <v>0</v>
      </c>
      <c r="BX26" s="247">
        <f t="shared" ca="1" si="16"/>
        <v>0</v>
      </c>
      <c r="BY26" s="247">
        <f t="shared" ca="1" si="16"/>
        <v>0</v>
      </c>
      <c r="BZ26" s="247">
        <f t="shared" ca="1" si="16"/>
        <v>0</v>
      </c>
      <c r="CA26" s="247">
        <f t="shared" ca="1" si="16"/>
        <v>0</v>
      </c>
      <c r="CB26" s="247">
        <f t="shared" ca="1" si="16"/>
        <v>0</v>
      </c>
      <c r="CC26" s="247">
        <f t="shared" ca="1" si="16"/>
        <v>0</v>
      </c>
      <c r="CD26" s="247">
        <f t="shared" ca="1" si="16"/>
        <v>0</v>
      </c>
      <c r="CE26" s="247">
        <f t="shared" ca="1" si="16"/>
        <v>0</v>
      </c>
      <c r="CF26" s="247">
        <f t="shared" ca="1" si="16"/>
        <v>0</v>
      </c>
      <c r="CG26" s="247">
        <f t="shared" ca="1" si="16"/>
        <v>0</v>
      </c>
      <c r="CH26" s="247">
        <f t="shared" ca="1" si="16"/>
        <v>0</v>
      </c>
      <c r="CI26" s="247">
        <f t="shared" ca="1" si="16"/>
        <v>0</v>
      </c>
      <c r="CJ26" s="247">
        <f t="shared" ca="1" si="16"/>
        <v>0</v>
      </c>
      <c r="CK26" s="247">
        <f t="shared" ca="1" si="16"/>
        <v>0</v>
      </c>
      <c r="CL26" s="247">
        <f t="shared" ca="1" si="16"/>
        <v>0</v>
      </c>
      <c r="CM26" s="247">
        <f t="shared" ca="1" si="16"/>
        <v>0</v>
      </c>
      <c r="CN26" s="247">
        <f t="shared" ca="1" si="16"/>
        <v>0</v>
      </c>
      <c r="CO26" s="247">
        <f t="shared" ca="1" si="16"/>
        <v>0</v>
      </c>
      <c r="CP26" s="247">
        <f t="shared" ca="1" si="16"/>
        <v>0</v>
      </c>
      <c r="CQ26" s="247">
        <f t="shared" ca="1" si="16"/>
        <v>0</v>
      </c>
      <c r="CR26" s="247">
        <f t="shared" ca="1" si="16"/>
        <v>0</v>
      </c>
      <c r="CS26" s="247">
        <f t="shared" ca="1" si="16"/>
        <v>0</v>
      </c>
      <c r="CT26" s="247">
        <f t="shared" ca="1" si="16"/>
        <v>0</v>
      </c>
      <c r="CU26" s="247">
        <f t="shared" ca="1" si="16"/>
        <v>0</v>
      </c>
      <c r="CV26" s="247">
        <f t="shared" ca="1" si="16"/>
        <v>0</v>
      </c>
      <c r="CW26" s="247">
        <f t="shared" ca="1" si="16"/>
        <v>0</v>
      </c>
      <c r="CX26" s="247">
        <f t="shared" ca="1" si="16"/>
        <v>0</v>
      </c>
      <c r="CY26" s="247">
        <f t="shared" ca="1" si="10"/>
        <v>0</v>
      </c>
    </row>
    <row r="27" spans="1:103" x14ac:dyDescent="0.2">
      <c r="A27" s="246">
        <f t="shared" si="9"/>
        <v>16</v>
      </c>
      <c r="B27" s="238">
        <f>IF(R5=$G$2,SUM($C6:R6),IF(R5&gt;$G$2,R6,0))</f>
        <v>0</v>
      </c>
      <c r="C27" s="247"/>
      <c r="D27" s="247"/>
      <c r="E27" s="247"/>
      <c r="F27" s="247"/>
      <c r="G27" s="247"/>
      <c r="H27" s="247"/>
      <c r="I27" s="247"/>
      <c r="J27" s="247"/>
      <c r="K27" s="247"/>
      <c r="L27" s="247"/>
      <c r="M27" s="247"/>
      <c r="N27" s="247"/>
      <c r="O27" s="247"/>
      <c r="P27" s="247"/>
      <c r="Q27" s="247"/>
      <c r="R27" s="247">
        <f ca="1">($B27/$C$1)/2</f>
        <v>0</v>
      </c>
      <c r="S27" s="247">
        <f ca="1">IF(S$11&lt;$C$1+$A27,$B27/$C$1,IF(S$11=$C$1+$A27,($B27/$C$1)/2,0))</f>
        <v>0</v>
      </c>
      <c r="T27" s="247">
        <f t="shared" ca="1" si="5"/>
        <v>0</v>
      </c>
      <c r="U27" s="247">
        <f t="shared" ca="1" si="5"/>
        <v>0</v>
      </c>
      <c r="V27" s="247">
        <f t="shared" ca="1" si="5"/>
        <v>0</v>
      </c>
      <c r="W27" s="247">
        <f t="shared" ca="1" si="5"/>
        <v>0</v>
      </c>
      <c r="X27" s="247">
        <f t="shared" ca="1" si="5"/>
        <v>0</v>
      </c>
      <c r="Y27" s="247">
        <f t="shared" ca="1" si="14"/>
        <v>0</v>
      </c>
      <c r="Z27" s="247">
        <f t="shared" ca="1" si="14"/>
        <v>0</v>
      </c>
      <c r="AA27" s="247">
        <f t="shared" ca="1" si="14"/>
        <v>0</v>
      </c>
      <c r="AB27" s="247">
        <f t="shared" ca="1" si="14"/>
        <v>0</v>
      </c>
      <c r="AC27" s="247">
        <f t="shared" ca="1" si="14"/>
        <v>0</v>
      </c>
      <c r="AD27" s="247">
        <f t="shared" ca="1" si="14"/>
        <v>0</v>
      </c>
      <c r="AE27" s="247">
        <f t="shared" ca="1" si="14"/>
        <v>0</v>
      </c>
      <c r="AF27" s="247">
        <f t="shared" ca="1" si="14"/>
        <v>0</v>
      </c>
      <c r="AG27" s="247">
        <f t="shared" ca="1" si="14"/>
        <v>0</v>
      </c>
      <c r="AH27" s="247">
        <f t="shared" ca="1" si="14"/>
        <v>0</v>
      </c>
      <c r="AI27" s="247">
        <f t="shared" ca="1" si="14"/>
        <v>0</v>
      </c>
      <c r="AJ27" s="247">
        <f t="shared" ca="1" si="14"/>
        <v>0</v>
      </c>
      <c r="AK27" s="247">
        <f t="shared" ca="1" si="14"/>
        <v>0</v>
      </c>
      <c r="AL27" s="247">
        <f t="shared" ca="1" si="14"/>
        <v>0</v>
      </c>
      <c r="AM27" s="247">
        <f t="shared" ca="1" si="14"/>
        <v>0</v>
      </c>
      <c r="AN27" s="247">
        <f t="shared" ca="1" si="14"/>
        <v>0</v>
      </c>
      <c r="AO27" s="247">
        <f t="shared" ca="1" si="14"/>
        <v>0</v>
      </c>
      <c r="AP27" s="247">
        <f t="shared" ca="1" si="14"/>
        <v>0</v>
      </c>
      <c r="AQ27" s="247">
        <f t="shared" ca="1" si="14"/>
        <v>0</v>
      </c>
      <c r="AR27" s="247">
        <f t="shared" ca="1" si="14"/>
        <v>0</v>
      </c>
      <c r="AS27" s="247">
        <f t="shared" ca="1" si="14"/>
        <v>0</v>
      </c>
      <c r="AT27" s="247">
        <f t="shared" ca="1" si="14"/>
        <v>0</v>
      </c>
      <c r="AU27" s="247">
        <f t="shared" ca="1" si="13"/>
        <v>0</v>
      </c>
      <c r="AV27" s="247">
        <f t="shared" ca="1" si="13"/>
        <v>0</v>
      </c>
      <c r="AW27" s="247">
        <f t="shared" ca="1" si="13"/>
        <v>0</v>
      </c>
      <c r="AX27" s="247">
        <f t="shared" ca="1" si="13"/>
        <v>0</v>
      </c>
      <c r="AY27" s="247">
        <f t="shared" ca="1" si="7"/>
        <v>0</v>
      </c>
      <c r="AZ27" s="247">
        <f t="shared" ca="1" si="7"/>
        <v>0</v>
      </c>
      <c r="BA27" s="247">
        <f t="shared" ca="1" si="7"/>
        <v>0</v>
      </c>
      <c r="BB27" s="247">
        <f t="shared" ca="1" si="7"/>
        <v>0</v>
      </c>
      <c r="BC27" s="247">
        <f t="shared" ca="1" si="7"/>
        <v>0</v>
      </c>
      <c r="BD27" s="247">
        <f t="shared" ca="1" si="7"/>
        <v>0</v>
      </c>
      <c r="BE27" s="247">
        <f t="shared" ca="1" si="7"/>
        <v>0</v>
      </c>
      <c r="BF27" s="247">
        <f t="shared" ca="1" si="7"/>
        <v>0</v>
      </c>
      <c r="BG27" s="247">
        <f t="shared" ca="1" si="7"/>
        <v>0</v>
      </c>
      <c r="BH27" s="247">
        <f t="shared" ca="1" si="7"/>
        <v>0</v>
      </c>
      <c r="BI27" s="247">
        <f t="shared" ca="1" si="7"/>
        <v>0</v>
      </c>
      <c r="BJ27" s="247">
        <f t="shared" ca="1" si="7"/>
        <v>0</v>
      </c>
      <c r="BK27" s="247">
        <f t="shared" ca="1" si="7"/>
        <v>0</v>
      </c>
      <c r="BL27" s="247">
        <f t="shared" ca="1" si="16"/>
        <v>0</v>
      </c>
      <c r="BM27" s="247">
        <f t="shared" ca="1" si="16"/>
        <v>0</v>
      </c>
      <c r="BN27" s="247">
        <f t="shared" ca="1" si="16"/>
        <v>0</v>
      </c>
      <c r="BO27" s="247">
        <f t="shared" ca="1" si="16"/>
        <v>0</v>
      </c>
      <c r="BP27" s="247">
        <f t="shared" ca="1" si="16"/>
        <v>0</v>
      </c>
      <c r="BQ27" s="247">
        <f t="shared" ca="1" si="16"/>
        <v>0</v>
      </c>
      <c r="BR27" s="247">
        <f t="shared" ca="1" si="16"/>
        <v>0</v>
      </c>
      <c r="BS27" s="247">
        <f t="shared" ca="1" si="16"/>
        <v>0</v>
      </c>
      <c r="BT27" s="247">
        <f t="shared" ca="1" si="16"/>
        <v>0</v>
      </c>
      <c r="BU27" s="247">
        <f t="shared" ca="1" si="16"/>
        <v>0</v>
      </c>
      <c r="BV27" s="247">
        <f t="shared" ca="1" si="16"/>
        <v>0</v>
      </c>
      <c r="BW27" s="247">
        <f t="shared" ca="1" si="16"/>
        <v>0</v>
      </c>
      <c r="BX27" s="247">
        <f t="shared" ca="1" si="16"/>
        <v>0</v>
      </c>
      <c r="BY27" s="247">
        <f t="shared" ca="1" si="16"/>
        <v>0</v>
      </c>
      <c r="BZ27" s="247">
        <f t="shared" ca="1" si="16"/>
        <v>0</v>
      </c>
      <c r="CA27" s="247">
        <f t="shared" ca="1" si="16"/>
        <v>0</v>
      </c>
      <c r="CB27" s="247">
        <f t="shared" ca="1" si="16"/>
        <v>0</v>
      </c>
      <c r="CC27" s="247">
        <f t="shared" ca="1" si="16"/>
        <v>0</v>
      </c>
      <c r="CD27" s="247">
        <f t="shared" ca="1" si="16"/>
        <v>0</v>
      </c>
      <c r="CE27" s="247">
        <f t="shared" ca="1" si="16"/>
        <v>0</v>
      </c>
      <c r="CF27" s="247">
        <f t="shared" ca="1" si="16"/>
        <v>0</v>
      </c>
      <c r="CG27" s="247">
        <f t="shared" ca="1" si="16"/>
        <v>0</v>
      </c>
      <c r="CH27" s="247">
        <f t="shared" ca="1" si="16"/>
        <v>0</v>
      </c>
      <c r="CI27" s="247">
        <f t="shared" ca="1" si="16"/>
        <v>0</v>
      </c>
      <c r="CJ27" s="247">
        <f t="shared" ca="1" si="16"/>
        <v>0</v>
      </c>
      <c r="CK27" s="247">
        <f t="shared" ca="1" si="16"/>
        <v>0</v>
      </c>
      <c r="CL27" s="247">
        <f t="shared" ca="1" si="16"/>
        <v>0</v>
      </c>
      <c r="CM27" s="247">
        <f t="shared" ca="1" si="16"/>
        <v>0</v>
      </c>
      <c r="CN27" s="247">
        <f t="shared" ca="1" si="16"/>
        <v>0</v>
      </c>
      <c r="CO27" s="247">
        <f t="shared" ca="1" si="16"/>
        <v>0</v>
      </c>
      <c r="CP27" s="247">
        <f t="shared" ca="1" si="16"/>
        <v>0</v>
      </c>
      <c r="CQ27" s="247">
        <f t="shared" ca="1" si="16"/>
        <v>0</v>
      </c>
      <c r="CR27" s="247">
        <f t="shared" ca="1" si="16"/>
        <v>0</v>
      </c>
      <c r="CS27" s="247">
        <f t="shared" ca="1" si="16"/>
        <v>0</v>
      </c>
      <c r="CT27" s="247">
        <f t="shared" ca="1" si="16"/>
        <v>0</v>
      </c>
      <c r="CU27" s="247">
        <f t="shared" ca="1" si="16"/>
        <v>0</v>
      </c>
      <c r="CV27" s="247">
        <f t="shared" ca="1" si="16"/>
        <v>0</v>
      </c>
      <c r="CW27" s="247">
        <f t="shared" ca="1" si="16"/>
        <v>0</v>
      </c>
      <c r="CX27" s="247">
        <f t="shared" ca="1" si="16"/>
        <v>0</v>
      </c>
      <c r="CY27" s="247">
        <f t="shared" ca="1" si="10"/>
        <v>0</v>
      </c>
    </row>
    <row r="28" spans="1:103" x14ac:dyDescent="0.2">
      <c r="A28" s="246">
        <f t="shared" si="9"/>
        <v>17</v>
      </c>
      <c r="B28" s="238">
        <f>IF(S5=$G$2,SUM($C6:S6),IF(S5&gt;$G$2,S6,0))</f>
        <v>0</v>
      </c>
      <c r="C28" s="247"/>
      <c r="D28" s="247"/>
      <c r="E28" s="247"/>
      <c r="F28" s="247"/>
      <c r="G28" s="247"/>
      <c r="H28" s="247"/>
      <c r="I28" s="247"/>
      <c r="J28" s="247"/>
      <c r="K28" s="247"/>
      <c r="L28" s="247"/>
      <c r="M28" s="247"/>
      <c r="N28" s="247"/>
      <c r="O28" s="247"/>
      <c r="P28" s="247"/>
      <c r="Q28" s="247"/>
      <c r="R28" s="247"/>
      <c r="S28" s="247">
        <f ca="1">($B28/$C$1)/2</f>
        <v>0</v>
      </c>
      <c r="T28" s="247">
        <f ca="1">IF(T$11&lt;$C$1+$A28,$B28/$C$1,IF(T$11=$C$1+$A28,($B28/$C$1)/2,0))</f>
        <v>0</v>
      </c>
      <c r="U28" s="247">
        <f t="shared" ref="U28:AJ31" ca="1" si="17">IF(U$11&lt;$C$1+$A28,$B28/$C$1,IF(U$11=$C$1+$A28,($B28/$C$1)/2,0))</f>
        <v>0</v>
      </c>
      <c r="V28" s="247">
        <f t="shared" ca="1" si="17"/>
        <v>0</v>
      </c>
      <c r="W28" s="247">
        <f t="shared" ca="1" si="17"/>
        <v>0</v>
      </c>
      <c r="X28" s="247">
        <f t="shared" ca="1" si="17"/>
        <v>0</v>
      </c>
      <c r="Y28" s="247">
        <f t="shared" ca="1" si="17"/>
        <v>0</v>
      </c>
      <c r="Z28" s="247">
        <f t="shared" ca="1" si="17"/>
        <v>0</v>
      </c>
      <c r="AA28" s="247">
        <f t="shared" ca="1" si="17"/>
        <v>0</v>
      </c>
      <c r="AB28" s="247">
        <f t="shared" ca="1" si="17"/>
        <v>0</v>
      </c>
      <c r="AC28" s="247">
        <f t="shared" ca="1" si="17"/>
        <v>0</v>
      </c>
      <c r="AD28" s="247">
        <f t="shared" ca="1" si="17"/>
        <v>0</v>
      </c>
      <c r="AE28" s="247">
        <f t="shared" ca="1" si="17"/>
        <v>0</v>
      </c>
      <c r="AF28" s="247">
        <f t="shared" ca="1" si="17"/>
        <v>0</v>
      </c>
      <c r="AG28" s="247">
        <f t="shared" ca="1" si="17"/>
        <v>0</v>
      </c>
      <c r="AH28" s="247">
        <f t="shared" ca="1" si="17"/>
        <v>0</v>
      </c>
      <c r="AI28" s="247">
        <f t="shared" ca="1" si="17"/>
        <v>0</v>
      </c>
      <c r="AJ28" s="247">
        <f t="shared" ca="1" si="17"/>
        <v>0</v>
      </c>
      <c r="AK28" s="247">
        <f t="shared" ca="1" si="14"/>
        <v>0</v>
      </c>
      <c r="AL28" s="247">
        <f t="shared" ca="1" si="14"/>
        <v>0</v>
      </c>
      <c r="AM28" s="247">
        <f t="shared" ca="1" si="14"/>
        <v>0</v>
      </c>
      <c r="AN28" s="247">
        <f t="shared" ca="1" si="14"/>
        <v>0</v>
      </c>
      <c r="AO28" s="247">
        <f t="shared" ca="1" si="14"/>
        <v>0</v>
      </c>
      <c r="AP28" s="247">
        <f t="shared" ca="1" si="14"/>
        <v>0</v>
      </c>
      <c r="AQ28" s="247">
        <f t="shared" ca="1" si="14"/>
        <v>0</v>
      </c>
      <c r="AR28" s="247">
        <f t="shared" ca="1" si="14"/>
        <v>0</v>
      </c>
      <c r="AS28" s="247">
        <f t="shared" ca="1" si="14"/>
        <v>0</v>
      </c>
      <c r="AT28" s="247">
        <f t="shared" ca="1" si="14"/>
        <v>0</v>
      </c>
      <c r="AU28" s="247">
        <f t="shared" ca="1" si="13"/>
        <v>0</v>
      </c>
      <c r="AV28" s="247">
        <f t="shared" ca="1" si="13"/>
        <v>0</v>
      </c>
      <c r="AW28" s="247">
        <f t="shared" ca="1" si="13"/>
        <v>0</v>
      </c>
      <c r="AX28" s="247">
        <f t="shared" ca="1" si="13"/>
        <v>0</v>
      </c>
      <c r="AY28" s="247">
        <f t="shared" ref="AY28:BN31" ca="1" si="18">IF(AY$11&lt;$C$1+$A28,$B28/$C$1,IF(AY$11=$C$1+$A28,($B28/$C$1)/2,0))</f>
        <v>0</v>
      </c>
      <c r="AZ28" s="247">
        <f t="shared" ca="1" si="18"/>
        <v>0</v>
      </c>
      <c r="BA28" s="247">
        <f t="shared" ca="1" si="18"/>
        <v>0</v>
      </c>
      <c r="BB28" s="247">
        <f t="shared" ca="1" si="18"/>
        <v>0</v>
      </c>
      <c r="BC28" s="247">
        <f t="shared" ca="1" si="18"/>
        <v>0</v>
      </c>
      <c r="BD28" s="247">
        <f t="shared" ca="1" si="18"/>
        <v>0</v>
      </c>
      <c r="BE28" s="247">
        <f t="shared" ca="1" si="18"/>
        <v>0</v>
      </c>
      <c r="BF28" s="247">
        <f t="shared" ca="1" si="18"/>
        <v>0</v>
      </c>
      <c r="BG28" s="247">
        <f t="shared" ca="1" si="18"/>
        <v>0</v>
      </c>
      <c r="BH28" s="247">
        <f t="shared" ca="1" si="18"/>
        <v>0</v>
      </c>
      <c r="BI28" s="247">
        <f t="shared" ca="1" si="18"/>
        <v>0</v>
      </c>
      <c r="BJ28" s="247">
        <f t="shared" ca="1" si="18"/>
        <v>0</v>
      </c>
      <c r="BK28" s="247">
        <f t="shared" ca="1" si="18"/>
        <v>0</v>
      </c>
      <c r="BL28" s="247">
        <f t="shared" ca="1" si="18"/>
        <v>0</v>
      </c>
      <c r="BM28" s="247">
        <f t="shared" ca="1" si="18"/>
        <v>0</v>
      </c>
      <c r="BN28" s="247">
        <f t="shared" ca="1" si="18"/>
        <v>0</v>
      </c>
      <c r="BO28" s="247">
        <f t="shared" ca="1" si="16"/>
        <v>0</v>
      </c>
      <c r="BP28" s="247">
        <f t="shared" ca="1" si="16"/>
        <v>0</v>
      </c>
      <c r="BQ28" s="247">
        <f t="shared" ca="1" si="16"/>
        <v>0</v>
      </c>
      <c r="BR28" s="247">
        <f t="shared" ca="1" si="16"/>
        <v>0</v>
      </c>
      <c r="BS28" s="247">
        <f t="shared" ca="1" si="16"/>
        <v>0</v>
      </c>
      <c r="BT28" s="247">
        <f t="shared" ca="1" si="16"/>
        <v>0</v>
      </c>
      <c r="BU28" s="247">
        <f t="shared" ca="1" si="16"/>
        <v>0</v>
      </c>
      <c r="BV28" s="247">
        <f t="shared" ca="1" si="16"/>
        <v>0</v>
      </c>
      <c r="BW28" s="247">
        <f t="shared" ca="1" si="16"/>
        <v>0</v>
      </c>
      <c r="BX28" s="247">
        <f t="shared" ca="1" si="16"/>
        <v>0</v>
      </c>
      <c r="BY28" s="247">
        <f t="shared" ca="1" si="16"/>
        <v>0</v>
      </c>
      <c r="BZ28" s="247">
        <f t="shared" ca="1" si="16"/>
        <v>0</v>
      </c>
      <c r="CA28" s="247">
        <f t="shared" ca="1" si="16"/>
        <v>0</v>
      </c>
      <c r="CB28" s="247">
        <f t="shared" ca="1" si="16"/>
        <v>0</v>
      </c>
      <c r="CC28" s="247">
        <f t="shared" ca="1" si="16"/>
        <v>0</v>
      </c>
      <c r="CD28" s="247">
        <f t="shared" ca="1" si="16"/>
        <v>0</v>
      </c>
      <c r="CE28" s="247">
        <f t="shared" ca="1" si="16"/>
        <v>0</v>
      </c>
      <c r="CF28" s="247">
        <f t="shared" ca="1" si="16"/>
        <v>0</v>
      </c>
      <c r="CG28" s="247">
        <f t="shared" ca="1" si="16"/>
        <v>0</v>
      </c>
      <c r="CH28" s="247">
        <f t="shared" ca="1" si="16"/>
        <v>0</v>
      </c>
      <c r="CI28" s="247">
        <f t="shared" ca="1" si="16"/>
        <v>0</v>
      </c>
      <c r="CJ28" s="247">
        <f t="shared" ca="1" si="16"/>
        <v>0</v>
      </c>
      <c r="CK28" s="247">
        <f t="shared" ca="1" si="16"/>
        <v>0</v>
      </c>
      <c r="CL28" s="247">
        <f t="shared" ca="1" si="16"/>
        <v>0</v>
      </c>
      <c r="CM28" s="247">
        <f t="shared" ca="1" si="16"/>
        <v>0</v>
      </c>
      <c r="CN28" s="247">
        <f t="shared" ca="1" si="16"/>
        <v>0</v>
      </c>
      <c r="CO28" s="247">
        <f t="shared" ca="1" si="16"/>
        <v>0</v>
      </c>
      <c r="CP28" s="247">
        <f t="shared" ca="1" si="16"/>
        <v>0</v>
      </c>
      <c r="CQ28" s="247">
        <f t="shared" ca="1" si="16"/>
        <v>0</v>
      </c>
      <c r="CR28" s="247">
        <f t="shared" ca="1" si="16"/>
        <v>0</v>
      </c>
      <c r="CS28" s="247">
        <f t="shared" ca="1" si="16"/>
        <v>0</v>
      </c>
      <c r="CT28" s="247">
        <f t="shared" ca="1" si="16"/>
        <v>0</v>
      </c>
      <c r="CU28" s="247">
        <f t="shared" ca="1" si="16"/>
        <v>0</v>
      </c>
      <c r="CV28" s="247">
        <f t="shared" ca="1" si="16"/>
        <v>0</v>
      </c>
      <c r="CW28" s="247">
        <f t="shared" ca="1" si="16"/>
        <v>0</v>
      </c>
      <c r="CX28" s="247">
        <f t="shared" ca="1" si="16"/>
        <v>0</v>
      </c>
      <c r="CY28" s="247">
        <f t="shared" ca="1" si="10"/>
        <v>0</v>
      </c>
    </row>
    <row r="29" spans="1:103" x14ac:dyDescent="0.2">
      <c r="A29" s="246">
        <f t="shared" si="9"/>
        <v>18</v>
      </c>
      <c r="B29" s="238">
        <f>IF(T5=$G$2,SUM($C6:T6),IF(T5&gt;$G$2,T6,0))</f>
        <v>0</v>
      </c>
      <c r="C29" s="247"/>
      <c r="D29" s="247"/>
      <c r="E29" s="247"/>
      <c r="F29" s="247"/>
      <c r="G29" s="247"/>
      <c r="H29" s="247"/>
      <c r="I29" s="247"/>
      <c r="J29" s="247"/>
      <c r="K29" s="247"/>
      <c r="L29" s="247"/>
      <c r="M29" s="247"/>
      <c r="N29" s="247"/>
      <c r="O29" s="247"/>
      <c r="P29" s="247"/>
      <c r="Q29" s="247"/>
      <c r="R29" s="247"/>
      <c r="S29" s="247"/>
      <c r="T29" s="247">
        <f ca="1">($B29/$C$1)/2</f>
        <v>0</v>
      </c>
      <c r="U29" s="247">
        <f ca="1">IF(U$11&lt;$C$1+$A29,$B29/$C$1,IF(U$11=$C$1+$A29,($B29/$C$1)/2,0))</f>
        <v>0</v>
      </c>
      <c r="V29" s="247">
        <f t="shared" ca="1" si="17"/>
        <v>0</v>
      </c>
      <c r="W29" s="247">
        <f t="shared" ca="1" si="17"/>
        <v>0</v>
      </c>
      <c r="X29" s="247">
        <f t="shared" ca="1" si="17"/>
        <v>0</v>
      </c>
      <c r="Y29" s="247">
        <f t="shared" ca="1" si="17"/>
        <v>0</v>
      </c>
      <c r="Z29" s="247">
        <f t="shared" ca="1" si="17"/>
        <v>0</v>
      </c>
      <c r="AA29" s="247">
        <f t="shared" ca="1" si="17"/>
        <v>0</v>
      </c>
      <c r="AB29" s="247">
        <f t="shared" ca="1" si="17"/>
        <v>0</v>
      </c>
      <c r="AC29" s="247">
        <f t="shared" ca="1" si="17"/>
        <v>0</v>
      </c>
      <c r="AD29" s="247">
        <f t="shared" ca="1" si="17"/>
        <v>0</v>
      </c>
      <c r="AE29" s="247">
        <f t="shared" ca="1" si="17"/>
        <v>0</v>
      </c>
      <c r="AF29" s="247">
        <f t="shared" ca="1" si="17"/>
        <v>0</v>
      </c>
      <c r="AG29" s="247">
        <f t="shared" ca="1" si="17"/>
        <v>0</v>
      </c>
      <c r="AH29" s="247">
        <f t="shared" ca="1" si="17"/>
        <v>0</v>
      </c>
      <c r="AI29" s="247">
        <f t="shared" ca="1" si="17"/>
        <v>0</v>
      </c>
      <c r="AJ29" s="247">
        <f t="shared" ca="1" si="17"/>
        <v>0</v>
      </c>
      <c r="AK29" s="247">
        <f t="shared" ca="1" si="14"/>
        <v>0</v>
      </c>
      <c r="AL29" s="247">
        <f t="shared" ca="1" si="14"/>
        <v>0</v>
      </c>
      <c r="AM29" s="247">
        <f t="shared" ca="1" si="14"/>
        <v>0</v>
      </c>
      <c r="AN29" s="247">
        <f t="shared" ca="1" si="14"/>
        <v>0</v>
      </c>
      <c r="AO29" s="247">
        <f t="shared" ca="1" si="14"/>
        <v>0</v>
      </c>
      <c r="AP29" s="247">
        <f t="shared" ca="1" si="14"/>
        <v>0</v>
      </c>
      <c r="AQ29" s="247">
        <f t="shared" ca="1" si="14"/>
        <v>0</v>
      </c>
      <c r="AR29" s="247">
        <f t="shared" ca="1" si="14"/>
        <v>0</v>
      </c>
      <c r="AS29" s="247">
        <f t="shared" ca="1" si="14"/>
        <v>0</v>
      </c>
      <c r="AT29" s="247">
        <f t="shared" ca="1" si="14"/>
        <v>0</v>
      </c>
      <c r="AU29" s="247">
        <f t="shared" ca="1" si="13"/>
        <v>0</v>
      </c>
      <c r="AV29" s="247">
        <f t="shared" ca="1" si="13"/>
        <v>0</v>
      </c>
      <c r="AW29" s="247">
        <f t="shared" ca="1" si="13"/>
        <v>0</v>
      </c>
      <c r="AX29" s="247">
        <f t="shared" ca="1" si="13"/>
        <v>0</v>
      </c>
      <c r="AY29" s="247">
        <f t="shared" ca="1" si="18"/>
        <v>0</v>
      </c>
      <c r="AZ29" s="247">
        <f t="shared" ca="1" si="18"/>
        <v>0</v>
      </c>
      <c r="BA29" s="247">
        <f t="shared" ca="1" si="18"/>
        <v>0</v>
      </c>
      <c r="BB29" s="247">
        <f t="shared" ca="1" si="18"/>
        <v>0</v>
      </c>
      <c r="BC29" s="247">
        <f t="shared" ca="1" si="18"/>
        <v>0</v>
      </c>
      <c r="BD29" s="247">
        <f t="shared" ca="1" si="18"/>
        <v>0</v>
      </c>
      <c r="BE29" s="247">
        <f t="shared" ca="1" si="18"/>
        <v>0</v>
      </c>
      <c r="BF29" s="247">
        <f t="shared" ca="1" si="18"/>
        <v>0</v>
      </c>
      <c r="BG29" s="247">
        <f t="shared" ca="1" si="18"/>
        <v>0</v>
      </c>
      <c r="BH29" s="247">
        <f t="shared" ca="1" si="18"/>
        <v>0</v>
      </c>
      <c r="BI29" s="247">
        <f t="shared" ca="1" si="18"/>
        <v>0</v>
      </c>
      <c r="BJ29" s="247">
        <f t="shared" ca="1" si="18"/>
        <v>0</v>
      </c>
      <c r="BK29" s="247">
        <f t="shared" ca="1" si="18"/>
        <v>0</v>
      </c>
      <c r="BL29" s="247">
        <f t="shared" ca="1" si="18"/>
        <v>0</v>
      </c>
      <c r="BM29" s="247">
        <f t="shared" ca="1" si="18"/>
        <v>0</v>
      </c>
      <c r="BN29" s="247">
        <f t="shared" ca="1" si="18"/>
        <v>0</v>
      </c>
      <c r="BO29" s="247">
        <f t="shared" ca="1" si="16"/>
        <v>0</v>
      </c>
      <c r="BP29" s="247">
        <f t="shared" ca="1" si="16"/>
        <v>0</v>
      </c>
      <c r="BQ29" s="247">
        <f t="shared" ca="1" si="16"/>
        <v>0</v>
      </c>
      <c r="BR29" s="247">
        <f t="shared" ca="1" si="16"/>
        <v>0</v>
      </c>
      <c r="BS29" s="247">
        <f t="shared" ca="1" si="16"/>
        <v>0</v>
      </c>
      <c r="BT29" s="247">
        <f t="shared" ca="1" si="16"/>
        <v>0</v>
      </c>
      <c r="BU29" s="247">
        <f t="shared" ca="1" si="16"/>
        <v>0</v>
      </c>
      <c r="BV29" s="247">
        <f t="shared" ca="1" si="16"/>
        <v>0</v>
      </c>
      <c r="BW29" s="247">
        <f t="shared" ca="1" si="16"/>
        <v>0</v>
      </c>
      <c r="BX29" s="247">
        <f t="shared" ca="1" si="16"/>
        <v>0</v>
      </c>
      <c r="BY29" s="247">
        <f t="shared" ca="1" si="16"/>
        <v>0</v>
      </c>
      <c r="BZ29" s="247">
        <f t="shared" ca="1" si="16"/>
        <v>0</v>
      </c>
      <c r="CA29" s="247">
        <f t="shared" ca="1" si="16"/>
        <v>0</v>
      </c>
      <c r="CB29" s="247">
        <f t="shared" ca="1" si="16"/>
        <v>0</v>
      </c>
      <c r="CC29" s="247">
        <f t="shared" ca="1" si="16"/>
        <v>0</v>
      </c>
      <c r="CD29" s="247">
        <f t="shared" ca="1" si="16"/>
        <v>0</v>
      </c>
      <c r="CE29" s="247">
        <f t="shared" ca="1" si="16"/>
        <v>0</v>
      </c>
      <c r="CF29" s="247">
        <f t="shared" ca="1" si="16"/>
        <v>0</v>
      </c>
      <c r="CG29" s="247">
        <f t="shared" ca="1" si="16"/>
        <v>0</v>
      </c>
      <c r="CH29" s="247">
        <f t="shared" ca="1" si="16"/>
        <v>0</v>
      </c>
      <c r="CI29" s="247">
        <f t="shared" ca="1" si="16"/>
        <v>0</v>
      </c>
      <c r="CJ29" s="247">
        <f t="shared" ca="1" si="16"/>
        <v>0</v>
      </c>
      <c r="CK29" s="247">
        <f t="shared" ca="1" si="16"/>
        <v>0</v>
      </c>
      <c r="CL29" s="247">
        <f t="shared" ca="1" si="16"/>
        <v>0</v>
      </c>
      <c r="CM29" s="247">
        <f t="shared" ca="1" si="16"/>
        <v>0</v>
      </c>
      <c r="CN29" s="247">
        <f t="shared" ca="1" si="16"/>
        <v>0</v>
      </c>
      <c r="CO29" s="247">
        <f t="shared" ca="1" si="16"/>
        <v>0</v>
      </c>
      <c r="CP29" s="247">
        <f t="shared" ca="1" si="16"/>
        <v>0</v>
      </c>
      <c r="CQ29" s="247">
        <f t="shared" ca="1" si="16"/>
        <v>0</v>
      </c>
      <c r="CR29" s="247">
        <f t="shared" ca="1" si="16"/>
        <v>0</v>
      </c>
      <c r="CS29" s="247">
        <f t="shared" ca="1" si="16"/>
        <v>0</v>
      </c>
      <c r="CT29" s="247">
        <f t="shared" ca="1" si="16"/>
        <v>0</v>
      </c>
      <c r="CU29" s="247">
        <f t="shared" ca="1" si="16"/>
        <v>0</v>
      </c>
      <c r="CV29" s="247">
        <f t="shared" ca="1" si="16"/>
        <v>0</v>
      </c>
      <c r="CW29" s="247">
        <f t="shared" ca="1" si="16"/>
        <v>0</v>
      </c>
      <c r="CX29" s="247">
        <f t="shared" ca="1" si="16"/>
        <v>0</v>
      </c>
      <c r="CY29" s="247">
        <f t="shared" ca="1" si="10"/>
        <v>0</v>
      </c>
    </row>
    <row r="30" spans="1:103" x14ac:dyDescent="0.2">
      <c r="A30" s="246">
        <f t="shared" si="9"/>
        <v>19</v>
      </c>
      <c r="B30" s="238">
        <f>IF(U5=$G$2,SUM($C6:U6),IF(U5&gt;$G$2,U6,0))</f>
        <v>0</v>
      </c>
      <c r="C30" s="247"/>
      <c r="D30" s="247"/>
      <c r="E30" s="247"/>
      <c r="F30" s="247"/>
      <c r="G30" s="247"/>
      <c r="H30" s="247"/>
      <c r="I30" s="247"/>
      <c r="J30" s="247"/>
      <c r="K30" s="247"/>
      <c r="L30" s="247"/>
      <c r="M30" s="247"/>
      <c r="N30" s="247"/>
      <c r="O30" s="247"/>
      <c r="P30" s="247"/>
      <c r="Q30" s="247"/>
      <c r="R30" s="247"/>
      <c r="S30" s="248"/>
      <c r="T30" s="247"/>
      <c r="U30" s="247">
        <f ca="1">($B30/$C$1)/2</f>
        <v>0</v>
      </c>
      <c r="V30" s="247">
        <f ca="1">IF(V$11&lt;$C$1+$A30,$B30/$C$1,IF(V$11=$C$1+$A30,($B30/$C$1)/2,0))</f>
        <v>0</v>
      </c>
      <c r="W30" s="247">
        <f ca="1">IF(W$11&lt;$C$1+$A30,$B30/$C$1,IF(W$11=$C$1+$A30,($B30/$C$1)/2,0))</f>
        <v>0</v>
      </c>
      <c r="X30" s="247">
        <f t="shared" ca="1" si="17"/>
        <v>0</v>
      </c>
      <c r="Y30" s="247">
        <f t="shared" ca="1" si="17"/>
        <v>0</v>
      </c>
      <c r="Z30" s="247">
        <f t="shared" ca="1" si="17"/>
        <v>0</v>
      </c>
      <c r="AA30" s="247">
        <f t="shared" ca="1" si="17"/>
        <v>0</v>
      </c>
      <c r="AB30" s="247">
        <f t="shared" ca="1" si="17"/>
        <v>0</v>
      </c>
      <c r="AC30" s="247">
        <f t="shared" ca="1" si="17"/>
        <v>0</v>
      </c>
      <c r="AD30" s="247">
        <f t="shared" ca="1" si="17"/>
        <v>0</v>
      </c>
      <c r="AE30" s="247">
        <f t="shared" ca="1" si="17"/>
        <v>0</v>
      </c>
      <c r="AF30" s="247">
        <f t="shared" ca="1" si="17"/>
        <v>0</v>
      </c>
      <c r="AG30" s="247">
        <f t="shared" ca="1" si="17"/>
        <v>0</v>
      </c>
      <c r="AH30" s="247">
        <f t="shared" ca="1" si="17"/>
        <v>0</v>
      </c>
      <c r="AI30" s="247">
        <f t="shared" ca="1" si="17"/>
        <v>0</v>
      </c>
      <c r="AJ30" s="247">
        <f t="shared" ca="1" si="17"/>
        <v>0</v>
      </c>
      <c r="AK30" s="247">
        <f t="shared" ca="1" si="14"/>
        <v>0</v>
      </c>
      <c r="AL30" s="247">
        <f t="shared" ca="1" si="14"/>
        <v>0</v>
      </c>
      <c r="AM30" s="247">
        <f t="shared" ca="1" si="14"/>
        <v>0</v>
      </c>
      <c r="AN30" s="247">
        <f t="shared" ca="1" si="14"/>
        <v>0</v>
      </c>
      <c r="AO30" s="247">
        <f t="shared" ca="1" si="14"/>
        <v>0</v>
      </c>
      <c r="AP30" s="247">
        <f t="shared" ca="1" si="14"/>
        <v>0</v>
      </c>
      <c r="AQ30" s="247">
        <f t="shared" ca="1" si="14"/>
        <v>0</v>
      </c>
      <c r="AR30" s="247">
        <f t="shared" ca="1" si="14"/>
        <v>0</v>
      </c>
      <c r="AS30" s="247">
        <f t="shared" ca="1" si="14"/>
        <v>0</v>
      </c>
      <c r="AT30" s="247">
        <f t="shared" ca="1" si="14"/>
        <v>0</v>
      </c>
      <c r="AU30" s="247">
        <f t="shared" ca="1" si="13"/>
        <v>0</v>
      </c>
      <c r="AV30" s="247">
        <f t="shared" ca="1" si="13"/>
        <v>0</v>
      </c>
      <c r="AW30" s="247">
        <f t="shared" ca="1" si="13"/>
        <v>0</v>
      </c>
      <c r="AX30" s="247">
        <f t="shared" ca="1" si="13"/>
        <v>0</v>
      </c>
      <c r="AY30" s="247">
        <f t="shared" ca="1" si="18"/>
        <v>0</v>
      </c>
      <c r="AZ30" s="247">
        <f t="shared" ca="1" si="18"/>
        <v>0</v>
      </c>
      <c r="BA30" s="247">
        <f t="shared" ca="1" si="18"/>
        <v>0</v>
      </c>
      <c r="BB30" s="247">
        <f t="shared" ca="1" si="18"/>
        <v>0</v>
      </c>
      <c r="BC30" s="247">
        <f t="shared" ca="1" si="18"/>
        <v>0</v>
      </c>
      <c r="BD30" s="247">
        <f t="shared" ca="1" si="18"/>
        <v>0</v>
      </c>
      <c r="BE30" s="247">
        <f t="shared" ca="1" si="18"/>
        <v>0</v>
      </c>
      <c r="BF30" s="247">
        <f t="shared" ca="1" si="18"/>
        <v>0</v>
      </c>
      <c r="BG30" s="247">
        <f t="shared" ca="1" si="18"/>
        <v>0</v>
      </c>
      <c r="BH30" s="247">
        <f t="shared" ca="1" si="18"/>
        <v>0</v>
      </c>
      <c r="BI30" s="247">
        <f t="shared" ca="1" si="18"/>
        <v>0</v>
      </c>
      <c r="BJ30" s="247">
        <f t="shared" ca="1" si="18"/>
        <v>0</v>
      </c>
      <c r="BK30" s="247">
        <f t="shared" ca="1" si="18"/>
        <v>0</v>
      </c>
      <c r="BL30" s="247">
        <f t="shared" ca="1" si="18"/>
        <v>0</v>
      </c>
      <c r="BM30" s="247">
        <f t="shared" ca="1" si="18"/>
        <v>0</v>
      </c>
      <c r="BN30" s="247">
        <f t="shared" ca="1" si="18"/>
        <v>0</v>
      </c>
      <c r="BO30" s="247">
        <f t="shared" ca="1" si="16"/>
        <v>0</v>
      </c>
      <c r="BP30" s="247">
        <f t="shared" ca="1" si="16"/>
        <v>0</v>
      </c>
      <c r="BQ30" s="247">
        <f t="shared" ca="1" si="16"/>
        <v>0</v>
      </c>
      <c r="BR30" s="247">
        <f t="shared" ca="1" si="16"/>
        <v>0</v>
      </c>
      <c r="BS30" s="247">
        <f t="shared" ca="1" si="16"/>
        <v>0</v>
      </c>
      <c r="BT30" s="247">
        <f t="shared" ca="1" si="16"/>
        <v>0</v>
      </c>
      <c r="BU30" s="247">
        <f t="shared" ca="1" si="16"/>
        <v>0</v>
      </c>
      <c r="BV30" s="247">
        <f t="shared" ca="1" si="16"/>
        <v>0</v>
      </c>
      <c r="BW30" s="247">
        <f t="shared" ca="1" si="16"/>
        <v>0</v>
      </c>
      <c r="BX30" s="247">
        <f t="shared" ca="1" si="16"/>
        <v>0</v>
      </c>
      <c r="BY30" s="247">
        <f t="shared" ca="1" si="16"/>
        <v>0</v>
      </c>
      <c r="BZ30" s="247">
        <f t="shared" ca="1" si="16"/>
        <v>0</v>
      </c>
      <c r="CA30" s="247">
        <f t="shared" ca="1" si="16"/>
        <v>0</v>
      </c>
      <c r="CB30" s="247">
        <f t="shared" ca="1" si="16"/>
        <v>0</v>
      </c>
      <c r="CC30" s="247">
        <f t="shared" ca="1" si="16"/>
        <v>0</v>
      </c>
      <c r="CD30" s="247">
        <f t="shared" ca="1" si="16"/>
        <v>0</v>
      </c>
      <c r="CE30" s="247">
        <f t="shared" ca="1" si="16"/>
        <v>0</v>
      </c>
      <c r="CF30" s="247">
        <f t="shared" ca="1" si="16"/>
        <v>0</v>
      </c>
      <c r="CG30" s="247">
        <f t="shared" ca="1" si="16"/>
        <v>0</v>
      </c>
      <c r="CH30" s="247">
        <f t="shared" ca="1" si="16"/>
        <v>0</v>
      </c>
      <c r="CI30" s="247">
        <f t="shared" ca="1" si="16"/>
        <v>0</v>
      </c>
      <c r="CJ30" s="247">
        <f t="shared" ca="1" si="16"/>
        <v>0</v>
      </c>
      <c r="CK30" s="247">
        <f t="shared" ca="1" si="16"/>
        <v>0</v>
      </c>
      <c r="CL30" s="247">
        <f t="shared" ca="1" si="16"/>
        <v>0</v>
      </c>
      <c r="CM30" s="247">
        <f t="shared" ca="1" si="16"/>
        <v>0</v>
      </c>
      <c r="CN30" s="247">
        <f t="shared" ca="1" si="16"/>
        <v>0</v>
      </c>
      <c r="CO30" s="247">
        <f t="shared" ca="1" si="16"/>
        <v>0</v>
      </c>
      <c r="CP30" s="247">
        <f t="shared" ca="1" si="16"/>
        <v>0</v>
      </c>
      <c r="CQ30" s="247">
        <f t="shared" ca="1" si="16"/>
        <v>0</v>
      </c>
      <c r="CR30" s="247">
        <f t="shared" ca="1" si="16"/>
        <v>0</v>
      </c>
      <c r="CS30" s="247">
        <f t="shared" ca="1" si="16"/>
        <v>0</v>
      </c>
      <c r="CT30" s="247">
        <f t="shared" ca="1" si="16"/>
        <v>0</v>
      </c>
      <c r="CU30" s="247">
        <f t="shared" ca="1" si="16"/>
        <v>0</v>
      </c>
      <c r="CV30" s="247">
        <f t="shared" ca="1" si="16"/>
        <v>0</v>
      </c>
      <c r="CW30" s="247">
        <f t="shared" ca="1" si="16"/>
        <v>0</v>
      </c>
      <c r="CX30" s="247">
        <f t="shared" ca="1" si="16"/>
        <v>0</v>
      </c>
      <c r="CY30" s="247">
        <f t="shared" ca="1" si="10"/>
        <v>0</v>
      </c>
    </row>
    <row r="31" spans="1:103" x14ac:dyDescent="0.2">
      <c r="A31" s="246">
        <f t="shared" si="9"/>
        <v>20</v>
      </c>
      <c r="B31" s="238">
        <f>IF(V5=$G$2,SUM($C6:V6),IF(V5&gt;$G$2,V6,0))</f>
        <v>0</v>
      </c>
      <c r="C31" s="247"/>
      <c r="D31" s="247"/>
      <c r="E31" s="247"/>
      <c r="F31" s="247"/>
      <c r="G31" s="247"/>
      <c r="H31" s="247"/>
      <c r="I31" s="247"/>
      <c r="J31" s="247"/>
      <c r="K31" s="247"/>
      <c r="L31" s="247"/>
      <c r="M31" s="247"/>
      <c r="N31" s="247"/>
      <c r="O31" s="247"/>
      <c r="P31" s="247"/>
      <c r="Q31" s="247"/>
      <c r="R31" s="247"/>
      <c r="S31" s="248"/>
      <c r="T31" s="248"/>
      <c r="U31" s="247"/>
      <c r="V31" s="247">
        <f ca="1">($B31/$C$1)/2</f>
        <v>0</v>
      </c>
      <c r="W31" s="247">
        <f ca="1">IF(W$11&lt;$C$1+$A31,$B31/$C$1,IF(W$11=$C$1+$A31,($B31/$C$1)/2,0))</f>
        <v>0</v>
      </c>
      <c r="X31" s="247">
        <f t="shared" ca="1" si="17"/>
        <v>0</v>
      </c>
      <c r="Y31" s="247">
        <f t="shared" ca="1" si="17"/>
        <v>0</v>
      </c>
      <c r="Z31" s="247">
        <f t="shared" ca="1" si="17"/>
        <v>0</v>
      </c>
      <c r="AA31" s="247">
        <f t="shared" ca="1" si="17"/>
        <v>0</v>
      </c>
      <c r="AB31" s="247">
        <f t="shared" ca="1" si="17"/>
        <v>0</v>
      </c>
      <c r="AC31" s="247">
        <f t="shared" ca="1" si="17"/>
        <v>0</v>
      </c>
      <c r="AD31" s="247">
        <f t="shared" ca="1" si="17"/>
        <v>0</v>
      </c>
      <c r="AE31" s="247">
        <f t="shared" ca="1" si="17"/>
        <v>0</v>
      </c>
      <c r="AF31" s="247">
        <f t="shared" ca="1" si="17"/>
        <v>0</v>
      </c>
      <c r="AG31" s="247">
        <f t="shared" ca="1" si="17"/>
        <v>0</v>
      </c>
      <c r="AH31" s="247">
        <f t="shared" ca="1" si="17"/>
        <v>0</v>
      </c>
      <c r="AI31" s="247">
        <f t="shared" ca="1" si="17"/>
        <v>0</v>
      </c>
      <c r="AJ31" s="247">
        <f t="shared" ca="1" si="17"/>
        <v>0</v>
      </c>
      <c r="AK31" s="247">
        <f t="shared" ca="1" si="14"/>
        <v>0</v>
      </c>
      <c r="AL31" s="247">
        <f t="shared" ca="1" si="14"/>
        <v>0</v>
      </c>
      <c r="AM31" s="247">
        <f t="shared" ca="1" si="14"/>
        <v>0</v>
      </c>
      <c r="AN31" s="247">
        <f t="shared" ca="1" si="14"/>
        <v>0</v>
      </c>
      <c r="AO31" s="247">
        <f t="shared" ca="1" si="14"/>
        <v>0</v>
      </c>
      <c r="AP31" s="247">
        <f t="shared" ca="1" si="14"/>
        <v>0</v>
      </c>
      <c r="AQ31" s="247">
        <f t="shared" ca="1" si="14"/>
        <v>0</v>
      </c>
      <c r="AR31" s="247">
        <f t="shared" ca="1" si="14"/>
        <v>0</v>
      </c>
      <c r="AS31" s="247">
        <f t="shared" ca="1" si="14"/>
        <v>0</v>
      </c>
      <c r="AT31" s="247">
        <f t="shared" ca="1" si="14"/>
        <v>0</v>
      </c>
      <c r="AU31" s="247">
        <f t="shared" ca="1" si="13"/>
        <v>0</v>
      </c>
      <c r="AV31" s="247">
        <f t="shared" ca="1" si="13"/>
        <v>0</v>
      </c>
      <c r="AW31" s="247">
        <f t="shared" ca="1" si="13"/>
        <v>0</v>
      </c>
      <c r="AX31" s="247">
        <f t="shared" ca="1" si="13"/>
        <v>0</v>
      </c>
      <c r="AY31" s="247">
        <f t="shared" ca="1" si="18"/>
        <v>0</v>
      </c>
      <c r="AZ31" s="247">
        <f t="shared" ca="1" si="18"/>
        <v>0</v>
      </c>
      <c r="BA31" s="247">
        <f t="shared" ca="1" si="18"/>
        <v>0</v>
      </c>
      <c r="BB31" s="247">
        <f t="shared" ca="1" si="18"/>
        <v>0</v>
      </c>
      <c r="BC31" s="247">
        <f t="shared" ca="1" si="18"/>
        <v>0</v>
      </c>
      <c r="BD31" s="247">
        <f t="shared" ca="1" si="18"/>
        <v>0</v>
      </c>
      <c r="BE31" s="247">
        <f t="shared" ca="1" si="18"/>
        <v>0</v>
      </c>
      <c r="BF31" s="247">
        <f t="shared" ca="1" si="18"/>
        <v>0</v>
      </c>
      <c r="BG31" s="247">
        <f t="shared" ca="1" si="18"/>
        <v>0</v>
      </c>
      <c r="BH31" s="247">
        <f t="shared" ca="1" si="18"/>
        <v>0</v>
      </c>
      <c r="BI31" s="247">
        <f t="shared" ca="1" si="18"/>
        <v>0</v>
      </c>
      <c r="BJ31" s="247">
        <f t="shared" ca="1" si="18"/>
        <v>0</v>
      </c>
      <c r="BK31" s="247">
        <f t="shared" ca="1" si="18"/>
        <v>0</v>
      </c>
      <c r="BL31" s="247">
        <f t="shared" ca="1" si="18"/>
        <v>0</v>
      </c>
      <c r="BM31" s="247">
        <f t="shared" ca="1" si="18"/>
        <v>0</v>
      </c>
      <c r="BN31" s="247">
        <f t="shared" ca="1" si="18"/>
        <v>0</v>
      </c>
      <c r="BO31" s="247">
        <f t="shared" ca="1" si="16"/>
        <v>0</v>
      </c>
      <c r="BP31" s="247">
        <f t="shared" ca="1" si="16"/>
        <v>0</v>
      </c>
      <c r="BQ31" s="247">
        <f t="shared" ca="1" si="16"/>
        <v>0</v>
      </c>
      <c r="BR31" s="247">
        <f t="shared" ca="1" si="16"/>
        <v>0</v>
      </c>
      <c r="BS31" s="247">
        <f t="shared" ca="1" si="16"/>
        <v>0</v>
      </c>
      <c r="BT31" s="247">
        <f t="shared" ca="1" si="16"/>
        <v>0</v>
      </c>
      <c r="BU31" s="247">
        <f t="shared" ca="1" si="16"/>
        <v>0</v>
      </c>
      <c r="BV31" s="247">
        <f t="shared" ca="1" si="16"/>
        <v>0</v>
      </c>
      <c r="BW31" s="247">
        <f t="shared" ca="1" si="16"/>
        <v>0</v>
      </c>
      <c r="BX31" s="247">
        <f t="shared" ca="1" si="16"/>
        <v>0</v>
      </c>
      <c r="BY31" s="247">
        <f t="shared" ca="1" si="16"/>
        <v>0</v>
      </c>
      <c r="BZ31" s="247">
        <f t="shared" ca="1" si="16"/>
        <v>0</v>
      </c>
      <c r="CA31" s="247">
        <f t="shared" ca="1" si="16"/>
        <v>0</v>
      </c>
      <c r="CB31" s="247">
        <f t="shared" ca="1" si="16"/>
        <v>0</v>
      </c>
      <c r="CC31" s="247">
        <f t="shared" ca="1" si="16"/>
        <v>0</v>
      </c>
      <c r="CD31" s="247">
        <f t="shared" ca="1" si="16"/>
        <v>0</v>
      </c>
      <c r="CE31" s="247">
        <f t="shared" ca="1" si="16"/>
        <v>0</v>
      </c>
      <c r="CF31" s="247">
        <f t="shared" ca="1" si="16"/>
        <v>0</v>
      </c>
      <c r="CG31" s="247">
        <f t="shared" ca="1" si="16"/>
        <v>0</v>
      </c>
      <c r="CH31" s="247">
        <f t="shared" ca="1" si="16"/>
        <v>0</v>
      </c>
      <c r="CI31" s="247">
        <f t="shared" ca="1" si="16"/>
        <v>0</v>
      </c>
      <c r="CJ31" s="247">
        <f t="shared" ca="1" si="16"/>
        <v>0</v>
      </c>
      <c r="CK31" s="247">
        <f t="shared" ca="1" si="16"/>
        <v>0</v>
      </c>
      <c r="CL31" s="247">
        <f t="shared" ca="1" si="16"/>
        <v>0</v>
      </c>
      <c r="CM31" s="247">
        <f t="shared" ca="1" si="16"/>
        <v>0</v>
      </c>
      <c r="CN31" s="247">
        <f t="shared" ca="1" si="16"/>
        <v>0</v>
      </c>
      <c r="CO31" s="247">
        <f t="shared" ca="1" si="16"/>
        <v>0</v>
      </c>
      <c r="CP31" s="247">
        <f t="shared" ca="1" si="16"/>
        <v>0</v>
      </c>
      <c r="CQ31" s="247">
        <f t="shared" ca="1" si="16"/>
        <v>0</v>
      </c>
      <c r="CR31" s="247">
        <f t="shared" ca="1" si="16"/>
        <v>0</v>
      </c>
      <c r="CS31" s="247">
        <f t="shared" ca="1" si="16"/>
        <v>0</v>
      </c>
      <c r="CT31" s="247">
        <f t="shared" ca="1" si="16"/>
        <v>0</v>
      </c>
      <c r="CU31" s="247">
        <f t="shared" ca="1" si="16"/>
        <v>0</v>
      </c>
      <c r="CV31" s="247">
        <f t="shared" ca="1" si="16"/>
        <v>0</v>
      </c>
      <c r="CW31" s="247">
        <f t="shared" ca="1" si="16"/>
        <v>0</v>
      </c>
      <c r="CX31" s="247">
        <f t="shared" ca="1" si="16"/>
        <v>0</v>
      </c>
      <c r="CY31" s="247">
        <f t="shared" ca="1" si="10"/>
        <v>0</v>
      </c>
    </row>
    <row r="32" spans="1:103" x14ac:dyDescent="0.2">
      <c r="A32" s="246">
        <f t="shared" si="9"/>
        <v>21</v>
      </c>
      <c r="B32" s="238">
        <f>IF(W5=$G$2,SUM($C6:W6),IF(W5&gt;$G$2,W6,0))</f>
        <v>0</v>
      </c>
      <c r="C32" s="249"/>
      <c r="D32" s="249"/>
      <c r="E32" s="249"/>
      <c r="F32" s="249"/>
      <c r="G32" s="249"/>
      <c r="H32" s="249"/>
      <c r="I32" s="249"/>
      <c r="J32" s="249"/>
      <c r="K32" s="249"/>
      <c r="L32" s="249"/>
      <c r="M32" s="249"/>
      <c r="N32" s="249"/>
      <c r="O32" s="249"/>
      <c r="P32" s="249"/>
      <c r="Q32" s="249"/>
      <c r="R32" s="249"/>
      <c r="S32" s="250"/>
      <c r="T32" s="250"/>
      <c r="U32" s="250"/>
      <c r="V32" s="247"/>
      <c r="W32" s="247">
        <f ca="1">($B32/$C$1)/2</f>
        <v>0</v>
      </c>
      <c r="X32" s="247">
        <f t="shared" ref="X32:CI32" ca="1" si="19">($B32/$C$1)/2</f>
        <v>0</v>
      </c>
      <c r="Y32" s="247">
        <f t="shared" ca="1" si="19"/>
        <v>0</v>
      </c>
      <c r="Z32" s="247">
        <f t="shared" ca="1" si="19"/>
        <v>0</v>
      </c>
      <c r="AA32" s="247">
        <f t="shared" ca="1" si="19"/>
        <v>0</v>
      </c>
      <c r="AB32" s="247">
        <f t="shared" ca="1" si="19"/>
        <v>0</v>
      </c>
      <c r="AC32" s="247">
        <f t="shared" ca="1" si="19"/>
        <v>0</v>
      </c>
      <c r="AD32" s="247">
        <f t="shared" ca="1" si="19"/>
        <v>0</v>
      </c>
      <c r="AE32" s="247">
        <f t="shared" ca="1" si="19"/>
        <v>0</v>
      </c>
      <c r="AF32" s="247">
        <f t="shared" ca="1" si="19"/>
        <v>0</v>
      </c>
      <c r="AG32" s="247">
        <f t="shared" ca="1" si="19"/>
        <v>0</v>
      </c>
      <c r="AH32" s="247">
        <f t="shared" ca="1" si="19"/>
        <v>0</v>
      </c>
      <c r="AI32" s="247">
        <f t="shared" ca="1" si="19"/>
        <v>0</v>
      </c>
      <c r="AJ32" s="247">
        <f t="shared" ca="1" si="19"/>
        <v>0</v>
      </c>
      <c r="AK32" s="247">
        <f t="shared" ca="1" si="19"/>
        <v>0</v>
      </c>
      <c r="AL32" s="247">
        <f t="shared" ca="1" si="19"/>
        <v>0</v>
      </c>
      <c r="AM32" s="247">
        <f t="shared" ca="1" si="19"/>
        <v>0</v>
      </c>
      <c r="AN32" s="247">
        <f t="shared" ca="1" si="19"/>
        <v>0</v>
      </c>
      <c r="AO32" s="247">
        <f t="shared" ca="1" si="19"/>
        <v>0</v>
      </c>
      <c r="AP32" s="247">
        <f t="shared" ca="1" si="19"/>
        <v>0</v>
      </c>
      <c r="AQ32" s="247">
        <f t="shared" ca="1" si="19"/>
        <v>0</v>
      </c>
      <c r="AR32" s="247">
        <f t="shared" ca="1" si="19"/>
        <v>0</v>
      </c>
      <c r="AS32" s="247">
        <f t="shared" ca="1" si="19"/>
        <v>0</v>
      </c>
      <c r="AT32" s="247">
        <f t="shared" ca="1" si="19"/>
        <v>0</v>
      </c>
      <c r="AU32" s="247">
        <f t="shared" ca="1" si="19"/>
        <v>0</v>
      </c>
      <c r="AV32" s="247">
        <f t="shared" ca="1" si="19"/>
        <v>0</v>
      </c>
      <c r="AW32" s="247">
        <f t="shared" ca="1" si="19"/>
        <v>0</v>
      </c>
      <c r="AX32" s="247">
        <f t="shared" ca="1" si="19"/>
        <v>0</v>
      </c>
      <c r="AY32" s="247">
        <f t="shared" ca="1" si="19"/>
        <v>0</v>
      </c>
      <c r="AZ32" s="247">
        <f t="shared" ca="1" si="19"/>
        <v>0</v>
      </c>
      <c r="BA32" s="247">
        <f t="shared" ca="1" si="19"/>
        <v>0</v>
      </c>
      <c r="BB32" s="247">
        <f t="shared" ca="1" si="19"/>
        <v>0</v>
      </c>
      <c r="BC32" s="247">
        <f t="shared" ca="1" si="19"/>
        <v>0</v>
      </c>
      <c r="BD32" s="247">
        <f t="shared" ca="1" si="19"/>
        <v>0</v>
      </c>
      <c r="BE32" s="247">
        <f t="shared" ca="1" si="19"/>
        <v>0</v>
      </c>
      <c r="BF32" s="247">
        <f t="shared" ca="1" si="19"/>
        <v>0</v>
      </c>
      <c r="BG32" s="247">
        <f t="shared" ca="1" si="19"/>
        <v>0</v>
      </c>
      <c r="BH32" s="247">
        <f t="shared" ca="1" si="19"/>
        <v>0</v>
      </c>
      <c r="BI32" s="247">
        <f t="shared" ca="1" si="19"/>
        <v>0</v>
      </c>
      <c r="BJ32" s="247">
        <f t="shared" ca="1" si="19"/>
        <v>0</v>
      </c>
      <c r="BK32" s="247">
        <f t="shared" ca="1" si="19"/>
        <v>0</v>
      </c>
      <c r="BL32" s="247">
        <f t="shared" ca="1" si="19"/>
        <v>0</v>
      </c>
      <c r="BM32" s="247">
        <f t="shared" ca="1" si="19"/>
        <v>0</v>
      </c>
      <c r="BN32" s="247">
        <f t="shared" ca="1" si="19"/>
        <v>0</v>
      </c>
      <c r="BO32" s="247">
        <f t="shared" ca="1" si="19"/>
        <v>0</v>
      </c>
      <c r="BP32" s="247">
        <f t="shared" ca="1" si="19"/>
        <v>0</v>
      </c>
      <c r="BQ32" s="247">
        <f t="shared" ca="1" si="19"/>
        <v>0</v>
      </c>
      <c r="BR32" s="247">
        <f t="shared" ca="1" si="19"/>
        <v>0</v>
      </c>
      <c r="BS32" s="247">
        <f t="shared" ca="1" si="19"/>
        <v>0</v>
      </c>
      <c r="BT32" s="247">
        <f t="shared" ca="1" si="19"/>
        <v>0</v>
      </c>
      <c r="BU32" s="247">
        <f t="shared" ca="1" si="19"/>
        <v>0</v>
      </c>
      <c r="BV32" s="247">
        <f t="shared" ca="1" si="19"/>
        <v>0</v>
      </c>
      <c r="BW32" s="247">
        <f t="shared" ca="1" si="19"/>
        <v>0</v>
      </c>
      <c r="BX32" s="247">
        <f t="shared" ca="1" si="19"/>
        <v>0</v>
      </c>
      <c r="BY32" s="247">
        <f t="shared" ca="1" si="19"/>
        <v>0</v>
      </c>
      <c r="BZ32" s="247">
        <f t="shared" ca="1" si="19"/>
        <v>0</v>
      </c>
      <c r="CA32" s="247">
        <f t="shared" ca="1" si="19"/>
        <v>0</v>
      </c>
      <c r="CB32" s="247">
        <f t="shared" ca="1" si="19"/>
        <v>0</v>
      </c>
      <c r="CC32" s="247">
        <f t="shared" ca="1" si="19"/>
        <v>0</v>
      </c>
      <c r="CD32" s="247">
        <f t="shared" ca="1" si="19"/>
        <v>0</v>
      </c>
      <c r="CE32" s="247">
        <f t="shared" ca="1" si="19"/>
        <v>0</v>
      </c>
      <c r="CF32" s="247">
        <f t="shared" ca="1" si="19"/>
        <v>0</v>
      </c>
      <c r="CG32" s="247">
        <f t="shared" ca="1" si="19"/>
        <v>0</v>
      </c>
      <c r="CH32" s="247">
        <f t="shared" ca="1" si="19"/>
        <v>0</v>
      </c>
      <c r="CI32" s="247">
        <f t="shared" ca="1" si="19"/>
        <v>0</v>
      </c>
      <c r="CJ32" s="247">
        <f t="shared" ref="CJ32:CX32" ca="1" si="20">($B32/$C$1)/2</f>
        <v>0</v>
      </c>
      <c r="CK32" s="247">
        <f t="shared" ca="1" si="20"/>
        <v>0</v>
      </c>
      <c r="CL32" s="247">
        <f t="shared" ca="1" si="20"/>
        <v>0</v>
      </c>
      <c r="CM32" s="247">
        <f t="shared" ca="1" si="20"/>
        <v>0</v>
      </c>
      <c r="CN32" s="247">
        <f t="shared" ca="1" si="20"/>
        <v>0</v>
      </c>
      <c r="CO32" s="247">
        <f t="shared" ca="1" si="20"/>
        <v>0</v>
      </c>
      <c r="CP32" s="247">
        <f t="shared" ca="1" si="20"/>
        <v>0</v>
      </c>
      <c r="CQ32" s="247">
        <f t="shared" ca="1" si="20"/>
        <v>0</v>
      </c>
      <c r="CR32" s="247">
        <f t="shared" ca="1" si="20"/>
        <v>0</v>
      </c>
      <c r="CS32" s="247">
        <f t="shared" ca="1" si="20"/>
        <v>0</v>
      </c>
      <c r="CT32" s="247">
        <f t="shared" ca="1" si="20"/>
        <v>0</v>
      </c>
      <c r="CU32" s="247">
        <f t="shared" ca="1" si="20"/>
        <v>0</v>
      </c>
      <c r="CV32" s="247">
        <f t="shared" ca="1" si="20"/>
        <v>0</v>
      </c>
      <c r="CW32" s="247">
        <f t="shared" ca="1" si="20"/>
        <v>0</v>
      </c>
      <c r="CX32" s="247">
        <f t="shared" ca="1" si="20"/>
        <v>0</v>
      </c>
      <c r="CY32" s="247">
        <f t="shared" ca="1" si="10"/>
        <v>0</v>
      </c>
    </row>
    <row r="33" spans="1:103"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7"/>
    </row>
    <row r="34" spans="1:103" s="237" customFormat="1" ht="15" customHeight="1" x14ac:dyDescent="0.2">
      <c r="A34" s="251" t="s">
        <v>69</v>
      </c>
      <c r="B34" s="251"/>
      <c r="C34" s="252">
        <f t="shared" ref="C34:CY34" ca="1" si="21">SUM(C12:C33)</f>
        <v>0</v>
      </c>
      <c r="D34" s="252">
        <f t="shared" ca="1" si="21"/>
        <v>0</v>
      </c>
      <c r="E34" s="252">
        <f t="shared" ca="1" si="21"/>
        <v>0</v>
      </c>
      <c r="F34" s="252">
        <f t="shared" ca="1" si="21"/>
        <v>0</v>
      </c>
      <c r="G34" s="252">
        <f t="shared" ca="1" si="21"/>
        <v>0</v>
      </c>
      <c r="H34" s="252">
        <f t="shared" ca="1" si="21"/>
        <v>0</v>
      </c>
      <c r="I34" s="252">
        <f t="shared" ca="1" si="21"/>
        <v>0</v>
      </c>
      <c r="J34" s="252">
        <f t="shared" ca="1" si="21"/>
        <v>0</v>
      </c>
      <c r="K34" s="252">
        <f t="shared" ca="1" si="21"/>
        <v>0</v>
      </c>
      <c r="L34" s="252">
        <f t="shared" ca="1" si="21"/>
        <v>0</v>
      </c>
      <c r="M34" s="252">
        <f t="shared" ca="1" si="21"/>
        <v>0</v>
      </c>
      <c r="N34" s="252">
        <f t="shared" ca="1" si="21"/>
        <v>0</v>
      </c>
      <c r="O34" s="252">
        <f t="shared" ca="1" si="21"/>
        <v>0</v>
      </c>
      <c r="P34" s="252">
        <f t="shared" ca="1" si="21"/>
        <v>0</v>
      </c>
      <c r="Q34" s="252">
        <f t="shared" ca="1" si="21"/>
        <v>0</v>
      </c>
      <c r="R34" s="252">
        <f t="shared" ca="1" si="21"/>
        <v>0</v>
      </c>
      <c r="S34" s="252">
        <f t="shared" ca="1" si="21"/>
        <v>0</v>
      </c>
      <c r="T34" s="252">
        <f t="shared" ca="1" si="21"/>
        <v>0</v>
      </c>
      <c r="U34" s="252">
        <f t="shared" ca="1" si="21"/>
        <v>0</v>
      </c>
      <c r="V34" s="252">
        <f t="shared" ca="1" si="21"/>
        <v>0</v>
      </c>
      <c r="W34" s="252">
        <f t="shared" ca="1" si="21"/>
        <v>0</v>
      </c>
      <c r="X34" s="252">
        <f t="shared" ref="X34:CI34" ca="1" si="22">SUM(X12:X33)</f>
        <v>0</v>
      </c>
      <c r="Y34" s="252">
        <f t="shared" ca="1" si="22"/>
        <v>0</v>
      </c>
      <c r="Z34" s="252">
        <f t="shared" ca="1" si="22"/>
        <v>0</v>
      </c>
      <c r="AA34" s="252">
        <f t="shared" ca="1" si="22"/>
        <v>0</v>
      </c>
      <c r="AB34" s="252">
        <f t="shared" ca="1" si="22"/>
        <v>0</v>
      </c>
      <c r="AC34" s="252">
        <f t="shared" ca="1" si="22"/>
        <v>0</v>
      </c>
      <c r="AD34" s="252">
        <f t="shared" ca="1" si="22"/>
        <v>0</v>
      </c>
      <c r="AE34" s="252">
        <f t="shared" ca="1" si="22"/>
        <v>0</v>
      </c>
      <c r="AF34" s="252">
        <f t="shared" ca="1" si="22"/>
        <v>0</v>
      </c>
      <c r="AG34" s="252">
        <f t="shared" ca="1" si="22"/>
        <v>0</v>
      </c>
      <c r="AH34" s="252">
        <f t="shared" ca="1" si="22"/>
        <v>0</v>
      </c>
      <c r="AI34" s="252">
        <f t="shared" ca="1" si="22"/>
        <v>0</v>
      </c>
      <c r="AJ34" s="252">
        <f t="shared" ca="1" si="22"/>
        <v>0</v>
      </c>
      <c r="AK34" s="252">
        <f t="shared" ca="1" si="22"/>
        <v>0</v>
      </c>
      <c r="AL34" s="252">
        <f t="shared" ca="1" si="22"/>
        <v>0</v>
      </c>
      <c r="AM34" s="252">
        <f t="shared" ca="1" si="22"/>
        <v>0</v>
      </c>
      <c r="AN34" s="252">
        <f t="shared" ca="1" si="22"/>
        <v>0</v>
      </c>
      <c r="AO34" s="252">
        <f t="shared" ca="1" si="22"/>
        <v>0</v>
      </c>
      <c r="AP34" s="252">
        <f t="shared" ca="1" si="22"/>
        <v>0</v>
      </c>
      <c r="AQ34" s="252">
        <f t="shared" ca="1" si="22"/>
        <v>0</v>
      </c>
      <c r="AR34" s="252">
        <f t="shared" ca="1" si="22"/>
        <v>0</v>
      </c>
      <c r="AS34" s="252">
        <f t="shared" ca="1" si="22"/>
        <v>0</v>
      </c>
      <c r="AT34" s="252">
        <f t="shared" ca="1" si="22"/>
        <v>0</v>
      </c>
      <c r="AU34" s="252">
        <f t="shared" ca="1" si="22"/>
        <v>0</v>
      </c>
      <c r="AV34" s="252">
        <f t="shared" ca="1" si="22"/>
        <v>0</v>
      </c>
      <c r="AW34" s="252">
        <f t="shared" ca="1" si="22"/>
        <v>0</v>
      </c>
      <c r="AX34" s="252">
        <f t="shared" ca="1" si="22"/>
        <v>0</v>
      </c>
      <c r="AY34" s="252">
        <f t="shared" ca="1" si="22"/>
        <v>0</v>
      </c>
      <c r="AZ34" s="252">
        <f t="shared" ca="1" si="22"/>
        <v>0</v>
      </c>
      <c r="BA34" s="252">
        <f t="shared" ca="1" si="22"/>
        <v>0</v>
      </c>
      <c r="BB34" s="252">
        <f t="shared" ca="1" si="22"/>
        <v>0</v>
      </c>
      <c r="BC34" s="252">
        <f t="shared" ca="1" si="22"/>
        <v>0</v>
      </c>
      <c r="BD34" s="252">
        <f t="shared" ca="1" si="22"/>
        <v>0</v>
      </c>
      <c r="BE34" s="252">
        <f t="shared" ca="1" si="22"/>
        <v>0</v>
      </c>
      <c r="BF34" s="252">
        <f t="shared" ca="1" si="22"/>
        <v>0</v>
      </c>
      <c r="BG34" s="252">
        <f t="shared" ca="1" si="22"/>
        <v>0</v>
      </c>
      <c r="BH34" s="252">
        <f t="shared" ca="1" si="22"/>
        <v>0</v>
      </c>
      <c r="BI34" s="252">
        <f t="shared" ca="1" si="22"/>
        <v>0</v>
      </c>
      <c r="BJ34" s="252">
        <f t="shared" ca="1" si="22"/>
        <v>0</v>
      </c>
      <c r="BK34" s="252">
        <f t="shared" ca="1" si="22"/>
        <v>0</v>
      </c>
      <c r="BL34" s="252">
        <f t="shared" ca="1" si="22"/>
        <v>0</v>
      </c>
      <c r="BM34" s="252">
        <f t="shared" ca="1" si="22"/>
        <v>0</v>
      </c>
      <c r="BN34" s="252">
        <f t="shared" ca="1" si="22"/>
        <v>0</v>
      </c>
      <c r="BO34" s="252">
        <f t="shared" ca="1" si="22"/>
        <v>0</v>
      </c>
      <c r="BP34" s="252">
        <f t="shared" ca="1" si="22"/>
        <v>0</v>
      </c>
      <c r="BQ34" s="252">
        <f t="shared" ca="1" si="22"/>
        <v>0</v>
      </c>
      <c r="BR34" s="252">
        <f t="shared" ca="1" si="22"/>
        <v>0</v>
      </c>
      <c r="BS34" s="252">
        <f t="shared" ca="1" si="22"/>
        <v>0</v>
      </c>
      <c r="BT34" s="252">
        <f t="shared" ca="1" si="22"/>
        <v>0</v>
      </c>
      <c r="BU34" s="252">
        <f t="shared" ca="1" si="22"/>
        <v>0</v>
      </c>
      <c r="BV34" s="252">
        <f t="shared" ca="1" si="22"/>
        <v>0</v>
      </c>
      <c r="BW34" s="252">
        <f t="shared" ca="1" si="22"/>
        <v>0</v>
      </c>
      <c r="BX34" s="252">
        <f t="shared" ca="1" si="22"/>
        <v>0</v>
      </c>
      <c r="BY34" s="252">
        <f t="shared" ca="1" si="22"/>
        <v>0</v>
      </c>
      <c r="BZ34" s="252">
        <f t="shared" ca="1" si="22"/>
        <v>0</v>
      </c>
      <c r="CA34" s="252">
        <f t="shared" ca="1" si="22"/>
        <v>0</v>
      </c>
      <c r="CB34" s="252">
        <f t="shared" ca="1" si="22"/>
        <v>0</v>
      </c>
      <c r="CC34" s="252">
        <f t="shared" ca="1" si="22"/>
        <v>0</v>
      </c>
      <c r="CD34" s="252">
        <f t="shared" ca="1" si="22"/>
        <v>0</v>
      </c>
      <c r="CE34" s="252">
        <f t="shared" ca="1" si="22"/>
        <v>0</v>
      </c>
      <c r="CF34" s="252">
        <f t="shared" ca="1" si="22"/>
        <v>0</v>
      </c>
      <c r="CG34" s="252">
        <f t="shared" ca="1" si="22"/>
        <v>0</v>
      </c>
      <c r="CH34" s="252">
        <f t="shared" ca="1" si="22"/>
        <v>0</v>
      </c>
      <c r="CI34" s="252">
        <f t="shared" ca="1" si="22"/>
        <v>0</v>
      </c>
      <c r="CJ34" s="252">
        <f t="shared" ref="CJ34:CX34" ca="1" si="23">SUM(CJ12:CJ33)</f>
        <v>0</v>
      </c>
      <c r="CK34" s="252">
        <f t="shared" ca="1" si="23"/>
        <v>0</v>
      </c>
      <c r="CL34" s="252">
        <f t="shared" ca="1" si="23"/>
        <v>0</v>
      </c>
      <c r="CM34" s="252">
        <f t="shared" ca="1" si="23"/>
        <v>0</v>
      </c>
      <c r="CN34" s="252">
        <f t="shared" ca="1" si="23"/>
        <v>0</v>
      </c>
      <c r="CO34" s="252">
        <f t="shared" ca="1" si="23"/>
        <v>0</v>
      </c>
      <c r="CP34" s="252">
        <f t="shared" ca="1" si="23"/>
        <v>0</v>
      </c>
      <c r="CQ34" s="252">
        <f t="shared" ca="1" si="23"/>
        <v>0</v>
      </c>
      <c r="CR34" s="252">
        <f t="shared" ca="1" si="23"/>
        <v>0</v>
      </c>
      <c r="CS34" s="252">
        <f t="shared" ca="1" si="23"/>
        <v>0</v>
      </c>
      <c r="CT34" s="252">
        <f t="shared" ca="1" si="23"/>
        <v>0</v>
      </c>
      <c r="CU34" s="252">
        <f t="shared" ca="1" si="23"/>
        <v>0</v>
      </c>
      <c r="CV34" s="252">
        <f t="shared" ca="1" si="23"/>
        <v>0</v>
      </c>
      <c r="CW34" s="252">
        <f t="shared" ca="1" si="23"/>
        <v>0</v>
      </c>
      <c r="CX34" s="252">
        <f t="shared" ca="1" si="23"/>
        <v>0</v>
      </c>
      <c r="CY34" s="252">
        <f t="shared" ca="1" si="21"/>
        <v>0</v>
      </c>
    </row>
    <row r="37" spans="1:103" x14ac:dyDescent="0.2">
      <c r="A37" s="253" t="s">
        <v>72</v>
      </c>
      <c r="B37" s="253"/>
      <c r="C37" s="253"/>
      <c r="D37" s="253"/>
      <c r="E37" s="253"/>
      <c r="F37" s="253"/>
      <c r="G37" s="253"/>
      <c r="H37" s="253"/>
      <c r="I37" s="253"/>
      <c r="R37" s="106"/>
    </row>
    <row r="38" spans="1:103" s="245" customFormat="1" x14ac:dyDescent="0.2">
      <c r="A38" s="254" t="s">
        <v>71</v>
      </c>
      <c r="B38" s="255"/>
      <c r="C38" s="243">
        <v>1</v>
      </c>
      <c r="D38" s="243">
        <f t="shared" ref="D38:BO38" si="24">C38+1</f>
        <v>2</v>
      </c>
      <c r="E38" s="243">
        <f t="shared" si="24"/>
        <v>3</v>
      </c>
      <c r="F38" s="243">
        <f t="shared" si="24"/>
        <v>4</v>
      </c>
      <c r="G38" s="243">
        <f t="shared" si="24"/>
        <v>5</v>
      </c>
      <c r="H38" s="243">
        <f t="shared" si="24"/>
        <v>6</v>
      </c>
      <c r="I38" s="243">
        <f t="shared" si="24"/>
        <v>7</v>
      </c>
      <c r="J38" s="243">
        <f t="shared" si="24"/>
        <v>8</v>
      </c>
      <c r="K38" s="243">
        <f t="shared" si="24"/>
        <v>9</v>
      </c>
      <c r="L38" s="243">
        <f t="shared" si="24"/>
        <v>10</v>
      </c>
      <c r="M38" s="243">
        <f t="shared" si="24"/>
        <v>11</v>
      </c>
      <c r="N38" s="243">
        <f t="shared" si="24"/>
        <v>12</v>
      </c>
      <c r="O38" s="243">
        <f t="shared" si="24"/>
        <v>13</v>
      </c>
      <c r="P38" s="243">
        <f t="shared" si="24"/>
        <v>14</v>
      </c>
      <c r="Q38" s="243">
        <f t="shared" si="24"/>
        <v>15</v>
      </c>
      <c r="R38" s="243">
        <f t="shared" si="24"/>
        <v>16</v>
      </c>
      <c r="S38" s="243">
        <f t="shared" si="24"/>
        <v>17</v>
      </c>
      <c r="T38" s="243">
        <f t="shared" si="24"/>
        <v>18</v>
      </c>
      <c r="U38" s="243">
        <f t="shared" si="24"/>
        <v>19</v>
      </c>
      <c r="V38" s="243">
        <f t="shared" si="24"/>
        <v>20</v>
      </c>
      <c r="W38" s="243">
        <f t="shared" si="24"/>
        <v>21</v>
      </c>
      <c r="X38" s="243">
        <f t="shared" si="24"/>
        <v>22</v>
      </c>
      <c r="Y38" s="243">
        <f t="shared" si="24"/>
        <v>23</v>
      </c>
      <c r="Z38" s="243">
        <f t="shared" si="24"/>
        <v>24</v>
      </c>
      <c r="AA38" s="243">
        <f t="shared" si="24"/>
        <v>25</v>
      </c>
      <c r="AB38" s="243">
        <f t="shared" si="24"/>
        <v>26</v>
      </c>
      <c r="AC38" s="243">
        <f t="shared" si="24"/>
        <v>27</v>
      </c>
      <c r="AD38" s="243">
        <f t="shared" si="24"/>
        <v>28</v>
      </c>
      <c r="AE38" s="243">
        <f t="shared" si="24"/>
        <v>29</v>
      </c>
      <c r="AF38" s="243">
        <f t="shared" si="24"/>
        <v>30</v>
      </c>
      <c r="AG38" s="243">
        <f t="shared" si="24"/>
        <v>31</v>
      </c>
      <c r="AH38" s="243">
        <f t="shared" si="24"/>
        <v>32</v>
      </c>
      <c r="AI38" s="243">
        <f t="shared" si="24"/>
        <v>33</v>
      </c>
      <c r="AJ38" s="243">
        <f t="shared" si="24"/>
        <v>34</v>
      </c>
      <c r="AK38" s="243">
        <f t="shared" si="24"/>
        <v>35</v>
      </c>
      <c r="AL38" s="243">
        <f t="shared" si="24"/>
        <v>36</v>
      </c>
      <c r="AM38" s="243">
        <f t="shared" si="24"/>
        <v>37</v>
      </c>
      <c r="AN38" s="243">
        <f t="shared" si="24"/>
        <v>38</v>
      </c>
      <c r="AO38" s="243">
        <f t="shared" si="24"/>
        <v>39</v>
      </c>
      <c r="AP38" s="243">
        <f t="shared" si="24"/>
        <v>40</v>
      </c>
      <c r="AQ38" s="243">
        <f t="shared" si="24"/>
        <v>41</v>
      </c>
      <c r="AR38" s="243">
        <f t="shared" si="24"/>
        <v>42</v>
      </c>
      <c r="AS38" s="243">
        <f t="shared" si="24"/>
        <v>43</v>
      </c>
      <c r="AT38" s="243">
        <f t="shared" si="24"/>
        <v>44</v>
      </c>
      <c r="AU38" s="243">
        <f t="shared" si="24"/>
        <v>45</v>
      </c>
      <c r="AV38" s="243">
        <f t="shared" si="24"/>
        <v>46</v>
      </c>
      <c r="AW38" s="243">
        <f t="shared" si="24"/>
        <v>47</v>
      </c>
      <c r="AX38" s="243">
        <f t="shared" si="24"/>
        <v>48</v>
      </c>
      <c r="AY38" s="243">
        <f t="shared" si="24"/>
        <v>49</v>
      </c>
      <c r="AZ38" s="243">
        <f t="shared" si="24"/>
        <v>50</v>
      </c>
      <c r="BA38" s="243">
        <f t="shared" si="24"/>
        <v>51</v>
      </c>
      <c r="BB38" s="243">
        <f t="shared" si="24"/>
        <v>52</v>
      </c>
      <c r="BC38" s="243">
        <f t="shared" si="24"/>
        <v>53</v>
      </c>
      <c r="BD38" s="243">
        <f t="shared" si="24"/>
        <v>54</v>
      </c>
      <c r="BE38" s="243">
        <f t="shared" si="24"/>
        <v>55</v>
      </c>
      <c r="BF38" s="243">
        <f t="shared" si="24"/>
        <v>56</v>
      </c>
      <c r="BG38" s="243">
        <f t="shared" si="24"/>
        <v>57</v>
      </c>
      <c r="BH38" s="243">
        <f t="shared" si="24"/>
        <v>58</v>
      </c>
      <c r="BI38" s="243">
        <f t="shared" si="24"/>
        <v>59</v>
      </c>
      <c r="BJ38" s="243">
        <f t="shared" si="24"/>
        <v>60</v>
      </c>
      <c r="BK38" s="243">
        <f t="shared" si="24"/>
        <v>61</v>
      </c>
      <c r="BL38" s="243">
        <f t="shared" si="24"/>
        <v>62</v>
      </c>
      <c r="BM38" s="243">
        <f t="shared" si="24"/>
        <v>63</v>
      </c>
      <c r="BN38" s="243">
        <f t="shared" si="24"/>
        <v>64</v>
      </c>
      <c r="BO38" s="243">
        <f t="shared" si="24"/>
        <v>65</v>
      </c>
      <c r="BP38" s="243">
        <f t="shared" ref="BP38:CX38" si="25">BO38+1</f>
        <v>66</v>
      </c>
      <c r="BQ38" s="243">
        <f t="shared" si="25"/>
        <v>67</v>
      </c>
      <c r="BR38" s="243">
        <f t="shared" si="25"/>
        <v>68</v>
      </c>
      <c r="BS38" s="243">
        <f t="shared" si="25"/>
        <v>69</v>
      </c>
      <c r="BT38" s="243">
        <f t="shared" si="25"/>
        <v>70</v>
      </c>
      <c r="BU38" s="243">
        <f t="shared" si="25"/>
        <v>71</v>
      </c>
      <c r="BV38" s="243">
        <f t="shared" si="25"/>
        <v>72</v>
      </c>
      <c r="BW38" s="243">
        <f t="shared" si="25"/>
        <v>73</v>
      </c>
      <c r="BX38" s="243">
        <f t="shared" si="25"/>
        <v>74</v>
      </c>
      <c r="BY38" s="243">
        <f t="shared" si="25"/>
        <v>75</v>
      </c>
      <c r="BZ38" s="243">
        <f t="shared" si="25"/>
        <v>76</v>
      </c>
      <c r="CA38" s="243">
        <f t="shared" si="25"/>
        <v>77</v>
      </c>
      <c r="CB38" s="243">
        <f t="shared" si="25"/>
        <v>78</v>
      </c>
      <c r="CC38" s="243">
        <f t="shared" si="25"/>
        <v>79</v>
      </c>
      <c r="CD38" s="243">
        <f t="shared" si="25"/>
        <v>80</v>
      </c>
      <c r="CE38" s="243">
        <f t="shared" si="25"/>
        <v>81</v>
      </c>
      <c r="CF38" s="243">
        <f t="shared" si="25"/>
        <v>82</v>
      </c>
      <c r="CG38" s="243">
        <f t="shared" si="25"/>
        <v>83</v>
      </c>
      <c r="CH38" s="243">
        <f t="shared" si="25"/>
        <v>84</v>
      </c>
      <c r="CI38" s="243">
        <f t="shared" si="25"/>
        <v>85</v>
      </c>
      <c r="CJ38" s="243">
        <f t="shared" si="25"/>
        <v>86</v>
      </c>
      <c r="CK38" s="243">
        <f t="shared" si="25"/>
        <v>87</v>
      </c>
      <c r="CL38" s="243">
        <f t="shared" si="25"/>
        <v>88</v>
      </c>
      <c r="CM38" s="243">
        <f t="shared" si="25"/>
        <v>89</v>
      </c>
      <c r="CN38" s="243">
        <f t="shared" si="25"/>
        <v>90</v>
      </c>
      <c r="CO38" s="243">
        <f t="shared" si="25"/>
        <v>91</v>
      </c>
      <c r="CP38" s="243">
        <f t="shared" si="25"/>
        <v>92</v>
      </c>
      <c r="CQ38" s="243">
        <f t="shared" si="25"/>
        <v>93</v>
      </c>
      <c r="CR38" s="243">
        <f t="shared" si="25"/>
        <v>94</v>
      </c>
      <c r="CS38" s="243">
        <f t="shared" si="25"/>
        <v>95</v>
      </c>
      <c r="CT38" s="243">
        <f t="shared" si="25"/>
        <v>96</v>
      </c>
      <c r="CU38" s="243">
        <f t="shared" si="25"/>
        <v>97</v>
      </c>
      <c r="CV38" s="243">
        <f t="shared" si="25"/>
        <v>98</v>
      </c>
      <c r="CW38" s="243">
        <f t="shared" si="25"/>
        <v>99</v>
      </c>
      <c r="CX38" s="243">
        <f t="shared" si="25"/>
        <v>100</v>
      </c>
      <c r="CY38" s="244">
        <v>101</v>
      </c>
    </row>
    <row r="39" spans="1:103" x14ac:dyDescent="0.2">
      <c r="A39" s="246">
        <v>1</v>
      </c>
      <c r="B39" s="238">
        <f>B12</f>
        <v>0</v>
      </c>
      <c r="C39" s="248">
        <f ca="1">IF(AND('Bonus Depreciation Help'!$C$34="100%",C$5=Inservice),$B39,IF(AND('Bonus Depreciation Help'!$C$34="50%",C$5=Inservice),VLOOKUP($C$2,'LookUp Ranges'!$A$64:$CY$69,D$38)*$B39,VLOOKUP($C$2,'LookUp Ranges'!$A$56:$CY$62,D$38)*$B39))</f>
        <v>0</v>
      </c>
      <c r="D39" s="248">
        <f ca="1">IF($C39=$B39,0,IF(AND('Bonus Depreciation Help'!$C$34="50%",$C$5=Inservice),VLOOKUP($C$2,'LookUp Ranges'!$A$64:$CY$69,E$38)*$B39,VLOOKUP($C$2,'LookUp Ranges'!$A$56:$CY$62,E$38)*$B39))</f>
        <v>0</v>
      </c>
      <c r="E39" s="248">
        <f ca="1">IF($C39=$B39,0,IF(AND('Bonus Depreciation Help'!$C$34="50%",$C$5=Inservice),VLOOKUP($C$2,'LookUp Ranges'!$A$64:$CY$69,F$38)*$B39,VLOOKUP($C$2,'LookUp Ranges'!$A$56:$CY$62,F$38)*$B39))</f>
        <v>0</v>
      </c>
      <c r="F39" s="248">
        <f ca="1">IF($C39=$B39,0,IF(AND('Bonus Depreciation Help'!$C$34="50%",$C$5=Inservice),VLOOKUP($C$2,'LookUp Ranges'!$A$64:$CY$69,G$38)*$B39,VLOOKUP($C$2,'LookUp Ranges'!$A$56:$CY$62,G$38)*$B39))</f>
        <v>0</v>
      </c>
      <c r="G39" s="248">
        <f ca="1">IF($C39=$B39,0,IF(AND('Bonus Depreciation Help'!$C$34="50%",$C$5=Inservice),VLOOKUP($C$2,'LookUp Ranges'!$A$64:$CY$69,H$38)*$B39,VLOOKUP($C$2,'LookUp Ranges'!$A$56:$CY$62,H$38)*$B39))</f>
        <v>0</v>
      </c>
      <c r="H39" s="248">
        <f ca="1">IF($C39=$B39,0,IF(AND('Bonus Depreciation Help'!$C$34="50%",$C$5=Inservice),VLOOKUP($C$2,'LookUp Ranges'!$A$64:$CY$69,I$38)*$B39,VLOOKUP($C$2,'LookUp Ranges'!$A$56:$CY$62,I$38)*$B39))</f>
        <v>0</v>
      </c>
      <c r="I39" s="248">
        <f ca="1">IF($C39=$B39,0,IF(AND('Bonus Depreciation Help'!$C$34="50%",$C$5=Inservice),VLOOKUP($C$2,'LookUp Ranges'!$A$64:$CY$69,J$38)*$B39,VLOOKUP($C$2,'LookUp Ranges'!$A$56:$CY$62,J$38)*$B39))</f>
        <v>0</v>
      </c>
      <c r="J39" s="248">
        <f ca="1">IF($C39=$B39,0,IF(AND('Bonus Depreciation Help'!$C$34="50%",$C$5=Inservice),VLOOKUP($C$2,'LookUp Ranges'!$A$64:$CY$69,K$38)*$B39,VLOOKUP($C$2,'LookUp Ranges'!$A$56:$CY$62,K$38)*$B39))</f>
        <v>0</v>
      </c>
      <c r="K39" s="248">
        <f ca="1">IF($C39=$B39,0,IF(AND('Bonus Depreciation Help'!$C$34="50%",$C$5=Inservice),VLOOKUP($C$2,'LookUp Ranges'!$A$64:$CY$69,L$38)*$B39,VLOOKUP($C$2,'LookUp Ranges'!$A$56:$CY$62,L$38)*$B39))</f>
        <v>0</v>
      </c>
      <c r="L39" s="248">
        <f ca="1">IF($C39=$B39,0,IF(AND('Bonus Depreciation Help'!$C$34="50%",$C$5=Inservice),VLOOKUP($C$2,'LookUp Ranges'!$A$64:$CY$69,M$38)*$B39,VLOOKUP($C$2,'LookUp Ranges'!$A$56:$CY$62,M$38)*$B39))</f>
        <v>0</v>
      </c>
      <c r="M39" s="248">
        <f ca="1">IF($C39=$B39,0,IF(AND('Bonus Depreciation Help'!$C$34="50%",$C$5=Inservice),VLOOKUP($C$2,'LookUp Ranges'!$A$64:$CY$69,N$38)*$B39,VLOOKUP($C$2,'LookUp Ranges'!$A$56:$CY$62,N$38)*$B39))</f>
        <v>0</v>
      </c>
      <c r="N39" s="248">
        <f ca="1">IF($C39=$B39,0,IF(AND('Bonus Depreciation Help'!$C$34="50%",$C$5=Inservice),VLOOKUP($C$2,'LookUp Ranges'!$A$64:$CY$69,O$38)*$B39,VLOOKUP($C$2,'LookUp Ranges'!$A$56:$CY$62,O$38)*$B39))</f>
        <v>0</v>
      </c>
      <c r="O39" s="248">
        <f ca="1">IF($C39=$B39,0,IF(AND('Bonus Depreciation Help'!$C$34="50%",$C$5=Inservice),VLOOKUP($C$2,'LookUp Ranges'!$A$64:$CY$69,P$38)*$B39,VLOOKUP($C$2,'LookUp Ranges'!$A$56:$CY$62,P$38)*$B39))</f>
        <v>0</v>
      </c>
      <c r="P39" s="248">
        <f ca="1">IF($C39=$B39,0,IF(AND('Bonus Depreciation Help'!$C$34="50%",$C$5=Inservice),VLOOKUP($C$2,'LookUp Ranges'!$A$64:$CY$69,Q$38)*$B39,VLOOKUP($C$2,'LookUp Ranges'!$A$56:$CY$62,Q$38)*$B39))</f>
        <v>0</v>
      </c>
      <c r="Q39" s="248">
        <f ca="1">IF($C39=$B39,0,IF(AND('Bonus Depreciation Help'!$C$34="50%",$C$5=Inservice),VLOOKUP($C$2,'LookUp Ranges'!$A$64:$CY$69,R$38)*$B39,VLOOKUP($C$2,'LookUp Ranges'!$A$56:$CY$62,R$38)*$B39))</f>
        <v>0</v>
      </c>
      <c r="R39" s="248">
        <f ca="1">IF($C39=$B39,0,IF(AND('Bonus Depreciation Help'!$C$34="50%",$C$5=Inservice),VLOOKUP($C$2,'LookUp Ranges'!$A$64:$CY$69,S$38)*$B39,VLOOKUP($C$2,'LookUp Ranges'!$A$56:$CY$62,S$38)*$B39))</f>
        <v>0</v>
      </c>
      <c r="S39" s="248">
        <f ca="1">IF($C39=$B39,0,IF(AND('Bonus Depreciation Help'!$C$34="50%",$C$5=Inservice),VLOOKUP($C$2,'LookUp Ranges'!$A$64:$CY$69,T$38)*$B39,VLOOKUP($C$2,'LookUp Ranges'!$A$56:$CY$62,T$38)*$B39))</f>
        <v>0</v>
      </c>
      <c r="T39" s="248">
        <f ca="1">IF($C39=$B39,0,IF(AND('Bonus Depreciation Help'!$C$34="50%",$C$5=Inservice),VLOOKUP($C$2,'LookUp Ranges'!$A$64:$CY$69,U$38)*$B39,VLOOKUP($C$2,'LookUp Ranges'!$A$56:$CY$62,U$38)*$B39))</f>
        <v>0</v>
      </c>
      <c r="U39" s="248">
        <f ca="1">IF($C39=$B39,0,IF(AND('Bonus Depreciation Help'!$C$34="50%",$C$5=Inservice),VLOOKUP($C$2,'LookUp Ranges'!$A$64:$CY$69,V$38)*$B39,VLOOKUP($C$2,'LookUp Ranges'!$A$56:$CY$62,V$38)*$B39))</f>
        <v>0</v>
      </c>
      <c r="V39" s="248">
        <f ca="1">IF($C39=$B39,0,IF(AND('Bonus Depreciation Help'!$C$34="50%",$C$5=Inservice),VLOOKUP($C$2,'LookUp Ranges'!$A$64:$CY$69,W$38)*$B39,VLOOKUP($C$2,'LookUp Ranges'!$A$56:$CY$62,W$38)*$B39))</f>
        <v>0</v>
      </c>
      <c r="W39" s="248">
        <f ca="1">IF($C39=$B39,0,IF(AND('Bonus Depreciation Help'!$C$34="50%",$C$5=Inservice),VLOOKUP($C$2,'LookUp Ranges'!$A$64:$CY$69,X$38)*$B39,VLOOKUP($C$2,'LookUp Ranges'!$A$56:$CY$62,X$38)*$B39))</f>
        <v>0</v>
      </c>
      <c r="X39" s="248">
        <f ca="1">IF($C39=$B39,0,IF(AND('Bonus Depreciation Help'!$C$34="50%",$C$5=Inservice),VLOOKUP($C$2,'LookUp Ranges'!$A$64:$CY$69,Y$38)*$B39,VLOOKUP($C$2,'LookUp Ranges'!$A$56:$CY$62,Y$38)*$B39))</f>
        <v>0</v>
      </c>
      <c r="Y39" s="248">
        <f ca="1">IF($C39=$B39,0,IF(AND('Bonus Depreciation Help'!$C$34="50%",$C$5=Inservice),VLOOKUP($C$2,'LookUp Ranges'!$A$64:$CY$69,Z$38)*$B39,VLOOKUP($C$2,'LookUp Ranges'!$A$56:$CY$62,Z$38)*$B39))</f>
        <v>0</v>
      </c>
      <c r="Z39" s="247">
        <f ca="1">IF($C39=$B39,0,IF(AND('Bonus Depreciation Help'!$C$34="50%",$C$5=Inservice),VLOOKUP($C$2,'LookUp Ranges'!$A$64:$CY$69,AA$38)*$B39,VLOOKUP($C$2,'LookUp Ranges'!$A$56:$CY$62,AA$38)*$B39))</f>
        <v>0</v>
      </c>
      <c r="AA39" s="247">
        <f ca="1">IF($C39=$B39,0,IF(AND('Bonus Depreciation Help'!$C$34="50%",$C$5=Inservice),VLOOKUP($C$2,'LookUp Ranges'!$A$64:$CY$69,AB$38)*$B39,VLOOKUP($C$2,'LookUp Ranges'!$A$56:$CY$62,AB$38)*$B39))</f>
        <v>0</v>
      </c>
      <c r="AB39" s="247">
        <f ca="1">IF($C39=$B39,0,IF(AND('Bonus Depreciation Help'!$C$34="50%",$C$5=Inservice),VLOOKUP($C$2,'LookUp Ranges'!$A$64:$CY$69,AC$38)*$B39,VLOOKUP($C$2,'LookUp Ranges'!$A$56:$CY$62,AC$38)*$B39))</f>
        <v>0</v>
      </c>
      <c r="AC39" s="247">
        <f ca="1">IF($C39=$B39,0,IF(AND('Bonus Depreciation Help'!$C$34="50%",$C$5=Inservice),VLOOKUP($C$2,'LookUp Ranges'!$A$64:$CY$69,AD$38)*$B39,VLOOKUP($C$2,'LookUp Ranges'!$A$56:$CY$62,AD$38)*$B39))</f>
        <v>0</v>
      </c>
      <c r="AD39" s="247">
        <f ca="1">IF($C39=$B39,0,IF(AND('Bonus Depreciation Help'!$C$34="50%",$C$5=Inservice),VLOOKUP($C$2,'LookUp Ranges'!$A$64:$CY$69,AE$38)*$B39,VLOOKUP($C$2,'LookUp Ranges'!$A$56:$CY$62,AE$38)*$B39))</f>
        <v>0</v>
      </c>
      <c r="AE39" s="247">
        <f ca="1">IF($C39=$B39,0,IF(AND('Bonus Depreciation Help'!$C$34="50%",$C$5=Inservice),VLOOKUP($C$2,'LookUp Ranges'!$A$64:$CY$69,AF$38)*$B39,VLOOKUP($C$2,'LookUp Ranges'!$A$56:$CY$62,AF$38)*$B39))</f>
        <v>0</v>
      </c>
      <c r="AF39" s="247">
        <f ca="1">IF($C39=$B39,0,IF(AND('Bonus Depreciation Help'!$C$34="50%",$C$5=Inservice),VLOOKUP($C$2,'LookUp Ranges'!$A$64:$CY$69,AG$38)*$B39,VLOOKUP($C$2,'LookUp Ranges'!$A$56:$CY$62,AG$38)*$B39))</f>
        <v>0</v>
      </c>
      <c r="AG39" s="247">
        <f ca="1">IF($C39=$B39,0,IF(AND('Bonus Depreciation Help'!$C$34="50%",$C$5=Inservice),VLOOKUP($C$2,'LookUp Ranges'!$A$64:$CY$69,AH$38)*$B39,VLOOKUP($C$2,'LookUp Ranges'!$A$56:$CY$62,AH$38)*$B39))</f>
        <v>0</v>
      </c>
      <c r="AH39" s="247">
        <f ca="1">IF($C39=$B39,0,IF(AND('Bonus Depreciation Help'!$C$34="50%",$C$5=Inservice),VLOOKUP($C$2,'LookUp Ranges'!$A$64:$CY$69,AI$38)*$B39,VLOOKUP($C$2,'LookUp Ranges'!$A$56:$CY$62,AI$38)*$B39))</f>
        <v>0</v>
      </c>
      <c r="AI39" s="247">
        <f ca="1">IF($C39=$B39,0,IF(AND('Bonus Depreciation Help'!$C$34="50%",$C$5=Inservice),VLOOKUP($C$2,'LookUp Ranges'!$A$64:$CY$69,AJ$38)*$B39,VLOOKUP($C$2,'LookUp Ranges'!$A$56:$CY$62,AJ$38)*$B39))</f>
        <v>0</v>
      </c>
      <c r="AJ39" s="247">
        <f ca="1">IF($C39=$B39,0,IF(AND('Bonus Depreciation Help'!$C$34="50%",$C$5=Inservice),VLOOKUP($C$2,'LookUp Ranges'!$A$64:$CY$69,AK$38)*$B39,VLOOKUP($C$2,'LookUp Ranges'!$A$56:$CY$62,AK$38)*$B39))</f>
        <v>0</v>
      </c>
      <c r="AK39" s="247">
        <f ca="1">IF($C39=$B39,0,IF(AND('Bonus Depreciation Help'!$C$34="50%",$C$5=Inservice),VLOOKUP($C$2,'LookUp Ranges'!$A$64:$CY$69,AL$38)*$B39,VLOOKUP($C$2,'LookUp Ranges'!$A$56:$CY$62,AL$38)*$B39))</f>
        <v>0</v>
      </c>
      <c r="AL39" s="247">
        <f ca="1">IF($C39=$B39,0,IF(AND('Bonus Depreciation Help'!$C$34="50%",$C$5=Inservice),VLOOKUP($C$2,'LookUp Ranges'!$A$64:$CY$69,AM$38)*$B39,VLOOKUP($C$2,'LookUp Ranges'!$A$56:$CY$62,AM$38)*$B39))</f>
        <v>0</v>
      </c>
      <c r="AM39" s="247">
        <f ca="1">IF($C39=$B39,0,IF(AND('Bonus Depreciation Help'!$C$34="50%",$C$5=Inservice),VLOOKUP($C$2,'LookUp Ranges'!$A$64:$CY$69,AN$38)*$B39,VLOOKUP($C$2,'LookUp Ranges'!$A$56:$CY$62,AN$38)*$B39))</f>
        <v>0</v>
      </c>
      <c r="AN39" s="247">
        <f ca="1">IF($C39=$B39,0,IF(AND('Bonus Depreciation Help'!$C$34="50%",$C$5=Inservice),VLOOKUP($C$2,'LookUp Ranges'!$A$64:$CY$69,AO$38)*$B39,VLOOKUP($C$2,'LookUp Ranges'!$A$56:$CY$62,AO$38)*$B39))</f>
        <v>0</v>
      </c>
      <c r="AO39" s="247">
        <f ca="1">IF($C39=$B39,0,IF(AND('Bonus Depreciation Help'!$C$34="50%",$C$5=Inservice),VLOOKUP($C$2,'LookUp Ranges'!$A$64:$CY$69,AP$38)*$B39,VLOOKUP($C$2,'LookUp Ranges'!$A$56:$CY$62,AP$38)*$B39))</f>
        <v>0</v>
      </c>
      <c r="AP39" s="247">
        <f ca="1">IF($C39=$B39,0,IF(AND('Bonus Depreciation Help'!$C$34="50%",$C$5=Inservice),VLOOKUP($C$2,'LookUp Ranges'!$A$64:$CY$69,AQ$38)*$B39,VLOOKUP($C$2,'LookUp Ranges'!$A$56:$CY$62,AQ$38)*$B39))</f>
        <v>0</v>
      </c>
      <c r="AQ39" s="247">
        <f ca="1">IF($C39=$B39,0,IF(AND('Bonus Depreciation Help'!$C$34="50%",$C$5=Inservice),VLOOKUP($C$2,'LookUp Ranges'!$A$64:$CY$69,AR$38)*$B39,VLOOKUP($C$2,'LookUp Ranges'!$A$56:$CY$62,AR$38)*$B39))</f>
        <v>0</v>
      </c>
      <c r="AR39" s="247">
        <f ca="1">IF($C39=$B39,0,IF(AND('Bonus Depreciation Help'!$C$34="50%",$C$5=Inservice),VLOOKUP($C$2,'LookUp Ranges'!$A$64:$CY$69,AS$38)*$B39,VLOOKUP($C$2,'LookUp Ranges'!$A$56:$CY$62,AS$38)*$B39))</f>
        <v>0</v>
      </c>
      <c r="AS39" s="247">
        <f ca="1">IF($C39=$B39,0,IF(AND('Bonus Depreciation Help'!$C$34="50%",$C$5=Inservice),VLOOKUP($C$2,'LookUp Ranges'!$A$64:$CY$69,AT$38)*$B39,VLOOKUP($C$2,'LookUp Ranges'!$A$56:$CY$62,AT$38)*$B39))</f>
        <v>0</v>
      </c>
      <c r="AT39" s="247">
        <f ca="1">IF($C39=$B39,0,IF(AND('Bonus Depreciation Help'!$C$34="50%",$C$5=Inservice),VLOOKUP($C$2,'LookUp Ranges'!$A$64:$CY$69,AU$38)*$B39,VLOOKUP($C$2,'LookUp Ranges'!$A$56:$CY$62,AU$38)*$B39))</f>
        <v>0</v>
      </c>
      <c r="AU39" s="247">
        <f ca="1">IF($C39=$B39,0,IF(AND('Bonus Depreciation Help'!$C$34="50%",$C$5=Inservice),VLOOKUP($C$2,'LookUp Ranges'!$A$64:$CY$69,AV$38)*$B39,VLOOKUP($C$2,'LookUp Ranges'!$A$56:$CY$62,AV$38)*$B39))</f>
        <v>0</v>
      </c>
      <c r="AV39" s="247">
        <f ca="1">IF($C39=$B39,0,IF(AND('Bonus Depreciation Help'!$C$34="50%",$C$5=Inservice),VLOOKUP($C$2,'LookUp Ranges'!$A$64:$CY$69,AW$38)*$B39,VLOOKUP($C$2,'LookUp Ranges'!$A$56:$CY$62,AW$38)*$B39))</f>
        <v>0</v>
      </c>
      <c r="AW39" s="247">
        <f ca="1">IF($C39=$B39,0,IF(AND('Bonus Depreciation Help'!$C$34="50%",$C$5=Inservice),VLOOKUP($C$2,'LookUp Ranges'!$A$64:$CY$69,AX$38)*$B39,VLOOKUP($C$2,'LookUp Ranges'!$A$56:$CY$62,AX$38)*$B39))</f>
        <v>0</v>
      </c>
      <c r="AX39" s="247">
        <f ca="1">IF($C39=$B39,0,IF(AND('Bonus Depreciation Help'!$C$34="50%",$C$5=Inservice),VLOOKUP($C$2,'LookUp Ranges'!$A$64:$CY$69,AY$38)*$B39,VLOOKUP($C$2,'LookUp Ranges'!$A$56:$CY$62,AY$38)*$B39))</f>
        <v>0</v>
      </c>
      <c r="AY39" s="247">
        <f ca="1">IF($C39=$B39,0,IF(AND('Bonus Depreciation Help'!$C$34="50%",$C$5=Inservice),VLOOKUP($C$2,'LookUp Ranges'!$A$64:$CY$69,AZ$38)*$B39,VLOOKUP($C$2,'LookUp Ranges'!$A$56:$CY$62,AZ$38)*$B39))</f>
        <v>0</v>
      </c>
      <c r="AZ39" s="247">
        <f ca="1">IF($C39=$B39,0,IF(AND('Bonus Depreciation Help'!$C$34="50%",$C$5=Inservice),VLOOKUP($C$2,'LookUp Ranges'!$A$64:$CY$69,BA$38)*$B39,VLOOKUP($C$2,'LookUp Ranges'!$A$56:$CY$62,BA$38)*$B39))</f>
        <v>0</v>
      </c>
      <c r="BA39" s="247">
        <f ca="1">IF($C39=$B39,0,IF(AND('Bonus Depreciation Help'!$C$34="50%",$C$5=Inservice),VLOOKUP($C$2,'LookUp Ranges'!$A$64:$CY$69,BB$38)*$B39,VLOOKUP($C$2,'LookUp Ranges'!$A$56:$CY$62,BB$38)*$B39))</f>
        <v>0</v>
      </c>
      <c r="BB39" s="247">
        <f ca="1">IF($C39=$B39,0,IF(AND('Bonus Depreciation Help'!$C$34="50%",$C$5=Inservice),VLOOKUP($C$2,'LookUp Ranges'!$A$64:$CY$69,BC$38)*$B39,VLOOKUP($C$2,'LookUp Ranges'!$A$56:$CY$62,BC$38)*$B39))</f>
        <v>0</v>
      </c>
      <c r="BC39" s="247">
        <f ca="1">IF($C39=$B39,0,IF(AND('Bonus Depreciation Help'!$C$34="50%",$C$5=Inservice),VLOOKUP($C$2,'LookUp Ranges'!$A$64:$CY$69,BD$38)*$B39,VLOOKUP($C$2,'LookUp Ranges'!$A$56:$CY$62,BD$38)*$B39))</f>
        <v>0</v>
      </c>
      <c r="BD39" s="247">
        <f ca="1">IF($C39=$B39,0,IF(AND('Bonus Depreciation Help'!$C$34="50%",$C$5=Inservice),VLOOKUP($C$2,'LookUp Ranges'!$A$64:$CY$69,BE$38)*$B39,VLOOKUP($C$2,'LookUp Ranges'!$A$56:$CY$62,BE$38)*$B39))</f>
        <v>0</v>
      </c>
      <c r="BE39" s="247">
        <f ca="1">IF($C39=$B39,0,IF(AND('Bonus Depreciation Help'!$C$34="50%",$C$5=Inservice),VLOOKUP($C$2,'LookUp Ranges'!$A$64:$CY$69,BF$38)*$B39,VLOOKUP($C$2,'LookUp Ranges'!$A$56:$CY$62,BF$38)*$B39))</f>
        <v>0</v>
      </c>
      <c r="BF39" s="247">
        <f ca="1">IF($C39=$B39,0,IF(AND('Bonus Depreciation Help'!$C$34="50%",$C$5=Inservice),VLOOKUP($C$2,'LookUp Ranges'!$A$64:$CY$69,BG$38)*$B39,VLOOKUP($C$2,'LookUp Ranges'!$A$56:$CY$62,BG$38)*$B39))</f>
        <v>0</v>
      </c>
      <c r="BG39" s="247">
        <f ca="1">IF($C39=$B39,0,IF(AND('Bonus Depreciation Help'!$C$34="50%",$C$5=Inservice),VLOOKUP($C$2,'LookUp Ranges'!$A$64:$CY$69,BH$38)*$B39,VLOOKUP($C$2,'LookUp Ranges'!$A$56:$CY$62,BH$38)*$B39))</f>
        <v>0</v>
      </c>
      <c r="BH39" s="247">
        <f ca="1">IF($C39=$B39,0,IF(AND('Bonus Depreciation Help'!$C$34="50%",$C$5=Inservice),VLOOKUP($C$2,'LookUp Ranges'!$A$64:$CY$69,BI$38)*$B39,VLOOKUP($C$2,'LookUp Ranges'!$A$56:$CY$62,BI$38)*$B39))</f>
        <v>0</v>
      </c>
      <c r="BI39" s="247">
        <f ca="1">IF($C39=$B39,0,IF(AND('Bonus Depreciation Help'!$C$34="50%",$C$5=Inservice),VLOOKUP($C$2,'LookUp Ranges'!$A$64:$CY$69,BJ$38)*$B39,VLOOKUP($C$2,'LookUp Ranges'!$A$56:$CY$62,BJ$38)*$B39))</f>
        <v>0</v>
      </c>
      <c r="BJ39" s="247">
        <f ca="1">IF($C39=$B39,0,IF(AND('Bonus Depreciation Help'!$C$34="50%",$C$5=Inservice),VLOOKUP($C$2,'LookUp Ranges'!$A$64:$CY$69,BK$38)*$B39,VLOOKUP($C$2,'LookUp Ranges'!$A$56:$CY$62,BK$38)*$B39))</f>
        <v>0</v>
      </c>
      <c r="BK39" s="247">
        <f ca="1">IF($C39=$B39,0,IF(AND('Bonus Depreciation Help'!$C$34="50%",$C$5=Inservice),VLOOKUP($C$2,'LookUp Ranges'!$A$64:$CY$69,BL$38)*$B39,VLOOKUP($C$2,'LookUp Ranges'!$A$56:$CY$62,BL$38)*$B39))</f>
        <v>0</v>
      </c>
      <c r="BL39" s="247">
        <f ca="1">IF($C39=$B39,0,IF(AND('Bonus Depreciation Help'!$C$34="50%",$C$5=Inservice),VLOOKUP($C$2,'LookUp Ranges'!$A$64:$CY$69,BM$38)*$B39,VLOOKUP($C$2,'LookUp Ranges'!$A$56:$CY$62,BM$38)*$B39))</f>
        <v>0</v>
      </c>
      <c r="BM39" s="247">
        <f ca="1">IF($C39=$B39,0,IF(AND('Bonus Depreciation Help'!$C$34="50%",$C$5=Inservice),VLOOKUP($C$2,'LookUp Ranges'!$A$64:$CY$69,BN$38)*$B39,VLOOKUP($C$2,'LookUp Ranges'!$A$56:$CY$62,BN$38)*$B39))</f>
        <v>0</v>
      </c>
      <c r="BN39" s="247">
        <f ca="1">IF($C39=$B39,0,IF(AND('Bonus Depreciation Help'!$C$34="50%",$C$5=Inservice),VLOOKUP($C$2,'LookUp Ranges'!$A$64:$CY$69,BO$38)*$B39,VLOOKUP($C$2,'LookUp Ranges'!$A$56:$CY$62,BO$38)*$B39))</f>
        <v>0</v>
      </c>
      <c r="BO39" s="247">
        <f ca="1">IF($C39=$B39,0,IF(AND('Bonus Depreciation Help'!$C$34="50%",$C$5=Inservice),VLOOKUP($C$2,'LookUp Ranges'!$A$64:$CY$69,BP$38)*$B39,VLOOKUP($C$2,'LookUp Ranges'!$A$56:$CY$62,BP$38)*$B39))</f>
        <v>0</v>
      </c>
      <c r="BP39" s="247">
        <f ca="1">IF($C39=$B39,0,IF(AND('Bonus Depreciation Help'!$C$34="50%",$C$5=Inservice),VLOOKUP($C$2,'LookUp Ranges'!$A$64:$CY$69,BQ$38)*$B39,VLOOKUP($C$2,'LookUp Ranges'!$A$56:$CY$62,BQ$38)*$B39))</f>
        <v>0</v>
      </c>
      <c r="BQ39" s="247">
        <f ca="1">IF($C39=$B39,0,IF(AND('Bonus Depreciation Help'!$C$34="50%",$C$5=Inservice),VLOOKUP($C$2,'LookUp Ranges'!$A$64:$CY$69,BR$38)*$B39,VLOOKUP($C$2,'LookUp Ranges'!$A$56:$CY$62,BR$38)*$B39))</f>
        <v>0</v>
      </c>
      <c r="BR39" s="247">
        <f ca="1">IF($C39=$B39,0,IF(AND('Bonus Depreciation Help'!$C$34="50%",$C$5=Inservice),VLOOKUP($C$2,'LookUp Ranges'!$A$64:$CY$69,BS$38)*$B39,VLOOKUP($C$2,'LookUp Ranges'!$A$56:$CY$62,BS$38)*$B39))</f>
        <v>0</v>
      </c>
      <c r="BS39" s="247">
        <f ca="1">IF($C39=$B39,0,IF(AND('Bonus Depreciation Help'!$C$34="50%",$C$5=Inservice),VLOOKUP($C$2,'LookUp Ranges'!$A$64:$CY$69,BT$38)*$B39,VLOOKUP($C$2,'LookUp Ranges'!$A$56:$CY$62,BT$38)*$B39))</f>
        <v>0</v>
      </c>
      <c r="BT39" s="247">
        <f ca="1">IF($C39=$B39,0,IF(AND('Bonus Depreciation Help'!$C$34="50%",$C$5=Inservice),VLOOKUP($C$2,'LookUp Ranges'!$A$64:$CY$69,BU$38)*$B39,VLOOKUP($C$2,'LookUp Ranges'!$A$56:$CY$62,BU$38)*$B39))</f>
        <v>0</v>
      </c>
      <c r="BU39" s="247">
        <f ca="1">IF($C39=$B39,0,IF(AND('Bonus Depreciation Help'!$C$34="50%",$C$5=Inservice),VLOOKUP($C$2,'LookUp Ranges'!$A$64:$CY$69,BV$38)*$B39,VLOOKUP($C$2,'LookUp Ranges'!$A$56:$CY$62,BV$38)*$B39))</f>
        <v>0</v>
      </c>
      <c r="BV39" s="247">
        <f ca="1">IF($C39=$B39,0,IF(AND('Bonus Depreciation Help'!$C$34="50%",$C$5=Inservice),VLOOKUP($C$2,'LookUp Ranges'!$A$64:$CY$69,BW$38)*$B39,VLOOKUP($C$2,'LookUp Ranges'!$A$56:$CY$62,BW$38)*$B39))</f>
        <v>0</v>
      </c>
      <c r="BW39" s="247">
        <f ca="1">IF($C39=$B39,0,IF(AND('Bonus Depreciation Help'!$C$34="50%",$C$5=Inservice),VLOOKUP($C$2,'LookUp Ranges'!$A$64:$CY$69,BX$38)*$B39,VLOOKUP($C$2,'LookUp Ranges'!$A$56:$CY$62,BX$38)*$B39))</f>
        <v>0</v>
      </c>
      <c r="BX39" s="247">
        <f ca="1">IF($C39=$B39,0,IF(AND('Bonus Depreciation Help'!$C$34="50%",$C$5=Inservice),VLOOKUP($C$2,'LookUp Ranges'!$A$64:$CY$69,BY$38)*$B39,VLOOKUP($C$2,'LookUp Ranges'!$A$56:$CY$62,BY$38)*$B39))</f>
        <v>0</v>
      </c>
      <c r="BY39" s="247">
        <f ca="1">IF($C39=$B39,0,IF(AND('Bonus Depreciation Help'!$C$34="50%",$C$5=Inservice),VLOOKUP($C$2,'LookUp Ranges'!$A$64:$CY$69,BZ$38)*$B39,VLOOKUP($C$2,'LookUp Ranges'!$A$56:$CY$62,BZ$38)*$B39))</f>
        <v>0</v>
      </c>
      <c r="BZ39" s="247">
        <f ca="1">IF($C39=$B39,0,IF(AND('Bonus Depreciation Help'!$C$34="50%",$C$5=Inservice),VLOOKUP($C$2,'LookUp Ranges'!$A$64:$CY$69,CA$38)*$B39,VLOOKUP($C$2,'LookUp Ranges'!$A$56:$CY$62,CA$38)*$B39))</f>
        <v>0</v>
      </c>
      <c r="CA39" s="247">
        <f ca="1">IF($C39=$B39,0,IF(AND('Bonus Depreciation Help'!$C$34="50%",$C$5=Inservice),VLOOKUP($C$2,'LookUp Ranges'!$A$64:$CY$69,CB$38)*$B39,VLOOKUP($C$2,'LookUp Ranges'!$A$56:$CY$62,CB$38)*$B39))</f>
        <v>0</v>
      </c>
      <c r="CB39" s="247">
        <f ca="1">IF($C39=$B39,0,IF(AND('Bonus Depreciation Help'!$C$34="50%",$C$5=Inservice),VLOOKUP($C$2,'LookUp Ranges'!$A$64:$CY$69,CC$38)*$B39,VLOOKUP($C$2,'LookUp Ranges'!$A$56:$CY$62,CC$38)*$B39))</f>
        <v>0</v>
      </c>
      <c r="CC39" s="247">
        <f ca="1">IF($C39=$B39,0,IF(AND('Bonus Depreciation Help'!$C$34="50%",$C$5=Inservice),VLOOKUP($C$2,'LookUp Ranges'!$A$64:$CY$69,CD$38)*$B39,VLOOKUP($C$2,'LookUp Ranges'!$A$56:$CY$62,CD$38)*$B39))</f>
        <v>0</v>
      </c>
      <c r="CD39" s="247">
        <f ca="1">IF($C39=$B39,0,IF(AND('Bonus Depreciation Help'!$C$34="50%",$C$5=Inservice),VLOOKUP($C$2,'LookUp Ranges'!$A$64:$CY$69,CE$38)*$B39,VLOOKUP($C$2,'LookUp Ranges'!$A$56:$CY$62,CE$38)*$B39))</f>
        <v>0</v>
      </c>
      <c r="CE39" s="247">
        <f ca="1">IF($C39=$B39,0,IF(AND('Bonus Depreciation Help'!$C$34="50%",$C$5=Inservice),VLOOKUP($C$2,'LookUp Ranges'!$A$64:$CY$69,CF$38)*$B39,VLOOKUP($C$2,'LookUp Ranges'!$A$56:$CY$62,CF$38)*$B39))</f>
        <v>0</v>
      </c>
      <c r="CF39" s="247">
        <f ca="1">IF($C39=$B39,0,IF(AND('Bonus Depreciation Help'!$C$34="50%",$C$5=Inservice),VLOOKUP($C$2,'LookUp Ranges'!$A$64:$CY$69,CG$38)*$B39,VLOOKUP($C$2,'LookUp Ranges'!$A$56:$CY$62,CG$38)*$B39))</f>
        <v>0</v>
      </c>
      <c r="CG39" s="247">
        <f ca="1">IF($C39=$B39,0,IF(AND('Bonus Depreciation Help'!$C$34="50%",$C$5=Inservice),VLOOKUP($C$2,'LookUp Ranges'!$A$64:$CY$69,CH$38)*$B39,VLOOKUP($C$2,'LookUp Ranges'!$A$56:$CY$62,CH$38)*$B39))</f>
        <v>0</v>
      </c>
      <c r="CH39" s="247">
        <f ca="1">IF($C39=$B39,0,IF(AND('Bonus Depreciation Help'!$C$34="50%",$C$5=Inservice),VLOOKUP($C$2,'LookUp Ranges'!$A$64:$CY$69,CI$38)*$B39,VLOOKUP($C$2,'LookUp Ranges'!$A$56:$CY$62,CI$38)*$B39))</f>
        <v>0</v>
      </c>
      <c r="CI39" s="247">
        <f ca="1">IF($C39=$B39,0,IF(AND('Bonus Depreciation Help'!$C$34="50%",$C$5=Inservice),VLOOKUP($C$2,'LookUp Ranges'!$A$64:$CY$69,CJ$38)*$B39,VLOOKUP($C$2,'LookUp Ranges'!$A$56:$CY$62,CJ$38)*$B39))</f>
        <v>0</v>
      </c>
      <c r="CJ39" s="247">
        <f ca="1">IF($C39=$B39,0,IF(AND('Bonus Depreciation Help'!$C$34="50%",$C$5=Inservice),VLOOKUP($C$2,'LookUp Ranges'!$A$64:$CY$69,CK$38)*$B39,VLOOKUP($C$2,'LookUp Ranges'!$A$56:$CY$62,CK$38)*$B39))</f>
        <v>0</v>
      </c>
      <c r="CK39" s="247">
        <f ca="1">IF($C39=$B39,0,IF(AND('Bonus Depreciation Help'!$C$34="50%",$C$5=Inservice),VLOOKUP($C$2,'LookUp Ranges'!$A$64:$CY$69,CL$38)*$B39,VLOOKUP($C$2,'LookUp Ranges'!$A$56:$CY$62,CL$38)*$B39))</f>
        <v>0</v>
      </c>
      <c r="CL39" s="247">
        <f ca="1">IF($C39=$B39,0,IF(AND('Bonus Depreciation Help'!$C$34="50%",$C$5=Inservice),VLOOKUP($C$2,'LookUp Ranges'!$A$64:$CY$69,CM$38)*$B39,VLOOKUP($C$2,'LookUp Ranges'!$A$56:$CY$62,CM$38)*$B39))</f>
        <v>0</v>
      </c>
      <c r="CM39" s="247">
        <f ca="1">IF($C39=$B39,0,IF(AND('Bonus Depreciation Help'!$C$34="50%",$C$5=Inservice),VLOOKUP($C$2,'LookUp Ranges'!$A$64:$CY$69,CN$38)*$B39,VLOOKUP($C$2,'LookUp Ranges'!$A$56:$CY$62,CN$38)*$B39))</f>
        <v>0</v>
      </c>
      <c r="CN39" s="247">
        <f ca="1">IF($C39=$B39,0,IF(AND('Bonus Depreciation Help'!$C$34="50%",$C$5=Inservice),VLOOKUP($C$2,'LookUp Ranges'!$A$64:$CY$69,CO$38)*$B39,VLOOKUP($C$2,'LookUp Ranges'!$A$56:$CY$62,CO$38)*$B39))</f>
        <v>0</v>
      </c>
      <c r="CO39" s="247">
        <f ca="1">IF($C39=$B39,0,IF(AND('Bonus Depreciation Help'!$C$34="50%",$C$5=Inservice),VLOOKUP($C$2,'LookUp Ranges'!$A$64:$CY$69,CP$38)*$B39,VLOOKUP($C$2,'LookUp Ranges'!$A$56:$CY$62,CP$38)*$B39))</f>
        <v>0</v>
      </c>
      <c r="CP39" s="247">
        <f ca="1">IF($C39=$B39,0,IF(AND('Bonus Depreciation Help'!$C$34="50%",$C$5=Inservice),VLOOKUP($C$2,'LookUp Ranges'!$A$64:$CY$69,CQ$38)*$B39,VLOOKUP($C$2,'LookUp Ranges'!$A$56:$CY$62,CQ$38)*$B39))</f>
        <v>0</v>
      </c>
      <c r="CQ39" s="247">
        <f ca="1">IF($C39=$B39,0,IF(AND('Bonus Depreciation Help'!$C$34="50%",$C$5=Inservice),VLOOKUP($C$2,'LookUp Ranges'!$A$64:$CY$69,CR$38)*$B39,VLOOKUP($C$2,'LookUp Ranges'!$A$56:$CY$62,CR$38)*$B39))</f>
        <v>0</v>
      </c>
      <c r="CR39" s="247">
        <f ca="1">IF($C39=$B39,0,IF(AND('Bonus Depreciation Help'!$C$34="50%",$C$5=Inservice),VLOOKUP($C$2,'LookUp Ranges'!$A$64:$CY$69,CS$38)*$B39,VLOOKUP($C$2,'LookUp Ranges'!$A$56:$CY$62,CS$38)*$B39))</f>
        <v>0</v>
      </c>
      <c r="CS39" s="247">
        <f ca="1">IF($C39=$B39,0,IF(AND('Bonus Depreciation Help'!$C$34="50%",$C$5=Inservice),VLOOKUP($C$2,'LookUp Ranges'!$A$64:$CY$69,CT$38)*$B39,VLOOKUP($C$2,'LookUp Ranges'!$A$56:$CY$62,CT$38)*$B39))</f>
        <v>0</v>
      </c>
      <c r="CT39" s="247">
        <f ca="1">IF($C39=$B39,0,IF(AND('Bonus Depreciation Help'!$C$34="50%",$C$5=Inservice),VLOOKUP($C$2,'LookUp Ranges'!$A$64:$CY$69,CU$38)*$B39,VLOOKUP($C$2,'LookUp Ranges'!$A$56:$CY$62,CU$38)*$B39))</f>
        <v>0</v>
      </c>
      <c r="CU39" s="247">
        <f ca="1">IF($C39=$B39,0,IF(AND('Bonus Depreciation Help'!$C$34="50%",$C$5=Inservice),VLOOKUP($C$2,'LookUp Ranges'!$A$64:$CY$69,CV$38)*$B39,VLOOKUP($C$2,'LookUp Ranges'!$A$56:$CY$62,CV$38)*$B39))</f>
        <v>0</v>
      </c>
      <c r="CV39" s="247">
        <f ca="1">IF($C39=$B39,0,IF(AND('Bonus Depreciation Help'!$C$34="50%",$C$5=Inservice),VLOOKUP($C$2,'LookUp Ranges'!$A$64:$CY$69,CW$38)*$B39,VLOOKUP($C$2,'LookUp Ranges'!$A$56:$CY$62,CW$38)*$B39))</f>
        <v>0</v>
      </c>
      <c r="CW39" s="247">
        <f ca="1">IF($C39=$B39,0,IF(AND('Bonus Depreciation Help'!$C$34="50%",$C$5=Inservice),VLOOKUP($C$2,'LookUp Ranges'!$A$64:$CY$69,CX$38)*$B39,VLOOKUP($C$2,'LookUp Ranges'!$A$56:$CY$62,CX$38)*$B39))</f>
        <v>0</v>
      </c>
      <c r="CX39" s="247">
        <f ca="1">IF($C39=$B39,0,IF(AND('Bonus Depreciation Help'!$C$34="50%",$C$5=Inservice),VLOOKUP($C$2,'LookUp Ranges'!$A$64:$CY$69,CY$38)*$B39,VLOOKUP($C$2,'LookUp Ranges'!$A$56:$CY$62,CY$38)*$B39))</f>
        <v>0</v>
      </c>
      <c r="CY39" s="247">
        <f ca="1">SUM(C39:CX39)</f>
        <v>0</v>
      </c>
    </row>
    <row r="40" spans="1:103" x14ac:dyDescent="0.2">
      <c r="A40" s="246">
        <f t="shared" ref="A40:A59" si="26">A39+1</f>
        <v>2</v>
      </c>
      <c r="B40" s="238">
        <f t="shared" ref="B40:B59" si="27">B13</f>
        <v>0</v>
      </c>
      <c r="C40" s="248"/>
      <c r="D40" s="256">
        <f ca="1">IF(AND('Bonus Depreciation Help'!$C$34="100%",D$5=Inservice),$B40,IF(AND('Bonus Depreciation Help'!$C$34="50%",D$5=Inservice),VLOOKUP($C$2,'LookUp Ranges'!$A$64:$CY$69,D$38)*$B40,VLOOKUP($C$2,'LookUp Ranges'!$A$56:$CY$62,D$38)*$B40))</f>
        <v>0</v>
      </c>
      <c r="E40" s="256">
        <f ca="1">IF($D40=$B40,0,IF(AND('Bonus Depreciation Help'!$C$34="50%",$D$5=Inservice),VLOOKUP($C$2,'LookUp Ranges'!$A$64:$CY$69,E$38)*$B40,VLOOKUP($C$2,'LookUp Ranges'!$A$56:$CY$62,E$38)*$B40))</f>
        <v>0</v>
      </c>
      <c r="F40" s="256">
        <f ca="1">IF($D40=$B40,0,IF(AND('Bonus Depreciation Help'!$C$34="50%",$D$5=Inservice),VLOOKUP($C$2,'LookUp Ranges'!$A$64:$CY$69,F$38)*$B40,VLOOKUP($C$2,'LookUp Ranges'!$A$56:$CY$62,F$38)*$B40))</f>
        <v>0</v>
      </c>
      <c r="G40" s="256">
        <f ca="1">IF($D40=$B40,0,IF(AND('Bonus Depreciation Help'!$C$34="50%",$D$5=Inservice),VLOOKUP($C$2,'LookUp Ranges'!$A$64:$CY$69,G$38)*$B40,VLOOKUP($C$2,'LookUp Ranges'!$A$56:$CY$62,G$38)*$B40))</f>
        <v>0</v>
      </c>
      <c r="H40" s="256">
        <f ca="1">IF($D40=$B40,0,IF(AND('Bonus Depreciation Help'!$C$34="50%",$D$5=Inservice),VLOOKUP($C$2,'LookUp Ranges'!$A$64:$CY$69,H$38)*$B40,VLOOKUP($C$2,'LookUp Ranges'!$A$56:$CY$62,H$38)*$B40))</f>
        <v>0</v>
      </c>
      <c r="I40" s="256">
        <f ca="1">IF($D40=$B40,0,IF(AND('Bonus Depreciation Help'!$C$34="50%",$D$5=Inservice),VLOOKUP($C$2,'LookUp Ranges'!$A$64:$CY$69,I$38)*$B40,VLOOKUP($C$2,'LookUp Ranges'!$A$56:$CY$62,I$38)*$B40))</f>
        <v>0</v>
      </c>
      <c r="J40" s="256">
        <f ca="1">IF($D40=$B40,0,IF(AND('Bonus Depreciation Help'!$C$34="50%",$D$5=Inservice),VLOOKUP($C$2,'LookUp Ranges'!$A$64:$CY$69,J$38)*$B40,VLOOKUP($C$2,'LookUp Ranges'!$A$56:$CY$62,J$38)*$B40))</f>
        <v>0</v>
      </c>
      <c r="K40" s="256">
        <f ca="1">IF($D40=$B40,0,IF(AND('Bonus Depreciation Help'!$C$34="50%",$D$5=Inservice),VLOOKUP($C$2,'LookUp Ranges'!$A$64:$CY$69,K$38)*$B40,VLOOKUP($C$2,'LookUp Ranges'!$A$56:$CY$62,K$38)*$B40))</f>
        <v>0</v>
      </c>
      <c r="L40" s="256">
        <f ca="1">IF($D40=$B40,0,IF(AND('Bonus Depreciation Help'!$C$34="50%",$D$5=Inservice),VLOOKUP($C$2,'LookUp Ranges'!$A$64:$CY$69,L$38)*$B40,VLOOKUP($C$2,'LookUp Ranges'!$A$56:$CY$62,L$38)*$B40))</f>
        <v>0</v>
      </c>
      <c r="M40" s="256">
        <f ca="1">IF($D40=$B40,0,IF(AND('Bonus Depreciation Help'!$C$34="50%",$D$5=Inservice),VLOOKUP($C$2,'LookUp Ranges'!$A$64:$CY$69,M$38)*$B40,VLOOKUP($C$2,'LookUp Ranges'!$A$56:$CY$62,M$38)*$B40))</f>
        <v>0</v>
      </c>
      <c r="N40" s="256">
        <f ca="1">IF($D40=$B40,0,IF(AND('Bonus Depreciation Help'!$C$34="50%",$D$5=Inservice),VLOOKUP($C$2,'LookUp Ranges'!$A$64:$CY$69,N$38)*$B40,VLOOKUP($C$2,'LookUp Ranges'!$A$56:$CY$62,N$38)*$B40))</f>
        <v>0</v>
      </c>
      <c r="O40" s="256">
        <f ca="1">IF($D40=$B40,0,IF(AND('Bonus Depreciation Help'!$C$34="50%",$D$5=Inservice),VLOOKUP($C$2,'LookUp Ranges'!$A$64:$CY$69,O$38)*$B40,VLOOKUP($C$2,'LookUp Ranges'!$A$56:$CY$62,O$38)*$B40))</f>
        <v>0</v>
      </c>
      <c r="P40" s="256">
        <f ca="1">IF($D40=$B40,0,IF(AND('Bonus Depreciation Help'!$C$34="50%",$D$5=Inservice),VLOOKUP($C$2,'LookUp Ranges'!$A$64:$CY$69,P$38)*$B40,VLOOKUP($C$2,'LookUp Ranges'!$A$56:$CY$62,P$38)*$B40))</f>
        <v>0</v>
      </c>
      <c r="Q40" s="256">
        <f ca="1">IF($D40=$B40,0,IF(AND('Bonus Depreciation Help'!$C$34="50%",$D$5=Inservice),VLOOKUP($C$2,'LookUp Ranges'!$A$64:$CY$69,Q$38)*$B40,VLOOKUP($C$2,'LookUp Ranges'!$A$56:$CY$62,Q$38)*$B40))</f>
        <v>0</v>
      </c>
      <c r="R40" s="256">
        <f ca="1">IF($D40=$B40,0,IF(AND('Bonus Depreciation Help'!$C$34="50%",$D$5=Inservice),VLOOKUP($C$2,'LookUp Ranges'!$A$64:$CY$69,R$38)*$B40,VLOOKUP($C$2,'LookUp Ranges'!$A$56:$CY$62,R$38)*$B40))</f>
        <v>0</v>
      </c>
      <c r="S40" s="256">
        <f ca="1">IF($D40=$B40,0,IF(AND('Bonus Depreciation Help'!$C$34="50%",$D$5=Inservice),VLOOKUP($C$2,'LookUp Ranges'!$A$64:$CY$69,S$38)*$B40,VLOOKUP($C$2,'LookUp Ranges'!$A$56:$CY$62,S$38)*$B40))</f>
        <v>0</v>
      </c>
      <c r="T40" s="256">
        <f ca="1">IF($D40=$B40,0,IF(AND('Bonus Depreciation Help'!$C$34="50%",$D$5=Inservice),VLOOKUP($C$2,'LookUp Ranges'!$A$64:$CY$69,T$38)*$B40,VLOOKUP($C$2,'LookUp Ranges'!$A$56:$CY$62,T$38)*$B40))</f>
        <v>0</v>
      </c>
      <c r="U40" s="256">
        <f ca="1">IF($D40=$B40,0,IF(AND('Bonus Depreciation Help'!$C$34="50%",$D$5=Inservice),VLOOKUP($C$2,'LookUp Ranges'!$A$64:$CY$69,U$38)*$B40,VLOOKUP($C$2,'LookUp Ranges'!$A$56:$CY$62,U$38)*$B40))</f>
        <v>0</v>
      </c>
      <c r="V40" s="256">
        <f ca="1">IF($D40=$B40,0,IF(AND('Bonus Depreciation Help'!$C$34="50%",$D$5=Inservice),VLOOKUP($C$2,'LookUp Ranges'!$A$64:$CY$69,V$38)*$B40,VLOOKUP($C$2,'LookUp Ranges'!$A$56:$CY$62,V$38)*$B40))</f>
        <v>0</v>
      </c>
      <c r="W40" s="256">
        <f ca="1">IF($D40=$B40,0,IF(AND('Bonus Depreciation Help'!$C$34="50%",$D$5=Inservice),VLOOKUP($C$2,'LookUp Ranges'!$A$64:$CY$69,W$38)*$B40,VLOOKUP($C$2,'LookUp Ranges'!$A$56:$CY$62,W$38)*$B40))</f>
        <v>0</v>
      </c>
      <c r="X40" s="256">
        <f ca="1">IF($D40=$B40,0,IF(AND('Bonus Depreciation Help'!$C$34="50%",$D$5=Inservice),VLOOKUP($C$2,'LookUp Ranges'!$A$64:$CY$69,X$38)*$B40,VLOOKUP($C$2,'LookUp Ranges'!$A$56:$CY$62,X$38)*$B40))</f>
        <v>0</v>
      </c>
      <c r="Y40" s="256">
        <f ca="1">IF($D40=$B40,0,IF(AND('Bonus Depreciation Help'!$C$34="50%",$D$5=Inservice),VLOOKUP($C$2,'LookUp Ranges'!$A$64:$CY$69,Y$38)*$B40,VLOOKUP($C$2,'LookUp Ranges'!$A$56:$CY$62,Y$38)*$B40))</f>
        <v>0</v>
      </c>
      <c r="Z40" s="257">
        <f ca="1">IF($D40=$B40,0,IF(AND('Bonus Depreciation Help'!$C$34="50%",$D$5=Inservice),VLOOKUP($C$2,'LookUp Ranges'!$A$64:$CY$69,Z$38)*$B40,VLOOKUP($C$2,'LookUp Ranges'!$A$56:$CY$62,Z$38)*$B40))</f>
        <v>0</v>
      </c>
      <c r="AA40" s="257">
        <f ca="1">IF($D40=$B40,0,IF(AND('Bonus Depreciation Help'!$C$34="50%",$D$5=Inservice),VLOOKUP($C$2,'LookUp Ranges'!$A$64:$CY$69,AA$38)*$B40,VLOOKUP($C$2,'LookUp Ranges'!$A$56:$CY$62,AA$38)*$B40))</f>
        <v>0</v>
      </c>
      <c r="AB40" s="257">
        <f ca="1">IF($D40=$B40,0,IF(AND('Bonus Depreciation Help'!$C$34="50%",$D$5=Inservice),VLOOKUP($C$2,'LookUp Ranges'!$A$64:$CY$69,AB$38)*$B40,VLOOKUP($C$2,'LookUp Ranges'!$A$56:$CY$62,AB$38)*$B40))</f>
        <v>0</v>
      </c>
      <c r="AC40" s="257">
        <f ca="1">IF($D40=$B40,0,IF(AND('Bonus Depreciation Help'!$C$34="50%",$D$5=Inservice),VLOOKUP($C$2,'LookUp Ranges'!$A$64:$CY$69,AC$38)*$B40,VLOOKUP($C$2,'LookUp Ranges'!$A$56:$CY$62,AC$38)*$B40))</f>
        <v>0</v>
      </c>
      <c r="AD40" s="257">
        <f ca="1">IF($D40=$B40,0,IF(AND('Bonus Depreciation Help'!$C$34="50%",$D$5=Inservice),VLOOKUP($C$2,'LookUp Ranges'!$A$64:$CY$69,AD$38)*$B40,VLOOKUP($C$2,'LookUp Ranges'!$A$56:$CY$62,AD$38)*$B40))</f>
        <v>0</v>
      </c>
      <c r="AE40" s="257">
        <f ca="1">IF($D40=$B40,0,IF(AND('Bonus Depreciation Help'!$C$34="50%",$D$5=Inservice),VLOOKUP($C$2,'LookUp Ranges'!$A$64:$CY$69,AE$38)*$B40,VLOOKUP($C$2,'LookUp Ranges'!$A$56:$CY$62,AE$38)*$B40))</f>
        <v>0</v>
      </c>
      <c r="AF40" s="257">
        <f ca="1">IF($D40=$B40,0,IF(AND('Bonus Depreciation Help'!$C$34="50%",$D$5=Inservice),VLOOKUP($C$2,'LookUp Ranges'!$A$64:$CY$69,AF$38)*$B40,VLOOKUP($C$2,'LookUp Ranges'!$A$56:$CY$62,AF$38)*$B40))</f>
        <v>0</v>
      </c>
      <c r="AG40" s="257">
        <f ca="1">IF($D40=$B40,0,IF(AND('Bonus Depreciation Help'!$C$34="50%",$D$5=Inservice),VLOOKUP($C$2,'LookUp Ranges'!$A$64:$CY$69,AG$38)*$B40,VLOOKUP($C$2,'LookUp Ranges'!$A$56:$CY$62,AG$38)*$B40))</f>
        <v>0</v>
      </c>
      <c r="AH40" s="257">
        <f ca="1">IF($D40=$B40,0,IF(AND('Bonus Depreciation Help'!$C$34="50%",$D$5=Inservice),VLOOKUP($C$2,'LookUp Ranges'!$A$64:$CY$69,AH$38)*$B40,VLOOKUP($C$2,'LookUp Ranges'!$A$56:$CY$62,AH$38)*$B40))</f>
        <v>0</v>
      </c>
      <c r="AI40" s="257">
        <f ca="1">IF($D40=$B40,0,IF(AND('Bonus Depreciation Help'!$C$34="50%",$D$5=Inservice),VLOOKUP($C$2,'LookUp Ranges'!$A$64:$CY$69,AI$38)*$B40,VLOOKUP($C$2,'LookUp Ranges'!$A$56:$CY$62,AI$38)*$B40))</f>
        <v>0</v>
      </c>
      <c r="AJ40" s="257">
        <f ca="1">IF($D40=$B40,0,IF(AND('Bonus Depreciation Help'!$C$34="50%",$D$5=Inservice),VLOOKUP($C$2,'LookUp Ranges'!$A$64:$CY$69,AJ$38)*$B40,VLOOKUP($C$2,'LookUp Ranges'!$A$56:$CY$62,AJ$38)*$B40))</f>
        <v>0</v>
      </c>
      <c r="AK40" s="257">
        <f ca="1">IF($D40=$B40,0,IF(AND('Bonus Depreciation Help'!$C$34="50%",$D$5=Inservice),VLOOKUP($C$2,'LookUp Ranges'!$A$64:$CY$69,AK$38)*$B40,VLOOKUP($C$2,'LookUp Ranges'!$A$56:$CY$62,AK$38)*$B40))</f>
        <v>0</v>
      </c>
      <c r="AL40" s="257">
        <f ca="1">IF($D40=$B40,0,IF(AND('Bonus Depreciation Help'!$C$34="50%",$D$5=Inservice),VLOOKUP($C$2,'LookUp Ranges'!$A$64:$CY$69,AL$38)*$B40,VLOOKUP($C$2,'LookUp Ranges'!$A$56:$CY$62,AL$38)*$B40))</f>
        <v>0</v>
      </c>
      <c r="AM40" s="257">
        <f ca="1">IF($D40=$B40,0,IF(AND('Bonus Depreciation Help'!$C$34="50%",$D$5=Inservice),VLOOKUP($C$2,'LookUp Ranges'!$A$64:$CY$69,AM$38)*$B40,VLOOKUP($C$2,'LookUp Ranges'!$A$56:$CY$62,AM$38)*$B40))</f>
        <v>0</v>
      </c>
      <c r="AN40" s="257">
        <f ca="1">IF($D40=$B40,0,IF(AND('Bonus Depreciation Help'!$C$34="50%",$D$5=Inservice),VLOOKUP($C$2,'LookUp Ranges'!$A$64:$CY$69,AN$38)*$B40,VLOOKUP($C$2,'LookUp Ranges'!$A$56:$CY$62,AN$38)*$B40))</f>
        <v>0</v>
      </c>
      <c r="AO40" s="257">
        <f ca="1">IF($D40=$B40,0,IF(AND('Bonus Depreciation Help'!$C$34="50%",$D$5=Inservice),VLOOKUP($C$2,'LookUp Ranges'!$A$64:$CY$69,AO$38)*$B40,VLOOKUP($C$2,'LookUp Ranges'!$A$56:$CY$62,AO$38)*$B40))</f>
        <v>0</v>
      </c>
      <c r="AP40" s="257">
        <f ca="1">IF($D40=$B40,0,IF(AND('Bonus Depreciation Help'!$C$34="50%",$D$5=Inservice),VLOOKUP($C$2,'LookUp Ranges'!$A$64:$CY$69,AP$38)*$B40,VLOOKUP($C$2,'LookUp Ranges'!$A$56:$CY$62,AP$38)*$B40))</f>
        <v>0</v>
      </c>
      <c r="AQ40" s="257">
        <f ca="1">IF($D40=$B40,0,IF(AND('Bonus Depreciation Help'!$C$34="50%",$D$5=Inservice),VLOOKUP($C$2,'LookUp Ranges'!$A$64:$CY$69,AQ$38)*$B40,VLOOKUP($C$2,'LookUp Ranges'!$A$56:$CY$62,AQ$38)*$B40))</f>
        <v>0</v>
      </c>
      <c r="AR40" s="257">
        <f ca="1">IF($D40=$B40,0,IF(AND('Bonus Depreciation Help'!$C$34="50%",$D$5=Inservice),VLOOKUP($C$2,'LookUp Ranges'!$A$64:$CY$69,AR$38)*$B40,VLOOKUP($C$2,'LookUp Ranges'!$A$56:$CY$62,AR$38)*$B40))</f>
        <v>0</v>
      </c>
      <c r="AS40" s="257">
        <f ca="1">IF($D40=$B40,0,IF(AND('Bonus Depreciation Help'!$C$34="50%",$D$5=Inservice),VLOOKUP($C$2,'LookUp Ranges'!$A$64:$CY$69,AS$38)*$B40,VLOOKUP($C$2,'LookUp Ranges'!$A$56:$CY$62,AS$38)*$B40))</f>
        <v>0</v>
      </c>
      <c r="AT40" s="257">
        <f ca="1">IF($D40=$B40,0,IF(AND('Bonus Depreciation Help'!$C$34="50%",$D$5=Inservice),VLOOKUP($C$2,'LookUp Ranges'!$A$64:$CY$69,AT$38)*$B40,VLOOKUP($C$2,'LookUp Ranges'!$A$56:$CY$62,AT$38)*$B40))</f>
        <v>0</v>
      </c>
      <c r="AU40" s="257">
        <f ca="1">IF($D40=$B40,0,IF(AND('Bonus Depreciation Help'!$C$34="50%",$D$5=Inservice),VLOOKUP($C$2,'LookUp Ranges'!$A$64:$CY$69,AU$38)*$B40,VLOOKUP($C$2,'LookUp Ranges'!$A$56:$CY$62,AU$38)*$B40))</f>
        <v>0</v>
      </c>
      <c r="AV40" s="257">
        <f ca="1">IF($D40=$B40,0,IF(AND('Bonus Depreciation Help'!$C$34="50%",$D$5=Inservice),VLOOKUP($C$2,'LookUp Ranges'!$A$64:$CY$69,AV$38)*$B40,VLOOKUP($C$2,'LookUp Ranges'!$A$56:$CY$62,AV$38)*$B40))</f>
        <v>0</v>
      </c>
      <c r="AW40" s="257">
        <f ca="1">IF($D40=$B40,0,IF(AND('Bonus Depreciation Help'!$C$34="50%",$D$5=Inservice),VLOOKUP($C$2,'LookUp Ranges'!$A$64:$CY$69,AW$38)*$B40,VLOOKUP($C$2,'LookUp Ranges'!$A$56:$CY$62,AW$38)*$B40))</f>
        <v>0</v>
      </c>
      <c r="AX40" s="257">
        <f ca="1">IF($D40=$B40,0,IF(AND('Bonus Depreciation Help'!$C$34="50%",$D$5=Inservice),VLOOKUP($C$2,'LookUp Ranges'!$A$64:$CY$69,AX$38)*$B40,VLOOKUP($C$2,'LookUp Ranges'!$A$56:$CY$62,AX$38)*$B40))</f>
        <v>0</v>
      </c>
      <c r="AY40" s="257">
        <f ca="1">IF($D40=$B40,0,IF(AND('Bonus Depreciation Help'!$C$34="50%",$D$5=Inservice),VLOOKUP($C$2,'LookUp Ranges'!$A$64:$CY$69,AY$38)*$B40,VLOOKUP($C$2,'LookUp Ranges'!$A$56:$CY$62,AY$38)*$B40))</f>
        <v>0</v>
      </c>
      <c r="AZ40" s="257">
        <f ca="1">IF($D40=$B40,0,IF(AND('Bonus Depreciation Help'!$C$34="50%",$D$5=Inservice),VLOOKUP($C$2,'LookUp Ranges'!$A$64:$CY$69,AZ$38)*$B40,VLOOKUP($C$2,'LookUp Ranges'!$A$56:$CY$62,AZ$38)*$B40))</f>
        <v>0</v>
      </c>
      <c r="BA40" s="257">
        <f ca="1">IF($D40=$B40,0,IF(AND('Bonus Depreciation Help'!$C$34="50%",$D$5=Inservice),VLOOKUP($C$2,'LookUp Ranges'!$A$64:$CY$69,BA$38)*$B40,VLOOKUP($C$2,'LookUp Ranges'!$A$56:$CY$62,BA$38)*$B40))</f>
        <v>0</v>
      </c>
      <c r="BB40" s="257">
        <f ca="1">IF($D40=$B40,0,IF(AND('Bonus Depreciation Help'!$C$34="50%",$D$5=Inservice),VLOOKUP($C$2,'LookUp Ranges'!$A$64:$CY$69,BB$38)*$B40,VLOOKUP($C$2,'LookUp Ranges'!$A$56:$CY$62,BB$38)*$B40))</f>
        <v>0</v>
      </c>
      <c r="BC40" s="257">
        <f ca="1">IF($D40=$B40,0,IF(AND('Bonus Depreciation Help'!$C$34="50%",$D$5=Inservice),VLOOKUP($C$2,'LookUp Ranges'!$A$64:$CY$69,BC$38)*$B40,VLOOKUP($C$2,'LookUp Ranges'!$A$56:$CY$62,BC$38)*$B40))</f>
        <v>0</v>
      </c>
      <c r="BD40" s="257">
        <f ca="1">IF($D40=$B40,0,IF(AND('Bonus Depreciation Help'!$C$34="50%",$D$5=Inservice),VLOOKUP($C$2,'LookUp Ranges'!$A$64:$CY$69,BD$38)*$B40,VLOOKUP($C$2,'LookUp Ranges'!$A$56:$CY$62,BD$38)*$B40))</f>
        <v>0</v>
      </c>
      <c r="BE40" s="257">
        <f ca="1">IF($D40=$B40,0,IF(AND('Bonus Depreciation Help'!$C$34="50%",$D$5=Inservice),VLOOKUP($C$2,'LookUp Ranges'!$A$64:$CY$69,BE$38)*$B40,VLOOKUP($C$2,'LookUp Ranges'!$A$56:$CY$62,BE$38)*$B40))</f>
        <v>0</v>
      </c>
      <c r="BF40" s="257">
        <f ca="1">IF($D40=$B40,0,IF(AND('Bonus Depreciation Help'!$C$34="50%",$D$5=Inservice),VLOOKUP($C$2,'LookUp Ranges'!$A$64:$CY$69,BF$38)*$B40,VLOOKUP($C$2,'LookUp Ranges'!$A$56:$CY$62,BF$38)*$B40))</f>
        <v>0</v>
      </c>
      <c r="BG40" s="257">
        <f ca="1">IF($D40=$B40,0,IF(AND('Bonus Depreciation Help'!$C$34="50%",$D$5=Inservice),VLOOKUP($C$2,'LookUp Ranges'!$A$64:$CY$69,BG$38)*$B40,VLOOKUP($C$2,'LookUp Ranges'!$A$56:$CY$62,BG$38)*$B40))</f>
        <v>0</v>
      </c>
      <c r="BH40" s="257">
        <f ca="1">IF($D40=$B40,0,IF(AND('Bonus Depreciation Help'!$C$34="50%",$D$5=Inservice),VLOOKUP($C$2,'LookUp Ranges'!$A$64:$CY$69,BH$38)*$B40,VLOOKUP($C$2,'LookUp Ranges'!$A$56:$CY$62,BH$38)*$B40))</f>
        <v>0</v>
      </c>
      <c r="BI40" s="257">
        <f ca="1">IF($D40=$B40,0,IF(AND('Bonus Depreciation Help'!$C$34="50%",$D$5=Inservice),VLOOKUP($C$2,'LookUp Ranges'!$A$64:$CY$69,BI$38)*$B40,VLOOKUP($C$2,'LookUp Ranges'!$A$56:$CY$62,BI$38)*$B40))</f>
        <v>0</v>
      </c>
      <c r="BJ40" s="257">
        <f ca="1">IF($D40=$B40,0,IF(AND('Bonus Depreciation Help'!$C$34="50%",$D$5=Inservice),VLOOKUP($C$2,'LookUp Ranges'!$A$64:$CY$69,BJ$38)*$B40,VLOOKUP($C$2,'LookUp Ranges'!$A$56:$CY$62,BJ$38)*$B40))</f>
        <v>0</v>
      </c>
      <c r="BK40" s="257">
        <f ca="1">IF($D40=$B40,0,IF(AND('Bonus Depreciation Help'!$C$34="50%",$D$5=Inservice),VLOOKUP($C$2,'LookUp Ranges'!$A$64:$CY$69,BK$38)*$B40,VLOOKUP($C$2,'LookUp Ranges'!$A$56:$CY$62,BK$38)*$B40))</f>
        <v>0</v>
      </c>
      <c r="BL40" s="257">
        <f ca="1">IF($D40=$B40,0,IF(AND('Bonus Depreciation Help'!$C$34="50%",$D$5=Inservice),VLOOKUP($C$2,'LookUp Ranges'!$A$64:$CY$69,BL$38)*$B40,VLOOKUP($C$2,'LookUp Ranges'!$A$56:$CY$62,BL$38)*$B40))</f>
        <v>0</v>
      </c>
      <c r="BM40" s="257">
        <f ca="1">IF($D40=$B40,0,IF(AND('Bonus Depreciation Help'!$C$34="50%",$D$5=Inservice),VLOOKUP($C$2,'LookUp Ranges'!$A$64:$CY$69,BM$38)*$B40,VLOOKUP($C$2,'LookUp Ranges'!$A$56:$CY$62,BM$38)*$B40))</f>
        <v>0</v>
      </c>
      <c r="BN40" s="257">
        <f ca="1">IF($D40=$B40,0,IF(AND('Bonus Depreciation Help'!$C$34="50%",$D$5=Inservice),VLOOKUP($C$2,'LookUp Ranges'!$A$64:$CY$69,BN$38)*$B40,VLOOKUP($C$2,'LookUp Ranges'!$A$56:$CY$62,BN$38)*$B40))</f>
        <v>0</v>
      </c>
      <c r="BO40" s="257">
        <f ca="1">IF($D40=$B40,0,IF(AND('Bonus Depreciation Help'!$C$34="50%",$D$5=Inservice),VLOOKUP($C$2,'LookUp Ranges'!$A$64:$CY$69,BO$38)*$B40,VLOOKUP($C$2,'LookUp Ranges'!$A$56:$CY$62,BO$38)*$B40))</f>
        <v>0</v>
      </c>
      <c r="BP40" s="257">
        <f ca="1">IF($D40=$B40,0,IF(AND('Bonus Depreciation Help'!$C$34="50%",$D$5=Inservice),VLOOKUP($C$2,'LookUp Ranges'!$A$64:$CY$69,BP$38)*$B40,VLOOKUP($C$2,'LookUp Ranges'!$A$56:$CY$62,BP$38)*$B40))</f>
        <v>0</v>
      </c>
      <c r="BQ40" s="257">
        <f ca="1">IF($D40=$B40,0,IF(AND('Bonus Depreciation Help'!$C$34="50%",$D$5=Inservice),VLOOKUP($C$2,'LookUp Ranges'!$A$64:$CY$69,BQ$38)*$B40,VLOOKUP($C$2,'LookUp Ranges'!$A$56:$CY$62,BQ$38)*$B40))</f>
        <v>0</v>
      </c>
      <c r="BR40" s="257">
        <f ca="1">IF($D40=$B40,0,IF(AND('Bonus Depreciation Help'!$C$34="50%",$D$5=Inservice),VLOOKUP($C$2,'LookUp Ranges'!$A$64:$CY$69,BR$38)*$B40,VLOOKUP($C$2,'LookUp Ranges'!$A$56:$CY$62,BR$38)*$B40))</f>
        <v>0</v>
      </c>
      <c r="BS40" s="257">
        <f ca="1">IF($D40=$B40,0,IF(AND('Bonus Depreciation Help'!$C$34="50%",$D$5=Inservice),VLOOKUP($C$2,'LookUp Ranges'!$A$64:$CY$69,BS$38)*$B40,VLOOKUP($C$2,'LookUp Ranges'!$A$56:$CY$62,BS$38)*$B40))</f>
        <v>0</v>
      </c>
      <c r="BT40" s="257">
        <f ca="1">IF($D40=$B40,0,IF(AND('Bonus Depreciation Help'!$C$34="50%",$D$5=Inservice),VLOOKUP($C$2,'LookUp Ranges'!$A$64:$CY$69,BT$38)*$B40,VLOOKUP($C$2,'LookUp Ranges'!$A$56:$CY$62,BT$38)*$B40))</f>
        <v>0</v>
      </c>
      <c r="BU40" s="257">
        <f ca="1">IF($D40=$B40,0,IF(AND('Bonus Depreciation Help'!$C$34="50%",$D$5=Inservice),VLOOKUP($C$2,'LookUp Ranges'!$A$64:$CY$69,BU$38)*$B40,VLOOKUP($C$2,'LookUp Ranges'!$A$56:$CY$62,BU$38)*$B40))</f>
        <v>0</v>
      </c>
      <c r="BV40" s="257">
        <f ca="1">IF($D40=$B40,0,IF(AND('Bonus Depreciation Help'!$C$34="50%",$D$5=Inservice),VLOOKUP($C$2,'LookUp Ranges'!$A$64:$CY$69,BV$38)*$B40,VLOOKUP($C$2,'LookUp Ranges'!$A$56:$CY$62,BV$38)*$B40))</f>
        <v>0</v>
      </c>
      <c r="BW40" s="257">
        <f ca="1">IF($D40=$B40,0,IF(AND('Bonus Depreciation Help'!$C$34="50%",$D$5=Inservice),VLOOKUP($C$2,'LookUp Ranges'!$A$64:$CY$69,BW$38)*$B40,VLOOKUP($C$2,'LookUp Ranges'!$A$56:$CY$62,BW$38)*$B40))</f>
        <v>0</v>
      </c>
      <c r="BX40" s="257">
        <f ca="1">IF($D40=$B40,0,IF(AND('Bonus Depreciation Help'!$C$34="50%",$D$5=Inservice),VLOOKUP($C$2,'LookUp Ranges'!$A$64:$CY$69,BX$38)*$B40,VLOOKUP($C$2,'LookUp Ranges'!$A$56:$CY$62,BX$38)*$B40))</f>
        <v>0</v>
      </c>
      <c r="BY40" s="257">
        <f ca="1">IF($D40=$B40,0,IF(AND('Bonus Depreciation Help'!$C$34="50%",$D$5=Inservice),VLOOKUP($C$2,'LookUp Ranges'!$A$64:$CY$69,BY$38)*$B40,VLOOKUP($C$2,'LookUp Ranges'!$A$56:$CY$62,BY$38)*$B40))</f>
        <v>0</v>
      </c>
      <c r="BZ40" s="257">
        <f ca="1">IF($D40=$B40,0,IF(AND('Bonus Depreciation Help'!$C$34="50%",$D$5=Inservice),VLOOKUP($C$2,'LookUp Ranges'!$A$64:$CY$69,BZ$38)*$B40,VLOOKUP($C$2,'LookUp Ranges'!$A$56:$CY$62,BZ$38)*$B40))</f>
        <v>0</v>
      </c>
      <c r="CA40" s="257">
        <f ca="1">IF($D40=$B40,0,IF(AND('Bonus Depreciation Help'!$C$34="50%",$D$5=Inservice),VLOOKUP($C$2,'LookUp Ranges'!$A$64:$CY$69,CA$38)*$B40,VLOOKUP($C$2,'LookUp Ranges'!$A$56:$CY$62,CA$38)*$B40))</f>
        <v>0</v>
      </c>
      <c r="CB40" s="257">
        <f ca="1">IF($D40=$B40,0,IF(AND('Bonus Depreciation Help'!$C$34="50%",$D$5=Inservice),VLOOKUP($C$2,'LookUp Ranges'!$A$64:$CY$69,CB$38)*$B40,VLOOKUP($C$2,'LookUp Ranges'!$A$56:$CY$62,CB$38)*$B40))</f>
        <v>0</v>
      </c>
      <c r="CC40" s="257">
        <f ca="1">IF($D40=$B40,0,IF(AND('Bonus Depreciation Help'!$C$34="50%",$D$5=Inservice),VLOOKUP($C$2,'LookUp Ranges'!$A$64:$CY$69,CC$38)*$B40,VLOOKUP($C$2,'LookUp Ranges'!$A$56:$CY$62,CC$38)*$B40))</f>
        <v>0</v>
      </c>
      <c r="CD40" s="257">
        <f ca="1">IF($D40=$B40,0,IF(AND('Bonus Depreciation Help'!$C$34="50%",$D$5=Inservice),VLOOKUP($C$2,'LookUp Ranges'!$A$64:$CY$69,CD$38)*$B40,VLOOKUP($C$2,'LookUp Ranges'!$A$56:$CY$62,CD$38)*$B40))</f>
        <v>0</v>
      </c>
      <c r="CE40" s="257">
        <f ca="1">IF($D40=$B40,0,IF(AND('Bonus Depreciation Help'!$C$34="50%",$D$5=Inservice),VLOOKUP($C$2,'LookUp Ranges'!$A$64:$CY$69,CE$38)*$B40,VLOOKUP($C$2,'LookUp Ranges'!$A$56:$CY$62,CE$38)*$B40))</f>
        <v>0</v>
      </c>
      <c r="CF40" s="257">
        <f ca="1">IF($D40=$B40,0,IF(AND('Bonus Depreciation Help'!$C$34="50%",$D$5=Inservice),VLOOKUP($C$2,'LookUp Ranges'!$A$64:$CY$69,CF$38)*$B40,VLOOKUP($C$2,'LookUp Ranges'!$A$56:$CY$62,CF$38)*$B40))</f>
        <v>0</v>
      </c>
      <c r="CG40" s="257">
        <f ca="1">IF($D40=$B40,0,IF(AND('Bonus Depreciation Help'!$C$34="50%",$D$5=Inservice),VLOOKUP($C$2,'LookUp Ranges'!$A$64:$CY$69,CG$38)*$B40,VLOOKUP($C$2,'LookUp Ranges'!$A$56:$CY$62,CG$38)*$B40))</f>
        <v>0</v>
      </c>
      <c r="CH40" s="257">
        <f ca="1">IF($D40=$B40,0,IF(AND('Bonus Depreciation Help'!$C$34="50%",$D$5=Inservice),VLOOKUP($C$2,'LookUp Ranges'!$A$64:$CY$69,CH$38)*$B40,VLOOKUP($C$2,'LookUp Ranges'!$A$56:$CY$62,CH$38)*$B40))</f>
        <v>0</v>
      </c>
      <c r="CI40" s="257">
        <f ca="1">IF($D40=$B40,0,IF(AND('Bonus Depreciation Help'!$C$34="50%",$D$5=Inservice),VLOOKUP($C$2,'LookUp Ranges'!$A$64:$CY$69,CI$38)*$B40,VLOOKUP($C$2,'LookUp Ranges'!$A$56:$CY$62,CI$38)*$B40))</f>
        <v>0</v>
      </c>
      <c r="CJ40" s="257">
        <f ca="1">IF($D40=$B40,0,IF(AND('Bonus Depreciation Help'!$C$34="50%",$D$5=Inservice),VLOOKUP($C$2,'LookUp Ranges'!$A$64:$CY$69,CJ$38)*$B40,VLOOKUP($C$2,'LookUp Ranges'!$A$56:$CY$62,CJ$38)*$B40))</f>
        <v>0</v>
      </c>
      <c r="CK40" s="257">
        <f ca="1">IF($D40=$B40,0,IF(AND('Bonus Depreciation Help'!$C$34="50%",$D$5=Inservice),VLOOKUP($C$2,'LookUp Ranges'!$A$64:$CY$69,CK$38)*$B40,VLOOKUP($C$2,'LookUp Ranges'!$A$56:$CY$62,CK$38)*$B40))</f>
        <v>0</v>
      </c>
      <c r="CL40" s="257">
        <f ca="1">IF($D40=$B40,0,IF(AND('Bonus Depreciation Help'!$C$34="50%",$D$5=Inservice),VLOOKUP($C$2,'LookUp Ranges'!$A$64:$CY$69,CL$38)*$B40,VLOOKUP($C$2,'LookUp Ranges'!$A$56:$CY$62,CL$38)*$B40))</f>
        <v>0</v>
      </c>
      <c r="CM40" s="257">
        <f ca="1">IF($D40=$B40,0,IF(AND('Bonus Depreciation Help'!$C$34="50%",$D$5=Inservice),VLOOKUP($C$2,'LookUp Ranges'!$A$64:$CY$69,CM$38)*$B40,VLOOKUP($C$2,'LookUp Ranges'!$A$56:$CY$62,CM$38)*$B40))</f>
        <v>0</v>
      </c>
      <c r="CN40" s="257">
        <f ca="1">IF($D40=$B40,0,IF(AND('Bonus Depreciation Help'!$C$34="50%",$D$5=Inservice),VLOOKUP($C$2,'LookUp Ranges'!$A$64:$CY$69,CN$38)*$B40,VLOOKUP($C$2,'LookUp Ranges'!$A$56:$CY$62,CN$38)*$B40))</f>
        <v>0</v>
      </c>
      <c r="CO40" s="257">
        <f ca="1">IF($D40=$B40,0,IF(AND('Bonus Depreciation Help'!$C$34="50%",$D$5=Inservice),VLOOKUP($C$2,'LookUp Ranges'!$A$64:$CY$69,CO$38)*$B40,VLOOKUP($C$2,'LookUp Ranges'!$A$56:$CY$62,CO$38)*$B40))</f>
        <v>0</v>
      </c>
      <c r="CP40" s="257">
        <f ca="1">IF($D40=$B40,0,IF(AND('Bonus Depreciation Help'!$C$34="50%",$D$5=Inservice),VLOOKUP($C$2,'LookUp Ranges'!$A$64:$CY$69,CP$38)*$B40,VLOOKUP($C$2,'LookUp Ranges'!$A$56:$CY$62,CP$38)*$B40))</f>
        <v>0</v>
      </c>
      <c r="CQ40" s="257">
        <f ca="1">IF($D40=$B40,0,IF(AND('Bonus Depreciation Help'!$C$34="50%",$D$5=Inservice),VLOOKUP($C$2,'LookUp Ranges'!$A$64:$CY$69,CQ$38)*$B40,VLOOKUP($C$2,'LookUp Ranges'!$A$56:$CY$62,CQ$38)*$B40))</f>
        <v>0</v>
      </c>
      <c r="CR40" s="257">
        <f ca="1">IF($D40=$B40,0,IF(AND('Bonus Depreciation Help'!$C$34="50%",$D$5=Inservice),VLOOKUP($C$2,'LookUp Ranges'!$A$64:$CY$69,CR$38)*$B40,VLOOKUP($C$2,'LookUp Ranges'!$A$56:$CY$62,CR$38)*$B40))</f>
        <v>0</v>
      </c>
      <c r="CS40" s="257">
        <f ca="1">IF($D40=$B40,0,IF(AND('Bonus Depreciation Help'!$C$34="50%",$D$5=Inservice),VLOOKUP($C$2,'LookUp Ranges'!$A$64:$CY$69,CS$38)*$B40,VLOOKUP($C$2,'LookUp Ranges'!$A$56:$CY$62,CS$38)*$B40))</f>
        <v>0</v>
      </c>
      <c r="CT40" s="257">
        <f ca="1">IF($D40=$B40,0,IF(AND('Bonus Depreciation Help'!$C$34="50%",$D$5=Inservice),VLOOKUP($C$2,'LookUp Ranges'!$A$64:$CY$69,CT$38)*$B40,VLOOKUP($C$2,'LookUp Ranges'!$A$56:$CY$62,CT$38)*$B40))</f>
        <v>0</v>
      </c>
      <c r="CU40" s="257">
        <f ca="1">IF($D40=$B40,0,IF(AND('Bonus Depreciation Help'!$C$34="50%",$D$5=Inservice),VLOOKUP($C$2,'LookUp Ranges'!$A$64:$CY$69,CU$38)*$B40,VLOOKUP($C$2,'LookUp Ranges'!$A$56:$CY$62,CU$38)*$B40))</f>
        <v>0</v>
      </c>
      <c r="CV40" s="257">
        <f ca="1">IF($D40=$B40,0,IF(AND('Bonus Depreciation Help'!$C$34="50%",$D$5=Inservice),VLOOKUP($C$2,'LookUp Ranges'!$A$64:$CY$69,CV$38)*$B40,VLOOKUP($C$2,'LookUp Ranges'!$A$56:$CY$62,CV$38)*$B40))</f>
        <v>0</v>
      </c>
      <c r="CW40" s="257">
        <f ca="1">IF($D40=$B40,0,IF(AND('Bonus Depreciation Help'!$C$34="50%",$D$5=Inservice),VLOOKUP($C$2,'LookUp Ranges'!$A$64:$CY$69,CW$38)*$B40,VLOOKUP($C$2,'LookUp Ranges'!$A$56:$CY$62,CW$38)*$B40))</f>
        <v>0</v>
      </c>
      <c r="CX40" s="257">
        <f ca="1">IF($D40=$B40,0,IF(AND('Bonus Depreciation Help'!$C$34="50%",$D$5=Inservice),VLOOKUP($C$2,'LookUp Ranges'!$A$64:$CY$69,CX$38)*$B40,VLOOKUP($C$2,'LookUp Ranges'!$A$56:$CY$62,CX$38)*$B40))</f>
        <v>0</v>
      </c>
      <c r="CY40" s="247">
        <f t="shared" ref="CY40:CY59" ca="1" si="28">SUM(C40:CX40)</f>
        <v>0</v>
      </c>
    </row>
    <row r="41" spans="1:103" x14ac:dyDescent="0.2">
      <c r="A41" s="246">
        <f t="shared" si="26"/>
        <v>3</v>
      </c>
      <c r="B41" s="238">
        <f t="shared" si="27"/>
        <v>0</v>
      </c>
      <c r="C41" s="248"/>
      <c r="D41" s="248"/>
      <c r="E41" s="256">
        <f ca="1">IF(AND('Bonus Depreciation Help'!$C$34="100%",E$5=Inservice),$B41,IF(AND('Bonus Depreciation Help'!$C$34="50%",E$5=Inservice),VLOOKUP($C$2,'LookUp Ranges'!$A$64:$CY$69,D$38)*$B41,VLOOKUP($C$2,'LookUp Ranges'!$A$56:$CY$62,D$38)*$B41))</f>
        <v>0</v>
      </c>
      <c r="F41" s="256">
        <f ca="1">IF($E41=$B41,0,IF(AND('Bonus Depreciation Help'!$C$34="50%",$E$5=Inservice),VLOOKUP($C$2,'LookUp Ranges'!$A$64:$CY$69,E$38)*$B41,VLOOKUP($C$2,'LookUp Ranges'!$A$56:$CY$62,E$38)*$B41))</f>
        <v>0</v>
      </c>
      <c r="G41" s="256">
        <f ca="1">IF($E41=$B41,0,IF(AND('Bonus Depreciation Help'!$C$34="50%",$E$5=Inservice),VLOOKUP($C$2,'LookUp Ranges'!$A$64:$CY$69,F$38)*$B41,VLOOKUP($C$2,'LookUp Ranges'!$A$56:$CY$62,F$38)*$B41))</f>
        <v>0</v>
      </c>
      <c r="H41" s="256">
        <f ca="1">IF($E41=$B41,0,IF(AND('Bonus Depreciation Help'!$C$34="50%",$E$5=Inservice),VLOOKUP($C$2,'LookUp Ranges'!$A$64:$CY$69,G$38)*$B41,VLOOKUP($C$2,'LookUp Ranges'!$A$56:$CY$62,G$38)*$B41))</f>
        <v>0</v>
      </c>
      <c r="I41" s="256">
        <f ca="1">IF($E41=$B41,0,IF(AND('Bonus Depreciation Help'!$C$34="50%",$E$5=Inservice),VLOOKUP($C$2,'LookUp Ranges'!$A$64:$CY$69,H$38)*$B41,VLOOKUP($C$2,'LookUp Ranges'!$A$56:$CY$62,H$38)*$B41))</f>
        <v>0</v>
      </c>
      <c r="J41" s="256">
        <f ca="1">IF($E41=$B41,0,IF(AND('Bonus Depreciation Help'!$C$34="50%",$E$5=Inservice),VLOOKUP($C$2,'LookUp Ranges'!$A$64:$CY$69,I$38)*$B41,VLOOKUP($C$2,'LookUp Ranges'!$A$56:$CY$62,I$38)*$B41))</f>
        <v>0</v>
      </c>
      <c r="K41" s="256">
        <f ca="1">IF($E41=$B41,0,IF(AND('Bonus Depreciation Help'!$C$34="50%",$E$5=Inservice),VLOOKUP($C$2,'LookUp Ranges'!$A$64:$CY$69,J$38)*$B41,VLOOKUP($C$2,'LookUp Ranges'!$A$56:$CY$62,J$38)*$B41))</f>
        <v>0</v>
      </c>
      <c r="L41" s="256">
        <f ca="1">IF($E41=$B41,0,IF(AND('Bonus Depreciation Help'!$C$34="50%",$E$5=Inservice),VLOOKUP($C$2,'LookUp Ranges'!$A$64:$CY$69,K$38)*$B41,VLOOKUP($C$2,'LookUp Ranges'!$A$56:$CY$62,K$38)*$B41))</f>
        <v>0</v>
      </c>
      <c r="M41" s="256">
        <f ca="1">IF($E41=$B41,0,IF(AND('Bonus Depreciation Help'!$C$34="50%",$E$5=Inservice),VLOOKUP($C$2,'LookUp Ranges'!$A$64:$CY$69,L$38)*$B41,VLOOKUP($C$2,'LookUp Ranges'!$A$56:$CY$62,L$38)*$B41))</f>
        <v>0</v>
      </c>
      <c r="N41" s="256">
        <f ca="1">IF($E41=$B41,0,IF(AND('Bonus Depreciation Help'!$C$34="50%",$E$5=Inservice),VLOOKUP($C$2,'LookUp Ranges'!$A$64:$CY$69,M$38)*$B41,VLOOKUP($C$2,'LookUp Ranges'!$A$56:$CY$62,M$38)*$B41))</f>
        <v>0</v>
      </c>
      <c r="O41" s="256">
        <f ca="1">IF($E41=$B41,0,IF(AND('Bonus Depreciation Help'!$C$34="50%",$E$5=Inservice),VLOOKUP($C$2,'LookUp Ranges'!$A$64:$CY$69,N$38)*$B41,VLOOKUP($C$2,'LookUp Ranges'!$A$56:$CY$62,N$38)*$B41))</f>
        <v>0</v>
      </c>
      <c r="P41" s="256">
        <f ca="1">IF($E41=$B41,0,IF(AND('Bonus Depreciation Help'!$C$34="50%",$E$5=Inservice),VLOOKUP($C$2,'LookUp Ranges'!$A$64:$CY$69,O$38)*$B41,VLOOKUP($C$2,'LookUp Ranges'!$A$56:$CY$62,O$38)*$B41))</f>
        <v>0</v>
      </c>
      <c r="Q41" s="256">
        <f ca="1">IF($E41=$B41,0,IF(AND('Bonus Depreciation Help'!$C$34="50%",$E$5=Inservice),VLOOKUP($C$2,'LookUp Ranges'!$A$64:$CY$69,P$38)*$B41,VLOOKUP($C$2,'LookUp Ranges'!$A$56:$CY$62,P$38)*$B41))</f>
        <v>0</v>
      </c>
      <c r="R41" s="256">
        <f ca="1">IF($E41=$B41,0,IF(AND('Bonus Depreciation Help'!$C$34="50%",$E$5=Inservice),VLOOKUP($C$2,'LookUp Ranges'!$A$64:$CY$69,Q$38)*$B41,VLOOKUP($C$2,'LookUp Ranges'!$A$56:$CY$62,Q$38)*$B41))</f>
        <v>0</v>
      </c>
      <c r="S41" s="256">
        <f ca="1">IF($E41=$B41,0,IF(AND('Bonus Depreciation Help'!$C$34="50%",$E$5=Inservice),VLOOKUP($C$2,'LookUp Ranges'!$A$64:$CY$69,R$38)*$B41,VLOOKUP($C$2,'LookUp Ranges'!$A$56:$CY$62,R$38)*$B41))</f>
        <v>0</v>
      </c>
      <c r="T41" s="256">
        <f ca="1">IF($E41=$B41,0,IF(AND('Bonus Depreciation Help'!$C$34="50%",$E$5=Inservice),VLOOKUP($C$2,'LookUp Ranges'!$A$64:$CY$69,S$38)*$B41,VLOOKUP($C$2,'LookUp Ranges'!$A$56:$CY$62,S$38)*$B41))</f>
        <v>0</v>
      </c>
      <c r="U41" s="256">
        <f ca="1">IF($E41=$B41,0,IF(AND('Bonus Depreciation Help'!$C$34="50%",$E$5=Inservice),VLOOKUP($C$2,'LookUp Ranges'!$A$64:$CY$69,T$38)*$B41,VLOOKUP($C$2,'LookUp Ranges'!$A$56:$CY$62,T$38)*$B41))</f>
        <v>0</v>
      </c>
      <c r="V41" s="256">
        <f ca="1">IF($E41=$B41,0,IF(AND('Bonus Depreciation Help'!$C$34="50%",$E$5=Inservice),VLOOKUP($C$2,'LookUp Ranges'!$A$64:$CY$69,U$38)*$B41,VLOOKUP($C$2,'LookUp Ranges'!$A$56:$CY$62,U$38)*$B41))</f>
        <v>0</v>
      </c>
      <c r="W41" s="256">
        <f ca="1">IF($E41=$B41,0,IF(AND('Bonus Depreciation Help'!$C$34="50%",$E$5=Inservice),VLOOKUP($C$2,'LookUp Ranges'!$A$64:$CY$69,V$38)*$B41,VLOOKUP($C$2,'LookUp Ranges'!$A$56:$CY$62,V$38)*$B41))</f>
        <v>0</v>
      </c>
      <c r="X41" s="256">
        <f ca="1">IF($E41=$B41,0,IF(AND('Bonus Depreciation Help'!$C$34="50%",$E$5=Inservice),VLOOKUP($C$2,'LookUp Ranges'!$A$64:$CY$69,W$38)*$B41,VLOOKUP($C$2,'LookUp Ranges'!$A$56:$CY$62,W$38)*$B41))</f>
        <v>0</v>
      </c>
      <c r="Y41" s="256">
        <f ca="1">IF($E41=$B41,0,IF(AND('Bonus Depreciation Help'!$C$34="50%",$E$5=Inservice),VLOOKUP($C$2,'LookUp Ranges'!$A$64:$CY$69,X$38)*$B41,VLOOKUP($C$2,'LookUp Ranges'!$A$56:$CY$62,X$38)*$B41))</f>
        <v>0</v>
      </c>
      <c r="Z41" s="257">
        <f ca="1">IF($E41=$B41,0,IF(AND('Bonus Depreciation Help'!$C$34="50%",$E$5=Inservice),VLOOKUP($C$2,'LookUp Ranges'!$A$64:$CY$69,Y$38)*$B41,VLOOKUP($C$2,'LookUp Ranges'!$A$56:$CY$62,Y$38)*$B41))</f>
        <v>0</v>
      </c>
      <c r="AA41" s="257">
        <f ca="1">IF($E41=$B41,0,IF(AND('Bonus Depreciation Help'!$C$34="50%",$E$5=Inservice),VLOOKUP($C$2,'LookUp Ranges'!$A$64:$CY$69,Z$38)*$B41,VLOOKUP($C$2,'LookUp Ranges'!$A$56:$CY$62,Z$38)*$B41))</f>
        <v>0</v>
      </c>
      <c r="AB41" s="257">
        <f ca="1">IF($E41=$B41,0,IF(AND('Bonus Depreciation Help'!$C$34="50%",$E$5=Inservice),VLOOKUP($C$2,'LookUp Ranges'!$A$64:$CY$69,AA$38)*$B41,VLOOKUP($C$2,'LookUp Ranges'!$A$56:$CY$62,AA$38)*$B41))</f>
        <v>0</v>
      </c>
      <c r="AC41" s="257">
        <f ca="1">IF($E41=$B41,0,IF(AND('Bonus Depreciation Help'!$C$34="50%",$E$5=Inservice),VLOOKUP($C$2,'LookUp Ranges'!$A$64:$CY$69,AB$38)*$B41,VLOOKUP($C$2,'LookUp Ranges'!$A$56:$CY$62,AB$38)*$B41))</f>
        <v>0</v>
      </c>
      <c r="AD41" s="257">
        <f ca="1">IF($E41=$B41,0,IF(AND('Bonus Depreciation Help'!$C$34="50%",$E$5=Inservice),VLOOKUP($C$2,'LookUp Ranges'!$A$64:$CY$69,AC$38)*$B41,VLOOKUP($C$2,'LookUp Ranges'!$A$56:$CY$62,AC$38)*$B41))</f>
        <v>0</v>
      </c>
      <c r="AE41" s="257">
        <f ca="1">IF($E41=$B41,0,IF(AND('Bonus Depreciation Help'!$C$34="50%",$E$5=Inservice),VLOOKUP($C$2,'LookUp Ranges'!$A$64:$CY$69,AD$38)*$B41,VLOOKUP($C$2,'LookUp Ranges'!$A$56:$CY$62,AD$38)*$B41))</f>
        <v>0</v>
      </c>
      <c r="AF41" s="257">
        <f ca="1">IF($E41=$B41,0,IF(AND('Bonus Depreciation Help'!$C$34="50%",$E$5=Inservice),VLOOKUP($C$2,'LookUp Ranges'!$A$64:$CY$69,AE$38)*$B41,VLOOKUP($C$2,'LookUp Ranges'!$A$56:$CY$62,AE$38)*$B41))</f>
        <v>0</v>
      </c>
      <c r="AG41" s="257">
        <f ca="1">IF($E41=$B41,0,IF(AND('Bonus Depreciation Help'!$C$34="50%",$E$5=Inservice),VLOOKUP($C$2,'LookUp Ranges'!$A$64:$CY$69,AF$38)*$B41,VLOOKUP($C$2,'LookUp Ranges'!$A$56:$CY$62,AF$38)*$B41))</f>
        <v>0</v>
      </c>
      <c r="AH41" s="257">
        <f ca="1">IF($E41=$B41,0,IF(AND('Bonus Depreciation Help'!$C$34="50%",$E$5=Inservice),VLOOKUP($C$2,'LookUp Ranges'!$A$64:$CY$69,AG$38)*$B41,VLOOKUP($C$2,'LookUp Ranges'!$A$56:$CY$62,AG$38)*$B41))</f>
        <v>0</v>
      </c>
      <c r="AI41" s="257">
        <f ca="1">IF($E41=$B41,0,IF(AND('Bonus Depreciation Help'!$C$34="50%",$E$5=Inservice),VLOOKUP($C$2,'LookUp Ranges'!$A$64:$CY$69,AH$38)*$B41,VLOOKUP($C$2,'LookUp Ranges'!$A$56:$CY$62,AH$38)*$B41))</f>
        <v>0</v>
      </c>
      <c r="AJ41" s="257">
        <f ca="1">IF($E41=$B41,0,IF(AND('Bonus Depreciation Help'!$C$34="50%",$E$5=Inservice),VLOOKUP($C$2,'LookUp Ranges'!$A$64:$CY$69,AI$38)*$B41,VLOOKUP($C$2,'LookUp Ranges'!$A$56:$CY$62,AI$38)*$B41))</f>
        <v>0</v>
      </c>
      <c r="AK41" s="257">
        <f ca="1">IF($E41=$B41,0,IF(AND('Bonus Depreciation Help'!$C$34="50%",$E$5=Inservice),VLOOKUP($C$2,'LookUp Ranges'!$A$64:$CY$69,AJ$38)*$B41,VLOOKUP($C$2,'LookUp Ranges'!$A$56:$CY$62,AJ$38)*$B41))</f>
        <v>0</v>
      </c>
      <c r="AL41" s="257">
        <f ca="1">IF($E41=$B41,0,IF(AND('Bonus Depreciation Help'!$C$34="50%",$E$5=Inservice),VLOOKUP($C$2,'LookUp Ranges'!$A$64:$CY$69,AK$38)*$B41,VLOOKUP($C$2,'LookUp Ranges'!$A$56:$CY$62,AK$38)*$B41))</f>
        <v>0</v>
      </c>
      <c r="AM41" s="257">
        <f ca="1">IF($E41=$B41,0,IF(AND('Bonus Depreciation Help'!$C$34="50%",$E$5=Inservice),VLOOKUP($C$2,'LookUp Ranges'!$A$64:$CY$69,AL$38)*$B41,VLOOKUP($C$2,'LookUp Ranges'!$A$56:$CY$62,AL$38)*$B41))</f>
        <v>0</v>
      </c>
      <c r="AN41" s="257">
        <f ca="1">IF($E41=$B41,0,IF(AND('Bonus Depreciation Help'!$C$34="50%",$E$5=Inservice),VLOOKUP($C$2,'LookUp Ranges'!$A$64:$CY$69,AM$38)*$B41,VLOOKUP($C$2,'LookUp Ranges'!$A$56:$CY$62,AM$38)*$B41))</f>
        <v>0</v>
      </c>
      <c r="AO41" s="257">
        <f ca="1">IF($E41=$B41,0,IF(AND('Bonus Depreciation Help'!$C$34="50%",$E$5=Inservice),VLOOKUP($C$2,'LookUp Ranges'!$A$64:$CY$69,AN$38)*$B41,VLOOKUP($C$2,'LookUp Ranges'!$A$56:$CY$62,AN$38)*$B41))</f>
        <v>0</v>
      </c>
      <c r="AP41" s="257">
        <f ca="1">IF($E41=$B41,0,IF(AND('Bonus Depreciation Help'!$C$34="50%",$E$5=Inservice),VLOOKUP($C$2,'LookUp Ranges'!$A$64:$CY$69,AO$38)*$B41,VLOOKUP($C$2,'LookUp Ranges'!$A$56:$CY$62,AO$38)*$B41))</f>
        <v>0</v>
      </c>
      <c r="AQ41" s="257">
        <f ca="1">IF($E41=$B41,0,IF(AND('Bonus Depreciation Help'!$C$34="50%",$E$5=Inservice),VLOOKUP($C$2,'LookUp Ranges'!$A$64:$CY$69,AP$38)*$B41,VLOOKUP($C$2,'LookUp Ranges'!$A$56:$CY$62,AP$38)*$B41))</f>
        <v>0</v>
      </c>
      <c r="AR41" s="257">
        <f ca="1">IF($E41=$B41,0,IF(AND('Bonus Depreciation Help'!$C$34="50%",$E$5=Inservice),VLOOKUP($C$2,'LookUp Ranges'!$A$64:$CY$69,AQ$38)*$B41,VLOOKUP($C$2,'LookUp Ranges'!$A$56:$CY$62,AQ$38)*$B41))</f>
        <v>0</v>
      </c>
      <c r="AS41" s="257">
        <f ca="1">IF($E41=$B41,0,IF(AND('Bonus Depreciation Help'!$C$34="50%",$E$5=Inservice),VLOOKUP($C$2,'LookUp Ranges'!$A$64:$CY$69,AR$38)*$B41,VLOOKUP($C$2,'LookUp Ranges'!$A$56:$CY$62,AR$38)*$B41))</f>
        <v>0</v>
      </c>
      <c r="AT41" s="257">
        <f ca="1">IF($E41=$B41,0,IF(AND('Bonus Depreciation Help'!$C$34="50%",$E$5=Inservice),VLOOKUP($C$2,'LookUp Ranges'!$A$64:$CY$69,AS$38)*$B41,VLOOKUP($C$2,'LookUp Ranges'!$A$56:$CY$62,AS$38)*$B41))</f>
        <v>0</v>
      </c>
      <c r="AU41" s="257">
        <f ca="1">IF($E41=$B41,0,IF(AND('Bonus Depreciation Help'!$C$34="50%",$E$5=Inservice),VLOOKUP($C$2,'LookUp Ranges'!$A$64:$CY$69,AT$38)*$B41,VLOOKUP($C$2,'LookUp Ranges'!$A$56:$CY$62,AT$38)*$B41))</f>
        <v>0</v>
      </c>
      <c r="AV41" s="257">
        <f ca="1">IF($E41=$B41,0,IF(AND('Bonus Depreciation Help'!$C$34="50%",$E$5=Inservice),VLOOKUP($C$2,'LookUp Ranges'!$A$64:$CY$69,AU$38)*$B41,VLOOKUP($C$2,'LookUp Ranges'!$A$56:$CY$62,AU$38)*$B41))</f>
        <v>0</v>
      </c>
      <c r="AW41" s="257">
        <f ca="1">IF($E41=$B41,0,IF(AND('Bonus Depreciation Help'!$C$34="50%",$E$5=Inservice),VLOOKUP($C$2,'LookUp Ranges'!$A$64:$CY$69,AV$38)*$B41,VLOOKUP($C$2,'LookUp Ranges'!$A$56:$CY$62,AV$38)*$B41))</f>
        <v>0</v>
      </c>
      <c r="AX41" s="257">
        <f ca="1">IF($E41=$B41,0,IF(AND('Bonus Depreciation Help'!$C$34="50%",$E$5=Inservice),VLOOKUP($C$2,'LookUp Ranges'!$A$64:$CY$69,AW$38)*$B41,VLOOKUP($C$2,'LookUp Ranges'!$A$56:$CY$62,AW$38)*$B41))</f>
        <v>0</v>
      </c>
      <c r="AY41" s="257">
        <f ca="1">IF($E41=$B41,0,IF(AND('Bonus Depreciation Help'!$C$34="50%",$E$5=Inservice),VLOOKUP($C$2,'LookUp Ranges'!$A$64:$CY$69,AX$38)*$B41,VLOOKUP($C$2,'LookUp Ranges'!$A$56:$CY$62,AX$38)*$B41))</f>
        <v>0</v>
      </c>
      <c r="AZ41" s="257">
        <f ca="1">IF($E41=$B41,0,IF(AND('Bonus Depreciation Help'!$C$34="50%",$E$5=Inservice),VLOOKUP($C$2,'LookUp Ranges'!$A$64:$CY$69,AY$38)*$B41,VLOOKUP($C$2,'LookUp Ranges'!$A$56:$CY$62,AY$38)*$B41))</f>
        <v>0</v>
      </c>
      <c r="BA41" s="257">
        <f ca="1">IF($E41=$B41,0,IF(AND('Bonus Depreciation Help'!$C$34="50%",$E$5=Inservice),VLOOKUP($C$2,'LookUp Ranges'!$A$64:$CY$69,AZ$38)*$B41,VLOOKUP($C$2,'LookUp Ranges'!$A$56:$CY$62,AZ$38)*$B41))</f>
        <v>0</v>
      </c>
      <c r="BB41" s="257">
        <f ca="1">IF($E41=$B41,0,IF(AND('Bonus Depreciation Help'!$C$34="50%",$E$5=Inservice),VLOOKUP($C$2,'LookUp Ranges'!$A$64:$CY$69,BA$38)*$B41,VLOOKUP($C$2,'LookUp Ranges'!$A$56:$CY$62,BA$38)*$B41))</f>
        <v>0</v>
      </c>
      <c r="BC41" s="257">
        <f ca="1">IF($E41=$B41,0,IF(AND('Bonus Depreciation Help'!$C$34="50%",$E$5=Inservice),VLOOKUP($C$2,'LookUp Ranges'!$A$64:$CY$69,BB$38)*$B41,VLOOKUP($C$2,'LookUp Ranges'!$A$56:$CY$62,BB$38)*$B41))</f>
        <v>0</v>
      </c>
      <c r="BD41" s="257">
        <f ca="1">IF($E41=$B41,0,IF(AND('Bonus Depreciation Help'!$C$34="50%",$E$5=Inservice),VLOOKUP($C$2,'LookUp Ranges'!$A$64:$CY$69,BC$38)*$B41,VLOOKUP($C$2,'LookUp Ranges'!$A$56:$CY$62,BC$38)*$B41))</f>
        <v>0</v>
      </c>
      <c r="BE41" s="257">
        <f ca="1">IF($E41=$B41,0,IF(AND('Bonus Depreciation Help'!$C$34="50%",$E$5=Inservice),VLOOKUP($C$2,'LookUp Ranges'!$A$64:$CY$69,BD$38)*$B41,VLOOKUP($C$2,'LookUp Ranges'!$A$56:$CY$62,BD$38)*$B41))</f>
        <v>0</v>
      </c>
      <c r="BF41" s="257">
        <f ca="1">IF($E41=$B41,0,IF(AND('Bonus Depreciation Help'!$C$34="50%",$E$5=Inservice),VLOOKUP($C$2,'LookUp Ranges'!$A$64:$CY$69,BE$38)*$B41,VLOOKUP($C$2,'LookUp Ranges'!$A$56:$CY$62,BE$38)*$B41))</f>
        <v>0</v>
      </c>
      <c r="BG41" s="257">
        <f ca="1">IF($E41=$B41,0,IF(AND('Bonus Depreciation Help'!$C$34="50%",$E$5=Inservice),VLOOKUP($C$2,'LookUp Ranges'!$A$64:$CY$69,BF$38)*$B41,VLOOKUP($C$2,'LookUp Ranges'!$A$56:$CY$62,BF$38)*$B41))</f>
        <v>0</v>
      </c>
      <c r="BH41" s="257">
        <f ca="1">IF($E41=$B41,0,IF(AND('Bonus Depreciation Help'!$C$34="50%",$E$5=Inservice),VLOOKUP($C$2,'LookUp Ranges'!$A$64:$CY$69,BG$38)*$B41,VLOOKUP($C$2,'LookUp Ranges'!$A$56:$CY$62,BG$38)*$B41))</f>
        <v>0</v>
      </c>
      <c r="BI41" s="257">
        <f ca="1">IF($E41=$B41,0,IF(AND('Bonus Depreciation Help'!$C$34="50%",$E$5=Inservice),VLOOKUP($C$2,'LookUp Ranges'!$A$64:$CY$69,BH$38)*$B41,VLOOKUP($C$2,'LookUp Ranges'!$A$56:$CY$62,BH$38)*$B41))</f>
        <v>0</v>
      </c>
      <c r="BJ41" s="257">
        <f ca="1">IF($E41=$B41,0,IF(AND('Bonus Depreciation Help'!$C$34="50%",$E$5=Inservice),VLOOKUP($C$2,'LookUp Ranges'!$A$64:$CY$69,BI$38)*$B41,VLOOKUP($C$2,'LookUp Ranges'!$A$56:$CY$62,BI$38)*$B41))</f>
        <v>0</v>
      </c>
      <c r="BK41" s="257">
        <f ca="1">IF($E41=$B41,0,IF(AND('Bonus Depreciation Help'!$C$34="50%",$E$5=Inservice),VLOOKUP($C$2,'LookUp Ranges'!$A$64:$CY$69,BJ$38)*$B41,VLOOKUP($C$2,'LookUp Ranges'!$A$56:$CY$62,BJ$38)*$B41))</f>
        <v>0</v>
      </c>
      <c r="BL41" s="257">
        <f ca="1">IF($E41=$B41,0,IF(AND('Bonus Depreciation Help'!$C$34="50%",$E$5=Inservice),VLOOKUP($C$2,'LookUp Ranges'!$A$64:$CY$69,BK$38)*$B41,VLOOKUP($C$2,'LookUp Ranges'!$A$56:$CY$62,BK$38)*$B41))</f>
        <v>0</v>
      </c>
      <c r="BM41" s="257">
        <f ca="1">IF($E41=$B41,0,IF(AND('Bonus Depreciation Help'!$C$34="50%",$E$5=Inservice),VLOOKUP($C$2,'LookUp Ranges'!$A$64:$CY$69,BL$38)*$B41,VLOOKUP($C$2,'LookUp Ranges'!$A$56:$CY$62,BL$38)*$B41))</f>
        <v>0</v>
      </c>
      <c r="BN41" s="257">
        <f ca="1">IF($E41=$B41,0,IF(AND('Bonus Depreciation Help'!$C$34="50%",$E$5=Inservice),VLOOKUP($C$2,'LookUp Ranges'!$A$64:$CY$69,BM$38)*$B41,VLOOKUP($C$2,'LookUp Ranges'!$A$56:$CY$62,BM$38)*$B41))</f>
        <v>0</v>
      </c>
      <c r="BO41" s="257">
        <f ca="1">IF($E41=$B41,0,IF(AND('Bonus Depreciation Help'!$C$34="50%",$E$5=Inservice),VLOOKUP($C$2,'LookUp Ranges'!$A$64:$CY$69,BN$38)*$B41,VLOOKUP($C$2,'LookUp Ranges'!$A$56:$CY$62,BN$38)*$B41))</f>
        <v>0</v>
      </c>
      <c r="BP41" s="257">
        <f ca="1">IF($E41=$B41,0,IF(AND('Bonus Depreciation Help'!$C$34="50%",$E$5=Inservice),VLOOKUP($C$2,'LookUp Ranges'!$A$64:$CY$69,BO$38)*$B41,VLOOKUP($C$2,'LookUp Ranges'!$A$56:$CY$62,BO$38)*$B41))</f>
        <v>0</v>
      </c>
      <c r="BQ41" s="257">
        <f ca="1">IF($E41=$B41,0,IF(AND('Bonus Depreciation Help'!$C$34="50%",$E$5=Inservice),VLOOKUP($C$2,'LookUp Ranges'!$A$64:$CY$69,BP$38)*$B41,VLOOKUP($C$2,'LookUp Ranges'!$A$56:$CY$62,BP$38)*$B41))</f>
        <v>0</v>
      </c>
      <c r="BR41" s="257">
        <f ca="1">IF($E41=$B41,0,IF(AND('Bonus Depreciation Help'!$C$34="50%",$E$5=Inservice),VLOOKUP($C$2,'LookUp Ranges'!$A$64:$CY$69,BQ$38)*$B41,VLOOKUP($C$2,'LookUp Ranges'!$A$56:$CY$62,BQ$38)*$B41))</f>
        <v>0</v>
      </c>
      <c r="BS41" s="257">
        <f ca="1">IF($E41=$B41,0,IF(AND('Bonus Depreciation Help'!$C$34="50%",$E$5=Inservice),VLOOKUP($C$2,'LookUp Ranges'!$A$64:$CY$69,BR$38)*$B41,VLOOKUP($C$2,'LookUp Ranges'!$A$56:$CY$62,BR$38)*$B41))</f>
        <v>0</v>
      </c>
      <c r="BT41" s="257">
        <f ca="1">IF($E41=$B41,0,IF(AND('Bonus Depreciation Help'!$C$34="50%",$E$5=Inservice),VLOOKUP($C$2,'LookUp Ranges'!$A$64:$CY$69,BS$38)*$B41,VLOOKUP($C$2,'LookUp Ranges'!$A$56:$CY$62,BS$38)*$B41))</f>
        <v>0</v>
      </c>
      <c r="BU41" s="257">
        <f ca="1">IF($E41=$B41,0,IF(AND('Bonus Depreciation Help'!$C$34="50%",$E$5=Inservice),VLOOKUP($C$2,'LookUp Ranges'!$A$64:$CY$69,BT$38)*$B41,VLOOKUP($C$2,'LookUp Ranges'!$A$56:$CY$62,BT$38)*$B41))</f>
        <v>0</v>
      </c>
      <c r="BV41" s="257">
        <f ca="1">IF($E41=$B41,0,IF(AND('Bonus Depreciation Help'!$C$34="50%",$E$5=Inservice),VLOOKUP($C$2,'LookUp Ranges'!$A$64:$CY$69,BU$38)*$B41,VLOOKUP($C$2,'LookUp Ranges'!$A$56:$CY$62,BU$38)*$B41))</f>
        <v>0</v>
      </c>
      <c r="BW41" s="257">
        <f ca="1">IF($E41=$B41,0,IF(AND('Bonus Depreciation Help'!$C$34="50%",$E$5=Inservice),VLOOKUP($C$2,'LookUp Ranges'!$A$64:$CY$69,BV$38)*$B41,VLOOKUP($C$2,'LookUp Ranges'!$A$56:$CY$62,BV$38)*$B41))</f>
        <v>0</v>
      </c>
      <c r="BX41" s="257">
        <f ca="1">IF($E41=$B41,0,IF(AND('Bonus Depreciation Help'!$C$34="50%",$E$5=Inservice),VLOOKUP($C$2,'LookUp Ranges'!$A$64:$CY$69,BW$38)*$B41,VLOOKUP($C$2,'LookUp Ranges'!$A$56:$CY$62,BW$38)*$B41))</f>
        <v>0</v>
      </c>
      <c r="BY41" s="257">
        <f ca="1">IF($E41=$B41,0,IF(AND('Bonus Depreciation Help'!$C$34="50%",$E$5=Inservice),VLOOKUP($C$2,'LookUp Ranges'!$A$64:$CY$69,BX$38)*$B41,VLOOKUP($C$2,'LookUp Ranges'!$A$56:$CY$62,BX$38)*$B41))</f>
        <v>0</v>
      </c>
      <c r="BZ41" s="257">
        <f ca="1">IF($E41=$B41,0,IF(AND('Bonus Depreciation Help'!$C$34="50%",$E$5=Inservice),VLOOKUP($C$2,'LookUp Ranges'!$A$64:$CY$69,BY$38)*$B41,VLOOKUP($C$2,'LookUp Ranges'!$A$56:$CY$62,BY$38)*$B41))</f>
        <v>0</v>
      </c>
      <c r="CA41" s="257">
        <f ca="1">IF($E41=$B41,0,IF(AND('Bonus Depreciation Help'!$C$34="50%",$E$5=Inservice),VLOOKUP($C$2,'LookUp Ranges'!$A$64:$CY$69,BZ$38)*$B41,VLOOKUP($C$2,'LookUp Ranges'!$A$56:$CY$62,BZ$38)*$B41))</f>
        <v>0</v>
      </c>
      <c r="CB41" s="257">
        <f ca="1">IF($E41=$B41,0,IF(AND('Bonus Depreciation Help'!$C$34="50%",$E$5=Inservice),VLOOKUP($C$2,'LookUp Ranges'!$A$64:$CY$69,CA$38)*$B41,VLOOKUP($C$2,'LookUp Ranges'!$A$56:$CY$62,CA$38)*$B41))</f>
        <v>0</v>
      </c>
      <c r="CC41" s="257">
        <f ca="1">IF($E41=$B41,0,IF(AND('Bonus Depreciation Help'!$C$34="50%",$E$5=Inservice),VLOOKUP($C$2,'LookUp Ranges'!$A$64:$CY$69,CB$38)*$B41,VLOOKUP($C$2,'LookUp Ranges'!$A$56:$CY$62,CB$38)*$B41))</f>
        <v>0</v>
      </c>
      <c r="CD41" s="257">
        <f ca="1">IF($E41=$B41,0,IF(AND('Bonus Depreciation Help'!$C$34="50%",$E$5=Inservice),VLOOKUP($C$2,'LookUp Ranges'!$A$64:$CY$69,CC$38)*$B41,VLOOKUP($C$2,'LookUp Ranges'!$A$56:$CY$62,CC$38)*$B41))</f>
        <v>0</v>
      </c>
      <c r="CE41" s="257">
        <f ca="1">IF($E41=$B41,0,IF(AND('Bonus Depreciation Help'!$C$34="50%",$E$5=Inservice),VLOOKUP($C$2,'LookUp Ranges'!$A$64:$CY$69,CD$38)*$B41,VLOOKUP($C$2,'LookUp Ranges'!$A$56:$CY$62,CD$38)*$B41))</f>
        <v>0</v>
      </c>
      <c r="CF41" s="257">
        <f ca="1">IF($E41=$B41,0,IF(AND('Bonus Depreciation Help'!$C$34="50%",$E$5=Inservice),VLOOKUP($C$2,'LookUp Ranges'!$A$64:$CY$69,CE$38)*$B41,VLOOKUP($C$2,'LookUp Ranges'!$A$56:$CY$62,CE$38)*$B41))</f>
        <v>0</v>
      </c>
      <c r="CG41" s="257">
        <f ca="1">IF($E41=$B41,0,IF(AND('Bonus Depreciation Help'!$C$34="50%",$E$5=Inservice),VLOOKUP($C$2,'LookUp Ranges'!$A$64:$CY$69,CF$38)*$B41,VLOOKUP($C$2,'LookUp Ranges'!$A$56:$CY$62,CF$38)*$B41))</f>
        <v>0</v>
      </c>
      <c r="CH41" s="257">
        <f ca="1">IF($E41=$B41,0,IF(AND('Bonus Depreciation Help'!$C$34="50%",$E$5=Inservice),VLOOKUP($C$2,'LookUp Ranges'!$A$64:$CY$69,CG$38)*$B41,VLOOKUP($C$2,'LookUp Ranges'!$A$56:$CY$62,CG$38)*$B41))</f>
        <v>0</v>
      </c>
      <c r="CI41" s="257">
        <f ca="1">IF($E41=$B41,0,IF(AND('Bonus Depreciation Help'!$C$34="50%",$E$5=Inservice),VLOOKUP($C$2,'LookUp Ranges'!$A$64:$CY$69,CH$38)*$B41,VLOOKUP($C$2,'LookUp Ranges'!$A$56:$CY$62,CH$38)*$B41))</f>
        <v>0</v>
      </c>
      <c r="CJ41" s="257">
        <f ca="1">IF($E41=$B41,0,IF(AND('Bonus Depreciation Help'!$C$34="50%",$E$5=Inservice),VLOOKUP($C$2,'LookUp Ranges'!$A$64:$CY$69,CI$38)*$B41,VLOOKUP($C$2,'LookUp Ranges'!$A$56:$CY$62,CI$38)*$B41))</f>
        <v>0</v>
      </c>
      <c r="CK41" s="257">
        <f ca="1">IF($E41=$B41,0,IF(AND('Bonus Depreciation Help'!$C$34="50%",$E$5=Inservice),VLOOKUP($C$2,'LookUp Ranges'!$A$64:$CY$69,CJ$38)*$B41,VLOOKUP($C$2,'LookUp Ranges'!$A$56:$CY$62,CJ$38)*$B41))</f>
        <v>0</v>
      </c>
      <c r="CL41" s="257">
        <f ca="1">IF($E41=$B41,0,IF(AND('Bonus Depreciation Help'!$C$34="50%",$E$5=Inservice),VLOOKUP($C$2,'LookUp Ranges'!$A$64:$CY$69,CK$38)*$B41,VLOOKUP($C$2,'LookUp Ranges'!$A$56:$CY$62,CK$38)*$B41))</f>
        <v>0</v>
      </c>
      <c r="CM41" s="257">
        <f ca="1">IF($E41=$B41,0,IF(AND('Bonus Depreciation Help'!$C$34="50%",$E$5=Inservice),VLOOKUP($C$2,'LookUp Ranges'!$A$64:$CY$69,CL$38)*$B41,VLOOKUP($C$2,'LookUp Ranges'!$A$56:$CY$62,CL$38)*$B41))</f>
        <v>0</v>
      </c>
      <c r="CN41" s="257">
        <f ca="1">IF($E41=$B41,0,IF(AND('Bonus Depreciation Help'!$C$34="50%",$E$5=Inservice),VLOOKUP($C$2,'LookUp Ranges'!$A$64:$CY$69,CM$38)*$B41,VLOOKUP($C$2,'LookUp Ranges'!$A$56:$CY$62,CM$38)*$B41))</f>
        <v>0</v>
      </c>
      <c r="CO41" s="257">
        <f ca="1">IF($E41=$B41,0,IF(AND('Bonus Depreciation Help'!$C$34="50%",$E$5=Inservice),VLOOKUP($C$2,'LookUp Ranges'!$A$64:$CY$69,CN$38)*$B41,VLOOKUP($C$2,'LookUp Ranges'!$A$56:$CY$62,CN$38)*$B41))</f>
        <v>0</v>
      </c>
      <c r="CP41" s="257">
        <f ca="1">IF($E41=$B41,0,IF(AND('Bonus Depreciation Help'!$C$34="50%",$E$5=Inservice),VLOOKUP($C$2,'LookUp Ranges'!$A$64:$CY$69,CO$38)*$B41,VLOOKUP($C$2,'LookUp Ranges'!$A$56:$CY$62,CO$38)*$B41))</f>
        <v>0</v>
      </c>
      <c r="CQ41" s="257">
        <f ca="1">IF($E41=$B41,0,IF(AND('Bonus Depreciation Help'!$C$34="50%",$E$5=Inservice),VLOOKUP($C$2,'LookUp Ranges'!$A$64:$CY$69,CP$38)*$B41,VLOOKUP($C$2,'LookUp Ranges'!$A$56:$CY$62,CP$38)*$B41))</f>
        <v>0</v>
      </c>
      <c r="CR41" s="257">
        <f ca="1">IF($E41=$B41,0,IF(AND('Bonus Depreciation Help'!$C$34="50%",$E$5=Inservice),VLOOKUP($C$2,'LookUp Ranges'!$A$64:$CY$69,CQ$38)*$B41,VLOOKUP($C$2,'LookUp Ranges'!$A$56:$CY$62,CQ$38)*$B41))</f>
        <v>0</v>
      </c>
      <c r="CS41" s="257">
        <f ca="1">IF($E41=$B41,0,IF(AND('Bonus Depreciation Help'!$C$34="50%",$E$5=Inservice),VLOOKUP($C$2,'LookUp Ranges'!$A$64:$CY$69,CR$38)*$B41,VLOOKUP($C$2,'LookUp Ranges'!$A$56:$CY$62,CR$38)*$B41))</f>
        <v>0</v>
      </c>
      <c r="CT41" s="257">
        <f ca="1">IF($E41=$B41,0,IF(AND('Bonus Depreciation Help'!$C$34="50%",$E$5=Inservice),VLOOKUP($C$2,'LookUp Ranges'!$A$64:$CY$69,CS$38)*$B41,VLOOKUP($C$2,'LookUp Ranges'!$A$56:$CY$62,CS$38)*$B41))</f>
        <v>0</v>
      </c>
      <c r="CU41" s="257">
        <f ca="1">IF($E41=$B41,0,IF(AND('Bonus Depreciation Help'!$C$34="50%",$E$5=Inservice),VLOOKUP($C$2,'LookUp Ranges'!$A$64:$CY$69,CT$38)*$B41,VLOOKUP($C$2,'LookUp Ranges'!$A$56:$CY$62,CT$38)*$B41))</f>
        <v>0</v>
      </c>
      <c r="CV41" s="257">
        <f ca="1">IF($E41=$B41,0,IF(AND('Bonus Depreciation Help'!$C$34="50%",$E$5=Inservice),VLOOKUP($C$2,'LookUp Ranges'!$A$64:$CY$69,CU$38)*$B41,VLOOKUP($C$2,'LookUp Ranges'!$A$56:$CY$62,CU$38)*$B41))</f>
        <v>0</v>
      </c>
      <c r="CW41" s="257">
        <f ca="1">IF($E41=$B41,0,IF(AND('Bonus Depreciation Help'!$C$34="50%",$E$5=Inservice),VLOOKUP($C$2,'LookUp Ranges'!$A$64:$CY$69,CV$38)*$B41,VLOOKUP($C$2,'LookUp Ranges'!$A$56:$CY$62,CV$38)*$B41))</f>
        <v>0</v>
      </c>
      <c r="CX41" s="257">
        <f ca="1">IF($E41=$B41,0,IF(AND('Bonus Depreciation Help'!$C$34="50%",$E$5=Inservice),VLOOKUP($C$2,'LookUp Ranges'!$A$64:$CY$69,CW$38)*$B41,VLOOKUP($C$2,'LookUp Ranges'!$A$56:$CY$62,CW$38)*$B41))</f>
        <v>0</v>
      </c>
      <c r="CY41" s="247">
        <f t="shared" ca="1" si="28"/>
        <v>0</v>
      </c>
    </row>
    <row r="42" spans="1:103" x14ac:dyDescent="0.2">
      <c r="A42" s="246">
        <f t="shared" si="26"/>
        <v>4</v>
      </c>
      <c r="B42" s="238">
        <f t="shared" si="27"/>
        <v>0</v>
      </c>
      <c r="C42" s="248"/>
      <c r="D42" s="248"/>
      <c r="E42" s="248"/>
      <c r="F42" s="256">
        <f ca="1">IF(AND('Bonus Depreciation Help'!$C$34="100%",F$5=Inservice),$B42,IF(AND('Bonus Depreciation Help'!$C$34="50%",F$5=Inservice),VLOOKUP($C$2,'LookUp Ranges'!$A$64:$CY$69,D$38)*$B42,VLOOKUP($C$2,'LookUp Ranges'!$A$56:$CY$62,D$38)*$B42))</f>
        <v>0</v>
      </c>
      <c r="G42" s="256">
        <f ca="1">IF($F42=$B42,0,IF(AND('Bonus Depreciation Help'!$C$34="50%",$F$5=Inservice),VLOOKUP($C$2,'LookUp Ranges'!$A$64:$CY$69,E$38)*$B42,VLOOKUP($C$2,'LookUp Ranges'!$A$56:$CY$62,E$38)*$B42))</f>
        <v>0</v>
      </c>
      <c r="H42" s="256">
        <f ca="1">IF($F42=$B42,0,IF(AND('Bonus Depreciation Help'!$C$34="50%",$F$5=Inservice),VLOOKUP($C$2,'LookUp Ranges'!$A$64:$CY$69,F$38)*$B42,VLOOKUP($C$2,'LookUp Ranges'!$A$56:$CY$62,F$38)*$B42))</f>
        <v>0</v>
      </c>
      <c r="I42" s="256">
        <f ca="1">IF($F42=$B42,0,IF(AND('Bonus Depreciation Help'!$C$34="50%",$F$5=Inservice),VLOOKUP($C$2,'LookUp Ranges'!$A$64:$CY$69,G$38)*$B42,VLOOKUP($C$2,'LookUp Ranges'!$A$56:$CY$62,G$38)*$B42))</f>
        <v>0</v>
      </c>
      <c r="J42" s="256">
        <f ca="1">IF($F42=$B42,0,IF(AND('Bonus Depreciation Help'!$C$34="50%",$F$5=Inservice),VLOOKUP($C$2,'LookUp Ranges'!$A$64:$CY$69,H$38)*$B42,VLOOKUP($C$2,'LookUp Ranges'!$A$56:$CY$62,H$38)*$B42))</f>
        <v>0</v>
      </c>
      <c r="K42" s="256">
        <f ca="1">IF($F42=$B42,0,IF(AND('Bonus Depreciation Help'!$C$34="50%",$F$5=Inservice),VLOOKUP($C$2,'LookUp Ranges'!$A$64:$CY$69,I$38)*$B42,VLOOKUP($C$2,'LookUp Ranges'!$A$56:$CY$62,I$38)*$B42))</f>
        <v>0</v>
      </c>
      <c r="L42" s="256">
        <f ca="1">IF($F42=$B42,0,IF(AND('Bonus Depreciation Help'!$C$34="50%",$F$5=Inservice),VLOOKUP($C$2,'LookUp Ranges'!$A$64:$CY$69,J$38)*$B42,VLOOKUP($C$2,'LookUp Ranges'!$A$56:$CY$62,J$38)*$B42))</f>
        <v>0</v>
      </c>
      <c r="M42" s="256">
        <f ca="1">IF($F42=$B42,0,IF(AND('Bonus Depreciation Help'!$C$34="50%",$F$5=Inservice),VLOOKUP($C$2,'LookUp Ranges'!$A$64:$CY$69,K$38)*$B42,VLOOKUP($C$2,'LookUp Ranges'!$A$56:$CY$62,K$38)*$B42))</f>
        <v>0</v>
      </c>
      <c r="N42" s="256">
        <f ca="1">IF($F42=$B42,0,IF(AND('Bonus Depreciation Help'!$C$34="50%",$F$5=Inservice),VLOOKUP($C$2,'LookUp Ranges'!$A$64:$CY$69,L$38)*$B42,VLOOKUP($C$2,'LookUp Ranges'!$A$56:$CY$62,L$38)*$B42))</f>
        <v>0</v>
      </c>
      <c r="O42" s="256">
        <f ca="1">IF($F42=$B42,0,IF(AND('Bonus Depreciation Help'!$C$34="50%",$F$5=Inservice),VLOOKUP($C$2,'LookUp Ranges'!$A$64:$CY$69,M$38)*$B42,VLOOKUP($C$2,'LookUp Ranges'!$A$56:$CY$62,M$38)*$B42))</f>
        <v>0</v>
      </c>
      <c r="P42" s="256">
        <f ca="1">IF($F42=$B42,0,IF(AND('Bonus Depreciation Help'!$C$34="50%",$F$5=Inservice),VLOOKUP($C$2,'LookUp Ranges'!$A$64:$CY$69,N$38)*$B42,VLOOKUP($C$2,'LookUp Ranges'!$A$56:$CY$62,N$38)*$B42))</f>
        <v>0</v>
      </c>
      <c r="Q42" s="256">
        <f ca="1">IF($F42=$B42,0,IF(AND('Bonus Depreciation Help'!$C$34="50%",$F$5=Inservice),VLOOKUP($C$2,'LookUp Ranges'!$A$64:$CY$69,O$38)*$B42,VLOOKUP($C$2,'LookUp Ranges'!$A$56:$CY$62,O$38)*$B42))</f>
        <v>0</v>
      </c>
      <c r="R42" s="256">
        <f ca="1">IF($F42=$B42,0,IF(AND('Bonus Depreciation Help'!$C$34="50%",$F$5=Inservice),VLOOKUP($C$2,'LookUp Ranges'!$A$64:$CY$69,P$38)*$B42,VLOOKUP($C$2,'LookUp Ranges'!$A$56:$CY$62,P$38)*$B42))</f>
        <v>0</v>
      </c>
      <c r="S42" s="256">
        <f ca="1">IF($F42=$B42,0,IF(AND('Bonus Depreciation Help'!$C$34="50%",$F$5=Inservice),VLOOKUP($C$2,'LookUp Ranges'!$A$64:$CY$69,Q$38)*$B42,VLOOKUP($C$2,'LookUp Ranges'!$A$56:$CY$62,Q$38)*$B42))</f>
        <v>0</v>
      </c>
      <c r="T42" s="256">
        <f ca="1">IF($F42=$B42,0,IF(AND('Bonus Depreciation Help'!$C$34="50%",$F$5=Inservice),VLOOKUP($C$2,'LookUp Ranges'!$A$64:$CY$69,R$38)*$B42,VLOOKUP($C$2,'LookUp Ranges'!$A$56:$CY$62,R$38)*$B42))</f>
        <v>0</v>
      </c>
      <c r="U42" s="256">
        <f ca="1">IF($F42=$B42,0,IF(AND('Bonus Depreciation Help'!$C$34="50%",$F$5=Inservice),VLOOKUP($C$2,'LookUp Ranges'!$A$64:$CY$69,S$38)*$B42,VLOOKUP($C$2,'LookUp Ranges'!$A$56:$CY$62,S$38)*$B42))</f>
        <v>0</v>
      </c>
      <c r="V42" s="256">
        <f ca="1">IF($F42=$B42,0,IF(AND('Bonus Depreciation Help'!$C$34="50%",$F$5=Inservice),VLOOKUP($C$2,'LookUp Ranges'!$A$64:$CY$69,T$38)*$B42,VLOOKUP($C$2,'LookUp Ranges'!$A$56:$CY$62,T$38)*$B42))</f>
        <v>0</v>
      </c>
      <c r="W42" s="256">
        <f ca="1">IF($F42=$B42,0,IF(AND('Bonus Depreciation Help'!$C$34="50%",$F$5=Inservice),VLOOKUP($C$2,'LookUp Ranges'!$A$64:$CY$69,U$38)*$B42,VLOOKUP($C$2,'LookUp Ranges'!$A$56:$CY$62,U$38)*$B42))</f>
        <v>0</v>
      </c>
      <c r="X42" s="256">
        <f ca="1">IF($F42=$B42,0,IF(AND('Bonus Depreciation Help'!$C$34="50%",$F$5=Inservice),VLOOKUP($C$2,'LookUp Ranges'!$A$64:$CY$69,V$38)*$B42,VLOOKUP($C$2,'LookUp Ranges'!$A$56:$CY$62,V$38)*$B42))</f>
        <v>0</v>
      </c>
      <c r="Y42" s="256">
        <f ca="1">IF($F42=$B42,0,IF(AND('Bonus Depreciation Help'!$C$34="50%",$F$5=Inservice),VLOOKUP($C$2,'LookUp Ranges'!$A$64:$CY$69,W$38)*$B42,VLOOKUP($C$2,'LookUp Ranges'!$A$56:$CY$62,W$38)*$B42))</f>
        <v>0</v>
      </c>
      <c r="Z42" s="257">
        <f ca="1">IF($F42=$B42,0,IF(AND('Bonus Depreciation Help'!$C$34="50%",$F$5=Inservice),VLOOKUP($C$2,'LookUp Ranges'!$A$64:$CY$69,X$38)*$B42,VLOOKUP($C$2,'LookUp Ranges'!$A$56:$CY$62,X$38)*$B42))</f>
        <v>0</v>
      </c>
      <c r="AA42" s="257">
        <f ca="1">IF($F42=$B42,0,IF(AND('Bonus Depreciation Help'!$C$34="50%",$F$5=Inservice),VLOOKUP($C$2,'LookUp Ranges'!$A$64:$CY$69,Y$38)*$B42,VLOOKUP($C$2,'LookUp Ranges'!$A$56:$CY$62,Y$38)*$B42))</f>
        <v>0</v>
      </c>
      <c r="AB42" s="257">
        <f ca="1">IF($F42=$B42,0,IF(AND('Bonus Depreciation Help'!$C$34="50%",$F$5=Inservice),VLOOKUP($C$2,'LookUp Ranges'!$A$64:$CY$69,Z$38)*$B42,VLOOKUP($C$2,'LookUp Ranges'!$A$56:$CY$62,Z$38)*$B42))</f>
        <v>0</v>
      </c>
      <c r="AC42" s="257">
        <f ca="1">IF($F42=$B42,0,IF(AND('Bonus Depreciation Help'!$C$34="50%",$F$5=Inservice),VLOOKUP($C$2,'LookUp Ranges'!$A$64:$CY$69,AA$38)*$B42,VLOOKUP($C$2,'LookUp Ranges'!$A$56:$CY$62,AA$38)*$B42))</f>
        <v>0</v>
      </c>
      <c r="AD42" s="257">
        <f ca="1">IF($F42=$B42,0,IF(AND('Bonus Depreciation Help'!$C$34="50%",$F$5=Inservice),VLOOKUP($C$2,'LookUp Ranges'!$A$64:$CY$69,AB$38)*$B42,VLOOKUP($C$2,'LookUp Ranges'!$A$56:$CY$62,AB$38)*$B42))</f>
        <v>0</v>
      </c>
      <c r="AE42" s="257">
        <f ca="1">IF($F42=$B42,0,IF(AND('Bonus Depreciation Help'!$C$34="50%",$F$5=Inservice),VLOOKUP($C$2,'LookUp Ranges'!$A$64:$CY$69,AC$38)*$B42,VLOOKUP($C$2,'LookUp Ranges'!$A$56:$CY$62,AC$38)*$B42))</f>
        <v>0</v>
      </c>
      <c r="AF42" s="257">
        <f ca="1">IF($F42=$B42,0,IF(AND('Bonus Depreciation Help'!$C$34="50%",$F$5=Inservice),VLOOKUP($C$2,'LookUp Ranges'!$A$64:$CY$69,AD$38)*$B42,VLOOKUP($C$2,'LookUp Ranges'!$A$56:$CY$62,AD$38)*$B42))</f>
        <v>0</v>
      </c>
      <c r="AG42" s="257">
        <f ca="1">IF($F42=$B42,0,IF(AND('Bonus Depreciation Help'!$C$34="50%",$F$5=Inservice),VLOOKUP($C$2,'LookUp Ranges'!$A$64:$CY$69,AE$38)*$B42,VLOOKUP($C$2,'LookUp Ranges'!$A$56:$CY$62,AE$38)*$B42))</f>
        <v>0</v>
      </c>
      <c r="AH42" s="257">
        <f ca="1">IF($F42=$B42,0,IF(AND('Bonus Depreciation Help'!$C$34="50%",$F$5=Inservice),VLOOKUP($C$2,'LookUp Ranges'!$A$64:$CY$69,AF$38)*$B42,VLOOKUP($C$2,'LookUp Ranges'!$A$56:$CY$62,AF$38)*$B42))</f>
        <v>0</v>
      </c>
      <c r="AI42" s="257">
        <f ca="1">IF($F42=$B42,0,IF(AND('Bonus Depreciation Help'!$C$34="50%",$F$5=Inservice),VLOOKUP($C$2,'LookUp Ranges'!$A$64:$CY$69,AG$38)*$B42,VLOOKUP($C$2,'LookUp Ranges'!$A$56:$CY$62,AG$38)*$B42))</f>
        <v>0</v>
      </c>
      <c r="AJ42" s="257">
        <f ca="1">IF($F42=$B42,0,IF(AND('Bonus Depreciation Help'!$C$34="50%",$F$5=Inservice),VLOOKUP($C$2,'LookUp Ranges'!$A$64:$CY$69,AH$38)*$B42,VLOOKUP($C$2,'LookUp Ranges'!$A$56:$CY$62,AH$38)*$B42))</f>
        <v>0</v>
      </c>
      <c r="AK42" s="257">
        <f ca="1">IF($F42=$B42,0,IF(AND('Bonus Depreciation Help'!$C$34="50%",$F$5=Inservice),VLOOKUP($C$2,'LookUp Ranges'!$A$64:$CY$69,AI$38)*$B42,VLOOKUP($C$2,'LookUp Ranges'!$A$56:$CY$62,AI$38)*$B42))</f>
        <v>0</v>
      </c>
      <c r="AL42" s="257">
        <f ca="1">IF($F42=$B42,0,IF(AND('Bonus Depreciation Help'!$C$34="50%",$F$5=Inservice),VLOOKUP($C$2,'LookUp Ranges'!$A$64:$CY$69,AJ$38)*$B42,VLOOKUP($C$2,'LookUp Ranges'!$A$56:$CY$62,AJ$38)*$B42))</f>
        <v>0</v>
      </c>
      <c r="AM42" s="257">
        <f ca="1">IF($F42=$B42,0,IF(AND('Bonus Depreciation Help'!$C$34="50%",$F$5=Inservice),VLOOKUP($C$2,'LookUp Ranges'!$A$64:$CY$69,AK$38)*$B42,VLOOKUP($C$2,'LookUp Ranges'!$A$56:$CY$62,AK$38)*$B42))</f>
        <v>0</v>
      </c>
      <c r="AN42" s="257">
        <f ca="1">IF($F42=$B42,0,IF(AND('Bonus Depreciation Help'!$C$34="50%",$F$5=Inservice),VLOOKUP($C$2,'LookUp Ranges'!$A$64:$CY$69,AL$38)*$B42,VLOOKUP($C$2,'LookUp Ranges'!$A$56:$CY$62,AL$38)*$B42))</f>
        <v>0</v>
      </c>
      <c r="AO42" s="257">
        <f ca="1">IF($F42=$B42,0,IF(AND('Bonus Depreciation Help'!$C$34="50%",$F$5=Inservice),VLOOKUP($C$2,'LookUp Ranges'!$A$64:$CY$69,AM$38)*$B42,VLOOKUP($C$2,'LookUp Ranges'!$A$56:$CY$62,AM$38)*$B42))</f>
        <v>0</v>
      </c>
      <c r="AP42" s="257">
        <f ca="1">IF($F42=$B42,0,IF(AND('Bonus Depreciation Help'!$C$34="50%",$F$5=Inservice),VLOOKUP($C$2,'LookUp Ranges'!$A$64:$CY$69,AN$38)*$B42,VLOOKUP($C$2,'LookUp Ranges'!$A$56:$CY$62,AN$38)*$B42))</f>
        <v>0</v>
      </c>
      <c r="AQ42" s="257">
        <f ca="1">IF($F42=$B42,0,IF(AND('Bonus Depreciation Help'!$C$34="50%",$F$5=Inservice),VLOOKUP($C$2,'LookUp Ranges'!$A$64:$CY$69,AO$38)*$B42,VLOOKUP($C$2,'LookUp Ranges'!$A$56:$CY$62,AO$38)*$B42))</f>
        <v>0</v>
      </c>
      <c r="AR42" s="257">
        <f ca="1">IF($F42=$B42,0,IF(AND('Bonus Depreciation Help'!$C$34="50%",$F$5=Inservice),VLOOKUP($C$2,'LookUp Ranges'!$A$64:$CY$69,AP$38)*$B42,VLOOKUP($C$2,'LookUp Ranges'!$A$56:$CY$62,AP$38)*$B42))</f>
        <v>0</v>
      </c>
      <c r="AS42" s="257">
        <f ca="1">IF($F42=$B42,0,IF(AND('Bonus Depreciation Help'!$C$34="50%",$F$5=Inservice),VLOOKUP($C$2,'LookUp Ranges'!$A$64:$CY$69,AQ$38)*$B42,VLOOKUP($C$2,'LookUp Ranges'!$A$56:$CY$62,AQ$38)*$B42))</f>
        <v>0</v>
      </c>
      <c r="AT42" s="257">
        <f ca="1">IF($F42=$B42,0,IF(AND('Bonus Depreciation Help'!$C$34="50%",$F$5=Inservice),VLOOKUP($C$2,'LookUp Ranges'!$A$64:$CY$69,AR$38)*$B42,VLOOKUP($C$2,'LookUp Ranges'!$A$56:$CY$62,AR$38)*$B42))</f>
        <v>0</v>
      </c>
      <c r="AU42" s="257">
        <f ca="1">IF($F42=$B42,0,IF(AND('Bonus Depreciation Help'!$C$34="50%",$F$5=Inservice),VLOOKUP($C$2,'LookUp Ranges'!$A$64:$CY$69,AS$38)*$B42,VLOOKUP($C$2,'LookUp Ranges'!$A$56:$CY$62,AS$38)*$B42))</f>
        <v>0</v>
      </c>
      <c r="AV42" s="257">
        <f ca="1">IF($F42=$B42,0,IF(AND('Bonus Depreciation Help'!$C$34="50%",$F$5=Inservice),VLOOKUP($C$2,'LookUp Ranges'!$A$64:$CY$69,AT$38)*$B42,VLOOKUP($C$2,'LookUp Ranges'!$A$56:$CY$62,AT$38)*$B42))</f>
        <v>0</v>
      </c>
      <c r="AW42" s="257">
        <f ca="1">IF($F42=$B42,0,IF(AND('Bonus Depreciation Help'!$C$34="50%",$F$5=Inservice),VLOOKUP($C$2,'LookUp Ranges'!$A$64:$CY$69,AU$38)*$B42,VLOOKUP($C$2,'LookUp Ranges'!$A$56:$CY$62,AU$38)*$B42))</f>
        <v>0</v>
      </c>
      <c r="AX42" s="257">
        <f ca="1">IF($F42=$B42,0,IF(AND('Bonus Depreciation Help'!$C$34="50%",$F$5=Inservice),VLOOKUP($C$2,'LookUp Ranges'!$A$64:$CY$69,AV$38)*$B42,VLOOKUP($C$2,'LookUp Ranges'!$A$56:$CY$62,AV$38)*$B42))</f>
        <v>0</v>
      </c>
      <c r="AY42" s="257">
        <f ca="1">IF($F42=$B42,0,IF(AND('Bonus Depreciation Help'!$C$34="50%",$F$5=Inservice),VLOOKUP($C$2,'LookUp Ranges'!$A$64:$CY$69,AW$38)*$B42,VLOOKUP($C$2,'LookUp Ranges'!$A$56:$CY$62,AW$38)*$B42))</f>
        <v>0</v>
      </c>
      <c r="AZ42" s="257">
        <f ca="1">IF($F42=$B42,0,IF(AND('Bonus Depreciation Help'!$C$34="50%",$F$5=Inservice),VLOOKUP($C$2,'LookUp Ranges'!$A$64:$CY$69,AX$38)*$B42,VLOOKUP($C$2,'LookUp Ranges'!$A$56:$CY$62,AX$38)*$B42))</f>
        <v>0</v>
      </c>
      <c r="BA42" s="257">
        <f ca="1">IF($F42=$B42,0,IF(AND('Bonus Depreciation Help'!$C$34="50%",$F$5=Inservice),VLOOKUP($C$2,'LookUp Ranges'!$A$64:$CY$69,AY$38)*$B42,VLOOKUP($C$2,'LookUp Ranges'!$A$56:$CY$62,AY$38)*$B42))</f>
        <v>0</v>
      </c>
      <c r="BB42" s="257">
        <f ca="1">IF($F42=$B42,0,IF(AND('Bonus Depreciation Help'!$C$34="50%",$F$5=Inservice),VLOOKUP($C$2,'LookUp Ranges'!$A$64:$CY$69,AZ$38)*$B42,VLOOKUP($C$2,'LookUp Ranges'!$A$56:$CY$62,AZ$38)*$B42))</f>
        <v>0</v>
      </c>
      <c r="BC42" s="257">
        <f ca="1">IF($F42=$B42,0,IF(AND('Bonus Depreciation Help'!$C$34="50%",$F$5=Inservice),VLOOKUP($C$2,'LookUp Ranges'!$A$64:$CY$69,BA$38)*$B42,VLOOKUP($C$2,'LookUp Ranges'!$A$56:$CY$62,BA$38)*$B42))</f>
        <v>0</v>
      </c>
      <c r="BD42" s="257">
        <f ca="1">IF($F42=$B42,0,IF(AND('Bonus Depreciation Help'!$C$34="50%",$F$5=Inservice),VLOOKUP($C$2,'LookUp Ranges'!$A$64:$CY$69,BB$38)*$B42,VLOOKUP($C$2,'LookUp Ranges'!$A$56:$CY$62,BB$38)*$B42))</f>
        <v>0</v>
      </c>
      <c r="BE42" s="257">
        <f ca="1">IF($F42=$B42,0,IF(AND('Bonus Depreciation Help'!$C$34="50%",$F$5=Inservice),VLOOKUP($C$2,'LookUp Ranges'!$A$64:$CY$69,BC$38)*$B42,VLOOKUP($C$2,'LookUp Ranges'!$A$56:$CY$62,BC$38)*$B42))</f>
        <v>0</v>
      </c>
      <c r="BF42" s="257">
        <f ca="1">IF($F42=$B42,0,IF(AND('Bonus Depreciation Help'!$C$34="50%",$F$5=Inservice),VLOOKUP($C$2,'LookUp Ranges'!$A$64:$CY$69,BD$38)*$B42,VLOOKUP($C$2,'LookUp Ranges'!$A$56:$CY$62,BD$38)*$B42))</f>
        <v>0</v>
      </c>
      <c r="BG42" s="257">
        <f ca="1">IF($F42=$B42,0,IF(AND('Bonus Depreciation Help'!$C$34="50%",$F$5=Inservice),VLOOKUP($C$2,'LookUp Ranges'!$A$64:$CY$69,BE$38)*$B42,VLOOKUP($C$2,'LookUp Ranges'!$A$56:$CY$62,BE$38)*$B42))</f>
        <v>0</v>
      </c>
      <c r="BH42" s="257">
        <f ca="1">IF($F42=$B42,0,IF(AND('Bonus Depreciation Help'!$C$34="50%",$F$5=Inservice),VLOOKUP($C$2,'LookUp Ranges'!$A$64:$CY$69,BF$38)*$B42,VLOOKUP($C$2,'LookUp Ranges'!$A$56:$CY$62,BF$38)*$B42))</f>
        <v>0</v>
      </c>
      <c r="BI42" s="257">
        <f ca="1">IF($F42=$B42,0,IF(AND('Bonus Depreciation Help'!$C$34="50%",$F$5=Inservice),VLOOKUP($C$2,'LookUp Ranges'!$A$64:$CY$69,BG$38)*$B42,VLOOKUP($C$2,'LookUp Ranges'!$A$56:$CY$62,BG$38)*$B42))</f>
        <v>0</v>
      </c>
      <c r="BJ42" s="257">
        <f ca="1">IF($F42=$B42,0,IF(AND('Bonus Depreciation Help'!$C$34="50%",$F$5=Inservice),VLOOKUP($C$2,'LookUp Ranges'!$A$64:$CY$69,BH$38)*$B42,VLOOKUP($C$2,'LookUp Ranges'!$A$56:$CY$62,BH$38)*$B42))</f>
        <v>0</v>
      </c>
      <c r="BK42" s="257">
        <f ca="1">IF($F42=$B42,0,IF(AND('Bonus Depreciation Help'!$C$34="50%",$F$5=Inservice),VLOOKUP($C$2,'LookUp Ranges'!$A$64:$CY$69,BI$38)*$B42,VLOOKUP($C$2,'LookUp Ranges'!$A$56:$CY$62,BI$38)*$B42))</f>
        <v>0</v>
      </c>
      <c r="BL42" s="257">
        <f ca="1">IF($F42=$B42,0,IF(AND('Bonus Depreciation Help'!$C$34="50%",$F$5=Inservice),VLOOKUP($C$2,'LookUp Ranges'!$A$64:$CY$69,BJ$38)*$B42,VLOOKUP($C$2,'LookUp Ranges'!$A$56:$CY$62,BJ$38)*$B42))</f>
        <v>0</v>
      </c>
      <c r="BM42" s="257">
        <f ca="1">IF($F42=$B42,0,IF(AND('Bonus Depreciation Help'!$C$34="50%",$F$5=Inservice),VLOOKUP($C$2,'LookUp Ranges'!$A$64:$CY$69,BK$38)*$B42,VLOOKUP($C$2,'LookUp Ranges'!$A$56:$CY$62,BK$38)*$B42))</f>
        <v>0</v>
      </c>
      <c r="BN42" s="257">
        <f ca="1">IF($F42=$B42,0,IF(AND('Bonus Depreciation Help'!$C$34="50%",$F$5=Inservice),VLOOKUP($C$2,'LookUp Ranges'!$A$64:$CY$69,BL$38)*$B42,VLOOKUP($C$2,'LookUp Ranges'!$A$56:$CY$62,BL$38)*$B42))</f>
        <v>0</v>
      </c>
      <c r="BO42" s="257">
        <f ca="1">IF($F42=$B42,0,IF(AND('Bonus Depreciation Help'!$C$34="50%",$F$5=Inservice),VLOOKUP($C$2,'LookUp Ranges'!$A$64:$CY$69,BM$38)*$B42,VLOOKUP($C$2,'LookUp Ranges'!$A$56:$CY$62,BM$38)*$B42))</f>
        <v>0</v>
      </c>
      <c r="BP42" s="257">
        <f ca="1">IF($F42=$B42,0,IF(AND('Bonus Depreciation Help'!$C$34="50%",$F$5=Inservice),VLOOKUP($C$2,'LookUp Ranges'!$A$64:$CY$69,BN$38)*$B42,VLOOKUP($C$2,'LookUp Ranges'!$A$56:$CY$62,BN$38)*$B42))</f>
        <v>0</v>
      </c>
      <c r="BQ42" s="257">
        <f ca="1">IF($F42=$B42,0,IF(AND('Bonus Depreciation Help'!$C$34="50%",$F$5=Inservice),VLOOKUP($C$2,'LookUp Ranges'!$A$64:$CY$69,BO$38)*$B42,VLOOKUP($C$2,'LookUp Ranges'!$A$56:$CY$62,BO$38)*$B42))</f>
        <v>0</v>
      </c>
      <c r="BR42" s="257">
        <f ca="1">IF($F42=$B42,0,IF(AND('Bonus Depreciation Help'!$C$34="50%",$F$5=Inservice),VLOOKUP($C$2,'LookUp Ranges'!$A$64:$CY$69,BP$38)*$B42,VLOOKUP($C$2,'LookUp Ranges'!$A$56:$CY$62,BP$38)*$B42))</f>
        <v>0</v>
      </c>
      <c r="BS42" s="257">
        <f ca="1">IF($F42=$B42,0,IF(AND('Bonus Depreciation Help'!$C$34="50%",$F$5=Inservice),VLOOKUP($C$2,'LookUp Ranges'!$A$64:$CY$69,BQ$38)*$B42,VLOOKUP($C$2,'LookUp Ranges'!$A$56:$CY$62,BQ$38)*$B42))</f>
        <v>0</v>
      </c>
      <c r="BT42" s="257">
        <f ca="1">IF($F42=$B42,0,IF(AND('Bonus Depreciation Help'!$C$34="50%",$F$5=Inservice),VLOOKUP($C$2,'LookUp Ranges'!$A$64:$CY$69,BR$38)*$B42,VLOOKUP($C$2,'LookUp Ranges'!$A$56:$CY$62,BR$38)*$B42))</f>
        <v>0</v>
      </c>
      <c r="BU42" s="257">
        <f ca="1">IF($F42=$B42,0,IF(AND('Bonus Depreciation Help'!$C$34="50%",$F$5=Inservice),VLOOKUP($C$2,'LookUp Ranges'!$A$64:$CY$69,BS$38)*$B42,VLOOKUP($C$2,'LookUp Ranges'!$A$56:$CY$62,BS$38)*$B42))</f>
        <v>0</v>
      </c>
      <c r="BV42" s="257">
        <f ca="1">IF($F42=$B42,0,IF(AND('Bonus Depreciation Help'!$C$34="50%",$F$5=Inservice),VLOOKUP($C$2,'LookUp Ranges'!$A$64:$CY$69,BT$38)*$B42,VLOOKUP($C$2,'LookUp Ranges'!$A$56:$CY$62,BT$38)*$B42))</f>
        <v>0</v>
      </c>
      <c r="BW42" s="257">
        <f ca="1">IF($F42=$B42,0,IF(AND('Bonus Depreciation Help'!$C$34="50%",$F$5=Inservice),VLOOKUP($C$2,'LookUp Ranges'!$A$64:$CY$69,BU$38)*$B42,VLOOKUP($C$2,'LookUp Ranges'!$A$56:$CY$62,BU$38)*$B42))</f>
        <v>0</v>
      </c>
      <c r="BX42" s="257">
        <f ca="1">IF($F42=$B42,0,IF(AND('Bonus Depreciation Help'!$C$34="50%",$F$5=Inservice),VLOOKUP($C$2,'LookUp Ranges'!$A$64:$CY$69,BV$38)*$B42,VLOOKUP($C$2,'LookUp Ranges'!$A$56:$CY$62,BV$38)*$B42))</f>
        <v>0</v>
      </c>
      <c r="BY42" s="257">
        <f ca="1">IF($F42=$B42,0,IF(AND('Bonus Depreciation Help'!$C$34="50%",$F$5=Inservice),VLOOKUP($C$2,'LookUp Ranges'!$A$64:$CY$69,BW$38)*$B42,VLOOKUP($C$2,'LookUp Ranges'!$A$56:$CY$62,BW$38)*$B42))</f>
        <v>0</v>
      </c>
      <c r="BZ42" s="257">
        <f ca="1">IF($F42=$B42,0,IF(AND('Bonus Depreciation Help'!$C$34="50%",$F$5=Inservice),VLOOKUP($C$2,'LookUp Ranges'!$A$64:$CY$69,BX$38)*$B42,VLOOKUP($C$2,'LookUp Ranges'!$A$56:$CY$62,BX$38)*$B42))</f>
        <v>0</v>
      </c>
      <c r="CA42" s="257">
        <f ca="1">IF($F42=$B42,0,IF(AND('Bonus Depreciation Help'!$C$34="50%",$F$5=Inservice),VLOOKUP($C$2,'LookUp Ranges'!$A$64:$CY$69,BY$38)*$B42,VLOOKUP($C$2,'LookUp Ranges'!$A$56:$CY$62,BY$38)*$B42))</f>
        <v>0</v>
      </c>
      <c r="CB42" s="257">
        <f ca="1">IF($F42=$B42,0,IF(AND('Bonus Depreciation Help'!$C$34="50%",$F$5=Inservice),VLOOKUP($C$2,'LookUp Ranges'!$A$64:$CY$69,BZ$38)*$B42,VLOOKUP($C$2,'LookUp Ranges'!$A$56:$CY$62,BZ$38)*$B42))</f>
        <v>0</v>
      </c>
      <c r="CC42" s="257">
        <f ca="1">IF($F42=$B42,0,IF(AND('Bonus Depreciation Help'!$C$34="50%",$F$5=Inservice),VLOOKUP($C$2,'LookUp Ranges'!$A$64:$CY$69,CA$38)*$B42,VLOOKUP($C$2,'LookUp Ranges'!$A$56:$CY$62,CA$38)*$B42))</f>
        <v>0</v>
      </c>
      <c r="CD42" s="257">
        <f ca="1">IF($F42=$B42,0,IF(AND('Bonus Depreciation Help'!$C$34="50%",$F$5=Inservice),VLOOKUP($C$2,'LookUp Ranges'!$A$64:$CY$69,CB$38)*$B42,VLOOKUP($C$2,'LookUp Ranges'!$A$56:$CY$62,CB$38)*$B42))</f>
        <v>0</v>
      </c>
      <c r="CE42" s="257">
        <f ca="1">IF($F42=$B42,0,IF(AND('Bonus Depreciation Help'!$C$34="50%",$F$5=Inservice),VLOOKUP($C$2,'LookUp Ranges'!$A$64:$CY$69,CC$38)*$B42,VLOOKUP($C$2,'LookUp Ranges'!$A$56:$CY$62,CC$38)*$B42))</f>
        <v>0</v>
      </c>
      <c r="CF42" s="257">
        <f ca="1">IF($F42=$B42,0,IF(AND('Bonus Depreciation Help'!$C$34="50%",$F$5=Inservice),VLOOKUP($C$2,'LookUp Ranges'!$A$64:$CY$69,CD$38)*$B42,VLOOKUP($C$2,'LookUp Ranges'!$A$56:$CY$62,CD$38)*$B42))</f>
        <v>0</v>
      </c>
      <c r="CG42" s="257">
        <f ca="1">IF($F42=$B42,0,IF(AND('Bonus Depreciation Help'!$C$34="50%",$F$5=Inservice),VLOOKUP($C$2,'LookUp Ranges'!$A$64:$CY$69,CE$38)*$B42,VLOOKUP($C$2,'LookUp Ranges'!$A$56:$CY$62,CE$38)*$B42))</f>
        <v>0</v>
      </c>
      <c r="CH42" s="257">
        <f ca="1">IF($F42=$B42,0,IF(AND('Bonus Depreciation Help'!$C$34="50%",$F$5=Inservice),VLOOKUP($C$2,'LookUp Ranges'!$A$64:$CY$69,CF$38)*$B42,VLOOKUP($C$2,'LookUp Ranges'!$A$56:$CY$62,CF$38)*$B42))</f>
        <v>0</v>
      </c>
      <c r="CI42" s="257">
        <f ca="1">IF($F42=$B42,0,IF(AND('Bonus Depreciation Help'!$C$34="50%",$F$5=Inservice),VLOOKUP($C$2,'LookUp Ranges'!$A$64:$CY$69,CG$38)*$B42,VLOOKUP($C$2,'LookUp Ranges'!$A$56:$CY$62,CG$38)*$B42))</f>
        <v>0</v>
      </c>
      <c r="CJ42" s="257">
        <f ca="1">IF($F42=$B42,0,IF(AND('Bonus Depreciation Help'!$C$34="50%",$F$5=Inservice),VLOOKUP($C$2,'LookUp Ranges'!$A$64:$CY$69,CH$38)*$B42,VLOOKUP($C$2,'LookUp Ranges'!$A$56:$CY$62,CH$38)*$B42))</f>
        <v>0</v>
      </c>
      <c r="CK42" s="257">
        <f ca="1">IF($F42=$B42,0,IF(AND('Bonus Depreciation Help'!$C$34="50%",$F$5=Inservice),VLOOKUP($C$2,'LookUp Ranges'!$A$64:$CY$69,CI$38)*$B42,VLOOKUP($C$2,'LookUp Ranges'!$A$56:$CY$62,CI$38)*$B42))</f>
        <v>0</v>
      </c>
      <c r="CL42" s="257">
        <f ca="1">IF($F42=$B42,0,IF(AND('Bonus Depreciation Help'!$C$34="50%",$F$5=Inservice),VLOOKUP($C$2,'LookUp Ranges'!$A$64:$CY$69,CJ$38)*$B42,VLOOKUP($C$2,'LookUp Ranges'!$A$56:$CY$62,CJ$38)*$B42))</f>
        <v>0</v>
      </c>
      <c r="CM42" s="257">
        <f ca="1">IF($F42=$B42,0,IF(AND('Bonus Depreciation Help'!$C$34="50%",$F$5=Inservice),VLOOKUP($C$2,'LookUp Ranges'!$A$64:$CY$69,CK$38)*$B42,VLOOKUP($C$2,'LookUp Ranges'!$A$56:$CY$62,CK$38)*$B42))</f>
        <v>0</v>
      </c>
      <c r="CN42" s="257">
        <f ca="1">IF($F42=$B42,0,IF(AND('Bonus Depreciation Help'!$C$34="50%",$F$5=Inservice),VLOOKUP($C$2,'LookUp Ranges'!$A$64:$CY$69,CL$38)*$B42,VLOOKUP($C$2,'LookUp Ranges'!$A$56:$CY$62,CL$38)*$B42))</f>
        <v>0</v>
      </c>
      <c r="CO42" s="257">
        <f ca="1">IF($F42=$B42,0,IF(AND('Bonus Depreciation Help'!$C$34="50%",$F$5=Inservice),VLOOKUP($C$2,'LookUp Ranges'!$A$64:$CY$69,CM$38)*$B42,VLOOKUP($C$2,'LookUp Ranges'!$A$56:$CY$62,CM$38)*$B42))</f>
        <v>0</v>
      </c>
      <c r="CP42" s="257">
        <f ca="1">IF($F42=$B42,0,IF(AND('Bonus Depreciation Help'!$C$34="50%",$F$5=Inservice),VLOOKUP($C$2,'LookUp Ranges'!$A$64:$CY$69,CN$38)*$B42,VLOOKUP($C$2,'LookUp Ranges'!$A$56:$CY$62,CN$38)*$B42))</f>
        <v>0</v>
      </c>
      <c r="CQ42" s="257">
        <f ca="1">IF($F42=$B42,0,IF(AND('Bonus Depreciation Help'!$C$34="50%",$F$5=Inservice),VLOOKUP($C$2,'LookUp Ranges'!$A$64:$CY$69,CO$38)*$B42,VLOOKUP($C$2,'LookUp Ranges'!$A$56:$CY$62,CO$38)*$B42))</f>
        <v>0</v>
      </c>
      <c r="CR42" s="257">
        <f ca="1">IF($F42=$B42,0,IF(AND('Bonus Depreciation Help'!$C$34="50%",$F$5=Inservice),VLOOKUP($C$2,'LookUp Ranges'!$A$64:$CY$69,CP$38)*$B42,VLOOKUP($C$2,'LookUp Ranges'!$A$56:$CY$62,CP$38)*$B42))</f>
        <v>0</v>
      </c>
      <c r="CS42" s="257">
        <f ca="1">IF($F42=$B42,0,IF(AND('Bonus Depreciation Help'!$C$34="50%",$F$5=Inservice),VLOOKUP($C$2,'LookUp Ranges'!$A$64:$CY$69,CQ$38)*$B42,VLOOKUP($C$2,'LookUp Ranges'!$A$56:$CY$62,CQ$38)*$B42))</f>
        <v>0</v>
      </c>
      <c r="CT42" s="257">
        <f ca="1">IF($F42=$B42,0,IF(AND('Bonus Depreciation Help'!$C$34="50%",$F$5=Inservice),VLOOKUP($C$2,'LookUp Ranges'!$A$64:$CY$69,CR$38)*$B42,VLOOKUP($C$2,'LookUp Ranges'!$A$56:$CY$62,CR$38)*$B42))</f>
        <v>0</v>
      </c>
      <c r="CU42" s="257">
        <f ca="1">IF($F42=$B42,0,IF(AND('Bonus Depreciation Help'!$C$34="50%",$F$5=Inservice),VLOOKUP($C$2,'LookUp Ranges'!$A$64:$CY$69,CS$38)*$B42,VLOOKUP($C$2,'LookUp Ranges'!$A$56:$CY$62,CS$38)*$B42))</f>
        <v>0</v>
      </c>
      <c r="CV42" s="257">
        <f ca="1">IF($F42=$B42,0,IF(AND('Bonus Depreciation Help'!$C$34="50%",$F$5=Inservice),VLOOKUP($C$2,'LookUp Ranges'!$A$64:$CY$69,CT$38)*$B42,VLOOKUP($C$2,'LookUp Ranges'!$A$56:$CY$62,CT$38)*$B42))</f>
        <v>0</v>
      </c>
      <c r="CW42" s="257">
        <f ca="1">IF($F42=$B42,0,IF(AND('Bonus Depreciation Help'!$C$34="50%",$F$5=Inservice),VLOOKUP($C$2,'LookUp Ranges'!$A$64:$CY$69,CU$38)*$B42,VLOOKUP($C$2,'LookUp Ranges'!$A$56:$CY$62,CU$38)*$B42))</f>
        <v>0</v>
      </c>
      <c r="CX42" s="257">
        <f ca="1">IF($F42=$B42,0,IF(AND('Bonus Depreciation Help'!$C$34="50%",$F$5=Inservice),VLOOKUP($C$2,'LookUp Ranges'!$A$64:$CY$69,CV$38)*$B42,VLOOKUP($C$2,'LookUp Ranges'!$A$56:$CY$62,CV$38)*$B42))</f>
        <v>0</v>
      </c>
      <c r="CY42" s="247">
        <f t="shared" ca="1" si="28"/>
        <v>0</v>
      </c>
    </row>
    <row r="43" spans="1:103" x14ac:dyDescent="0.2">
      <c r="A43" s="246">
        <f t="shared" si="26"/>
        <v>5</v>
      </c>
      <c r="B43" s="238">
        <f t="shared" si="27"/>
        <v>0</v>
      </c>
      <c r="C43" s="248"/>
      <c r="D43" s="248"/>
      <c r="E43" s="248"/>
      <c r="F43" s="248"/>
      <c r="G43" s="256">
        <f ca="1">IF(AND('Bonus Depreciation Help'!$C$34="100%",G$5=Inservice),$B43,IF(AND('Bonus Depreciation Help'!$C$34="50%",G$5=Inservice),VLOOKUP($C$2,'LookUp Ranges'!$A$64:$CY$69,D$38)*$B43,VLOOKUP($C$2,'LookUp Ranges'!$A$56:$CY$62,D$38)*$B43))</f>
        <v>0</v>
      </c>
      <c r="H43" s="256">
        <f ca="1">IF($G43=$B43,0,IF(AND('Bonus Depreciation Help'!$C$34="50%",$G$5=Inservice),VLOOKUP($C$2,'LookUp Ranges'!$A$64:$CY$69,E$38)*$B43,VLOOKUP($C$2,'LookUp Ranges'!$A$56:$CY$62,E$38)*$B43))</f>
        <v>0</v>
      </c>
      <c r="I43" s="256">
        <f ca="1">IF($G43=$B43,0,IF(AND('Bonus Depreciation Help'!$C$34="50%",$G$5=Inservice),VLOOKUP($C$2,'LookUp Ranges'!$A$64:$CY$69,F$38)*$B43,VLOOKUP($C$2,'LookUp Ranges'!$A$56:$CY$62,F$38)*$B43))</f>
        <v>0</v>
      </c>
      <c r="J43" s="256">
        <f ca="1">IF($G43=$B43,0,IF(AND('Bonus Depreciation Help'!$C$34="50%",$G$5=Inservice),VLOOKUP($C$2,'LookUp Ranges'!$A$64:$CY$69,G$38)*$B43,VLOOKUP($C$2,'LookUp Ranges'!$A$56:$CY$62,G$38)*$B43))</f>
        <v>0</v>
      </c>
      <c r="K43" s="256">
        <f ca="1">IF($G43=$B43,0,IF(AND('Bonus Depreciation Help'!$C$34="50%",$G$5=Inservice),VLOOKUP($C$2,'LookUp Ranges'!$A$64:$CY$69,H$38)*$B43,VLOOKUP($C$2,'LookUp Ranges'!$A$56:$CY$62,H$38)*$B43))</f>
        <v>0</v>
      </c>
      <c r="L43" s="256">
        <f ca="1">IF($G43=$B43,0,IF(AND('Bonus Depreciation Help'!$C$34="50%",$G$5=Inservice),VLOOKUP($C$2,'LookUp Ranges'!$A$64:$CY$69,I$38)*$B43,VLOOKUP($C$2,'LookUp Ranges'!$A$56:$CY$62,I$38)*$B43))</f>
        <v>0</v>
      </c>
      <c r="M43" s="256">
        <f ca="1">IF($G43=$B43,0,IF(AND('Bonus Depreciation Help'!$C$34="50%",$G$5=Inservice),VLOOKUP($C$2,'LookUp Ranges'!$A$64:$CY$69,J$38)*$B43,VLOOKUP($C$2,'LookUp Ranges'!$A$56:$CY$62,J$38)*$B43))</f>
        <v>0</v>
      </c>
      <c r="N43" s="256">
        <f ca="1">IF($G43=$B43,0,IF(AND('Bonus Depreciation Help'!$C$34="50%",$G$5=Inservice),VLOOKUP($C$2,'LookUp Ranges'!$A$64:$CY$69,K$38)*$B43,VLOOKUP($C$2,'LookUp Ranges'!$A$56:$CY$62,K$38)*$B43))</f>
        <v>0</v>
      </c>
      <c r="O43" s="256">
        <f ca="1">IF($G43=$B43,0,IF(AND('Bonus Depreciation Help'!$C$34="50%",$G$5=Inservice),VLOOKUP($C$2,'LookUp Ranges'!$A$64:$CY$69,L$38)*$B43,VLOOKUP($C$2,'LookUp Ranges'!$A$56:$CY$62,L$38)*$B43))</f>
        <v>0</v>
      </c>
      <c r="P43" s="256">
        <f ca="1">IF($G43=$B43,0,IF(AND('Bonus Depreciation Help'!$C$34="50%",$G$5=Inservice),VLOOKUP($C$2,'LookUp Ranges'!$A$64:$CY$69,M$38)*$B43,VLOOKUP($C$2,'LookUp Ranges'!$A$56:$CY$62,M$38)*$B43))</f>
        <v>0</v>
      </c>
      <c r="Q43" s="256">
        <f ca="1">IF($G43=$B43,0,IF(AND('Bonus Depreciation Help'!$C$34="50%",$G$5=Inservice),VLOOKUP($C$2,'LookUp Ranges'!$A$64:$CY$69,N$38)*$B43,VLOOKUP($C$2,'LookUp Ranges'!$A$56:$CY$62,N$38)*$B43))</f>
        <v>0</v>
      </c>
      <c r="R43" s="256">
        <f ca="1">IF($G43=$B43,0,IF(AND('Bonus Depreciation Help'!$C$34="50%",$G$5=Inservice),VLOOKUP($C$2,'LookUp Ranges'!$A$64:$CY$69,O$38)*$B43,VLOOKUP($C$2,'LookUp Ranges'!$A$56:$CY$62,O$38)*$B43))</f>
        <v>0</v>
      </c>
      <c r="S43" s="256">
        <f ca="1">IF($G43=$B43,0,IF(AND('Bonus Depreciation Help'!$C$34="50%",$G$5=Inservice),VLOOKUP($C$2,'LookUp Ranges'!$A$64:$CY$69,P$38)*$B43,VLOOKUP($C$2,'LookUp Ranges'!$A$56:$CY$62,P$38)*$B43))</f>
        <v>0</v>
      </c>
      <c r="T43" s="256">
        <f ca="1">IF($G43=$B43,0,IF(AND('Bonus Depreciation Help'!$C$34="50%",$G$5=Inservice),VLOOKUP($C$2,'LookUp Ranges'!$A$64:$CY$69,Q$38)*$B43,VLOOKUP($C$2,'LookUp Ranges'!$A$56:$CY$62,Q$38)*$B43))</f>
        <v>0</v>
      </c>
      <c r="U43" s="256">
        <f ca="1">IF($G43=$B43,0,IF(AND('Bonus Depreciation Help'!$C$34="50%",$G$5=Inservice),VLOOKUP($C$2,'LookUp Ranges'!$A$64:$CY$69,R$38)*$B43,VLOOKUP($C$2,'LookUp Ranges'!$A$56:$CY$62,R$38)*$B43))</f>
        <v>0</v>
      </c>
      <c r="V43" s="256">
        <f ca="1">IF($G43=$B43,0,IF(AND('Bonus Depreciation Help'!$C$34="50%",$G$5=Inservice),VLOOKUP($C$2,'LookUp Ranges'!$A$64:$CY$69,S$38)*$B43,VLOOKUP($C$2,'LookUp Ranges'!$A$56:$CY$62,S$38)*$B43))</f>
        <v>0</v>
      </c>
      <c r="W43" s="256">
        <f ca="1">IF($G43=$B43,0,IF(AND('Bonus Depreciation Help'!$C$34="50%",$G$5=Inservice),VLOOKUP($C$2,'LookUp Ranges'!$A$64:$CY$69,T$38)*$B43,VLOOKUP($C$2,'LookUp Ranges'!$A$56:$CY$62,T$38)*$B43))</f>
        <v>0</v>
      </c>
      <c r="X43" s="256">
        <f ca="1">IF($G43=$B43,0,IF(AND('Bonus Depreciation Help'!$C$34="50%",$G$5=Inservice),VLOOKUP($C$2,'LookUp Ranges'!$A$64:$CY$69,U$38)*$B43,VLOOKUP($C$2,'LookUp Ranges'!$A$56:$CY$62,U$38)*$B43))</f>
        <v>0</v>
      </c>
      <c r="Y43" s="256">
        <f ca="1">IF($G43=$B43,0,IF(AND('Bonus Depreciation Help'!$C$34="50%",$G$5=Inservice),VLOOKUP($C$2,'LookUp Ranges'!$A$64:$CY$69,V$38)*$B43,VLOOKUP($C$2,'LookUp Ranges'!$A$56:$CY$62,V$38)*$B43))</f>
        <v>0</v>
      </c>
      <c r="Z43" s="257">
        <f ca="1">IF($G43=$B43,0,IF(AND('Bonus Depreciation Help'!$C$34="50%",$G$5=Inservice),VLOOKUP($C$2,'LookUp Ranges'!$A$64:$CY$69,W$38)*$B43,VLOOKUP($C$2,'LookUp Ranges'!$A$56:$CY$62,W$38)*$B43))</f>
        <v>0</v>
      </c>
      <c r="AA43" s="257">
        <f ca="1">IF($G43=$B43,0,IF(AND('Bonus Depreciation Help'!$C$34="50%",$G$5=Inservice),VLOOKUP($C$2,'LookUp Ranges'!$A$64:$CY$69,X$38)*$B43,VLOOKUP($C$2,'LookUp Ranges'!$A$56:$CY$62,X$38)*$B43))</f>
        <v>0</v>
      </c>
      <c r="AB43" s="257">
        <f ca="1">IF($G43=$B43,0,IF(AND('Bonus Depreciation Help'!$C$34="50%",$G$5=Inservice),VLOOKUP($C$2,'LookUp Ranges'!$A$64:$CY$69,Y$38)*$B43,VLOOKUP($C$2,'LookUp Ranges'!$A$56:$CY$62,Y$38)*$B43))</f>
        <v>0</v>
      </c>
      <c r="AC43" s="257">
        <f ca="1">IF($G43=$B43,0,IF(AND('Bonus Depreciation Help'!$C$34="50%",$G$5=Inservice),VLOOKUP($C$2,'LookUp Ranges'!$A$64:$CY$69,Z$38)*$B43,VLOOKUP($C$2,'LookUp Ranges'!$A$56:$CY$62,Z$38)*$B43))</f>
        <v>0</v>
      </c>
      <c r="AD43" s="257">
        <f ca="1">IF($G43=$B43,0,IF(AND('Bonus Depreciation Help'!$C$34="50%",$G$5=Inservice),VLOOKUP($C$2,'LookUp Ranges'!$A$64:$CY$69,AA$38)*$B43,VLOOKUP($C$2,'LookUp Ranges'!$A$56:$CY$62,AA$38)*$B43))</f>
        <v>0</v>
      </c>
      <c r="AE43" s="257">
        <f ca="1">IF($G43=$B43,0,IF(AND('Bonus Depreciation Help'!$C$34="50%",$G$5=Inservice),VLOOKUP($C$2,'LookUp Ranges'!$A$64:$CY$69,AB$38)*$B43,VLOOKUP($C$2,'LookUp Ranges'!$A$56:$CY$62,AB$38)*$B43))</f>
        <v>0</v>
      </c>
      <c r="AF43" s="257">
        <f ca="1">IF($G43=$B43,0,IF(AND('Bonus Depreciation Help'!$C$34="50%",$G$5=Inservice),VLOOKUP($C$2,'LookUp Ranges'!$A$64:$CY$69,AC$38)*$B43,VLOOKUP($C$2,'LookUp Ranges'!$A$56:$CY$62,AC$38)*$B43))</f>
        <v>0</v>
      </c>
      <c r="AG43" s="257">
        <f ca="1">IF($G43=$B43,0,IF(AND('Bonus Depreciation Help'!$C$34="50%",$G$5=Inservice),VLOOKUP($C$2,'LookUp Ranges'!$A$64:$CY$69,AD$38)*$B43,VLOOKUP($C$2,'LookUp Ranges'!$A$56:$CY$62,AD$38)*$B43))</f>
        <v>0</v>
      </c>
      <c r="AH43" s="257">
        <f ca="1">IF($G43=$B43,0,IF(AND('Bonus Depreciation Help'!$C$34="50%",$G$5=Inservice),VLOOKUP($C$2,'LookUp Ranges'!$A$64:$CY$69,AE$38)*$B43,VLOOKUP($C$2,'LookUp Ranges'!$A$56:$CY$62,AE$38)*$B43))</f>
        <v>0</v>
      </c>
      <c r="AI43" s="257">
        <f ca="1">IF($G43=$B43,0,IF(AND('Bonus Depreciation Help'!$C$34="50%",$G$5=Inservice),VLOOKUP($C$2,'LookUp Ranges'!$A$64:$CY$69,AF$38)*$B43,VLOOKUP($C$2,'LookUp Ranges'!$A$56:$CY$62,AF$38)*$B43))</f>
        <v>0</v>
      </c>
      <c r="AJ43" s="257">
        <f ca="1">IF($G43=$B43,0,IF(AND('Bonus Depreciation Help'!$C$34="50%",$G$5=Inservice),VLOOKUP($C$2,'LookUp Ranges'!$A$64:$CY$69,AG$38)*$B43,VLOOKUP($C$2,'LookUp Ranges'!$A$56:$CY$62,AG$38)*$B43))</f>
        <v>0</v>
      </c>
      <c r="AK43" s="257">
        <f ca="1">IF($G43=$B43,0,IF(AND('Bonus Depreciation Help'!$C$34="50%",$G$5=Inservice),VLOOKUP($C$2,'LookUp Ranges'!$A$64:$CY$69,AH$38)*$B43,VLOOKUP($C$2,'LookUp Ranges'!$A$56:$CY$62,AH$38)*$B43))</f>
        <v>0</v>
      </c>
      <c r="AL43" s="257">
        <f ca="1">IF($G43=$B43,0,IF(AND('Bonus Depreciation Help'!$C$34="50%",$G$5=Inservice),VLOOKUP($C$2,'LookUp Ranges'!$A$64:$CY$69,AI$38)*$B43,VLOOKUP($C$2,'LookUp Ranges'!$A$56:$CY$62,AI$38)*$B43))</f>
        <v>0</v>
      </c>
      <c r="AM43" s="257">
        <f ca="1">IF($G43=$B43,0,IF(AND('Bonus Depreciation Help'!$C$34="50%",$G$5=Inservice),VLOOKUP($C$2,'LookUp Ranges'!$A$64:$CY$69,AJ$38)*$B43,VLOOKUP($C$2,'LookUp Ranges'!$A$56:$CY$62,AJ$38)*$B43))</f>
        <v>0</v>
      </c>
      <c r="AN43" s="257">
        <f ca="1">IF($G43=$B43,0,IF(AND('Bonus Depreciation Help'!$C$34="50%",$G$5=Inservice),VLOOKUP($C$2,'LookUp Ranges'!$A$64:$CY$69,AK$38)*$B43,VLOOKUP($C$2,'LookUp Ranges'!$A$56:$CY$62,AK$38)*$B43))</f>
        <v>0</v>
      </c>
      <c r="AO43" s="257">
        <f ca="1">IF($G43=$B43,0,IF(AND('Bonus Depreciation Help'!$C$34="50%",$G$5=Inservice),VLOOKUP($C$2,'LookUp Ranges'!$A$64:$CY$69,AL$38)*$B43,VLOOKUP($C$2,'LookUp Ranges'!$A$56:$CY$62,AL$38)*$B43))</f>
        <v>0</v>
      </c>
      <c r="AP43" s="257">
        <f ca="1">IF($G43=$B43,0,IF(AND('Bonus Depreciation Help'!$C$34="50%",$G$5=Inservice),VLOOKUP($C$2,'LookUp Ranges'!$A$64:$CY$69,AM$38)*$B43,VLOOKUP($C$2,'LookUp Ranges'!$A$56:$CY$62,AM$38)*$B43))</f>
        <v>0</v>
      </c>
      <c r="AQ43" s="257">
        <f ca="1">IF($G43=$B43,0,IF(AND('Bonus Depreciation Help'!$C$34="50%",$G$5=Inservice),VLOOKUP($C$2,'LookUp Ranges'!$A$64:$CY$69,AN$38)*$B43,VLOOKUP($C$2,'LookUp Ranges'!$A$56:$CY$62,AN$38)*$B43))</f>
        <v>0</v>
      </c>
      <c r="AR43" s="257">
        <f ca="1">IF($G43=$B43,0,IF(AND('Bonus Depreciation Help'!$C$34="50%",$G$5=Inservice),VLOOKUP($C$2,'LookUp Ranges'!$A$64:$CY$69,AO$38)*$B43,VLOOKUP($C$2,'LookUp Ranges'!$A$56:$CY$62,AO$38)*$B43))</f>
        <v>0</v>
      </c>
      <c r="AS43" s="257">
        <f ca="1">IF($G43=$B43,0,IF(AND('Bonus Depreciation Help'!$C$34="50%",$G$5=Inservice),VLOOKUP($C$2,'LookUp Ranges'!$A$64:$CY$69,AP$38)*$B43,VLOOKUP($C$2,'LookUp Ranges'!$A$56:$CY$62,AP$38)*$B43))</f>
        <v>0</v>
      </c>
      <c r="AT43" s="257">
        <f ca="1">IF($G43=$B43,0,IF(AND('Bonus Depreciation Help'!$C$34="50%",$G$5=Inservice),VLOOKUP($C$2,'LookUp Ranges'!$A$64:$CY$69,AQ$38)*$B43,VLOOKUP($C$2,'LookUp Ranges'!$A$56:$CY$62,AQ$38)*$B43))</f>
        <v>0</v>
      </c>
      <c r="AU43" s="257">
        <f ca="1">IF($G43=$B43,0,IF(AND('Bonus Depreciation Help'!$C$34="50%",$G$5=Inservice),VLOOKUP($C$2,'LookUp Ranges'!$A$64:$CY$69,AR$38)*$B43,VLOOKUP($C$2,'LookUp Ranges'!$A$56:$CY$62,AR$38)*$B43))</f>
        <v>0</v>
      </c>
      <c r="AV43" s="257">
        <f ca="1">IF($G43=$B43,0,IF(AND('Bonus Depreciation Help'!$C$34="50%",$G$5=Inservice),VLOOKUP($C$2,'LookUp Ranges'!$A$64:$CY$69,AS$38)*$B43,VLOOKUP($C$2,'LookUp Ranges'!$A$56:$CY$62,AS$38)*$B43))</f>
        <v>0</v>
      </c>
      <c r="AW43" s="257">
        <f ca="1">IF($G43=$B43,0,IF(AND('Bonus Depreciation Help'!$C$34="50%",$G$5=Inservice),VLOOKUP($C$2,'LookUp Ranges'!$A$64:$CY$69,AT$38)*$B43,VLOOKUP($C$2,'LookUp Ranges'!$A$56:$CY$62,AT$38)*$B43))</f>
        <v>0</v>
      </c>
      <c r="AX43" s="257">
        <f ca="1">IF($G43=$B43,0,IF(AND('Bonus Depreciation Help'!$C$34="50%",$G$5=Inservice),VLOOKUP($C$2,'LookUp Ranges'!$A$64:$CY$69,AU$38)*$B43,VLOOKUP($C$2,'LookUp Ranges'!$A$56:$CY$62,AU$38)*$B43))</f>
        <v>0</v>
      </c>
      <c r="AY43" s="257">
        <f ca="1">IF($G43=$B43,0,IF(AND('Bonus Depreciation Help'!$C$34="50%",$G$5=Inservice),VLOOKUP($C$2,'LookUp Ranges'!$A$64:$CY$69,AV$38)*$B43,VLOOKUP($C$2,'LookUp Ranges'!$A$56:$CY$62,AV$38)*$B43))</f>
        <v>0</v>
      </c>
      <c r="AZ43" s="257">
        <f ca="1">IF($G43=$B43,0,IF(AND('Bonus Depreciation Help'!$C$34="50%",$G$5=Inservice),VLOOKUP($C$2,'LookUp Ranges'!$A$64:$CY$69,AW$38)*$B43,VLOOKUP($C$2,'LookUp Ranges'!$A$56:$CY$62,AW$38)*$B43))</f>
        <v>0</v>
      </c>
      <c r="BA43" s="257">
        <f ca="1">IF($G43=$B43,0,IF(AND('Bonus Depreciation Help'!$C$34="50%",$G$5=Inservice),VLOOKUP($C$2,'LookUp Ranges'!$A$64:$CY$69,AX$38)*$B43,VLOOKUP($C$2,'LookUp Ranges'!$A$56:$CY$62,AX$38)*$B43))</f>
        <v>0</v>
      </c>
      <c r="BB43" s="257">
        <f ca="1">IF($G43=$B43,0,IF(AND('Bonus Depreciation Help'!$C$34="50%",$G$5=Inservice),VLOOKUP($C$2,'LookUp Ranges'!$A$64:$CY$69,AY$38)*$B43,VLOOKUP($C$2,'LookUp Ranges'!$A$56:$CY$62,AY$38)*$B43))</f>
        <v>0</v>
      </c>
      <c r="BC43" s="257">
        <f ca="1">IF($G43=$B43,0,IF(AND('Bonus Depreciation Help'!$C$34="50%",$G$5=Inservice),VLOOKUP($C$2,'LookUp Ranges'!$A$64:$CY$69,AZ$38)*$B43,VLOOKUP($C$2,'LookUp Ranges'!$A$56:$CY$62,AZ$38)*$B43))</f>
        <v>0</v>
      </c>
      <c r="BD43" s="257">
        <f ca="1">IF($G43=$B43,0,IF(AND('Bonus Depreciation Help'!$C$34="50%",$G$5=Inservice),VLOOKUP($C$2,'LookUp Ranges'!$A$64:$CY$69,BA$38)*$B43,VLOOKUP($C$2,'LookUp Ranges'!$A$56:$CY$62,BA$38)*$B43))</f>
        <v>0</v>
      </c>
      <c r="BE43" s="257">
        <f ca="1">IF($G43=$B43,0,IF(AND('Bonus Depreciation Help'!$C$34="50%",$G$5=Inservice),VLOOKUP($C$2,'LookUp Ranges'!$A$64:$CY$69,BB$38)*$B43,VLOOKUP($C$2,'LookUp Ranges'!$A$56:$CY$62,BB$38)*$B43))</f>
        <v>0</v>
      </c>
      <c r="BF43" s="257">
        <f ca="1">IF($G43=$B43,0,IF(AND('Bonus Depreciation Help'!$C$34="50%",$G$5=Inservice),VLOOKUP($C$2,'LookUp Ranges'!$A$64:$CY$69,BC$38)*$B43,VLOOKUP($C$2,'LookUp Ranges'!$A$56:$CY$62,BC$38)*$B43))</f>
        <v>0</v>
      </c>
      <c r="BG43" s="257">
        <f ca="1">IF($G43=$B43,0,IF(AND('Bonus Depreciation Help'!$C$34="50%",$G$5=Inservice),VLOOKUP($C$2,'LookUp Ranges'!$A$64:$CY$69,BD$38)*$B43,VLOOKUP($C$2,'LookUp Ranges'!$A$56:$CY$62,BD$38)*$B43))</f>
        <v>0</v>
      </c>
      <c r="BH43" s="257">
        <f ca="1">IF($G43=$B43,0,IF(AND('Bonus Depreciation Help'!$C$34="50%",$G$5=Inservice),VLOOKUP($C$2,'LookUp Ranges'!$A$64:$CY$69,BE$38)*$B43,VLOOKUP($C$2,'LookUp Ranges'!$A$56:$CY$62,BE$38)*$B43))</f>
        <v>0</v>
      </c>
      <c r="BI43" s="257">
        <f ca="1">IF($G43=$B43,0,IF(AND('Bonus Depreciation Help'!$C$34="50%",$G$5=Inservice),VLOOKUP($C$2,'LookUp Ranges'!$A$64:$CY$69,BF$38)*$B43,VLOOKUP($C$2,'LookUp Ranges'!$A$56:$CY$62,BF$38)*$B43))</f>
        <v>0</v>
      </c>
      <c r="BJ43" s="257">
        <f ca="1">IF($G43=$B43,0,IF(AND('Bonus Depreciation Help'!$C$34="50%",$G$5=Inservice),VLOOKUP($C$2,'LookUp Ranges'!$A$64:$CY$69,BG$38)*$B43,VLOOKUP($C$2,'LookUp Ranges'!$A$56:$CY$62,BG$38)*$B43))</f>
        <v>0</v>
      </c>
      <c r="BK43" s="257">
        <f ca="1">IF($G43=$B43,0,IF(AND('Bonus Depreciation Help'!$C$34="50%",$G$5=Inservice),VLOOKUP($C$2,'LookUp Ranges'!$A$64:$CY$69,BH$38)*$B43,VLOOKUP($C$2,'LookUp Ranges'!$A$56:$CY$62,BH$38)*$B43))</f>
        <v>0</v>
      </c>
      <c r="BL43" s="257">
        <f ca="1">IF($G43=$B43,0,IF(AND('Bonus Depreciation Help'!$C$34="50%",$G$5=Inservice),VLOOKUP($C$2,'LookUp Ranges'!$A$64:$CY$69,BI$38)*$B43,VLOOKUP($C$2,'LookUp Ranges'!$A$56:$CY$62,BI$38)*$B43))</f>
        <v>0</v>
      </c>
      <c r="BM43" s="257">
        <f ca="1">IF($G43=$B43,0,IF(AND('Bonus Depreciation Help'!$C$34="50%",$G$5=Inservice),VLOOKUP($C$2,'LookUp Ranges'!$A$64:$CY$69,BJ$38)*$B43,VLOOKUP($C$2,'LookUp Ranges'!$A$56:$CY$62,BJ$38)*$B43))</f>
        <v>0</v>
      </c>
      <c r="BN43" s="257">
        <f ca="1">IF($G43=$B43,0,IF(AND('Bonus Depreciation Help'!$C$34="50%",$G$5=Inservice),VLOOKUP($C$2,'LookUp Ranges'!$A$64:$CY$69,BK$38)*$B43,VLOOKUP($C$2,'LookUp Ranges'!$A$56:$CY$62,BK$38)*$B43))</f>
        <v>0</v>
      </c>
      <c r="BO43" s="257">
        <f ca="1">IF($G43=$B43,0,IF(AND('Bonus Depreciation Help'!$C$34="50%",$G$5=Inservice),VLOOKUP($C$2,'LookUp Ranges'!$A$64:$CY$69,BL$38)*$B43,VLOOKUP($C$2,'LookUp Ranges'!$A$56:$CY$62,BL$38)*$B43))</f>
        <v>0</v>
      </c>
      <c r="BP43" s="257">
        <f ca="1">IF($G43=$B43,0,IF(AND('Bonus Depreciation Help'!$C$34="50%",$G$5=Inservice),VLOOKUP($C$2,'LookUp Ranges'!$A$64:$CY$69,BM$38)*$B43,VLOOKUP($C$2,'LookUp Ranges'!$A$56:$CY$62,BM$38)*$B43))</f>
        <v>0</v>
      </c>
      <c r="BQ43" s="257">
        <f ca="1">IF($G43=$B43,0,IF(AND('Bonus Depreciation Help'!$C$34="50%",$G$5=Inservice),VLOOKUP($C$2,'LookUp Ranges'!$A$64:$CY$69,BN$38)*$B43,VLOOKUP($C$2,'LookUp Ranges'!$A$56:$CY$62,BN$38)*$B43))</f>
        <v>0</v>
      </c>
      <c r="BR43" s="257">
        <f ca="1">IF($G43=$B43,0,IF(AND('Bonus Depreciation Help'!$C$34="50%",$G$5=Inservice),VLOOKUP($C$2,'LookUp Ranges'!$A$64:$CY$69,BO$38)*$B43,VLOOKUP($C$2,'LookUp Ranges'!$A$56:$CY$62,BO$38)*$B43))</f>
        <v>0</v>
      </c>
      <c r="BS43" s="257">
        <f ca="1">IF($G43=$B43,0,IF(AND('Bonus Depreciation Help'!$C$34="50%",$G$5=Inservice),VLOOKUP($C$2,'LookUp Ranges'!$A$64:$CY$69,BP$38)*$B43,VLOOKUP($C$2,'LookUp Ranges'!$A$56:$CY$62,BP$38)*$B43))</f>
        <v>0</v>
      </c>
      <c r="BT43" s="257">
        <f ca="1">IF($G43=$B43,0,IF(AND('Bonus Depreciation Help'!$C$34="50%",$G$5=Inservice),VLOOKUP($C$2,'LookUp Ranges'!$A$64:$CY$69,BQ$38)*$B43,VLOOKUP($C$2,'LookUp Ranges'!$A$56:$CY$62,BQ$38)*$B43))</f>
        <v>0</v>
      </c>
      <c r="BU43" s="257">
        <f ca="1">IF($G43=$B43,0,IF(AND('Bonus Depreciation Help'!$C$34="50%",$G$5=Inservice),VLOOKUP($C$2,'LookUp Ranges'!$A$64:$CY$69,BR$38)*$B43,VLOOKUP($C$2,'LookUp Ranges'!$A$56:$CY$62,BR$38)*$B43))</f>
        <v>0</v>
      </c>
      <c r="BV43" s="257">
        <f ca="1">IF($G43=$B43,0,IF(AND('Bonus Depreciation Help'!$C$34="50%",$G$5=Inservice),VLOOKUP($C$2,'LookUp Ranges'!$A$64:$CY$69,BS$38)*$B43,VLOOKUP($C$2,'LookUp Ranges'!$A$56:$CY$62,BS$38)*$B43))</f>
        <v>0</v>
      </c>
      <c r="BW43" s="257">
        <f ca="1">IF($G43=$B43,0,IF(AND('Bonus Depreciation Help'!$C$34="50%",$G$5=Inservice),VLOOKUP($C$2,'LookUp Ranges'!$A$64:$CY$69,BT$38)*$B43,VLOOKUP($C$2,'LookUp Ranges'!$A$56:$CY$62,BT$38)*$B43))</f>
        <v>0</v>
      </c>
      <c r="BX43" s="257">
        <f ca="1">IF($G43=$B43,0,IF(AND('Bonus Depreciation Help'!$C$34="50%",$G$5=Inservice),VLOOKUP($C$2,'LookUp Ranges'!$A$64:$CY$69,BU$38)*$B43,VLOOKUP($C$2,'LookUp Ranges'!$A$56:$CY$62,BU$38)*$B43))</f>
        <v>0</v>
      </c>
      <c r="BY43" s="257">
        <f ca="1">IF($G43=$B43,0,IF(AND('Bonus Depreciation Help'!$C$34="50%",$G$5=Inservice),VLOOKUP($C$2,'LookUp Ranges'!$A$64:$CY$69,BV$38)*$B43,VLOOKUP($C$2,'LookUp Ranges'!$A$56:$CY$62,BV$38)*$B43))</f>
        <v>0</v>
      </c>
      <c r="BZ43" s="257">
        <f ca="1">IF($G43=$B43,0,IF(AND('Bonus Depreciation Help'!$C$34="50%",$G$5=Inservice),VLOOKUP($C$2,'LookUp Ranges'!$A$64:$CY$69,BW$38)*$B43,VLOOKUP($C$2,'LookUp Ranges'!$A$56:$CY$62,BW$38)*$B43))</f>
        <v>0</v>
      </c>
      <c r="CA43" s="257">
        <f ca="1">IF($G43=$B43,0,IF(AND('Bonus Depreciation Help'!$C$34="50%",$G$5=Inservice),VLOOKUP($C$2,'LookUp Ranges'!$A$64:$CY$69,BX$38)*$B43,VLOOKUP($C$2,'LookUp Ranges'!$A$56:$CY$62,BX$38)*$B43))</f>
        <v>0</v>
      </c>
      <c r="CB43" s="257">
        <f ca="1">IF($G43=$B43,0,IF(AND('Bonus Depreciation Help'!$C$34="50%",$G$5=Inservice),VLOOKUP($C$2,'LookUp Ranges'!$A$64:$CY$69,BY$38)*$B43,VLOOKUP($C$2,'LookUp Ranges'!$A$56:$CY$62,BY$38)*$B43))</f>
        <v>0</v>
      </c>
      <c r="CC43" s="257">
        <f ca="1">IF($G43=$B43,0,IF(AND('Bonus Depreciation Help'!$C$34="50%",$G$5=Inservice),VLOOKUP($C$2,'LookUp Ranges'!$A$64:$CY$69,BZ$38)*$B43,VLOOKUP($C$2,'LookUp Ranges'!$A$56:$CY$62,BZ$38)*$B43))</f>
        <v>0</v>
      </c>
      <c r="CD43" s="257">
        <f ca="1">IF($G43=$B43,0,IF(AND('Bonus Depreciation Help'!$C$34="50%",$G$5=Inservice),VLOOKUP($C$2,'LookUp Ranges'!$A$64:$CY$69,CA$38)*$B43,VLOOKUP($C$2,'LookUp Ranges'!$A$56:$CY$62,CA$38)*$B43))</f>
        <v>0</v>
      </c>
      <c r="CE43" s="257">
        <f ca="1">IF($G43=$B43,0,IF(AND('Bonus Depreciation Help'!$C$34="50%",$G$5=Inservice),VLOOKUP($C$2,'LookUp Ranges'!$A$64:$CY$69,CB$38)*$B43,VLOOKUP($C$2,'LookUp Ranges'!$A$56:$CY$62,CB$38)*$B43))</f>
        <v>0</v>
      </c>
      <c r="CF43" s="257">
        <f ca="1">IF($G43=$B43,0,IF(AND('Bonus Depreciation Help'!$C$34="50%",$G$5=Inservice),VLOOKUP($C$2,'LookUp Ranges'!$A$64:$CY$69,CC$38)*$B43,VLOOKUP($C$2,'LookUp Ranges'!$A$56:$CY$62,CC$38)*$B43))</f>
        <v>0</v>
      </c>
      <c r="CG43" s="257">
        <f ca="1">IF($G43=$B43,0,IF(AND('Bonus Depreciation Help'!$C$34="50%",$G$5=Inservice),VLOOKUP($C$2,'LookUp Ranges'!$A$64:$CY$69,CD$38)*$B43,VLOOKUP($C$2,'LookUp Ranges'!$A$56:$CY$62,CD$38)*$B43))</f>
        <v>0</v>
      </c>
      <c r="CH43" s="257">
        <f ca="1">IF($G43=$B43,0,IF(AND('Bonus Depreciation Help'!$C$34="50%",$G$5=Inservice),VLOOKUP($C$2,'LookUp Ranges'!$A$64:$CY$69,CE$38)*$B43,VLOOKUP($C$2,'LookUp Ranges'!$A$56:$CY$62,CE$38)*$B43))</f>
        <v>0</v>
      </c>
      <c r="CI43" s="257">
        <f ca="1">IF($G43=$B43,0,IF(AND('Bonus Depreciation Help'!$C$34="50%",$G$5=Inservice),VLOOKUP($C$2,'LookUp Ranges'!$A$64:$CY$69,CF$38)*$B43,VLOOKUP($C$2,'LookUp Ranges'!$A$56:$CY$62,CF$38)*$B43))</f>
        <v>0</v>
      </c>
      <c r="CJ43" s="257">
        <f ca="1">IF($G43=$B43,0,IF(AND('Bonus Depreciation Help'!$C$34="50%",$G$5=Inservice),VLOOKUP($C$2,'LookUp Ranges'!$A$64:$CY$69,CG$38)*$B43,VLOOKUP($C$2,'LookUp Ranges'!$A$56:$CY$62,CG$38)*$B43))</f>
        <v>0</v>
      </c>
      <c r="CK43" s="257">
        <f ca="1">IF($G43=$B43,0,IF(AND('Bonus Depreciation Help'!$C$34="50%",$G$5=Inservice),VLOOKUP($C$2,'LookUp Ranges'!$A$64:$CY$69,CH$38)*$B43,VLOOKUP($C$2,'LookUp Ranges'!$A$56:$CY$62,CH$38)*$B43))</f>
        <v>0</v>
      </c>
      <c r="CL43" s="257">
        <f ca="1">IF($G43=$B43,0,IF(AND('Bonus Depreciation Help'!$C$34="50%",$G$5=Inservice),VLOOKUP($C$2,'LookUp Ranges'!$A$64:$CY$69,CI$38)*$B43,VLOOKUP($C$2,'LookUp Ranges'!$A$56:$CY$62,CI$38)*$B43))</f>
        <v>0</v>
      </c>
      <c r="CM43" s="257">
        <f ca="1">IF($G43=$B43,0,IF(AND('Bonus Depreciation Help'!$C$34="50%",$G$5=Inservice),VLOOKUP($C$2,'LookUp Ranges'!$A$64:$CY$69,CJ$38)*$B43,VLOOKUP($C$2,'LookUp Ranges'!$A$56:$CY$62,CJ$38)*$B43))</f>
        <v>0</v>
      </c>
      <c r="CN43" s="257">
        <f ca="1">IF($G43=$B43,0,IF(AND('Bonus Depreciation Help'!$C$34="50%",$G$5=Inservice),VLOOKUP($C$2,'LookUp Ranges'!$A$64:$CY$69,CK$38)*$B43,VLOOKUP($C$2,'LookUp Ranges'!$A$56:$CY$62,CK$38)*$B43))</f>
        <v>0</v>
      </c>
      <c r="CO43" s="257">
        <f ca="1">IF($G43=$B43,0,IF(AND('Bonus Depreciation Help'!$C$34="50%",$G$5=Inservice),VLOOKUP($C$2,'LookUp Ranges'!$A$64:$CY$69,CL$38)*$B43,VLOOKUP($C$2,'LookUp Ranges'!$A$56:$CY$62,CL$38)*$B43))</f>
        <v>0</v>
      </c>
      <c r="CP43" s="257">
        <f ca="1">IF($G43=$B43,0,IF(AND('Bonus Depreciation Help'!$C$34="50%",$G$5=Inservice),VLOOKUP($C$2,'LookUp Ranges'!$A$64:$CY$69,CM$38)*$B43,VLOOKUP($C$2,'LookUp Ranges'!$A$56:$CY$62,CM$38)*$B43))</f>
        <v>0</v>
      </c>
      <c r="CQ43" s="257">
        <f ca="1">IF($G43=$B43,0,IF(AND('Bonus Depreciation Help'!$C$34="50%",$G$5=Inservice),VLOOKUP($C$2,'LookUp Ranges'!$A$64:$CY$69,CN$38)*$B43,VLOOKUP($C$2,'LookUp Ranges'!$A$56:$CY$62,CN$38)*$B43))</f>
        <v>0</v>
      </c>
      <c r="CR43" s="257">
        <f ca="1">IF($G43=$B43,0,IF(AND('Bonus Depreciation Help'!$C$34="50%",$G$5=Inservice),VLOOKUP($C$2,'LookUp Ranges'!$A$64:$CY$69,CO$38)*$B43,VLOOKUP($C$2,'LookUp Ranges'!$A$56:$CY$62,CO$38)*$B43))</f>
        <v>0</v>
      </c>
      <c r="CS43" s="257">
        <f ca="1">IF($G43=$B43,0,IF(AND('Bonus Depreciation Help'!$C$34="50%",$G$5=Inservice),VLOOKUP($C$2,'LookUp Ranges'!$A$64:$CY$69,CP$38)*$B43,VLOOKUP($C$2,'LookUp Ranges'!$A$56:$CY$62,CP$38)*$B43))</f>
        <v>0</v>
      </c>
      <c r="CT43" s="257">
        <f ca="1">IF($G43=$B43,0,IF(AND('Bonus Depreciation Help'!$C$34="50%",$G$5=Inservice),VLOOKUP($C$2,'LookUp Ranges'!$A$64:$CY$69,CQ$38)*$B43,VLOOKUP($C$2,'LookUp Ranges'!$A$56:$CY$62,CQ$38)*$B43))</f>
        <v>0</v>
      </c>
      <c r="CU43" s="257">
        <f ca="1">IF($G43=$B43,0,IF(AND('Bonus Depreciation Help'!$C$34="50%",$G$5=Inservice),VLOOKUP($C$2,'LookUp Ranges'!$A$64:$CY$69,CR$38)*$B43,VLOOKUP($C$2,'LookUp Ranges'!$A$56:$CY$62,CR$38)*$B43))</f>
        <v>0</v>
      </c>
      <c r="CV43" s="257">
        <f ca="1">IF($G43=$B43,0,IF(AND('Bonus Depreciation Help'!$C$34="50%",$G$5=Inservice),VLOOKUP($C$2,'LookUp Ranges'!$A$64:$CY$69,CS$38)*$B43,VLOOKUP($C$2,'LookUp Ranges'!$A$56:$CY$62,CS$38)*$B43))</f>
        <v>0</v>
      </c>
      <c r="CW43" s="257">
        <f ca="1">IF($G43=$B43,0,IF(AND('Bonus Depreciation Help'!$C$34="50%",$G$5=Inservice),VLOOKUP($C$2,'LookUp Ranges'!$A$64:$CY$69,CT$38)*$B43,VLOOKUP($C$2,'LookUp Ranges'!$A$56:$CY$62,CT$38)*$B43))</f>
        <v>0</v>
      </c>
      <c r="CX43" s="257">
        <f ca="1">IF($G43=$B43,0,IF(AND('Bonus Depreciation Help'!$C$34="50%",$G$5=Inservice),VLOOKUP($C$2,'LookUp Ranges'!$A$64:$CY$69,CU$38)*$B43,VLOOKUP($C$2,'LookUp Ranges'!$A$56:$CY$62,CU$38)*$B43))</f>
        <v>0</v>
      </c>
      <c r="CY43" s="247">
        <f t="shared" ca="1" si="28"/>
        <v>0</v>
      </c>
    </row>
    <row r="44" spans="1:103" x14ac:dyDescent="0.2">
      <c r="A44" s="246">
        <f t="shared" si="26"/>
        <v>6</v>
      </c>
      <c r="B44" s="238">
        <f t="shared" si="27"/>
        <v>0</v>
      </c>
      <c r="C44" s="248"/>
      <c r="D44" s="248"/>
      <c r="E44" s="248"/>
      <c r="F44" s="248"/>
      <c r="G44" s="248"/>
      <c r="H44" s="256">
        <f ca="1">IF(AND('Bonus Depreciation Help'!$C$34="100%",H$5=Inservice),$B44,IF(AND('Bonus Depreciation Help'!$C$34="50%",H$5=Inservice),VLOOKUP($C$2,'LookUp Ranges'!$A$64:$CY$69,D$38)*$B44,VLOOKUP($C$2,'LookUp Ranges'!$A$56:$CY$62,D$38)*$B44))</f>
        <v>0</v>
      </c>
      <c r="I44" s="256">
        <f ca="1">IF($H44=$B44,0,IF(AND('Bonus Depreciation Help'!$C$34="50%",$H$5=Inservice),VLOOKUP($C$2,'LookUp Ranges'!$A$64:$CY$69,E$38)*$B44,VLOOKUP($C$2,'LookUp Ranges'!$A$56:$CY$62,E$38)*$B44))</f>
        <v>0</v>
      </c>
      <c r="J44" s="256">
        <f ca="1">IF($H44=$B44,0,IF(AND('Bonus Depreciation Help'!$C$34="50%",$H$5=Inservice),VLOOKUP($C$2,'LookUp Ranges'!$A$64:$CY$69,F$38)*$B44,VLOOKUP($C$2,'LookUp Ranges'!$A$56:$CY$62,F$38)*$B44))</f>
        <v>0</v>
      </c>
      <c r="K44" s="256">
        <f ca="1">IF($H44=$B44,0,IF(AND('Bonus Depreciation Help'!$C$34="50%",$H$5=Inservice),VLOOKUP($C$2,'LookUp Ranges'!$A$64:$CY$69,G$38)*$B44,VLOOKUP($C$2,'LookUp Ranges'!$A$56:$CY$62,G$38)*$B44))</f>
        <v>0</v>
      </c>
      <c r="L44" s="256">
        <f ca="1">IF($H44=$B44,0,IF(AND('Bonus Depreciation Help'!$C$34="50%",$H$5=Inservice),VLOOKUP($C$2,'LookUp Ranges'!$A$64:$CY$69,H$38)*$B44,VLOOKUP($C$2,'LookUp Ranges'!$A$56:$CY$62,H$38)*$B44))</f>
        <v>0</v>
      </c>
      <c r="M44" s="256">
        <f ca="1">IF($H44=$B44,0,IF(AND('Bonus Depreciation Help'!$C$34="50%",$H$5=Inservice),VLOOKUP($C$2,'LookUp Ranges'!$A$64:$CY$69,I$38)*$B44,VLOOKUP($C$2,'LookUp Ranges'!$A$56:$CY$62,I$38)*$B44))</f>
        <v>0</v>
      </c>
      <c r="N44" s="256">
        <f ca="1">IF($H44=$B44,0,IF(AND('Bonus Depreciation Help'!$C$34="50%",$H$5=Inservice),VLOOKUP($C$2,'LookUp Ranges'!$A$64:$CY$69,J$38)*$B44,VLOOKUP($C$2,'LookUp Ranges'!$A$56:$CY$62,J$38)*$B44))</f>
        <v>0</v>
      </c>
      <c r="O44" s="256">
        <f ca="1">IF($H44=$B44,0,IF(AND('Bonus Depreciation Help'!$C$34="50%",$H$5=Inservice),VLOOKUP($C$2,'LookUp Ranges'!$A$64:$CY$69,K$38)*$B44,VLOOKUP($C$2,'LookUp Ranges'!$A$56:$CY$62,K$38)*$B44))</f>
        <v>0</v>
      </c>
      <c r="P44" s="256">
        <f ca="1">IF($H44=$B44,0,IF(AND('Bonus Depreciation Help'!$C$34="50%",$H$5=Inservice),VLOOKUP($C$2,'LookUp Ranges'!$A$64:$CY$69,L$38)*$B44,VLOOKUP($C$2,'LookUp Ranges'!$A$56:$CY$62,L$38)*$B44))</f>
        <v>0</v>
      </c>
      <c r="Q44" s="256">
        <f ca="1">IF($H44=$B44,0,IF(AND('Bonus Depreciation Help'!$C$34="50%",$H$5=Inservice),VLOOKUP($C$2,'LookUp Ranges'!$A$64:$CY$69,M$38)*$B44,VLOOKUP($C$2,'LookUp Ranges'!$A$56:$CY$62,M$38)*$B44))</f>
        <v>0</v>
      </c>
      <c r="R44" s="256">
        <f ca="1">IF($H44=$B44,0,IF(AND('Bonus Depreciation Help'!$C$34="50%",$H$5=Inservice),VLOOKUP($C$2,'LookUp Ranges'!$A$64:$CY$69,N$38)*$B44,VLOOKUP($C$2,'LookUp Ranges'!$A$56:$CY$62,N$38)*$B44))</f>
        <v>0</v>
      </c>
      <c r="S44" s="256">
        <f ca="1">IF($H44=$B44,0,IF(AND('Bonus Depreciation Help'!$C$34="50%",$H$5=Inservice),VLOOKUP($C$2,'LookUp Ranges'!$A$64:$CY$69,O$38)*$B44,VLOOKUP($C$2,'LookUp Ranges'!$A$56:$CY$62,O$38)*$B44))</f>
        <v>0</v>
      </c>
      <c r="T44" s="256">
        <f ca="1">IF($H44=$B44,0,IF(AND('Bonus Depreciation Help'!$C$34="50%",$H$5=Inservice),VLOOKUP($C$2,'LookUp Ranges'!$A$64:$CY$69,P$38)*$B44,VLOOKUP($C$2,'LookUp Ranges'!$A$56:$CY$62,P$38)*$B44))</f>
        <v>0</v>
      </c>
      <c r="U44" s="256">
        <f ca="1">IF($H44=$B44,0,IF(AND('Bonus Depreciation Help'!$C$34="50%",$H$5=Inservice),VLOOKUP($C$2,'LookUp Ranges'!$A$64:$CY$69,Q$38)*$B44,VLOOKUP($C$2,'LookUp Ranges'!$A$56:$CY$62,Q$38)*$B44))</f>
        <v>0</v>
      </c>
      <c r="V44" s="256">
        <f ca="1">IF($H44=$B44,0,IF(AND('Bonus Depreciation Help'!$C$34="50%",$H$5=Inservice),VLOOKUP($C$2,'LookUp Ranges'!$A$64:$CY$69,R$38)*$B44,VLOOKUP($C$2,'LookUp Ranges'!$A$56:$CY$62,R$38)*$B44))</f>
        <v>0</v>
      </c>
      <c r="W44" s="256">
        <f ca="1">IF($H44=$B44,0,IF(AND('Bonus Depreciation Help'!$C$34="50%",$H$5=Inservice),VLOOKUP($C$2,'LookUp Ranges'!$A$64:$CY$69,S$38)*$B44,VLOOKUP($C$2,'LookUp Ranges'!$A$56:$CY$62,S$38)*$B44))</f>
        <v>0</v>
      </c>
      <c r="X44" s="256">
        <f ca="1">IF($H44=$B44,0,IF(AND('Bonus Depreciation Help'!$C$34="50%",$H$5=Inservice),VLOOKUP($C$2,'LookUp Ranges'!$A$64:$CY$69,T$38)*$B44,VLOOKUP($C$2,'LookUp Ranges'!$A$56:$CY$62,T$38)*$B44))</f>
        <v>0</v>
      </c>
      <c r="Y44" s="256">
        <f ca="1">IF($H44=$B44,0,IF(AND('Bonus Depreciation Help'!$C$34="50%",$H$5=Inservice),VLOOKUP($C$2,'LookUp Ranges'!$A$64:$CY$69,U$38)*$B44,VLOOKUP($C$2,'LookUp Ranges'!$A$56:$CY$62,U$38)*$B44))</f>
        <v>0</v>
      </c>
      <c r="Z44" s="257">
        <f ca="1">IF($H44=$B44,0,IF(AND('Bonus Depreciation Help'!$C$34="50%",$H$5=Inservice),VLOOKUP($C$2,'LookUp Ranges'!$A$64:$CY$69,V$38)*$B44,VLOOKUP($C$2,'LookUp Ranges'!$A$56:$CY$62,V$38)*$B44))</f>
        <v>0</v>
      </c>
      <c r="AA44" s="257">
        <f ca="1">IF($H44=$B44,0,IF(AND('Bonus Depreciation Help'!$C$34="50%",$H$5=Inservice),VLOOKUP($C$2,'LookUp Ranges'!$A$64:$CY$69,W$38)*$B44,VLOOKUP($C$2,'LookUp Ranges'!$A$56:$CY$62,W$38)*$B44))</f>
        <v>0</v>
      </c>
      <c r="AB44" s="257">
        <f ca="1">IF($H44=$B44,0,IF(AND('Bonus Depreciation Help'!$C$34="50%",$H$5=Inservice),VLOOKUP($C$2,'LookUp Ranges'!$A$64:$CY$69,X$38)*$B44,VLOOKUP($C$2,'LookUp Ranges'!$A$56:$CY$62,X$38)*$B44))</f>
        <v>0</v>
      </c>
      <c r="AC44" s="257">
        <f ca="1">IF($H44=$B44,0,IF(AND('Bonus Depreciation Help'!$C$34="50%",$H$5=Inservice),VLOOKUP($C$2,'LookUp Ranges'!$A$64:$CY$69,Y$38)*$B44,VLOOKUP($C$2,'LookUp Ranges'!$A$56:$CY$62,Y$38)*$B44))</f>
        <v>0</v>
      </c>
      <c r="AD44" s="257">
        <f ca="1">IF($H44=$B44,0,IF(AND('Bonus Depreciation Help'!$C$34="50%",$H$5=Inservice),VLOOKUP($C$2,'LookUp Ranges'!$A$64:$CY$69,Z$38)*$B44,VLOOKUP($C$2,'LookUp Ranges'!$A$56:$CY$62,Z$38)*$B44))</f>
        <v>0</v>
      </c>
      <c r="AE44" s="257">
        <f ca="1">IF($H44=$B44,0,IF(AND('Bonus Depreciation Help'!$C$34="50%",$H$5=Inservice),VLOOKUP($C$2,'LookUp Ranges'!$A$64:$CY$69,AA$38)*$B44,VLOOKUP($C$2,'LookUp Ranges'!$A$56:$CY$62,AA$38)*$B44))</f>
        <v>0</v>
      </c>
      <c r="AF44" s="257">
        <f ca="1">IF($H44=$B44,0,IF(AND('Bonus Depreciation Help'!$C$34="50%",$H$5=Inservice),VLOOKUP($C$2,'LookUp Ranges'!$A$64:$CY$69,AB$38)*$B44,VLOOKUP($C$2,'LookUp Ranges'!$A$56:$CY$62,AB$38)*$B44))</f>
        <v>0</v>
      </c>
      <c r="AG44" s="257">
        <f ca="1">IF($H44=$B44,0,IF(AND('Bonus Depreciation Help'!$C$34="50%",$H$5=Inservice),VLOOKUP($C$2,'LookUp Ranges'!$A$64:$CY$69,AC$38)*$B44,VLOOKUP($C$2,'LookUp Ranges'!$A$56:$CY$62,AC$38)*$B44))</f>
        <v>0</v>
      </c>
      <c r="AH44" s="257">
        <f ca="1">IF($H44=$B44,0,IF(AND('Bonus Depreciation Help'!$C$34="50%",$H$5=Inservice),VLOOKUP($C$2,'LookUp Ranges'!$A$64:$CY$69,AD$38)*$B44,VLOOKUP($C$2,'LookUp Ranges'!$A$56:$CY$62,AD$38)*$B44))</f>
        <v>0</v>
      </c>
      <c r="AI44" s="257">
        <f ca="1">IF($H44=$B44,0,IF(AND('Bonus Depreciation Help'!$C$34="50%",$H$5=Inservice),VLOOKUP($C$2,'LookUp Ranges'!$A$64:$CY$69,AE$38)*$B44,VLOOKUP($C$2,'LookUp Ranges'!$A$56:$CY$62,AE$38)*$B44))</f>
        <v>0</v>
      </c>
      <c r="AJ44" s="257">
        <f ca="1">IF($H44=$B44,0,IF(AND('Bonus Depreciation Help'!$C$34="50%",$H$5=Inservice),VLOOKUP($C$2,'LookUp Ranges'!$A$64:$CY$69,AF$38)*$B44,VLOOKUP($C$2,'LookUp Ranges'!$A$56:$CY$62,AF$38)*$B44))</f>
        <v>0</v>
      </c>
      <c r="AK44" s="257">
        <f ca="1">IF($H44=$B44,0,IF(AND('Bonus Depreciation Help'!$C$34="50%",$H$5=Inservice),VLOOKUP($C$2,'LookUp Ranges'!$A$64:$CY$69,AG$38)*$B44,VLOOKUP($C$2,'LookUp Ranges'!$A$56:$CY$62,AG$38)*$B44))</f>
        <v>0</v>
      </c>
      <c r="AL44" s="257">
        <f ca="1">IF($H44=$B44,0,IF(AND('Bonus Depreciation Help'!$C$34="50%",$H$5=Inservice),VLOOKUP($C$2,'LookUp Ranges'!$A$64:$CY$69,AH$38)*$B44,VLOOKUP($C$2,'LookUp Ranges'!$A$56:$CY$62,AH$38)*$B44))</f>
        <v>0</v>
      </c>
      <c r="AM44" s="257">
        <f ca="1">IF($H44=$B44,0,IF(AND('Bonus Depreciation Help'!$C$34="50%",$H$5=Inservice),VLOOKUP($C$2,'LookUp Ranges'!$A$64:$CY$69,AI$38)*$B44,VLOOKUP($C$2,'LookUp Ranges'!$A$56:$CY$62,AI$38)*$B44))</f>
        <v>0</v>
      </c>
      <c r="AN44" s="257">
        <f ca="1">IF($H44=$B44,0,IF(AND('Bonus Depreciation Help'!$C$34="50%",$H$5=Inservice),VLOOKUP($C$2,'LookUp Ranges'!$A$64:$CY$69,AJ$38)*$B44,VLOOKUP($C$2,'LookUp Ranges'!$A$56:$CY$62,AJ$38)*$B44))</f>
        <v>0</v>
      </c>
      <c r="AO44" s="257">
        <f ca="1">IF($H44=$B44,0,IF(AND('Bonus Depreciation Help'!$C$34="50%",$H$5=Inservice),VLOOKUP($C$2,'LookUp Ranges'!$A$64:$CY$69,AK$38)*$B44,VLOOKUP($C$2,'LookUp Ranges'!$A$56:$CY$62,AK$38)*$B44))</f>
        <v>0</v>
      </c>
      <c r="AP44" s="257">
        <f ca="1">IF($H44=$B44,0,IF(AND('Bonus Depreciation Help'!$C$34="50%",$H$5=Inservice),VLOOKUP($C$2,'LookUp Ranges'!$A$64:$CY$69,AL$38)*$B44,VLOOKUP($C$2,'LookUp Ranges'!$A$56:$CY$62,AL$38)*$B44))</f>
        <v>0</v>
      </c>
      <c r="AQ44" s="257">
        <f ca="1">IF($H44=$B44,0,IF(AND('Bonus Depreciation Help'!$C$34="50%",$H$5=Inservice),VLOOKUP($C$2,'LookUp Ranges'!$A$64:$CY$69,AM$38)*$B44,VLOOKUP($C$2,'LookUp Ranges'!$A$56:$CY$62,AM$38)*$B44))</f>
        <v>0</v>
      </c>
      <c r="AR44" s="257">
        <f ca="1">IF($H44=$B44,0,IF(AND('Bonus Depreciation Help'!$C$34="50%",$H$5=Inservice),VLOOKUP($C$2,'LookUp Ranges'!$A$64:$CY$69,AN$38)*$B44,VLOOKUP($C$2,'LookUp Ranges'!$A$56:$CY$62,AN$38)*$B44))</f>
        <v>0</v>
      </c>
      <c r="AS44" s="257">
        <f ca="1">IF($H44=$B44,0,IF(AND('Bonus Depreciation Help'!$C$34="50%",$H$5=Inservice),VLOOKUP($C$2,'LookUp Ranges'!$A$64:$CY$69,AO$38)*$B44,VLOOKUP($C$2,'LookUp Ranges'!$A$56:$CY$62,AO$38)*$B44))</f>
        <v>0</v>
      </c>
      <c r="AT44" s="257">
        <f ca="1">IF($H44=$B44,0,IF(AND('Bonus Depreciation Help'!$C$34="50%",$H$5=Inservice),VLOOKUP($C$2,'LookUp Ranges'!$A$64:$CY$69,AP$38)*$B44,VLOOKUP($C$2,'LookUp Ranges'!$A$56:$CY$62,AP$38)*$B44))</f>
        <v>0</v>
      </c>
      <c r="AU44" s="257">
        <f ca="1">IF($H44=$B44,0,IF(AND('Bonus Depreciation Help'!$C$34="50%",$H$5=Inservice),VLOOKUP($C$2,'LookUp Ranges'!$A$64:$CY$69,AQ$38)*$B44,VLOOKUP($C$2,'LookUp Ranges'!$A$56:$CY$62,AQ$38)*$B44))</f>
        <v>0</v>
      </c>
      <c r="AV44" s="257">
        <f ca="1">IF($H44=$B44,0,IF(AND('Bonus Depreciation Help'!$C$34="50%",$H$5=Inservice),VLOOKUP($C$2,'LookUp Ranges'!$A$64:$CY$69,AR$38)*$B44,VLOOKUP($C$2,'LookUp Ranges'!$A$56:$CY$62,AR$38)*$B44))</f>
        <v>0</v>
      </c>
      <c r="AW44" s="257">
        <f ca="1">IF($H44=$B44,0,IF(AND('Bonus Depreciation Help'!$C$34="50%",$H$5=Inservice),VLOOKUP($C$2,'LookUp Ranges'!$A$64:$CY$69,AS$38)*$B44,VLOOKUP($C$2,'LookUp Ranges'!$A$56:$CY$62,AS$38)*$B44))</f>
        <v>0</v>
      </c>
      <c r="AX44" s="257">
        <f ca="1">IF($H44=$B44,0,IF(AND('Bonus Depreciation Help'!$C$34="50%",$H$5=Inservice),VLOOKUP($C$2,'LookUp Ranges'!$A$64:$CY$69,AT$38)*$B44,VLOOKUP($C$2,'LookUp Ranges'!$A$56:$CY$62,AT$38)*$B44))</f>
        <v>0</v>
      </c>
      <c r="AY44" s="257">
        <f ca="1">IF($H44=$B44,0,IF(AND('Bonus Depreciation Help'!$C$34="50%",$H$5=Inservice),VLOOKUP($C$2,'LookUp Ranges'!$A$64:$CY$69,AU$38)*$B44,VLOOKUP($C$2,'LookUp Ranges'!$A$56:$CY$62,AU$38)*$B44))</f>
        <v>0</v>
      </c>
      <c r="AZ44" s="257">
        <f ca="1">IF($H44=$B44,0,IF(AND('Bonus Depreciation Help'!$C$34="50%",$H$5=Inservice),VLOOKUP($C$2,'LookUp Ranges'!$A$64:$CY$69,AV$38)*$B44,VLOOKUP($C$2,'LookUp Ranges'!$A$56:$CY$62,AV$38)*$B44))</f>
        <v>0</v>
      </c>
      <c r="BA44" s="257">
        <f ca="1">IF($H44=$B44,0,IF(AND('Bonus Depreciation Help'!$C$34="50%",$H$5=Inservice),VLOOKUP($C$2,'LookUp Ranges'!$A$64:$CY$69,AW$38)*$B44,VLOOKUP($C$2,'LookUp Ranges'!$A$56:$CY$62,AW$38)*$B44))</f>
        <v>0</v>
      </c>
      <c r="BB44" s="257">
        <f ca="1">IF($H44=$B44,0,IF(AND('Bonus Depreciation Help'!$C$34="50%",$H$5=Inservice),VLOOKUP($C$2,'LookUp Ranges'!$A$64:$CY$69,AX$38)*$B44,VLOOKUP($C$2,'LookUp Ranges'!$A$56:$CY$62,AX$38)*$B44))</f>
        <v>0</v>
      </c>
      <c r="BC44" s="257">
        <f ca="1">IF($H44=$B44,0,IF(AND('Bonus Depreciation Help'!$C$34="50%",$H$5=Inservice),VLOOKUP($C$2,'LookUp Ranges'!$A$64:$CY$69,AY$38)*$B44,VLOOKUP($C$2,'LookUp Ranges'!$A$56:$CY$62,AY$38)*$B44))</f>
        <v>0</v>
      </c>
      <c r="BD44" s="257">
        <f ca="1">IF($H44=$B44,0,IF(AND('Bonus Depreciation Help'!$C$34="50%",$H$5=Inservice),VLOOKUP($C$2,'LookUp Ranges'!$A$64:$CY$69,AZ$38)*$B44,VLOOKUP($C$2,'LookUp Ranges'!$A$56:$CY$62,AZ$38)*$B44))</f>
        <v>0</v>
      </c>
      <c r="BE44" s="257">
        <f ca="1">IF($H44=$B44,0,IF(AND('Bonus Depreciation Help'!$C$34="50%",$H$5=Inservice),VLOOKUP($C$2,'LookUp Ranges'!$A$64:$CY$69,BA$38)*$B44,VLOOKUP($C$2,'LookUp Ranges'!$A$56:$CY$62,BA$38)*$B44))</f>
        <v>0</v>
      </c>
      <c r="BF44" s="257">
        <f ca="1">IF($H44=$B44,0,IF(AND('Bonus Depreciation Help'!$C$34="50%",$H$5=Inservice),VLOOKUP($C$2,'LookUp Ranges'!$A$64:$CY$69,BB$38)*$B44,VLOOKUP($C$2,'LookUp Ranges'!$A$56:$CY$62,BB$38)*$B44))</f>
        <v>0</v>
      </c>
      <c r="BG44" s="257">
        <f ca="1">IF($H44=$B44,0,IF(AND('Bonus Depreciation Help'!$C$34="50%",$H$5=Inservice),VLOOKUP($C$2,'LookUp Ranges'!$A$64:$CY$69,BC$38)*$B44,VLOOKUP($C$2,'LookUp Ranges'!$A$56:$CY$62,BC$38)*$B44))</f>
        <v>0</v>
      </c>
      <c r="BH44" s="257">
        <f ca="1">IF($H44=$B44,0,IF(AND('Bonus Depreciation Help'!$C$34="50%",$H$5=Inservice),VLOOKUP($C$2,'LookUp Ranges'!$A$64:$CY$69,BD$38)*$B44,VLOOKUP($C$2,'LookUp Ranges'!$A$56:$CY$62,BD$38)*$B44))</f>
        <v>0</v>
      </c>
      <c r="BI44" s="257">
        <f ca="1">IF($H44=$B44,0,IF(AND('Bonus Depreciation Help'!$C$34="50%",$H$5=Inservice),VLOOKUP($C$2,'LookUp Ranges'!$A$64:$CY$69,BE$38)*$B44,VLOOKUP($C$2,'LookUp Ranges'!$A$56:$CY$62,BE$38)*$B44))</f>
        <v>0</v>
      </c>
      <c r="BJ44" s="257">
        <f ca="1">IF($H44=$B44,0,IF(AND('Bonus Depreciation Help'!$C$34="50%",$H$5=Inservice),VLOOKUP($C$2,'LookUp Ranges'!$A$64:$CY$69,BF$38)*$B44,VLOOKUP($C$2,'LookUp Ranges'!$A$56:$CY$62,BF$38)*$B44))</f>
        <v>0</v>
      </c>
      <c r="BK44" s="257">
        <f ca="1">IF($H44=$B44,0,IF(AND('Bonus Depreciation Help'!$C$34="50%",$H$5=Inservice),VLOOKUP($C$2,'LookUp Ranges'!$A$64:$CY$69,BG$38)*$B44,VLOOKUP($C$2,'LookUp Ranges'!$A$56:$CY$62,BG$38)*$B44))</f>
        <v>0</v>
      </c>
      <c r="BL44" s="257">
        <f ca="1">IF($H44=$B44,0,IF(AND('Bonus Depreciation Help'!$C$34="50%",$H$5=Inservice),VLOOKUP($C$2,'LookUp Ranges'!$A$64:$CY$69,BH$38)*$B44,VLOOKUP($C$2,'LookUp Ranges'!$A$56:$CY$62,BH$38)*$B44))</f>
        <v>0</v>
      </c>
      <c r="BM44" s="257">
        <f ca="1">IF($H44=$B44,0,IF(AND('Bonus Depreciation Help'!$C$34="50%",$H$5=Inservice),VLOOKUP($C$2,'LookUp Ranges'!$A$64:$CY$69,BI$38)*$B44,VLOOKUP($C$2,'LookUp Ranges'!$A$56:$CY$62,BI$38)*$B44))</f>
        <v>0</v>
      </c>
      <c r="BN44" s="257">
        <f ca="1">IF($H44=$B44,0,IF(AND('Bonus Depreciation Help'!$C$34="50%",$H$5=Inservice),VLOOKUP($C$2,'LookUp Ranges'!$A$64:$CY$69,BJ$38)*$B44,VLOOKUP($C$2,'LookUp Ranges'!$A$56:$CY$62,BJ$38)*$B44))</f>
        <v>0</v>
      </c>
      <c r="BO44" s="257">
        <f ca="1">IF($H44=$B44,0,IF(AND('Bonus Depreciation Help'!$C$34="50%",$H$5=Inservice),VLOOKUP($C$2,'LookUp Ranges'!$A$64:$CY$69,BK$38)*$B44,VLOOKUP($C$2,'LookUp Ranges'!$A$56:$CY$62,BK$38)*$B44))</f>
        <v>0</v>
      </c>
      <c r="BP44" s="257">
        <f ca="1">IF($H44=$B44,0,IF(AND('Bonus Depreciation Help'!$C$34="50%",$H$5=Inservice),VLOOKUP($C$2,'LookUp Ranges'!$A$64:$CY$69,BL$38)*$B44,VLOOKUP($C$2,'LookUp Ranges'!$A$56:$CY$62,BL$38)*$B44))</f>
        <v>0</v>
      </c>
      <c r="BQ44" s="257">
        <f ca="1">IF($H44=$B44,0,IF(AND('Bonus Depreciation Help'!$C$34="50%",$H$5=Inservice),VLOOKUP($C$2,'LookUp Ranges'!$A$64:$CY$69,BM$38)*$B44,VLOOKUP($C$2,'LookUp Ranges'!$A$56:$CY$62,BM$38)*$B44))</f>
        <v>0</v>
      </c>
      <c r="BR44" s="257">
        <f ca="1">IF($H44=$B44,0,IF(AND('Bonus Depreciation Help'!$C$34="50%",$H$5=Inservice),VLOOKUP($C$2,'LookUp Ranges'!$A$64:$CY$69,BN$38)*$B44,VLOOKUP($C$2,'LookUp Ranges'!$A$56:$CY$62,BN$38)*$B44))</f>
        <v>0</v>
      </c>
      <c r="BS44" s="257">
        <f ca="1">IF($H44=$B44,0,IF(AND('Bonus Depreciation Help'!$C$34="50%",$H$5=Inservice),VLOOKUP($C$2,'LookUp Ranges'!$A$64:$CY$69,BO$38)*$B44,VLOOKUP($C$2,'LookUp Ranges'!$A$56:$CY$62,BO$38)*$B44))</f>
        <v>0</v>
      </c>
      <c r="BT44" s="257">
        <f ca="1">IF($H44=$B44,0,IF(AND('Bonus Depreciation Help'!$C$34="50%",$H$5=Inservice),VLOOKUP($C$2,'LookUp Ranges'!$A$64:$CY$69,BP$38)*$B44,VLOOKUP($C$2,'LookUp Ranges'!$A$56:$CY$62,BP$38)*$B44))</f>
        <v>0</v>
      </c>
      <c r="BU44" s="257">
        <f ca="1">IF($H44=$B44,0,IF(AND('Bonus Depreciation Help'!$C$34="50%",$H$5=Inservice),VLOOKUP($C$2,'LookUp Ranges'!$A$64:$CY$69,BQ$38)*$B44,VLOOKUP($C$2,'LookUp Ranges'!$A$56:$CY$62,BQ$38)*$B44))</f>
        <v>0</v>
      </c>
      <c r="BV44" s="257">
        <f ca="1">IF($H44=$B44,0,IF(AND('Bonus Depreciation Help'!$C$34="50%",$H$5=Inservice),VLOOKUP($C$2,'LookUp Ranges'!$A$64:$CY$69,BR$38)*$B44,VLOOKUP($C$2,'LookUp Ranges'!$A$56:$CY$62,BR$38)*$B44))</f>
        <v>0</v>
      </c>
      <c r="BW44" s="257">
        <f ca="1">IF($H44=$B44,0,IF(AND('Bonus Depreciation Help'!$C$34="50%",$H$5=Inservice),VLOOKUP($C$2,'LookUp Ranges'!$A$64:$CY$69,BS$38)*$B44,VLOOKUP($C$2,'LookUp Ranges'!$A$56:$CY$62,BS$38)*$B44))</f>
        <v>0</v>
      </c>
      <c r="BX44" s="257">
        <f ca="1">IF($H44=$B44,0,IF(AND('Bonus Depreciation Help'!$C$34="50%",$H$5=Inservice),VLOOKUP($C$2,'LookUp Ranges'!$A$64:$CY$69,BT$38)*$B44,VLOOKUP($C$2,'LookUp Ranges'!$A$56:$CY$62,BT$38)*$B44))</f>
        <v>0</v>
      </c>
      <c r="BY44" s="257">
        <f ca="1">IF($H44=$B44,0,IF(AND('Bonus Depreciation Help'!$C$34="50%",$H$5=Inservice),VLOOKUP($C$2,'LookUp Ranges'!$A$64:$CY$69,BU$38)*$B44,VLOOKUP($C$2,'LookUp Ranges'!$A$56:$CY$62,BU$38)*$B44))</f>
        <v>0</v>
      </c>
      <c r="BZ44" s="257">
        <f ca="1">IF($H44=$B44,0,IF(AND('Bonus Depreciation Help'!$C$34="50%",$H$5=Inservice),VLOOKUP($C$2,'LookUp Ranges'!$A$64:$CY$69,BV$38)*$B44,VLOOKUP($C$2,'LookUp Ranges'!$A$56:$CY$62,BV$38)*$B44))</f>
        <v>0</v>
      </c>
      <c r="CA44" s="257">
        <f ca="1">IF($H44=$B44,0,IF(AND('Bonus Depreciation Help'!$C$34="50%",$H$5=Inservice),VLOOKUP($C$2,'LookUp Ranges'!$A$64:$CY$69,BW$38)*$B44,VLOOKUP($C$2,'LookUp Ranges'!$A$56:$CY$62,BW$38)*$B44))</f>
        <v>0</v>
      </c>
      <c r="CB44" s="257">
        <f ca="1">IF($H44=$B44,0,IF(AND('Bonus Depreciation Help'!$C$34="50%",$H$5=Inservice),VLOOKUP($C$2,'LookUp Ranges'!$A$64:$CY$69,BX$38)*$B44,VLOOKUP($C$2,'LookUp Ranges'!$A$56:$CY$62,BX$38)*$B44))</f>
        <v>0</v>
      </c>
      <c r="CC44" s="257">
        <f ca="1">IF($H44=$B44,0,IF(AND('Bonus Depreciation Help'!$C$34="50%",$H$5=Inservice),VLOOKUP($C$2,'LookUp Ranges'!$A$64:$CY$69,BY$38)*$B44,VLOOKUP($C$2,'LookUp Ranges'!$A$56:$CY$62,BY$38)*$B44))</f>
        <v>0</v>
      </c>
      <c r="CD44" s="257">
        <f ca="1">IF($H44=$B44,0,IF(AND('Bonus Depreciation Help'!$C$34="50%",$H$5=Inservice),VLOOKUP($C$2,'LookUp Ranges'!$A$64:$CY$69,BZ$38)*$B44,VLOOKUP($C$2,'LookUp Ranges'!$A$56:$CY$62,BZ$38)*$B44))</f>
        <v>0</v>
      </c>
      <c r="CE44" s="257">
        <f ca="1">IF($H44=$B44,0,IF(AND('Bonus Depreciation Help'!$C$34="50%",$H$5=Inservice),VLOOKUP($C$2,'LookUp Ranges'!$A$64:$CY$69,CA$38)*$B44,VLOOKUP($C$2,'LookUp Ranges'!$A$56:$CY$62,CA$38)*$B44))</f>
        <v>0</v>
      </c>
      <c r="CF44" s="257">
        <f ca="1">IF($H44=$B44,0,IF(AND('Bonus Depreciation Help'!$C$34="50%",$H$5=Inservice),VLOOKUP($C$2,'LookUp Ranges'!$A$64:$CY$69,CB$38)*$B44,VLOOKUP($C$2,'LookUp Ranges'!$A$56:$CY$62,CB$38)*$B44))</f>
        <v>0</v>
      </c>
      <c r="CG44" s="257">
        <f ca="1">IF($H44=$B44,0,IF(AND('Bonus Depreciation Help'!$C$34="50%",$H$5=Inservice),VLOOKUP($C$2,'LookUp Ranges'!$A$64:$CY$69,CC$38)*$B44,VLOOKUP($C$2,'LookUp Ranges'!$A$56:$CY$62,CC$38)*$B44))</f>
        <v>0</v>
      </c>
      <c r="CH44" s="257">
        <f ca="1">IF($H44=$B44,0,IF(AND('Bonus Depreciation Help'!$C$34="50%",$H$5=Inservice),VLOOKUP($C$2,'LookUp Ranges'!$A$64:$CY$69,CD$38)*$B44,VLOOKUP($C$2,'LookUp Ranges'!$A$56:$CY$62,CD$38)*$B44))</f>
        <v>0</v>
      </c>
      <c r="CI44" s="257">
        <f ca="1">IF($H44=$B44,0,IF(AND('Bonus Depreciation Help'!$C$34="50%",$H$5=Inservice),VLOOKUP($C$2,'LookUp Ranges'!$A$64:$CY$69,CE$38)*$B44,VLOOKUP($C$2,'LookUp Ranges'!$A$56:$CY$62,CE$38)*$B44))</f>
        <v>0</v>
      </c>
      <c r="CJ44" s="257">
        <f ca="1">IF($H44=$B44,0,IF(AND('Bonus Depreciation Help'!$C$34="50%",$H$5=Inservice),VLOOKUP($C$2,'LookUp Ranges'!$A$64:$CY$69,CF$38)*$B44,VLOOKUP($C$2,'LookUp Ranges'!$A$56:$CY$62,CF$38)*$B44))</f>
        <v>0</v>
      </c>
      <c r="CK44" s="257">
        <f ca="1">IF($H44=$B44,0,IF(AND('Bonus Depreciation Help'!$C$34="50%",$H$5=Inservice),VLOOKUP($C$2,'LookUp Ranges'!$A$64:$CY$69,CG$38)*$B44,VLOOKUP($C$2,'LookUp Ranges'!$A$56:$CY$62,CG$38)*$B44))</f>
        <v>0</v>
      </c>
      <c r="CL44" s="257">
        <f ca="1">IF($H44=$B44,0,IF(AND('Bonus Depreciation Help'!$C$34="50%",$H$5=Inservice),VLOOKUP($C$2,'LookUp Ranges'!$A$64:$CY$69,CH$38)*$B44,VLOOKUP($C$2,'LookUp Ranges'!$A$56:$CY$62,CH$38)*$B44))</f>
        <v>0</v>
      </c>
      <c r="CM44" s="257">
        <f ca="1">IF($H44=$B44,0,IF(AND('Bonus Depreciation Help'!$C$34="50%",$H$5=Inservice),VLOOKUP($C$2,'LookUp Ranges'!$A$64:$CY$69,CI$38)*$B44,VLOOKUP($C$2,'LookUp Ranges'!$A$56:$CY$62,CI$38)*$B44))</f>
        <v>0</v>
      </c>
      <c r="CN44" s="257">
        <f ca="1">IF($H44=$B44,0,IF(AND('Bonus Depreciation Help'!$C$34="50%",$H$5=Inservice),VLOOKUP($C$2,'LookUp Ranges'!$A$64:$CY$69,CJ$38)*$B44,VLOOKUP($C$2,'LookUp Ranges'!$A$56:$CY$62,CJ$38)*$B44))</f>
        <v>0</v>
      </c>
      <c r="CO44" s="257">
        <f ca="1">IF($H44=$B44,0,IF(AND('Bonus Depreciation Help'!$C$34="50%",$H$5=Inservice),VLOOKUP($C$2,'LookUp Ranges'!$A$64:$CY$69,CK$38)*$B44,VLOOKUP($C$2,'LookUp Ranges'!$A$56:$CY$62,CK$38)*$B44))</f>
        <v>0</v>
      </c>
      <c r="CP44" s="257">
        <f ca="1">IF($H44=$B44,0,IF(AND('Bonus Depreciation Help'!$C$34="50%",$H$5=Inservice),VLOOKUP($C$2,'LookUp Ranges'!$A$64:$CY$69,CL$38)*$B44,VLOOKUP($C$2,'LookUp Ranges'!$A$56:$CY$62,CL$38)*$B44))</f>
        <v>0</v>
      </c>
      <c r="CQ44" s="257">
        <f ca="1">IF($H44=$B44,0,IF(AND('Bonus Depreciation Help'!$C$34="50%",$H$5=Inservice),VLOOKUP($C$2,'LookUp Ranges'!$A$64:$CY$69,CM$38)*$B44,VLOOKUP($C$2,'LookUp Ranges'!$A$56:$CY$62,CM$38)*$B44))</f>
        <v>0</v>
      </c>
      <c r="CR44" s="257">
        <f ca="1">IF($H44=$B44,0,IF(AND('Bonus Depreciation Help'!$C$34="50%",$H$5=Inservice),VLOOKUP($C$2,'LookUp Ranges'!$A$64:$CY$69,CN$38)*$B44,VLOOKUP($C$2,'LookUp Ranges'!$A$56:$CY$62,CN$38)*$B44))</f>
        <v>0</v>
      </c>
      <c r="CS44" s="257">
        <f ca="1">IF($H44=$B44,0,IF(AND('Bonus Depreciation Help'!$C$34="50%",$H$5=Inservice),VLOOKUP($C$2,'LookUp Ranges'!$A$64:$CY$69,CO$38)*$B44,VLOOKUP($C$2,'LookUp Ranges'!$A$56:$CY$62,CO$38)*$B44))</f>
        <v>0</v>
      </c>
      <c r="CT44" s="257">
        <f ca="1">IF($H44=$B44,0,IF(AND('Bonus Depreciation Help'!$C$34="50%",$H$5=Inservice),VLOOKUP($C$2,'LookUp Ranges'!$A$64:$CY$69,CP$38)*$B44,VLOOKUP($C$2,'LookUp Ranges'!$A$56:$CY$62,CP$38)*$B44))</f>
        <v>0</v>
      </c>
      <c r="CU44" s="257">
        <f ca="1">IF($H44=$B44,0,IF(AND('Bonus Depreciation Help'!$C$34="50%",$H$5=Inservice),VLOOKUP($C$2,'LookUp Ranges'!$A$64:$CY$69,CQ$38)*$B44,VLOOKUP($C$2,'LookUp Ranges'!$A$56:$CY$62,CQ$38)*$B44))</f>
        <v>0</v>
      </c>
      <c r="CV44" s="257">
        <f ca="1">IF($H44=$B44,0,IF(AND('Bonus Depreciation Help'!$C$34="50%",$H$5=Inservice),VLOOKUP($C$2,'LookUp Ranges'!$A$64:$CY$69,CR$38)*$B44,VLOOKUP($C$2,'LookUp Ranges'!$A$56:$CY$62,CR$38)*$B44))</f>
        <v>0</v>
      </c>
      <c r="CW44" s="257">
        <f ca="1">IF($H44=$B44,0,IF(AND('Bonus Depreciation Help'!$C$34="50%",$H$5=Inservice),VLOOKUP($C$2,'LookUp Ranges'!$A$64:$CY$69,CS$38)*$B44,VLOOKUP($C$2,'LookUp Ranges'!$A$56:$CY$62,CS$38)*$B44))</f>
        <v>0</v>
      </c>
      <c r="CX44" s="257">
        <f ca="1">IF($H44=$B44,0,IF(AND('Bonus Depreciation Help'!$C$34="50%",$H$5=Inservice),VLOOKUP($C$2,'LookUp Ranges'!$A$64:$CY$69,CT$38)*$B44,VLOOKUP($C$2,'LookUp Ranges'!$A$56:$CY$62,CT$38)*$B44))</f>
        <v>0</v>
      </c>
      <c r="CY44" s="247">
        <f t="shared" ca="1" si="28"/>
        <v>0</v>
      </c>
    </row>
    <row r="45" spans="1:103" x14ac:dyDescent="0.2">
      <c r="A45" s="246">
        <f t="shared" si="26"/>
        <v>7</v>
      </c>
      <c r="B45" s="238">
        <f t="shared" si="27"/>
        <v>0</v>
      </c>
      <c r="C45" s="248"/>
      <c r="D45" s="248"/>
      <c r="E45" s="248"/>
      <c r="F45" s="248"/>
      <c r="G45" s="248"/>
      <c r="H45" s="248"/>
      <c r="I45" s="256">
        <f ca="1">IF(AND('Bonus Depreciation Help'!$C$34="100%",I$5=Inservice),$B45,IF(AND('Bonus Depreciation Help'!$C$34="50%",I$5=Inservice),VLOOKUP($C$2,'LookUp Ranges'!$A$64:$CY$69,D$38)*$B45,VLOOKUP($C$2,'LookUp Ranges'!$A$56:$CY$62,D$38)*$B45))</f>
        <v>0</v>
      </c>
      <c r="J45" s="256">
        <f ca="1">IF($I45=$B45,0,IF(AND('Bonus Depreciation Help'!$C$34="50%",$I$5=Inservice),VLOOKUP($C$2,'LookUp Ranges'!$A$64:$CY$69,E$38)*$B45,VLOOKUP($C$2,'LookUp Ranges'!$A$56:$CY$62,E$38)*$B45))</f>
        <v>0</v>
      </c>
      <c r="K45" s="256">
        <f ca="1">IF($I45=$B45,0,IF(AND('Bonus Depreciation Help'!$C$34="50%",$I$5=Inservice),VLOOKUP($C$2,'LookUp Ranges'!$A$64:$CY$69,F$38)*$B45,VLOOKUP($C$2,'LookUp Ranges'!$A$56:$CY$62,F$38)*$B45))</f>
        <v>0</v>
      </c>
      <c r="L45" s="256">
        <f ca="1">IF($I45=$B45,0,IF(AND('Bonus Depreciation Help'!$C$34="50%",$I$5=Inservice),VLOOKUP($C$2,'LookUp Ranges'!$A$64:$CY$69,G$38)*$B45,VLOOKUP($C$2,'LookUp Ranges'!$A$56:$CY$62,G$38)*$B45))</f>
        <v>0</v>
      </c>
      <c r="M45" s="256">
        <f ca="1">IF($I45=$B45,0,IF(AND('Bonus Depreciation Help'!$C$34="50%",$I$5=Inservice),VLOOKUP($C$2,'LookUp Ranges'!$A$64:$CY$69,H$38)*$B45,VLOOKUP($C$2,'LookUp Ranges'!$A$56:$CY$62,H$38)*$B45))</f>
        <v>0</v>
      </c>
      <c r="N45" s="256">
        <f ca="1">IF($I45=$B45,0,IF(AND('Bonus Depreciation Help'!$C$34="50%",$I$5=Inservice),VLOOKUP($C$2,'LookUp Ranges'!$A$64:$CY$69,I$38)*$B45,VLOOKUP($C$2,'LookUp Ranges'!$A$56:$CY$62,I$38)*$B45))</f>
        <v>0</v>
      </c>
      <c r="O45" s="256">
        <f ca="1">IF($I45=$B45,0,IF(AND('Bonus Depreciation Help'!$C$34="50%",$I$5=Inservice),VLOOKUP($C$2,'LookUp Ranges'!$A$64:$CY$69,J$38)*$B45,VLOOKUP($C$2,'LookUp Ranges'!$A$56:$CY$62,J$38)*$B45))</f>
        <v>0</v>
      </c>
      <c r="P45" s="256">
        <f ca="1">IF($I45=$B45,0,IF(AND('Bonus Depreciation Help'!$C$34="50%",$I$5=Inservice),VLOOKUP($C$2,'LookUp Ranges'!$A$64:$CY$69,K$38)*$B45,VLOOKUP($C$2,'LookUp Ranges'!$A$56:$CY$62,K$38)*$B45))</f>
        <v>0</v>
      </c>
      <c r="Q45" s="256">
        <f ca="1">IF($I45=$B45,0,IF(AND('Bonus Depreciation Help'!$C$34="50%",$I$5=Inservice),VLOOKUP($C$2,'LookUp Ranges'!$A$64:$CY$69,L$38)*$B45,VLOOKUP($C$2,'LookUp Ranges'!$A$56:$CY$62,L$38)*$B45))</f>
        <v>0</v>
      </c>
      <c r="R45" s="256">
        <f ca="1">IF($I45=$B45,0,IF(AND('Bonus Depreciation Help'!$C$34="50%",$I$5=Inservice),VLOOKUP($C$2,'LookUp Ranges'!$A$64:$CY$69,M$38)*$B45,VLOOKUP($C$2,'LookUp Ranges'!$A$56:$CY$62,M$38)*$B45))</f>
        <v>0</v>
      </c>
      <c r="S45" s="256">
        <f ca="1">IF($I45=$B45,0,IF(AND('Bonus Depreciation Help'!$C$34="50%",$I$5=Inservice),VLOOKUP($C$2,'LookUp Ranges'!$A$64:$CY$69,N$38)*$B45,VLOOKUP($C$2,'LookUp Ranges'!$A$56:$CY$62,N$38)*$B45))</f>
        <v>0</v>
      </c>
      <c r="T45" s="256">
        <f ca="1">IF($I45=$B45,0,IF(AND('Bonus Depreciation Help'!$C$34="50%",$I$5=Inservice),VLOOKUP($C$2,'LookUp Ranges'!$A$64:$CY$69,O$38)*$B45,VLOOKUP($C$2,'LookUp Ranges'!$A$56:$CY$62,O$38)*$B45))</f>
        <v>0</v>
      </c>
      <c r="U45" s="256">
        <f ca="1">IF($I45=$B45,0,IF(AND('Bonus Depreciation Help'!$C$34="50%",$I$5=Inservice),VLOOKUP($C$2,'LookUp Ranges'!$A$64:$CY$69,P$38)*$B45,VLOOKUP($C$2,'LookUp Ranges'!$A$56:$CY$62,P$38)*$B45))</f>
        <v>0</v>
      </c>
      <c r="V45" s="256">
        <f ca="1">IF($I45=$B45,0,IF(AND('Bonus Depreciation Help'!$C$34="50%",$I$5=Inservice),VLOOKUP($C$2,'LookUp Ranges'!$A$64:$CY$69,Q$38)*$B45,VLOOKUP($C$2,'LookUp Ranges'!$A$56:$CY$62,Q$38)*$B45))</f>
        <v>0</v>
      </c>
      <c r="W45" s="256">
        <f ca="1">IF($I45=$B45,0,IF(AND('Bonus Depreciation Help'!$C$34="50%",$I$5=Inservice),VLOOKUP($C$2,'LookUp Ranges'!$A$64:$CY$69,R$38)*$B45,VLOOKUP($C$2,'LookUp Ranges'!$A$56:$CY$62,R$38)*$B45))</f>
        <v>0</v>
      </c>
      <c r="X45" s="256">
        <f ca="1">IF($I45=$B45,0,IF(AND('Bonus Depreciation Help'!$C$34="50%",$I$5=Inservice),VLOOKUP($C$2,'LookUp Ranges'!$A$64:$CY$69,S$38)*$B45,VLOOKUP($C$2,'LookUp Ranges'!$A$56:$CY$62,S$38)*$B45))</f>
        <v>0</v>
      </c>
      <c r="Y45" s="256">
        <f ca="1">IF($I45=$B45,0,IF(AND('Bonus Depreciation Help'!$C$34="50%",$I$5=Inservice),VLOOKUP($C$2,'LookUp Ranges'!$A$64:$CY$69,T$38)*$B45,VLOOKUP($C$2,'LookUp Ranges'!$A$56:$CY$62,T$38)*$B45))</f>
        <v>0</v>
      </c>
      <c r="Z45" s="257">
        <f ca="1">IF($I45=$B45,0,IF(AND('Bonus Depreciation Help'!$C$34="50%",$I$5=Inservice),VLOOKUP($C$2,'LookUp Ranges'!$A$64:$CY$69,U$38)*$B45,VLOOKUP($C$2,'LookUp Ranges'!$A$56:$CY$62,U$38)*$B45))</f>
        <v>0</v>
      </c>
      <c r="AA45" s="257">
        <f ca="1">IF($I45=$B45,0,IF(AND('Bonus Depreciation Help'!$C$34="50%",$I$5=Inservice),VLOOKUP($C$2,'LookUp Ranges'!$A$64:$CY$69,V$38)*$B45,VLOOKUP($C$2,'LookUp Ranges'!$A$56:$CY$62,V$38)*$B45))</f>
        <v>0</v>
      </c>
      <c r="AB45" s="257">
        <f ca="1">IF($I45=$B45,0,IF(AND('Bonus Depreciation Help'!$C$34="50%",$I$5=Inservice),VLOOKUP($C$2,'LookUp Ranges'!$A$64:$CY$69,W$38)*$B45,VLOOKUP($C$2,'LookUp Ranges'!$A$56:$CY$62,W$38)*$B45))</f>
        <v>0</v>
      </c>
      <c r="AC45" s="257">
        <f ca="1">IF($I45=$B45,0,IF(AND('Bonus Depreciation Help'!$C$34="50%",$I$5=Inservice),VLOOKUP($C$2,'LookUp Ranges'!$A$64:$CY$69,X$38)*$B45,VLOOKUP($C$2,'LookUp Ranges'!$A$56:$CY$62,X$38)*$B45))</f>
        <v>0</v>
      </c>
      <c r="AD45" s="257">
        <f ca="1">IF($I45=$B45,0,IF(AND('Bonus Depreciation Help'!$C$34="50%",$I$5=Inservice),VLOOKUP($C$2,'LookUp Ranges'!$A$64:$CY$69,Y$38)*$B45,VLOOKUP($C$2,'LookUp Ranges'!$A$56:$CY$62,Y$38)*$B45))</f>
        <v>0</v>
      </c>
      <c r="AE45" s="257">
        <f ca="1">IF($I45=$B45,0,IF(AND('Bonus Depreciation Help'!$C$34="50%",$I$5=Inservice),VLOOKUP($C$2,'LookUp Ranges'!$A$64:$CY$69,Z$38)*$B45,VLOOKUP($C$2,'LookUp Ranges'!$A$56:$CY$62,Z$38)*$B45))</f>
        <v>0</v>
      </c>
      <c r="AF45" s="257">
        <f ca="1">IF($I45=$B45,0,IF(AND('Bonus Depreciation Help'!$C$34="50%",$I$5=Inservice),VLOOKUP($C$2,'LookUp Ranges'!$A$64:$CY$69,AA$38)*$B45,VLOOKUP($C$2,'LookUp Ranges'!$A$56:$CY$62,AA$38)*$B45))</f>
        <v>0</v>
      </c>
      <c r="AG45" s="257">
        <f ca="1">IF($I45=$B45,0,IF(AND('Bonus Depreciation Help'!$C$34="50%",$I$5=Inservice),VLOOKUP($C$2,'LookUp Ranges'!$A$64:$CY$69,AB$38)*$B45,VLOOKUP($C$2,'LookUp Ranges'!$A$56:$CY$62,AB$38)*$B45))</f>
        <v>0</v>
      </c>
      <c r="AH45" s="257">
        <f ca="1">IF($I45=$B45,0,IF(AND('Bonus Depreciation Help'!$C$34="50%",$I$5=Inservice),VLOOKUP($C$2,'LookUp Ranges'!$A$64:$CY$69,AC$38)*$B45,VLOOKUP($C$2,'LookUp Ranges'!$A$56:$CY$62,AC$38)*$B45))</f>
        <v>0</v>
      </c>
      <c r="AI45" s="257">
        <f ca="1">IF($I45=$B45,0,IF(AND('Bonus Depreciation Help'!$C$34="50%",$I$5=Inservice),VLOOKUP($C$2,'LookUp Ranges'!$A$64:$CY$69,AD$38)*$B45,VLOOKUP($C$2,'LookUp Ranges'!$A$56:$CY$62,AD$38)*$B45))</f>
        <v>0</v>
      </c>
      <c r="AJ45" s="257">
        <f ca="1">IF($I45=$B45,0,IF(AND('Bonus Depreciation Help'!$C$34="50%",$I$5=Inservice),VLOOKUP($C$2,'LookUp Ranges'!$A$64:$CY$69,AE$38)*$B45,VLOOKUP($C$2,'LookUp Ranges'!$A$56:$CY$62,AE$38)*$B45))</f>
        <v>0</v>
      </c>
      <c r="AK45" s="257">
        <f ca="1">IF($I45=$B45,0,IF(AND('Bonus Depreciation Help'!$C$34="50%",$I$5=Inservice),VLOOKUP($C$2,'LookUp Ranges'!$A$64:$CY$69,AF$38)*$B45,VLOOKUP($C$2,'LookUp Ranges'!$A$56:$CY$62,AF$38)*$B45))</f>
        <v>0</v>
      </c>
      <c r="AL45" s="257">
        <f ca="1">IF($I45=$B45,0,IF(AND('Bonus Depreciation Help'!$C$34="50%",$I$5=Inservice),VLOOKUP($C$2,'LookUp Ranges'!$A$64:$CY$69,AG$38)*$B45,VLOOKUP($C$2,'LookUp Ranges'!$A$56:$CY$62,AG$38)*$B45))</f>
        <v>0</v>
      </c>
      <c r="AM45" s="257">
        <f ca="1">IF($I45=$B45,0,IF(AND('Bonus Depreciation Help'!$C$34="50%",$I$5=Inservice),VLOOKUP($C$2,'LookUp Ranges'!$A$64:$CY$69,AH$38)*$B45,VLOOKUP($C$2,'LookUp Ranges'!$A$56:$CY$62,AH$38)*$B45))</f>
        <v>0</v>
      </c>
      <c r="AN45" s="257">
        <f ca="1">IF($I45=$B45,0,IF(AND('Bonus Depreciation Help'!$C$34="50%",$I$5=Inservice),VLOOKUP($C$2,'LookUp Ranges'!$A$64:$CY$69,AI$38)*$B45,VLOOKUP($C$2,'LookUp Ranges'!$A$56:$CY$62,AI$38)*$B45))</f>
        <v>0</v>
      </c>
      <c r="AO45" s="257">
        <f ca="1">IF($I45=$B45,0,IF(AND('Bonus Depreciation Help'!$C$34="50%",$I$5=Inservice),VLOOKUP($C$2,'LookUp Ranges'!$A$64:$CY$69,AJ$38)*$B45,VLOOKUP($C$2,'LookUp Ranges'!$A$56:$CY$62,AJ$38)*$B45))</f>
        <v>0</v>
      </c>
      <c r="AP45" s="257">
        <f ca="1">IF($I45=$B45,0,IF(AND('Bonus Depreciation Help'!$C$34="50%",$I$5=Inservice),VLOOKUP($C$2,'LookUp Ranges'!$A$64:$CY$69,AK$38)*$B45,VLOOKUP($C$2,'LookUp Ranges'!$A$56:$CY$62,AK$38)*$B45))</f>
        <v>0</v>
      </c>
      <c r="AQ45" s="257">
        <f ca="1">IF($I45=$B45,0,IF(AND('Bonus Depreciation Help'!$C$34="50%",$I$5=Inservice),VLOOKUP($C$2,'LookUp Ranges'!$A$64:$CY$69,AL$38)*$B45,VLOOKUP($C$2,'LookUp Ranges'!$A$56:$CY$62,AL$38)*$B45))</f>
        <v>0</v>
      </c>
      <c r="AR45" s="257">
        <f ca="1">IF($I45=$B45,0,IF(AND('Bonus Depreciation Help'!$C$34="50%",$I$5=Inservice),VLOOKUP($C$2,'LookUp Ranges'!$A$64:$CY$69,AM$38)*$B45,VLOOKUP($C$2,'LookUp Ranges'!$A$56:$CY$62,AM$38)*$B45))</f>
        <v>0</v>
      </c>
      <c r="AS45" s="257">
        <f ca="1">IF($I45=$B45,0,IF(AND('Bonus Depreciation Help'!$C$34="50%",$I$5=Inservice),VLOOKUP($C$2,'LookUp Ranges'!$A$64:$CY$69,AN$38)*$B45,VLOOKUP($C$2,'LookUp Ranges'!$A$56:$CY$62,AN$38)*$B45))</f>
        <v>0</v>
      </c>
      <c r="AT45" s="257">
        <f ca="1">IF($I45=$B45,0,IF(AND('Bonus Depreciation Help'!$C$34="50%",$I$5=Inservice),VLOOKUP($C$2,'LookUp Ranges'!$A$64:$CY$69,AO$38)*$B45,VLOOKUP($C$2,'LookUp Ranges'!$A$56:$CY$62,AO$38)*$B45))</f>
        <v>0</v>
      </c>
      <c r="AU45" s="257">
        <f ca="1">IF($I45=$B45,0,IF(AND('Bonus Depreciation Help'!$C$34="50%",$I$5=Inservice),VLOOKUP($C$2,'LookUp Ranges'!$A$64:$CY$69,AP$38)*$B45,VLOOKUP($C$2,'LookUp Ranges'!$A$56:$CY$62,AP$38)*$B45))</f>
        <v>0</v>
      </c>
      <c r="AV45" s="257">
        <f ca="1">IF($I45=$B45,0,IF(AND('Bonus Depreciation Help'!$C$34="50%",$I$5=Inservice),VLOOKUP($C$2,'LookUp Ranges'!$A$64:$CY$69,AQ$38)*$B45,VLOOKUP($C$2,'LookUp Ranges'!$A$56:$CY$62,AQ$38)*$B45))</f>
        <v>0</v>
      </c>
      <c r="AW45" s="257">
        <f ca="1">IF($I45=$B45,0,IF(AND('Bonus Depreciation Help'!$C$34="50%",$I$5=Inservice),VLOOKUP($C$2,'LookUp Ranges'!$A$64:$CY$69,AR$38)*$B45,VLOOKUP($C$2,'LookUp Ranges'!$A$56:$CY$62,AR$38)*$B45))</f>
        <v>0</v>
      </c>
      <c r="AX45" s="257">
        <f ca="1">IF($I45=$B45,0,IF(AND('Bonus Depreciation Help'!$C$34="50%",$I$5=Inservice),VLOOKUP($C$2,'LookUp Ranges'!$A$64:$CY$69,AS$38)*$B45,VLOOKUP($C$2,'LookUp Ranges'!$A$56:$CY$62,AS$38)*$B45))</f>
        <v>0</v>
      </c>
      <c r="AY45" s="257">
        <f ca="1">IF($I45=$B45,0,IF(AND('Bonus Depreciation Help'!$C$34="50%",$I$5=Inservice),VLOOKUP($C$2,'LookUp Ranges'!$A$64:$CY$69,AT$38)*$B45,VLOOKUP($C$2,'LookUp Ranges'!$A$56:$CY$62,AT$38)*$B45))</f>
        <v>0</v>
      </c>
      <c r="AZ45" s="257">
        <f ca="1">IF($I45=$B45,0,IF(AND('Bonus Depreciation Help'!$C$34="50%",$I$5=Inservice),VLOOKUP($C$2,'LookUp Ranges'!$A$64:$CY$69,AU$38)*$B45,VLOOKUP($C$2,'LookUp Ranges'!$A$56:$CY$62,AU$38)*$B45))</f>
        <v>0</v>
      </c>
      <c r="BA45" s="257">
        <f ca="1">IF($I45=$B45,0,IF(AND('Bonus Depreciation Help'!$C$34="50%",$I$5=Inservice),VLOOKUP($C$2,'LookUp Ranges'!$A$64:$CY$69,AV$38)*$B45,VLOOKUP($C$2,'LookUp Ranges'!$A$56:$CY$62,AV$38)*$B45))</f>
        <v>0</v>
      </c>
      <c r="BB45" s="257">
        <f ca="1">IF($I45=$B45,0,IF(AND('Bonus Depreciation Help'!$C$34="50%",$I$5=Inservice),VLOOKUP($C$2,'LookUp Ranges'!$A$64:$CY$69,AW$38)*$B45,VLOOKUP($C$2,'LookUp Ranges'!$A$56:$CY$62,AW$38)*$B45))</f>
        <v>0</v>
      </c>
      <c r="BC45" s="257">
        <f ca="1">IF($I45=$B45,0,IF(AND('Bonus Depreciation Help'!$C$34="50%",$I$5=Inservice),VLOOKUP($C$2,'LookUp Ranges'!$A$64:$CY$69,AX$38)*$B45,VLOOKUP($C$2,'LookUp Ranges'!$A$56:$CY$62,AX$38)*$B45))</f>
        <v>0</v>
      </c>
      <c r="BD45" s="257">
        <f ca="1">IF($I45=$B45,0,IF(AND('Bonus Depreciation Help'!$C$34="50%",$I$5=Inservice),VLOOKUP($C$2,'LookUp Ranges'!$A$64:$CY$69,AY$38)*$B45,VLOOKUP($C$2,'LookUp Ranges'!$A$56:$CY$62,AY$38)*$B45))</f>
        <v>0</v>
      </c>
      <c r="BE45" s="257">
        <f ca="1">IF($I45=$B45,0,IF(AND('Bonus Depreciation Help'!$C$34="50%",$I$5=Inservice),VLOOKUP($C$2,'LookUp Ranges'!$A$64:$CY$69,AZ$38)*$B45,VLOOKUP($C$2,'LookUp Ranges'!$A$56:$CY$62,AZ$38)*$B45))</f>
        <v>0</v>
      </c>
      <c r="BF45" s="257">
        <f ca="1">IF($I45=$B45,0,IF(AND('Bonus Depreciation Help'!$C$34="50%",$I$5=Inservice),VLOOKUP($C$2,'LookUp Ranges'!$A$64:$CY$69,BA$38)*$B45,VLOOKUP($C$2,'LookUp Ranges'!$A$56:$CY$62,BA$38)*$B45))</f>
        <v>0</v>
      </c>
      <c r="BG45" s="257">
        <f ca="1">IF($I45=$B45,0,IF(AND('Bonus Depreciation Help'!$C$34="50%",$I$5=Inservice),VLOOKUP($C$2,'LookUp Ranges'!$A$64:$CY$69,BB$38)*$B45,VLOOKUP($C$2,'LookUp Ranges'!$A$56:$CY$62,BB$38)*$B45))</f>
        <v>0</v>
      </c>
      <c r="BH45" s="257">
        <f ca="1">IF($I45=$B45,0,IF(AND('Bonus Depreciation Help'!$C$34="50%",$I$5=Inservice),VLOOKUP($C$2,'LookUp Ranges'!$A$64:$CY$69,BC$38)*$B45,VLOOKUP($C$2,'LookUp Ranges'!$A$56:$CY$62,BC$38)*$B45))</f>
        <v>0</v>
      </c>
      <c r="BI45" s="257">
        <f ca="1">IF($I45=$B45,0,IF(AND('Bonus Depreciation Help'!$C$34="50%",$I$5=Inservice),VLOOKUP($C$2,'LookUp Ranges'!$A$64:$CY$69,BD$38)*$B45,VLOOKUP($C$2,'LookUp Ranges'!$A$56:$CY$62,BD$38)*$B45))</f>
        <v>0</v>
      </c>
      <c r="BJ45" s="257">
        <f ca="1">IF($I45=$B45,0,IF(AND('Bonus Depreciation Help'!$C$34="50%",$I$5=Inservice),VLOOKUP($C$2,'LookUp Ranges'!$A$64:$CY$69,BE$38)*$B45,VLOOKUP($C$2,'LookUp Ranges'!$A$56:$CY$62,BE$38)*$B45))</f>
        <v>0</v>
      </c>
      <c r="BK45" s="257">
        <f ca="1">IF($I45=$B45,0,IF(AND('Bonus Depreciation Help'!$C$34="50%",$I$5=Inservice),VLOOKUP($C$2,'LookUp Ranges'!$A$64:$CY$69,BF$38)*$B45,VLOOKUP($C$2,'LookUp Ranges'!$A$56:$CY$62,BF$38)*$B45))</f>
        <v>0</v>
      </c>
      <c r="BL45" s="257">
        <f ca="1">IF($I45=$B45,0,IF(AND('Bonus Depreciation Help'!$C$34="50%",$I$5=Inservice),VLOOKUP($C$2,'LookUp Ranges'!$A$64:$CY$69,BG$38)*$B45,VLOOKUP($C$2,'LookUp Ranges'!$A$56:$CY$62,BG$38)*$B45))</f>
        <v>0</v>
      </c>
      <c r="BM45" s="257">
        <f ca="1">IF($I45=$B45,0,IF(AND('Bonus Depreciation Help'!$C$34="50%",$I$5=Inservice),VLOOKUP($C$2,'LookUp Ranges'!$A$64:$CY$69,BH$38)*$B45,VLOOKUP($C$2,'LookUp Ranges'!$A$56:$CY$62,BH$38)*$B45))</f>
        <v>0</v>
      </c>
      <c r="BN45" s="257">
        <f ca="1">IF($I45=$B45,0,IF(AND('Bonus Depreciation Help'!$C$34="50%",$I$5=Inservice),VLOOKUP($C$2,'LookUp Ranges'!$A$64:$CY$69,BI$38)*$B45,VLOOKUP($C$2,'LookUp Ranges'!$A$56:$CY$62,BI$38)*$B45))</f>
        <v>0</v>
      </c>
      <c r="BO45" s="257">
        <f ca="1">IF($I45=$B45,0,IF(AND('Bonus Depreciation Help'!$C$34="50%",$I$5=Inservice),VLOOKUP($C$2,'LookUp Ranges'!$A$64:$CY$69,BJ$38)*$B45,VLOOKUP($C$2,'LookUp Ranges'!$A$56:$CY$62,BJ$38)*$B45))</f>
        <v>0</v>
      </c>
      <c r="BP45" s="257">
        <f ca="1">IF($I45=$B45,0,IF(AND('Bonus Depreciation Help'!$C$34="50%",$I$5=Inservice),VLOOKUP($C$2,'LookUp Ranges'!$A$64:$CY$69,BK$38)*$B45,VLOOKUP($C$2,'LookUp Ranges'!$A$56:$CY$62,BK$38)*$B45))</f>
        <v>0</v>
      </c>
      <c r="BQ45" s="257">
        <f ca="1">IF($I45=$B45,0,IF(AND('Bonus Depreciation Help'!$C$34="50%",$I$5=Inservice),VLOOKUP($C$2,'LookUp Ranges'!$A$64:$CY$69,BL$38)*$B45,VLOOKUP($C$2,'LookUp Ranges'!$A$56:$CY$62,BL$38)*$B45))</f>
        <v>0</v>
      </c>
      <c r="BR45" s="257">
        <f ca="1">IF($I45=$B45,0,IF(AND('Bonus Depreciation Help'!$C$34="50%",$I$5=Inservice),VLOOKUP($C$2,'LookUp Ranges'!$A$64:$CY$69,BM$38)*$B45,VLOOKUP($C$2,'LookUp Ranges'!$A$56:$CY$62,BM$38)*$B45))</f>
        <v>0</v>
      </c>
      <c r="BS45" s="257">
        <f ca="1">IF($I45=$B45,0,IF(AND('Bonus Depreciation Help'!$C$34="50%",$I$5=Inservice),VLOOKUP($C$2,'LookUp Ranges'!$A$64:$CY$69,BN$38)*$B45,VLOOKUP($C$2,'LookUp Ranges'!$A$56:$CY$62,BN$38)*$B45))</f>
        <v>0</v>
      </c>
      <c r="BT45" s="257">
        <f ca="1">IF($I45=$B45,0,IF(AND('Bonus Depreciation Help'!$C$34="50%",$I$5=Inservice),VLOOKUP($C$2,'LookUp Ranges'!$A$64:$CY$69,BO$38)*$B45,VLOOKUP($C$2,'LookUp Ranges'!$A$56:$CY$62,BO$38)*$B45))</f>
        <v>0</v>
      </c>
      <c r="BU45" s="257">
        <f ca="1">IF($I45=$B45,0,IF(AND('Bonus Depreciation Help'!$C$34="50%",$I$5=Inservice),VLOOKUP($C$2,'LookUp Ranges'!$A$64:$CY$69,BP$38)*$B45,VLOOKUP($C$2,'LookUp Ranges'!$A$56:$CY$62,BP$38)*$B45))</f>
        <v>0</v>
      </c>
      <c r="BV45" s="257">
        <f ca="1">IF($I45=$B45,0,IF(AND('Bonus Depreciation Help'!$C$34="50%",$I$5=Inservice),VLOOKUP($C$2,'LookUp Ranges'!$A$64:$CY$69,BQ$38)*$B45,VLOOKUP($C$2,'LookUp Ranges'!$A$56:$CY$62,BQ$38)*$B45))</f>
        <v>0</v>
      </c>
      <c r="BW45" s="257">
        <f ca="1">IF($I45=$B45,0,IF(AND('Bonus Depreciation Help'!$C$34="50%",$I$5=Inservice),VLOOKUP($C$2,'LookUp Ranges'!$A$64:$CY$69,BR$38)*$B45,VLOOKUP($C$2,'LookUp Ranges'!$A$56:$CY$62,BR$38)*$B45))</f>
        <v>0</v>
      </c>
      <c r="BX45" s="257">
        <f ca="1">IF($I45=$B45,0,IF(AND('Bonus Depreciation Help'!$C$34="50%",$I$5=Inservice),VLOOKUP($C$2,'LookUp Ranges'!$A$64:$CY$69,BS$38)*$B45,VLOOKUP($C$2,'LookUp Ranges'!$A$56:$CY$62,BS$38)*$B45))</f>
        <v>0</v>
      </c>
      <c r="BY45" s="257">
        <f ca="1">IF($I45=$B45,0,IF(AND('Bonus Depreciation Help'!$C$34="50%",$I$5=Inservice),VLOOKUP($C$2,'LookUp Ranges'!$A$64:$CY$69,BT$38)*$B45,VLOOKUP($C$2,'LookUp Ranges'!$A$56:$CY$62,BT$38)*$B45))</f>
        <v>0</v>
      </c>
      <c r="BZ45" s="257">
        <f ca="1">IF($I45=$B45,0,IF(AND('Bonus Depreciation Help'!$C$34="50%",$I$5=Inservice),VLOOKUP($C$2,'LookUp Ranges'!$A$64:$CY$69,BU$38)*$B45,VLOOKUP($C$2,'LookUp Ranges'!$A$56:$CY$62,BU$38)*$B45))</f>
        <v>0</v>
      </c>
      <c r="CA45" s="257">
        <f ca="1">IF($I45=$B45,0,IF(AND('Bonus Depreciation Help'!$C$34="50%",$I$5=Inservice),VLOOKUP($C$2,'LookUp Ranges'!$A$64:$CY$69,BV$38)*$B45,VLOOKUP($C$2,'LookUp Ranges'!$A$56:$CY$62,BV$38)*$B45))</f>
        <v>0</v>
      </c>
      <c r="CB45" s="257">
        <f ca="1">IF($I45=$B45,0,IF(AND('Bonus Depreciation Help'!$C$34="50%",$I$5=Inservice),VLOOKUP($C$2,'LookUp Ranges'!$A$64:$CY$69,BW$38)*$B45,VLOOKUP($C$2,'LookUp Ranges'!$A$56:$CY$62,BW$38)*$B45))</f>
        <v>0</v>
      </c>
      <c r="CC45" s="257">
        <f ca="1">IF($I45=$B45,0,IF(AND('Bonus Depreciation Help'!$C$34="50%",$I$5=Inservice),VLOOKUP($C$2,'LookUp Ranges'!$A$64:$CY$69,BX$38)*$B45,VLOOKUP($C$2,'LookUp Ranges'!$A$56:$CY$62,BX$38)*$B45))</f>
        <v>0</v>
      </c>
      <c r="CD45" s="257">
        <f ca="1">IF($I45=$B45,0,IF(AND('Bonus Depreciation Help'!$C$34="50%",$I$5=Inservice),VLOOKUP($C$2,'LookUp Ranges'!$A$64:$CY$69,BY$38)*$B45,VLOOKUP($C$2,'LookUp Ranges'!$A$56:$CY$62,BY$38)*$B45))</f>
        <v>0</v>
      </c>
      <c r="CE45" s="257">
        <f ca="1">IF($I45=$B45,0,IF(AND('Bonus Depreciation Help'!$C$34="50%",$I$5=Inservice),VLOOKUP($C$2,'LookUp Ranges'!$A$64:$CY$69,BZ$38)*$B45,VLOOKUP($C$2,'LookUp Ranges'!$A$56:$CY$62,BZ$38)*$B45))</f>
        <v>0</v>
      </c>
      <c r="CF45" s="257">
        <f ca="1">IF($I45=$B45,0,IF(AND('Bonus Depreciation Help'!$C$34="50%",$I$5=Inservice),VLOOKUP($C$2,'LookUp Ranges'!$A$64:$CY$69,CA$38)*$B45,VLOOKUP($C$2,'LookUp Ranges'!$A$56:$CY$62,CA$38)*$B45))</f>
        <v>0</v>
      </c>
      <c r="CG45" s="257">
        <f ca="1">IF($I45=$B45,0,IF(AND('Bonus Depreciation Help'!$C$34="50%",$I$5=Inservice),VLOOKUP($C$2,'LookUp Ranges'!$A$64:$CY$69,CB$38)*$B45,VLOOKUP($C$2,'LookUp Ranges'!$A$56:$CY$62,CB$38)*$B45))</f>
        <v>0</v>
      </c>
      <c r="CH45" s="257">
        <f ca="1">IF($I45=$B45,0,IF(AND('Bonus Depreciation Help'!$C$34="50%",$I$5=Inservice),VLOOKUP($C$2,'LookUp Ranges'!$A$64:$CY$69,CC$38)*$B45,VLOOKUP($C$2,'LookUp Ranges'!$A$56:$CY$62,CC$38)*$B45))</f>
        <v>0</v>
      </c>
      <c r="CI45" s="257">
        <f ca="1">IF($I45=$B45,0,IF(AND('Bonus Depreciation Help'!$C$34="50%",$I$5=Inservice),VLOOKUP($C$2,'LookUp Ranges'!$A$64:$CY$69,CD$38)*$B45,VLOOKUP($C$2,'LookUp Ranges'!$A$56:$CY$62,CD$38)*$B45))</f>
        <v>0</v>
      </c>
      <c r="CJ45" s="257">
        <f ca="1">IF($I45=$B45,0,IF(AND('Bonus Depreciation Help'!$C$34="50%",$I$5=Inservice),VLOOKUP($C$2,'LookUp Ranges'!$A$64:$CY$69,CE$38)*$B45,VLOOKUP($C$2,'LookUp Ranges'!$A$56:$CY$62,CE$38)*$B45))</f>
        <v>0</v>
      </c>
      <c r="CK45" s="257">
        <f ca="1">IF($I45=$B45,0,IF(AND('Bonus Depreciation Help'!$C$34="50%",$I$5=Inservice),VLOOKUP($C$2,'LookUp Ranges'!$A$64:$CY$69,CF$38)*$B45,VLOOKUP($C$2,'LookUp Ranges'!$A$56:$CY$62,CF$38)*$B45))</f>
        <v>0</v>
      </c>
      <c r="CL45" s="257">
        <f ca="1">IF($I45=$B45,0,IF(AND('Bonus Depreciation Help'!$C$34="50%",$I$5=Inservice),VLOOKUP($C$2,'LookUp Ranges'!$A$64:$CY$69,CG$38)*$B45,VLOOKUP($C$2,'LookUp Ranges'!$A$56:$CY$62,CG$38)*$B45))</f>
        <v>0</v>
      </c>
      <c r="CM45" s="257">
        <f ca="1">IF($I45=$B45,0,IF(AND('Bonus Depreciation Help'!$C$34="50%",$I$5=Inservice),VLOOKUP($C$2,'LookUp Ranges'!$A$64:$CY$69,CH$38)*$B45,VLOOKUP($C$2,'LookUp Ranges'!$A$56:$CY$62,CH$38)*$B45))</f>
        <v>0</v>
      </c>
      <c r="CN45" s="257">
        <f ca="1">IF($I45=$B45,0,IF(AND('Bonus Depreciation Help'!$C$34="50%",$I$5=Inservice),VLOOKUP($C$2,'LookUp Ranges'!$A$64:$CY$69,CI$38)*$B45,VLOOKUP($C$2,'LookUp Ranges'!$A$56:$CY$62,CI$38)*$B45))</f>
        <v>0</v>
      </c>
      <c r="CO45" s="257">
        <f ca="1">IF($I45=$B45,0,IF(AND('Bonus Depreciation Help'!$C$34="50%",$I$5=Inservice),VLOOKUP($C$2,'LookUp Ranges'!$A$64:$CY$69,CJ$38)*$B45,VLOOKUP($C$2,'LookUp Ranges'!$A$56:$CY$62,CJ$38)*$B45))</f>
        <v>0</v>
      </c>
      <c r="CP45" s="257">
        <f ca="1">IF($I45=$B45,0,IF(AND('Bonus Depreciation Help'!$C$34="50%",$I$5=Inservice),VLOOKUP($C$2,'LookUp Ranges'!$A$64:$CY$69,CK$38)*$B45,VLOOKUP($C$2,'LookUp Ranges'!$A$56:$CY$62,CK$38)*$B45))</f>
        <v>0</v>
      </c>
      <c r="CQ45" s="257">
        <f ca="1">IF($I45=$B45,0,IF(AND('Bonus Depreciation Help'!$C$34="50%",$I$5=Inservice),VLOOKUP($C$2,'LookUp Ranges'!$A$64:$CY$69,CL$38)*$B45,VLOOKUP($C$2,'LookUp Ranges'!$A$56:$CY$62,CL$38)*$B45))</f>
        <v>0</v>
      </c>
      <c r="CR45" s="257">
        <f ca="1">IF($I45=$B45,0,IF(AND('Bonus Depreciation Help'!$C$34="50%",$I$5=Inservice),VLOOKUP($C$2,'LookUp Ranges'!$A$64:$CY$69,CM$38)*$B45,VLOOKUP($C$2,'LookUp Ranges'!$A$56:$CY$62,CM$38)*$B45))</f>
        <v>0</v>
      </c>
      <c r="CS45" s="257">
        <f ca="1">IF($I45=$B45,0,IF(AND('Bonus Depreciation Help'!$C$34="50%",$I$5=Inservice),VLOOKUP($C$2,'LookUp Ranges'!$A$64:$CY$69,CN$38)*$B45,VLOOKUP($C$2,'LookUp Ranges'!$A$56:$CY$62,CN$38)*$B45))</f>
        <v>0</v>
      </c>
      <c r="CT45" s="257">
        <f ca="1">IF($I45=$B45,0,IF(AND('Bonus Depreciation Help'!$C$34="50%",$I$5=Inservice),VLOOKUP($C$2,'LookUp Ranges'!$A$64:$CY$69,CO$38)*$B45,VLOOKUP($C$2,'LookUp Ranges'!$A$56:$CY$62,CO$38)*$B45))</f>
        <v>0</v>
      </c>
      <c r="CU45" s="257">
        <f ca="1">IF($I45=$B45,0,IF(AND('Bonus Depreciation Help'!$C$34="50%",$I$5=Inservice),VLOOKUP($C$2,'LookUp Ranges'!$A$64:$CY$69,CP$38)*$B45,VLOOKUP($C$2,'LookUp Ranges'!$A$56:$CY$62,CP$38)*$B45))</f>
        <v>0</v>
      </c>
      <c r="CV45" s="257">
        <f ca="1">IF($I45=$B45,0,IF(AND('Bonus Depreciation Help'!$C$34="50%",$I$5=Inservice),VLOOKUP($C$2,'LookUp Ranges'!$A$64:$CY$69,CQ$38)*$B45,VLOOKUP($C$2,'LookUp Ranges'!$A$56:$CY$62,CQ$38)*$B45))</f>
        <v>0</v>
      </c>
      <c r="CW45" s="257">
        <f ca="1">IF($I45=$B45,0,IF(AND('Bonus Depreciation Help'!$C$34="50%",$I$5=Inservice),VLOOKUP($C$2,'LookUp Ranges'!$A$64:$CY$69,CR$38)*$B45,VLOOKUP($C$2,'LookUp Ranges'!$A$56:$CY$62,CR$38)*$B45))</f>
        <v>0</v>
      </c>
      <c r="CX45" s="257">
        <f ca="1">IF($I45=$B45,0,IF(AND('Bonus Depreciation Help'!$C$34="50%",$I$5=Inservice),VLOOKUP($C$2,'LookUp Ranges'!$A$64:$CY$69,CS$38)*$B45,VLOOKUP($C$2,'LookUp Ranges'!$A$56:$CY$62,CS$38)*$B45))</f>
        <v>0</v>
      </c>
      <c r="CY45" s="247">
        <f t="shared" ca="1" si="28"/>
        <v>0</v>
      </c>
    </row>
    <row r="46" spans="1:103" x14ac:dyDescent="0.2">
      <c r="A46" s="246">
        <f t="shared" si="26"/>
        <v>8</v>
      </c>
      <c r="B46" s="238">
        <f t="shared" si="27"/>
        <v>0</v>
      </c>
      <c r="C46" s="248"/>
      <c r="D46" s="248"/>
      <c r="E46" s="248"/>
      <c r="F46" s="248"/>
      <c r="G46" s="248"/>
      <c r="H46" s="248"/>
      <c r="I46" s="248"/>
      <c r="J46" s="256">
        <f ca="1">IF(AND('Bonus Depreciation Help'!$C$34="100%",J$5=Inservice),$B46,IF(AND('Bonus Depreciation Help'!$C$34="50%",J$5=Inservice),VLOOKUP($C$2,'LookUp Ranges'!$A$64:$CY$69,D$38)*$B46,VLOOKUP($C$2,'LookUp Ranges'!$A$56:$CY$62,D$38)*$B46))</f>
        <v>0</v>
      </c>
      <c r="K46" s="256">
        <f ca="1">IF($J46=$B46,0,IF(AND('Bonus Depreciation Help'!$C$34="50%",$J$5=Inservice),VLOOKUP($C$2,'LookUp Ranges'!$A$64:$CY$69,E$38)*$B46,VLOOKUP($C$2,'LookUp Ranges'!$A$56:$CY$62,E$38)*$B46))</f>
        <v>0</v>
      </c>
      <c r="L46" s="256">
        <f ca="1">IF($J46=$B46,0,IF(AND('Bonus Depreciation Help'!$C$34="50%",$J$5=Inservice),VLOOKUP($C$2,'LookUp Ranges'!$A$64:$CY$69,F$38)*$B46,VLOOKUP($C$2,'LookUp Ranges'!$A$56:$CY$62,F$38)*$B46))</f>
        <v>0</v>
      </c>
      <c r="M46" s="256">
        <f ca="1">IF($J46=$B46,0,IF(AND('Bonus Depreciation Help'!$C$34="50%",$J$5=Inservice),VLOOKUP($C$2,'LookUp Ranges'!$A$64:$CY$69,G$38)*$B46,VLOOKUP($C$2,'LookUp Ranges'!$A$56:$CY$62,G$38)*$B46))</f>
        <v>0</v>
      </c>
      <c r="N46" s="256">
        <f ca="1">IF($J46=$B46,0,IF(AND('Bonus Depreciation Help'!$C$34="50%",$J$5=Inservice),VLOOKUP($C$2,'LookUp Ranges'!$A$64:$CY$69,H$38)*$B46,VLOOKUP($C$2,'LookUp Ranges'!$A$56:$CY$62,H$38)*$B46))</f>
        <v>0</v>
      </c>
      <c r="O46" s="256">
        <f ca="1">IF($J46=$B46,0,IF(AND('Bonus Depreciation Help'!$C$34="50%",$J$5=Inservice),VLOOKUP($C$2,'LookUp Ranges'!$A$64:$CY$69,I$38)*$B46,VLOOKUP($C$2,'LookUp Ranges'!$A$56:$CY$62,I$38)*$B46))</f>
        <v>0</v>
      </c>
      <c r="P46" s="256">
        <f ca="1">IF($J46=$B46,0,IF(AND('Bonus Depreciation Help'!$C$34="50%",$J$5=Inservice),VLOOKUP($C$2,'LookUp Ranges'!$A$64:$CY$69,J$38)*$B46,VLOOKUP($C$2,'LookUp Ranges'!$A$56:$CY$62,J$38)*$B46))</f>
        <v>0</v>
      </c>
      <c r="Q46" s="256">
        <f ca="1">IF($J46=$B46,0,IF(AND('Bonus Depreciation Help'!$C$34="50%",$J$5=Inservice),VLOOKUP($C$2,'LookUp Ranges'!$A$64:$CY$69,K$38)*$B46,VLOOKUP($C$2,'LookUp Ranges'!$A$56:$CY$62,K$38)*$B46))</f>
        <v>0</v>
      </c>
      <c r="R46" s="256">
        <f ca="1">IF($J46=$B46,0,IF(AND('Bonus Depreciation Help'!$C$34="50%",$J$5=Inservice),VLOOKUP($C$2,'LookUp Ranges'!$A$64:$CY$69,L$38)*$B46,VLOOKUP($C$2,'LookUp Ranges'!$A$56:$CY$62,L$38)*$B46))</f>
        <v>0</v>
      </c>
      <c r="S46" s="256">
        <f ca="1">IF($J46=$B46,0,IF(AND('Bonus Depreciation Help'!$C$34="50%",$J$5=Inservice),VLOOKUP($C$2,'LookUp Ranges'!$A$64:$CY$69,M$38)*$B46,VLOOKUP($C$2,'LookUp Ranges'!$A$56:$CY$62,M$38)*$B46))</f>
        <v>0</v>
      </c>
      <c r="T46" s="256">
        <f ca="1">IF($J46=$B46,0,IF(AND('Bonus Depreciation Help'!$C$34="50%",$J$5=Inservice),VLOOKUP($C$2,'LookUp Ranges'!$A$64:$CY$69,N$38)*$B46,VLOOKUP($C$2,'LookUp Ranges'!$A$56:$CY$62,N$38)*$B46))</f>
        <v>0</v>
      </c>
      <c r="U46" s="256">
        <f ca="1">IF($J46=$B46,0,IF(AND('Bonus Depreciation Help'!$C$34="50%",$J$5=Inservice),VLOOKUP($C$2,'LookUp Ranges'!$A$64:$CY$69,O$38)*$B46,VLOOKUP($C$2,'LookUp Ranges'!$A$56:$CY$62,O$38)*$B46))</f>
        <v>0</v>
      </c>
      <c r="V46" s="256">
        <f ca="1">IF($J46=$B46,0,IF(AND('Bonus Depreciation Help'!$C$34="50%",$J$5=Inservice),VLOOKUP($C$2,'LookUp Ranges'!$A$64:$CY$69,P$38)*$B46,VLOOKUP($C$2,'LookUp Ranges'!$A$56:$CY$62,P$38)*$B46))</f>
        <v>0</v>
      </c>
      <c r="W46" s="256">
        <f ca="1">IF($J46=$B46,0,IF(AND('Bonus Depreciation Help'!$C$34="50%",$J$5=Inservice),VLOOKUP($C$2,'LookUp Ranges'!$A$64:$CY$69,Q$38)*$B46,VLOOKUP($C$2,'LookUp Ranges'!$A$56:$CY$62,Q$38)*$B46))</f>
        <v>0</v>
      </c>
      <c r="X46" s="256">
        <f ca="1">IF($J46=$B46,0,IF(AND('Bonus Depreciation Help'!$C$34="50%",$J$5=Inservice),VLOOKUP($C$2,'LookUp Ranges'!$A$64:$CY$69,R$38)*$B46,VLOOKUP($C$2,'LookUp Ranges'!$A$56:$CY$62,R$38)*$B46))</f>
        <v>0</v>
      </c>
      <c r="Y46" s="256">
        <f ca="1">IF($J46=$B46,0,IF(AND('Bonus Depreciation Help'!$C$34="50%",$J$5=Inservice),VLOOKUP($C$2,'LookUp Ranges'!$A$64:$CY$69,S$38)*$B46,VLOOKUP($C$2,'LookUp Ranges'!$A$56:$CY$62,S$38)*$B46))</f>
        <v>0</v>
      </c>
      <c r="Z46" s="257">
        <f ca="1">IF($J46=$B46,0,IF(AND('Bonus Depreciation Help'!$C$34="50%",$J$5=Inservice),VLOOKUP($C$2,'LookUp Ranges'!$A$64:$CY$69,T$38)*$B46,VLOOKUP($C$2,'LookUp Ranges'!$A$56:$CY$62,T$38)*$B46))</f>
        <v>0</v>
      </c>
      <c r="AA46" s="257">
        <f ca="1">IF($J46=$B46,0,IF(AND('Bonus Depreciation Help'!$C$34="50%",$J$5=Inservice),VLOOKUP($C$2,'LookUp Ranges'!$A$64:$CY$69,U$38)*$B46,VLOOKUP($C$2,'LookUp Ranges'!$A$56:$CY$62,U$38)*$B46))</f>
        <v>0</v>
      </c>
      <c r="AB46" s="257">
        <f ca="1">IF($J46=$B46,0,IF(AND('Bonus Depreciation Help'!$C$34="50%",$J$5=Inservice),VLOOKUP($C$2,'LookUp Ranges'!$A$64:$CY$69,V$38)*$B46,VLOOKUP($C$2,'LookUp Ranges'!$A$56:$CY$62,V$38)*$B46))</f>
        <v>0</v>
      </c>
      <c r="AC46" s="257">
        <f ca="1">IF($J46=$B46,0,IF(AND('Bonus Depreciation Help'!$C$34="50%",$J$5=Inservice),VLOOKUP($C$2,'LookUp Ranges'!$A$64:$CY$69,W$38)*$B46,VLOOKUP($C$2,'LookUp Ranges'!$A$56:$CY$62,W$38)*$B46))</f>
        <v>0</v>
      </c>
      <c r="AD46" s="257">
        <f ca="1">IF($J46=$B46,0,IF(AND('Bonus Depreciation Help'!$C$34="50%",$J$5=Inservice),VLOOKUP($C$2,'LookUp Ranges'!$A$64:$CY$69,X$38)*$B46,VLOOKUP($C$2,'LookUp Ranges'!$A$56:$CY$62,X$38)*$B46))</f>
        <v>0</v>
      </c>
      <c r="AE46" s="257">
        <f ca="1">IF($J46=$B46,0,IF(AND('Bonus Depreciation Help'!$C$34="50%",$J$5=Inservice),VLOOKUP($C$2,'LookUp Ranges'!$A$64:$CY$69,Y$38)*$B46,VLOOKUP($C$2,'LookUp Ranges'!$A$56:$CY$62,Y$38)*$B46))</f>
        <v>0</v>
      </c>
      <c r="AF46" s="257">
        <f ca="1">IF($J46=$B46,0,IF(AND('Bonus Depreciation Help'!$C$34="50%",$J$5=Inservice),VLOOKUP($C$2,'LookUp Ranges'!$A$64:$CY$69,Z$38)*$B46,VLOOKUP($C$2,'LookUp Ranges'!$A$56:$CY$62,Z$38)*$B46))</f>
        <v>0</v>
      </c>
      <c r="AG46" s="257">
        <f ca="1">IF($J46=$B46,0,IF(AND('Bonus Depreciation Help'!$C$34="50%",$J$5=Inservice),VLOOKUP($C$2,'LookUp Ranges'!$A$64:$CY$69,AA$38)*$B46,VLOOKUP($C$2,'LookUp Ranges'!$A$56:$CY$62,AA$38)*$B46))</f>
        <v>0</v>
      </c>
      <c r="AH46" s="257">
        <f ca="1">IF($J46=$B46,0,IF(AND('Bonus Depreciation Help'!$C$34="50%",$J$5=Inservice),VLOOKUP($C$2,'LookUp Ranges'!$A$64:$CY$69,AB$38)*$B46,VLOOKUP($C$2,'LookUp Ranges'!$A$56:$CY$62,AB$38)*$B46))</f>
        <v>0</v>
      </c>
      <c r="AI46" s="257">
        <f ca="1">IF($J46=$B46,0,IF(AND('Bonus Depreciation Help'!$C$34="50%",$J$5=Inservice),VLOOKUP($C$2,'LookUp Ranges'!$A$64:$CY$69,AC$38)*$B46,VLOOKUP($C$2,'LookUp Ranges'!$A$56:$CY$62,AC$38)*$B46))</f>
        <v>0</v>
      </c>
      <c r="AJ46" s="257">
        <f ca="1">IF($J46=$B46,0,IF(AND('Bonus Depreciation Help'!$C$34="50%",$J$5=Inservice),VLOOKUP($C$2,'LookUp Ranges'!$A$64:$CY$69,AD$38)*$B46,VLOOKUP($C$2,'LookUp Ranges'!$A$56:$CY$62,AD$38)*$B46))</f>
        <v>0</v>
      </c>
      <c r="AK46" s="257">
        <f ca="1">IF($J46=$B46,0,IF(AND('Bonus Depreciation Help'!$C$34="50%",$J$5=Inservice),VLOOKUP($C$2,'LookUp Ranges'!$A$64:$CY$69,AE$38)*$B46,VLOOKUP($C$2,'LookUp Ranges'!$A$56:$CY$62,AE$38)*$B46))</f>
        <v>0</v>
      </c>
      <c r="AL46" s="257">
        <f ca="1">IF($J46=$B46,0,IF(AND('Bonus Depreciation Help'!$C$34="50%",$J$5=Inservice),VLOOKUP($C$2,'LookUp Ranges'!$A$64:$CY$69,AF$38)*$B46,VLOOKUP($C$2,'LookUp Ranges'!$A$56:$CY$62,AF$38)*$B46))</f>
        <v>0</v>
      </c>
      <c r="AM46" s="257">
        <f ca="1">IF($J46=$B46,0,IF(AND('Bonus Depreciation Help'!$C$34="50%",$J$5=Inservice),VLOOKUP($C$2,'LookUp Ranges'!$A$64:$CY$69,AG$38)*$B46,VLOOKUP($C$2,'LookUp Ranges'!$A$56:$CY$62,AG$38)*$B46))</f>
        <v>0</v>
      </c>
      <c r="AN46" s="257">
        <f ca="1">IF($J46=$B46,0,IF(AND('Bonus Depreciation Help'!$C$34="50%",$J$5=Inservice),VLOOKUP($C$2,'LookUp Ranges'!$A$64:$CY$69,AH$38)*$B46,VLOOKUP($C$2,'LookUp Ranges'!$A$56:$CY$62,AH$38)*$B46))</f>
        <v>0</v>
      </c>
      <c r="AO46" s="257">
        <f ca="1">IF($J46=$B46,0,IF(AND('Bonus Depreciation Help'!$C$34="50%",$J$5=Inservice),VLOOKUP($C$2,'LookUp Ranges'!$A$64:$CY$69,AI$38)*$B46,VLOOKUP($C$2,'LookUp Ranges'!$A$56:$CY$62,AI$38)*$B46))</f>
        <v>0</v>
      </c>
      <c r="AP46" s="257">
        <f ca="1">IF($J46=$B46,0,IF(AND('Bonus Depreciation Help'!$C$34="50%",$J$5=Inservice),VLOOKUP($C$2,'LookUp Ranges'!$A$64:$CY$69,AJ$38)*$B46,VLOOKUP($C$2,'LookUp Ranges'!$A$56:$CY$62,AJ$38)*$B46))</f>
        <v>0</v>
      </c>
      <c r="AQ46" s="257">
        <f ca="1">IF($J46=$B46,0,IF(AND('Bonus Depreciation Help'!$C$34="50%",$J$5=Inservice),VLOOKUP($C$2,'LookUp Ranges'!$A$64:$CY$69,AK$38)*$B46,VLOOKUP($C$2,'LookUp Ranges'!$A$56:$CY$62,AK$38)*$B46))</f>
        <v>0</v>
      </c>
      <c r="AR46" s="257">
        <f ca="1">IF($J46=$B46,0,IF(AND('Bonus Depreciation Help'!$C$34="50%",$J$5=Inservice),VLOOKUP($C$2,'LookUp Ranges'!$A$64:$CY$69,AL$38)*$B46,VLOOKUP($C$2,'LookUp Ranges'!$A$56:$CY$62,AL$38)*$B46))</f>
        <v>0</v>
      </c>
      <c r="AS46" s="257">
        <f ca="1">IF($J46=$B46,0,IF(AND('Bonus Depreciation Help'!$C$34="50%",$J$5=Inservice),VLOOKUP($C$2,'LookUp Ranges'!$A$64:$CY$69,AM$38)*$B46,VLOOKUP($C$2,'LookUp Ranges'!$A$56:$CY$62,AM$38)*$B46))</f>
        <v>0</v>
      </c>
      <c r="AT46" s="257">
        <f ca="1">IF($J46=$B46,0,IF(AND('Bonus Depreciation Help'!$C$34="50%",$J$5=Inservice),VLOOKUP($C$2,'LookUp Ranges'!$A$64:$CY$69,AN$38)*$B46,VLOOKUP($C$2,'LookUp Ranges'!$A$56:$CY$62,AN$38)*$B46))</f>
        <v>0</v>
      </c>
      <c r="AU46" s="257">
        <f ca="1">IF($J46=$B46,0,IF(AND('Bonus Depreciation Help'!$C$34="50%",$J$5=Inservice),VLOOKUP($C$2,'LookUp Ranges'!$A$64:$CY$69,AO$38)*$B46,VLOOKUP($C$2,'LookUp Ranges'!$A$56:$CY$62,AO$38)*$B46))</f>
        <v>0</v>
      </c>
      <c r="AV46" s="257">
        <f ca="1">IF($J46=$B46,0,IF(AND('Bonus Depreciation Help'!$C$34="50%",$J$5=Inservice),VLOOKUP($C$2,'LookUp Ranges'!$A$64:$CY$69,AP$38)*$B46,VLOOKUP($C$2,'LookUp Ranges'!$A$56:$CY$62,AP$38)*$B46))</f>
        <v>0</v>
      </c>
      <c r="AW46" s="257">
        <f ca="1">IF($J46=$B46,0,IF(AND('Bonus Depreciation Help'!$C$34="50%",$J$5=Inservice),VLOOKUP($C$2,'LookUp Ranges'!$A$64:$CY$69,AQ$38)*$B46,VLOOKUP($C$2,'LookUp Ranges'!$A$56:$CY$62,AQ$38)*$B46))</f>
        <v>0</v>
      </c>
      <c r="AX46" s="257">
        <f ca="1">IF($J46=$B46,0,IF(AND('Bonus Depreciation Help'!$C$34="50%",$J$5=Inservice),VLOOKUP($C$2,'LookUp Ranges'!$A$64:$CY$69,AR$38)*$B46,VLOOKUP($C$2,'LookUp Ranges'!$A$56:$CY$62,AR$38)*$B46))</f>
        <v>0</v>
      </c>
      <c r="AY46" s="257">
        <f ca="1">IF($J46=$B46,0,IF(AND('Bonus Depreciation Help'!$C$34="50%",$J$5=Inservice),VLOOKUP($C$2,'LookUp Ranges'!$A$64:$CY$69,AS$38)*$B46,VLOOKUP($C$2,'LookUp Ranges'!$A$56:$CY$62,AS$38)*$B46))</f>
        <v>0</v>
      </c>
      <c r="AZ46" s="257">
        <f ca="1">IF($J46=$B46,0,IF(AND('Bonus Depreciation Help'!$C$34="50%",$J$5=Inservice),VLOOKUP($C$2,'LookUp Ranges'!$A$64:$CY$69,AT$38)*$B46,VLOOKUP($C$2,'LookUp Ranges'!$A$56:$CY$62,AT$38)*$B46))</f>
        <v>0</v>
      </c>
      <c r="BA46" s="257">
        <f ca="1">IF($J46=$B46,0,IF(AND('Bonus Depreciation Help'!$C$34="50%",$J$5=Inservice),VLOOKUP($C$2,'LookUp Ranges'!$A$64:$CY$69,AU$38)*$B46,VLOOKUP($C$2,'LookUp Ranges'!$A$56:$CY$62,AU$38)*$B46))</f>
        <v>0</v>
      </c>
      <c r="BB46" s="257">
        <f ca="1">IF($J46=$B46,0,IF(AND('Bonus Depreciation Help'!$C$34="50%",$J$5=Inservice),VLOOKUP($C$2,'LookUp Ranges'!$A$64:$CY$69,AV$38)*$B46,VLOOKUP($C$2,'LookUp Ranges'!$A$56:$CY$62,AV$38)*$B46))</f>
        <v>0</v>
      </c>
      <c r="BC46" s="257">
        <f ca="1">IF($J46=$B46,0,IF(AND('Bonus Depreciation Help'!$C$34="50%",$J$5=Inservice),VLOOKUP($C$2,'LookUp Ranges'!$A$64:$CY$69,AW$38)*$B46,VLOOKUP($C$2,'LookUp Ranges'!$A$56:$CY$62,AW$38)*$B46))</f>
        <v>0</v>
      </c>
      <c r="BD46" s="257">
        <f ca="1">IF($J46=$B46,0,IF(AND('Bonus Depreciation Help'!$C$34="50%",$J$5=Inservice),VLOOKUP($C$2,'LookUp Ranges'!$A$64:$CY$69,AX$38)*$B46,VLOOKUP($C$2,'LookUp Ranges'!$A$56:$CY$62,AX$38)*$B46))</f>
        <v>0</v>
      </c>
      <c r="BE46" s="257">
        <f ca="1">IF($J46=$B46,0,IF(AND('Bonus Depreciation Help'!$C$34="50%",$J$5=Inservice),VLOOKUP($C$2,'LookUp Ranges'!$A$64:$CY$69,AY$38)*$B46,VLOOKUP($C$2,'LookUp Ranges'!$A$56:$CY$62,AY$38)*$B46))</f>
        <v>0</v>
      </c>
      <c r="BF46" s="257">
        <f ca="1">IF($J46=$B46,0,IF(AND('Bonus Depreciation Help'!$C$34="50%",$J$5=Inservice),VLOOKUP($C$2,'LookUp Ranges'!$A$64:$CY$69,AZ$38)*$B46,VLOOKUP($C$2,'LookUp Ranges'!$A$56:$CY$62,AZ$38)*$B46))</f>
        <v>0</v>
      </c>
      <c r="BG46" s="257">
        <f ca="1">IF($J46=$B46,0,IF(AND('Bonus Depreciation Help'!$C$34="50%",$J$5=Inservice),VLOOKUP($C$2,'LookUp Ranges'!$A$64:$CY$69,BA$38)*$B46,VLOOKUP($C$2,'LookUp Ranges'!$A$56:$CY$62,BA$38)*$B46))</f>
        <v>0</v>
      </c>
      <c r="BH46" s="257">
        <f ca="1">IF($J46=$B46,0,IF(AND('Bonus Depreciation Help'!$C$34="50%",$J$5=Inservice),VLOOKUP($C$2,'LookUp Ranges'!$A$64:$CY$69,BB$38)*$B46,VLOOKUP($C$2,'LookUp Ranges'!$A$56:$CY$62,BB$38)*$B46))</f>
        <v>0</v>
      </c>
      <c r="BI46" s="257">
        <f ca="1">IF($J46=$B46,0,IF(AND('Bonus Depreciation Help'!$C$34="50%",$J$5=Inservice),VLOOKUP($C$2,'LookUp Ranges'!$A$64:$CY$69,BC$38)*$B46,VLOOKUP($C$2,'LookUp Ranges'!$A$56:$CY$62,BC$38)*$B46))</f>
        <v>0</v>
      </c>
      <c r="BJ46" s="257">
        <f ca="1">IF($J46=$B46,0,IF(AND('Bonus Depreciation Help'!$C$34="50%",$J$5=Inservice),VLOOKUP($C$2,'LookUp Ranges'!$A$64:$CY$69,BD$38)*$B46,VLOOKUP($C$2,'LookUp Ranges'!$A$56:$CY$62,BD$38)*$B46))</f>
        <v>0</v>
      </c>
      <c r="BK46" s="257">
        <f ca="1">IF($J46=$B46,0,IF(AND('Bonus Depreciation Help'!$C$34="50%",$J$5=Inservice),VLOOKUP($C$2,'LookUp Ranges'!$A$64:$CY$69,BE$38)*$B46,VLOOKUP($C$2,'LookUp Ranges'!$A$56:$CY$62,BE$38)*$B46))</f>
        <v>0</v>
      </c>
      <c r="BL46" s="257">
        <f ca="1">IF($J46=$B46,0,IF(AND('Bonus Depreciation Help'!$C$34="50%",$J$5=Inservice),VLOOKUP($C$2,'LookUp Ranges'!$A$64:$CY$69,BF$38)*$B46,VLOOKUP($C$2,'LookUp Ranges'!$A$56:$CY$62,BF$38)*$B46))</f>
        <v>0</v>
      </c>
      <c r="BM46" s="257">
        <f ca="1">IF($J46=$B46,0,IF(AND('Bonus Depreciation Help'!$C$34="50%",$J$5=Inservice),VLOOKUP($C$2,'LookUp Ranges'!$A$64:$CY$69,BG$38)*$B46,VLOOKUP($C$2,'LookUp Ranges'!$A$56:$CY$62,BG$38)*$B46))</f>
        <v>0</v>
      </c>
      <c r="BN46" s="257">
        <f ca="1">IF($J46=$B46,0,IF(AND('Bonus Depreciation Help'!$C$34="50%",$J$5=Inservice),VLOOKUP($C$2,'LookUp Ranges'!$A$64:$CY$69,BH$38)*$B46,VLOOKUP($C$2,'LookUp Ranges'!$A$56:$CY$62,BH$38)*$B46))</f>
        <v>0</v>
      </c>
      <c r="BO46" s="257">
        <f ca="1">IF($J46=$B46,0,IF(AND('Bonus Depreciation Help'!$C$34="50%",$J$5=Inservice),VLOOKUP($C$2,'LookUp Ranges'!$A$64:$CY$69,BI$38)*$B46,VLOOKUP($C$2,'LookUp Ranges'!$A$56:$CY$62,BI$38)*$B46))</f>
        <v>0</v>
      </c>
      <c r="BP46" s="257">
        <f ca="1">IF($J46=$B46,0,IF(AND('Bonus Depreciation Help'!$C$34="50%",$J$5=Inservice),VLOOKUP($C$2,'LookUp Ranges'!$A$64:$CY$69,BJ$38)*$B46,VLOOKUP($C$2,'LookUp Ranges'!$A$56:$CY$62,BJ$38)*$B46))</f>
        <v>0</v>
      </c>
      <c r="BQ46" s="257">
        <f ca="1">IF($J46=$B46,0,IF(AND('Bonus Depreciation Help'!$C$34="50%",$J$5=Inservice),VLOOKUP($C$2,'LookUp Ranges'!$A$64:$CY$69,BK$38)*$B46,VLOOKUP($C$2,'LookUp Ranges'!$A$56:$CY$62,BK$38)*$B46))</f>
        <v>0</v>
      </c>
      <c r="BR46" s="257">
        <f ca="1">IF($J46=$B46,0,IF(AND('Bonus Depreciation Help'!$C$34="50%",$J$5=Inservice),VLOOKUP($C$2,'LookUp Ranges'!$A$64:$CY$69,BL$38)*$B46,VLOOKUP($C$2,'LookUp Ranges'!$A$56:$CY$62,BL$38)*$B46))</f>
        <v>0</v>
      </c>
      <c r="BS46" s="257">
        <f ca="1">IF($J46=$B46,0,IF(AND('Bonus Depreciation Help'!$C$34="50%",$J$5=Inservice),VLOOKUP($C$2,'LookUp Ranges'!$A$64:$CY$69,BM$38)*$B46,VLOOKUP($C$2,'LookUp Ranges'!$A$56:$CY$62,BM$38)*$B46))</f>
        <v>0</v>
      </c>
      <c r="BT46" s="257">
        <f ca="1">IF($J46=$B46,0,IF(AND('Bonus Depreciation Help'!$C$34="50%",$J$5=Inservice),VLOOKUP($C$2,'LookUp Ranges'!$A$64:$CY$69,BN$38)*$B46,VLOOKUP($C$2,'LookUp Ranges'!$A$56:$CY$62,BN$38)*$B46))</f>
        <v>0</v>
      </c>
      <c r="BU46" s="257">
        <f ca="1">IF($J46=$B46,0,IF(AND('Bonus Depreciation Help'!$C$34="50%",$J$5=Inservice),VLOOKUP($C$2,'LookUp Ranges'!$A$64:$CY$69,BO$38)*$B46,VLOOKUP($C$2,'LookUp Ranges'!$A$56:$CY$62,BO$38)*$B46))</f>
        <v>0</v>
      </c>
      <c r="BV46" s="257">
        <f ca="1">IF($J46=$B46,0,IF(AND('Bonus Depreciation Help'!$C$34="50%",$J$5=Inservice),VLOOKUP($C$2,'LookUp Ranges'!$A$64:$CY$69,BP$38)*$B46,VLOOKUP($C$2,'LookUp Ranges'!$A$56:$CY$62,BP$38)*$B46))</f>
        <v>0</v>
      </c>
      <c r="BW46" s="257">
        <f ca="1">IF($J46=$B46,0,IF(AND('Bonus Depreciation Help'!$C$34="50%",$J$5=Inservice),VLOOKUP($C$2,'LookUp Ranges'!$A$64:$CY$69,BQ$38)*$B46,VLOOKUP($C$2,'LookUp Ranges'!$A$56:$CY$62,BQ$38)*$B46))</f>
        <v>0</v>
      </c>
      <c r="BX46" s="257">
        <f ca="1">IF($J46=$B46,0,IF(AND('Bonus Depreciation Help'!$C$34="50%",$J$5=Inservice),VLOOKUP($C$2,'LookUp Ranges'!$A$64:$CY$69,BR$38)*$B46,VLOOKUP($C$2,'LookUp Ranges'!$A$56:$CY$62,BR$38)*$B46))</f>
        <v>0</v>
      </c>
      <c r="BY46" s="257">
        <f ca="1">IF($J46=$B46,0,IF(AND('Bonus Depreciation Help'!$C$34="50%",$J$5=Inservice),VLOOKUP($C$2,'LookUp Ranges'!$A$64:$CY$69,BS$38)*$B46,VLOOKUP($C$2,'LookUp Ranges'!$A$56:$CY$62,BS$38)*$B46))</f>
        <v>0</v>
      </c>
      <c r="BZ46" s="257">
        <f ca="1">IF($J46=$B46,0,IF(AND('Bonus Depreciation Help'!$C$34="50%",$J$5=Inservice),VLOOKUP($C$2,'LookUp Ranges'!$A$64:$CY$69,BT$38)*$B46,VLOOKUP($C$2,'LookUp Ranges'!$A$56:$CY$62,BT$38)*$B46))</f>
        <v>0</v>
      </c>
      <c r="CA46" s="257">
        <f ca="1">IF($J46=$B46,0,IF(AND('Bonus Depreciation Help'!$C$34="50%",$J$5=Inservice),VLOOKUP($C$2,'LookUp Ranges'!$A$64:$CY$69,BU$38)*$B46,VLOOKUP($C$2,'LookUp Ranges'!$A$56:$CY$62,BU$38)*$B46))</f>
        <v>0</v>
      </c>
      <c r="CB46" s="257">
        <f ca="1">IF($J46=$B46,0,IF(AND('Bonus Depreciation Help'!$C$34="50%",$J$5=Inservice),VLOOKUP($C$2,'LookUp Ranges'!$A$64:$CY$69,BV$38)*$B46,VLOOKUP($C$2,'LookUp Ranges'!$A$56:$CY$62,BV$38)*$B46))</f>
        <v>0</v>
      </c>
      <c r="CC46" s="257">
        <f ca="1">IF($J46=$B46,0,IF(AND('Bonus Depreciation Help'!$C$34="50%",$J$5=Inservice),VLOOKUP($C$2,'LookUp Ranges'!$A$64:$CY$69,BW$38)*$B46,VLOOKUP($C$2,'LookUp Ranges'!$A$56:$CY$62,BW$38)*$B46))</f>
        <v>0</v>
      </c>
      <c r="CD46" s="257">
        <f ca="1">IF($J46=$B46,0,IF(AND('Bonus Depreciation Help'!$C$34="50%",$J$5=Inservice),VLOOKUP($C$2,'LookUp Ranges'!$A$64:$CY$69,BX$38)*$B46,VLOOKUP($C$2,'LookUp Ranges'!$A$56:$CY$62,BX$38)*$B46))</f>
        <v>0</v>
      </c>
      <c r="CE46" s="257">
        <f ca="1">IF($J46=$B46,0,IF(AND('Bonus Depreciation Help'!$C$34="50%",$J$5=Inservice),VLOOKUP($C$2,'LookUp Ranges'!$A$64:$CY$69,BY$38)*$B46,VLOOKUP($C$2,'LookUp Ranges'!$A$56:$CY$62,BY$38)*$B46))</f>
        <v>0</v>
      </c>
      <c r="CF46" s="257">
        <f ca="1">IF($J46=$B46,0,IF(AND('Bonus Depreciation Help'!$C$34="50%",$J$5=Inservice),VLOOKUP($C$2,'LookUp Ranges'!$A$64:$CY$69,BZ$38)*$B46,VLOOKUP($C$2,'LookUp Ranges'!$A$56:$CY$62,BZ$38)*$B46))</f>
        <v>0</v>
      </c>
      <c r="CG46" s="257">
        <f ca="1">IF($J46=$B46,0,IF(AND('Bonus Depreciation Help'!$C$34="50%",$J$5=Inservice),VLOOKUP($C$2,'LookUp Ranges'!$A$64:$CY$69,CA$38)*$B46,VLOOKUP($C$2,'LookUp Ranges'!$A$56:$CY$62,CA$38)*$B46))</f>
        <v>0</v>
      </c>
      <c r="CH46" s="257">
        <f ca="1">IF($J46=$B46,0,IF(AND('Bonus Depreciation Help'!$C$34="50%",$J$5=Inservice),VLOOKUP($C$2,'LookUp Ranges'!$A$64:$CY$69,CB$38)*$B46,VLOOKUP($C$2,'LookUp Ranges'!$A$56:$CY$62,CB$38)*$B46))</f>
        <v>0</v>
      </c>
      <c r="CI46" s="257">
        <f ca="1">IF($J46=$B46,0,IF(AND('Bonus Depreciation Help'!$C$34="50%",$J$5=Inservice),VLOOKUP($C$2,'LookUp Ranges'!$A$64:$CY$69,CC$38)*$B46,VLOOKUP($C$2,'LookUp Ranges'!$A$56:$CY$62,CC$38)*$B46))</f>
        <v>0</v>
      </c>
      <c r="CJ46" s="257">
        <f ca="1">IF($J46=$B46,0,IF(AND('Bonus Depreciation Help'!$C$34="50%",$J$5=Inservice),VLOOKUP($C$2,'LookUp Ranges'!$A$64:$CY$69,CD$38)*$B46,VLOOKUP($C$2,'LookUp Ranges'!$A$56:$CY$62,CD$38)*$B46))</f>
        <v>0</v>
      </c>
      <c r="CK46" s="257">
        <f ca="1">IF($J46=$B46,0,IF(AND('Bonus Depreciation Help'!$C$34="50%",$J$5=Inservice),VLOOKUP($C$2,'LookUp Ranges'!$A$64:$CY$69,CE$38)*$B46,VLOOKUP($C$2,'LookUp Ranges'!$A$56:$CY$62,CE$38)*$B46))</f>
        <v>0</v>
      </c>
      <c r="CL46" s="257">
        <f ca="1">IF($J46=$B46,0,IF(AND('Bonus Depreciation Help'!$C$34="50%",$J$5=Inservice),VLOOKUP($C$2,'LookUp Ranges'!$A$64:$CY$69,CF$38)*$B46,VLOOKUP($C$2,'LookUp Ranges'!$A$56:$CY$62,CF$38)*$B46))</f>
        <v>0</v>
      </c>
      <c r="CM46" s="257">
        <f ca="1">IF($J46=$B46,0,IF(AND('Bonus Depreciation Help'!$C$34="50%",$J$5=Inservice),VLOOKUP($C$2,'LookUp Ranges'!$A$64:$CY$69,CG$38)*$B46,VLOOKUP($C$2,'LookUp Ranges'!$A$56:$CY$62,CG$38)*$B46))</f>
        <v>0</v>
      </c>
      <c r="CN46" s="257">
        <f ca="1">IF($J46=$B46,0,IF(AND('Bonus Depreciation Help'!$C$34="50%",$J$5=Inservice),VLOOKUP($C$2,'LookUp Ranges'!$A$64:$CY$69,CH$38)*$B46,VLOOKUP($C$2,'LookUp Ranges'!$A$56:$CY$62,CH$38)*$B46))</f>
        <v>0</v>
      </c>
      <c r="CO46" s="257">
        <f ca="1">IF($J46=$B46,0,IF(AND('Bonus Depreciation Help'!$C$34="50%",$J$5=Inservice),VLOOKUP($C$2,'LookUp Ranges'!$A$64:$CY$69,CI$38)*$B46,VLOOKUP($C$2,'LookUp Ranges'!$A$56:$CY$62,CI$38)*$B46))</f>
        <v>0</v>
      </c>
      <c r="CP46" s="257">
        <f ca="1">IF($J46=$B46,0,IF(AND('Bonus Depreciation Help'!$C$34="50%",$J$5=Inservice),VLOOKUP($C$2,'LookUp Ranges'!$A$64:$CY$69,CJ$38)*$B46,VLOOKUP($C$2,'LookUp Ranges'!$A$56:$CY$62,CJ$38)*$B46))</f>
        <v>0</v>
      </c>
      <c r="CQ46" s="257">
        <f ca="1">IF($J46=$B46,0,IF(AND('Bonus Depreciation Help'!$C$34="50%",$J$5=Inservice),VLOOKUP($C$2,'LookUp Ranges'!$A$64:$CY$69,CK$38)*$B46,VLOOKUP($C$2,'LookUp Ranges'!$A$56:$CY$62,CK$38)*$B46))</f>
        <v>0</v>
      </c>
      <c r="CR46" s="257">
        <f ca="1">IF($J46=$B46,0,IF(AND('Bonus Depreciation Help'!$C$34="50%",$J$5=Inservice),VLOOKUP($C$2,'LookUp Ranges'!$A$64:$CY$69,CL$38)*$B46,VLOOKUP($C$2,'LookUp Ranges'!$A$56:$CY$62,CL$38)*$B46))</f>
        <v>0</v>
      </c>
      <c r="CS46" s="257">
        <f ca="1">IF($J46=$B46,0,IF(AND('Bonus Depreciation Help'!$C$34="50%",$J$5=Inservice),VLOOKUP($C$2,'LookUp Ranges'!$A$64:$CY$69,CM$38)*$B46,VLOOKUP($C$2,'LookUp Ranges'!$A$56:$CY$62,CM$38)*$B46))</f>
        <v>0</v>
      </c>
      <c r="CT46" s="257">
        <f ca="1">IF($J46=$B46,0,IF(AND('Bonus Depreciation Help'!$C$34="50%",$J$5=Inservice),VLOOKUP($C$2,'LookUp Ranges'!$A$64:$CY$69,CN$38)*$B46,VLOOKUP($C$2,'LookUp Ranges'!$A$56:$CY$62,CN$38)*$B46))</f>
        <v>0</v>
      </c>
      <c r="CU46" s="257">
        <f ca="1">IF($J46=$B46,0,IF(AND('Bonus Depreciation Help'!$C$34="50%",$J$5=Inservice),VLOOKUP($C$2,'LookUp Ranges'!$A$64:$CY$69,CO$38)*$B46,VLOOKUP($C$2,'LookUp Ranges'!$A$56:$CY$62,CO$38)*$B46))</f>
        <v>0</v>
      </c>
      <c r="CV46" s="257">
        <f ca="1">IF($J46=$B46,0,IF(AND('Bonus Depreciation Help'!$C$34="50%",$J$5=Inservice),VLOOKUP($C$2,'LookUp Ranges'!$A$64:$CY$69,CP$38)*$B46,VLOOKUP($C$2,'LookUp Ranges'!$A$56:$CY$62,CP$38)*$B46))</f>
        <v>0</v>
      </c>
      <c r="CW46" s="257">
        <f ca="1">IF($J46=$B46,0,IF(AND('Bonus Depreciation Help'!$C$34="50%",$J$5=Inservice),VLOOKUP($C$2,'LookUp Ranges'!$A$64:$CY$69,CQ$38)*$B46,VLOOKUP($C$2,'LookUp Ranges'!$A$56:$CY$62,CQ$38)*$B46))</f>
        <v>0</v>
      </c>
      <c r="CX46" s="257">
        <f ca="1">IF($J46=$B46,0,IF(AND('Bonus Depreciation Help'!$C$34="50%",$J$5=Inservice),VLOOKUP($C$2,'LookUp Ranges'!$A$64:$CY$69,CR$38)*$B46,VLOOKUP($C$2,'LookUp Ranges'!$A$56:$CY$62,CR$38)*$B46))</f>
        <v>0</v>
      </c>
      <c r="CY46" s="247">
        <f t="shared" ca="1" si="28"/>
        <v>0</v>
      </c>
    </row>
    <row r="47" spans="1:103" x14ac:dyDescent="0.2">
      <c r="A47" s="246">
        <f t="shared" si="26"/>
        <v>9</v>
      </c>
      <c r="B47" s="238">
        <f t="shared" si="27"/>
        <v>0</v>
      </c>
      <c r="C47" s="248"/>
      <c r="D47" s="248"/>
      <c r="E47" s="248"/>
      <c r="F47" s="248"/>
      <c r="G47" s="248"/>
      <c r="H47" s="248"/>
      <c r="I47" s="248"/>
      <c r="J47" s="248"/>
      <c r="K47" s="256">
        <f ca="1">IF(AND('Bonus Depreciation Help'!$C$34="100%",K$5=Inservice),$B47,IF(AND('Bonus Depreciation Help'!$C$34="50%",K$5=Inservice),VLOOKUP($C$2,'LookUp Ranges'!$A$64:$CY$69,D$38)*$B47,VLOOKUP($C$2,'LookUp Ranges'!$A$56:$CY$62,D$38)*$B47))</f>
        <v>0</v>
      </c>
      <c r="L47" s="256">
        <f ca="1">IF($K47=$B47,0,IF(AND('Bonus Depreciation Help'!$C$34="50%",$K$5=Inservice),VLOOKUP($C$2,'LookUp Ranges'!$A$64:$CY$69,E$38)*$B47,VLOOKUP($C$2,'LookUp Ranges'!$A$56:$CY$62,E$38)*$B47))</f>
        <v>0</v>
      </c>
      <c r="M47" s="256">
        <f ca="1">IF($K47=$B47,0,IF(AND('Bonus Depreciation Help'!$C$34="50%",$K$5=Inservice),VLOOKUP($C$2,'LookUp Ranges'!$A$64:$CY$69,F$38)*$B47,VLOOKUP($C$2,'LookUp Ranges'!$A$56:$CY$62,F$38)*$B47))</f>
        <v>0</v>
      </c>
      <c r="N47" s="256">
        <f ca="1">IF($K47=$B47,0,IF(AND('Bonus Depreciation Help'!$C$34="50%",$K$5=Inservice),VLOOKUP($C$2,'LookUp Ranges'!$A$64:$CY$69,G$38)*$B47,VLOOKUP($C$2,'LookUp Ranges'!$A$56:$CY$62,G$38)*$B47))</f>
        <v>0</v>
      </c>
      <c r="O47" s="256">
        <f ca="1">IF($K47=$B47,0,IF(AND('Bonus Depreciation Help'!$C$34="50%",$K$5=Inservice),VLOOKUP($C$2,'LookUp Ranges'!$A$64:$CY$69,H$38)*$B47,VLOOKUP($C$2,'LookUp Ranges'!$A$56:$CY$62,H$38)*$B47))</f>
        <v>0</v>
      </c>
      <c r="P47" s="256">
        <f ca="1">IF($K47=$B47,0,IF(AND('Bonus Depreciation Help'!$C$34="50%",$K$5=Inservice),VLOOKUP($C$2,'LookUp Ranges'!$A$64:$CY$69,I$38)*$B47,VLOOKUP($C$2,'LookUp Ranges'!$A$56:$CY$62,I$38)*$B47))</f>
        <v>0</v>
      </c>
      <c r="Q47" s="256">
        <f ca="1">IF($K47=$B47,0,IF(AND('Bonus Depreciation Help'!$C$34="50%",$K$5=Inservice),VLOOKUP($C$2,'LookUp Ranges'!$A$64:$CY$69,J$38)*$B47,VLOOKUP($C$2,'LookUp Ranges'!$A$56:$CY$62,J$38)*$B47))</f>
        <v>0</v>
      </c>
      <c r="R47" s="256">
        <f ca="1">IF($K47=$B47,0,IF(AND('Bonus Depreciation Help'!$C$34="50%",$K$5=Inservice),VLOOKUP($C$2,'LookUp Ranges'!$A$64:$CY$69,K$38)*$B47,VLOOKUP($C$2,'LookUp Ranges'!$A$56:$CY$62,K$38)*$B47))</f>
        <v>0</v>
      </c>
      <c r="S47" s="256">
        <f ca="1">IF($K47=$B47,0,IF(AND('Bonus Depreciation Help'!$C$34="50%",$K$5=Inservice),VLOOKUP($C$2,'LookUp Ranges'!$A$64:$CY$69,L$38)*$B47,VLOOKUP($C$2,'LookUp Ranges'!$A$56:$CY$62,L$38)*$B47))</f>
        <v>0</v>
      </c>
      <c r="T47" s="256">
        <f ca="1">IF($K47=$B47,0,IF(AND('Bonus Depreciation Help'!$C$34="50%",$K$5=Inservice),VLOOKUP($C$2,'LookUp Ranges'!$A$64:$CY$69,M$38)*$B47,VLOOKUP($C$2,'LookUp Ranges'!$A$56:$CY$62,M$38)*$B47))</f>
        <v>0</v>
      </c>
      <c r="U47" s="256">
        <f ca="1">IF($K47=$B47,0,IF(AND('Bonus Depreciation Help'!$C$34="50%",$K$5=Inservice),VLOOKUP($C$2,'LookUp Ranges'!$A$64:$CY$69,N$38)*$B47,VLOOKUP($C$2,'LookUp Ranges'!$A$56:$CY$62,N$38)*$B47))</f>
        <v>0</v>
      </c>
      <c r="V47" s="256">
        <f ca="1">IF($K47=$B47,0,IF(AND('Bonus Depreciation Help'!$C$34="50%",$K$5=Inservice),VLOOKUP($C$2,'LookUp Ranges'!$A$64:$CY$69,O$38)*$B47,VLOOKUP($C$2,'LookUp Ranges'!$A$56:$CY$62,O$38)*$B47))</f>
        <v>0</v>
      </c>
      <c r="W47" s="256">
        <f ca="1">IF($K47=$B47,0,IF(AND('Bonus Depreciation Help'!$C$34="50%",$K$5=Inservice),VLOOKUP($C$2,'LookUp Ranges'!$A$64:$CY$69,P$38)*$B47,VLOOKUP($C$2,'LookUp Ranges'!$A$56:$CY$62,P$38)*$B47))</f>
        <v>0</v>
      </c>
      <c r="X47" s="256">
        <f ca="1">IF($K47=$B47,0,IF(AND('Bonus Depreciation Help'!$C$34="50%",$K$5=Inservice),VLOOKUP($C$2,'LookUp Ranges'!$A$64:$CY$69,Q$38)*$B47,VLOOKUP($C$2,'LookUp Ranges'!$A$56:$CY$62,Q$38)*$B47))</f>
        <v>0</v>
      </c>
      <c r="Y47" s="256">
        <f ca="1">IF($K47=$B47,0,IF(AND('Bonus Depreciation Help'!$C$34="50%",$K$5=Inservice),VLOOKUP($C$2,'LookUp Ranges'!$A$64:$CY$69,R$38)*$B47,VLOOKUP($C$2,'LookUp Ranges'!$A$56:$CY$62,R$38)*$B47))</f>
        <v>0</v>
      </c>
      <c r="Z47" s="257">
        <f ca="1">IF($K47=$B47,0,IF(AND('Bonus Depreciation Help'!$C$34="50%",$K$5=Inservice),VLOOKUP($C$2,'LookUp Ranges'!$A$64:$CY$69,S$38)*$B47,VLOOKUP($C$2,'LookUp Ranges'!$A$56:$CY$62,S$38)*$B47))</f>
        <v>0</v>
      </c>
      <c r="AA47" s="257">
        <f ca="1">IF($K47=$B47,0,IF(AND('Bonus Depreciation Help'!$C$34="50%",$K$5=Inservice),VLOOKUP($C$2,'LookUp Ranges'!$A$64:$CY$69,T$38)*$B47,VLOOKUP($C$2,'LookUp Ranges'!$A$56:$CY$62,T$38)*$B47))</f>
        <v>0</v>
      </c>
      <c r="AB47" s="257">
        <f ca="1">IF($K47=$B47,0,IF(AND('Bonus Depreciation Help'!$C$34="50%",$K$5=Inservice),VLOOKUP($C$2,'LookUp Ranges'!$A$64:$CY$69,U$38)*$B47,VLOOKUP($C$2,'LookUp Ranges'!$A$56:$CY$62,U$38)*$B47))</f>
        <v>0</v>
      </c>
      <c r="AC47" s="257">
        <f ca="1">IF($K47=$B47,0,IF(AND('Bonus Depreciation Help'!$C$34="50%",$K$5=Inservice),VLOOKUP($C$2,'LookUp Ranges'!$A$64:$CY$69,V$38)*$B47,VLOOKUP($C$2,'LookUp Ranges'!$A$56:$CY$62,V$38)*$B47))</f>
        <v>0</v>
      </c>
      <c r="AD47" s="257">
        <f ca="1">IF($K47=$B47,0,IF(AND('Bonus Depreciation Help'!$C$34="50%",$K$5=Inservice),VLOOKUP($C$2,'LookUp Ranges'!$A$64:$CY$69,W$38)*$B47,VLOOKUP($C$2,'LookUp Ranges'!$A$56:$CY$62,W$38)*$B47))</f>
        <v>0</v>
      </c>
      <c r="AE47" s="257">
        <f ca="1">IF($K47=$B47,0,IF(AND('Bonus Depreciation Help'!$C$34="50%",$K$5=Inservice),VLOOKUP($C$2,'LookUp Ranges'!$A$64:$CY$69,X$38)*$B47,VLOOKUP($C$2,'LookUp Ranges'!$A$56:$CY$62,X$38)*$B47))</f>
        <v>0</v>
      </c>
      <c r="AF47" s="257">
        <f ca="1">IF($K47=$B47,0,IF(AND('Bonus Depreciation Help'!$C$34="50%",$K$5=Inservice),VLOOKUP($C$2,'LookUp Ranges'!$A$64:$CY$69,Y$38)*$B47,VLOOKUP($C$2,'LookUp Ranges'!$A$56:$CY$62,Y$38)*$B47))</f>
        <v>0</v>
      </c>
      <c r="AG47" s="257">
        <f ca="1">IF($K47=$B47,0,IF(AND('Bonus Depreciation Help'!$C$34="50%",$K$5=Inservice),VLOOKUP($C$2,'LookUp Ranges'!$A$64:$CY$69,Z$38)*$B47,VLOOKUP($C$2,'LookUp Ranges'!$A$56:$CY$62,Z$38)*$B47))</f>
        <v>0</v>
      </c>
      <c r="AH47" s="257">
        <f ca="1">IF($K47=$B47,0,IF(AND('Bonus Depreciation Help'!$C$34="50%",$K$5=Inservice),VLOOKUP($C$2,'LookUp Ranges'!$A$64:$CY$69,AA$38)*$B47,VLOOKUP($C$2,'LookUp Ranges'!$A$56:$CY$62,AA$38)*$B47))</f>
        <v>0</v>
      </c>
      <c r="AI47" s="257">
        <f ca="1">IF($K47=$B47,0,IF(AND('Bonus Depreciation Help'!$C$34="50%",$K$5=Inservice),VLOOKUP($C$2,'LookUp Ranges'!$A$64:$CY$69,AB$38)*$B47,VLOOKUP($C$2,'LookUp Ranges'!$A$56:$CY$62,AB$38)*$B47))</f>
        <v>0</v>
      </c>
      <c r="AJ47" s="257">
        <f ca="1">IF($K47=$B47,0,IF(AND('Bonus Depreciation Help'!$C$34="50%",$K$5=Inservice),VLOOKUP($C$2,'LookUp Ranges'!$A$64:$CY$69,AC$38)*$B47,VLOOKUP($C$2,'LookUp Ranges'!$A$56:$CY$62,AC$38)*$B47))</f>
        <v>0</v>
      </c>
      <c r="AK47" s="257">
        <f ca="1">IF($K47=$B47,0,IF(AND('Bonus Depreciation Help'!$C$34="50%",$K$5=Inservice),VLOOKUP($C$2,'LookUp Ranges'!$A$64:$CY$69,AD$38)*$B47,VLOOKUP($C$2,'LookUp Ranges'!$A$56:$CY$62,AD$38)*$B47))</f>
        <v>0</v>
      </c>
      <c r="AL47" s="257">
        <f ca="1">IF($K47=$B47,0,IF(AND('Bonus Depreciation Help'!$C$34="50%",$K$5=Inservice),VLOOKUP($C$2,'LookUp Ranges'!$A$64:$CY$69,AE$38)*$B47,VLOOKUP($C$2,'LookUp Ranges'!$A$56:$CY$62,AE$38)*$B47))</f>
        <v>0</v>
      </c>
      <c r="AM47" s="257">
        <f ca="1">IF($K47=$B47,0,IF(AND('Bonus Depreciation Help'!$C$34="50%",$K$5=Inservice),VLOOKUP($C$2,'LookUp Ranges'!$A$64:$CY$69,AF$38)*$B47,VLOOKUP($C$2,'LookUp Ranges'!$A$56:$CY$62,AF$38)*$B47))</f>
        <v>0</v>
      </c>
      <c r="AN47" s="257">
        <f ca="1">IF($K47=$B47,0,IF(AND('Bonus Depreciation Help'!$C$34="50%",$K$5=Inservice),VLOOKUP($C$2,'LookUp Ranges'!$A$64:$CY$69,AG$38)*$B47,VLOOKUP($C$2,'LookUp Ranges'!$A$56:$CY$62,AG$38)*$B47))</f>
        <v>0</v>
      </c>
      <c r="AO47" s="257">
        <f ca="1">IF($K47=$B47,0,IF(AND('Bonus Depreciation Help'!$C$34="50%",$K$5=Inservice),VLOOKUP($C$2,'LookUp Ranges'!$A$64:$CY$69,AH$38)*$B47,VLOOKUP($C$2,'LookUp Ranges'!$A$56:$CY$62,AH$38)*$B47))</f>
        <v>0</v>
      </c>
      <c r="AP47" s="257">
        <f ca="1">IF($K47=$B47,0,IF(AND('Bonus Depreciation Help'!$C$34="50%",$K$5=Inservice),VLOOKUP($C$2,'LookUp Ranges'!$A$64:$CY$69,AI$38)*$B47,VLOOKUP($C$2,'LookUp Ranges'!$A$56:$CY$62,AI$38)*$B47))</f>
        <v>0</v>
      </c>
      <c r="AQ47" s="257">
        <f ca="1">IF($K47=$B47,0,IF(AND('Bonus Depreciation Help'!$C$34="50%",$K$5=Inservice),VLOOKUP($C$2,'LookUp Ranges'!$A$64:$CY$69,AJ$38)*$B47,VLOOKUP($C$2,'LookUp Ranges'!$A$56:$CY$62,AJ$38)*$B47))</f>
        <v>0</v>
      </c>
      <c r="AR47" s="257">
        <f ca="1">IF($K47=$B47,0,IF(AND('Bonus Depreciation Help'!$C$34="50%",$K$5=Inservice),VLOOKUP($C$2,'LookUp Ranges'!$A$64:$CY$69,AK$38)*$B47,VLOOKUP($C$2,'LookUp Ranges'!$A$56:$CY$62,AK$38)*$B47))</f>
        <v>0</v>
      </c>
      <c r="AS47" s="257">
        <f ca="1">IF($K47=$B47,0,IF(AND('Bonus Depreciation Help'!$C$34="50%",$K$5=Inservice),VLOOKUP($C$2,'LookUp Ranges'!$A$64:$CY$69,AL$38)*$B47,VLOOKUP($C$2,'LookUp Ranges'!$A$56:$CY$62,AL$38)*$B47))</f>
        <v>0</v>
      </c>
      <c r="AT47" s="257">
        <f ca="1">IF($K47=$B47,0,IF(AND('Bonus Depreciation Help'!$C$34="50%",$K$5=Inservice),VLOOKUP($C$2,'LookUp Ranges'!$A$64:$CY$69,AM$38)*$B47,VLOOKUP($C$2,'LookUp Ranges'!$A$56:$CY$62,AM$38)*$B47))</f>
        <v>0</v>
      </c>
      <c r="AU47" s="257">
        <f ca="1">IF($K47=$B47,0,IF(AND('Bonus Depreciation Help'!$C$34="50%",$K$5=Inservice),VLOOKUP($C$2,'LookUp Ranges'!$A$64:$CY$69,AN$38)*$B47,VLOOKUP($C$2,'LookUp Ranges'!$A$56:$CY$62,AN$38)*$B47))</f>
        <v>0</v>
      </c>
      <c r="AV47" s="257">
        <f ca="1">IF($K47=$B47,0,IF(AND('Bonus Depreciation Help'!$C$34="50%",$K$5=Inservice),VLOOKUP($C$2,'LookUp Ranges'!$A$64:$CY$69,AO$38)*$B47,VLOOKUP($C$2,'LookUp Ranges'!$A$56:$CY$62,AO$38)*$B47))</f>
        <v>0</v>
      </c>
      <c r="AW47" s="257">
        <f ca="1">IF($K47=$B47,0,IF(AND('Bonus Depreciation Help'!$C$34="50%",$K$5=Inservice),VLOOKUP($C$2,'LookUp Ranges'!$A$64:$CY$69,AP$38)*$B47,VLOOKUP($C$2,'LookUp Ranges'!$A$56:$CY$62,AP$38)*$B47))</f>
        <v>0</v>
      </c>
      <c r="AX47" s="257">
        <f ca="1">IF($K47=$B47,0,IF(AND('Bonus Depreciation Help'!$C$34="50%",$K$5=Inservice),VLOOKUP($C$2,'LookUp Ranges'!$A$64:$CY$69,AQ$38)*$B47,VLOOKUP($C$2,'LookUp Ranges'!$A$56:$CY$62,AQ$38)*$B47))</f>
        <v>0</v>
      </c>
      <c r="AY47" s="257">
        <f ca="1">IF($K47=$B47,0,IF(AND('Bonus Depreciation Help'!$C$34="50%",$K$5=Inservice),VLOOKUP($C$2,'LookUp Ranges'!$A$64:$CY$69,AR$38)*$B47,VLOOKUP($C$2,'LookUp Ranges'!$A$56:$CY$62,AR$38)*$B47))</f>
        <v>0</v>
      </c>
      <c r="AZ47" s="257">
        <f ca="1">IF($K47=$B47,0,IF(AND('Bonus Depreciation Help'!$C$34="50%",$K$5=Inservice),VLOOKUP($C$2,'LookUp Ranges'!$A$64:$CY$69,AS$38)*$B47,VLOOKUP($C$2,'LookUp Ranges'!$A$56:$CY$62,AS$38)*$B47))</f>
        <v>0</v>
      </c>
      <c r="BA47" s="257">
        <f ca="1">IF($K47=$B47,0,IF(AND('Bonus Depreciation Help'!$C$34="50%",$K$5=Inservice),VLOOKUP($C$2,'LookUp Ranges'!$A$64:$CY$69,AT$38)*$B47,VLOOKUP($C$2,'LookUp Ranges'!$A$56:$CY$62,AT$38)*$B47))</f>
        <v>0</v>
      </c>
      <c r="BB47" s="257">
        <f ca="1">IF($K47=$B47,0,IF(AND('Bonus Depreciation Help'!$C$34="50%",$K$5=Inservice),VLOOKUP($C$2,'LookUp Ranges'!$A$64:$CY$69,AU$38)*$B47,VLOOKUP($C$2,'LookUp Ranges'!$A$56:$CY$62,AU$38)*$B47))</f>
        <v>0</v>
      </c>
      <c r="BC47" s="257">
        <f ca="1">IF($K47=$B47,0,IF(AND('Bonus Depreciation Help'!$C$34="50%",$K$5=Inservice),VLOOKUP($C$2,'LookUp Ranges'!$A$64:$CY$69,AV$38)*$B47,VLOOKUP($C$2,'LookUp Ranges'!$A$56:$CY$62,AV$38)*$B47))</f>
        <v>0</v>
      </c>
      <c r="BD47" s="257">
        <f ca="1">IF($K47=$B47,0,IF(AND('Bonus Depreciation Help'!$C$34="50%",$K$5=Inservice),VLOOKUP($C$2,'LookUp Ranges'!$A$64:$CY$69,AW$38)*$B47,VLOOKUP($C$2,'LookUp Ranges'!$A$56:$CY$62,AW$38)*$B47))</f>
        <v>0</v>
      </c>
      <c r="BE47" s="257">
        <f ca="1">IF($K47=$B47,0,IF(AND('Bonus Depreciation Help'!$C$34="50%",$K$5=Inservice),VLOOKUP($C$2,'LookUp Ranges'!$A$64:$CY$69,AX$38)*$B47,VLOOKUP($C$2,'LookUp Ranges'!$A$56:$CY$62,AX$38)*$B47))</f>
        <v>0</v>
      </c>
      <c r="BF47" s="257">
        <f ca="1">IF($K47=$B47,0,IF(AND('Bonus Depreciation Help'!$C$34="50%",$K$5=Inservice),VLOOKUP($C$2,'LookUp Ranges'!$A$64:$CY$69,AY$38)*$B47,VLOOKUP($C$2,'LookUp Ranges'!$A$56:$CY$62,AY$38)*$B47))</f>
        <v>0</v>
      </c>
      <c r="BG47" s="257">
        <f ca="1">IF($K47=$B47,0,IF(AND('Bonus Depreciation Help'!$C$34="50%",$K$5=Inservice),VLOOKUP($C$2,'LookUp Ranges'!$A$64:$CY$69,AZ$38)*$B47,VLOOKUP($C$2,'LookUp Ranges'!$A$56:$CY$62,AZ$38)*$B47))</f>
        <v>0</v>
      </c>
      <c r="BH47" s="257">
        <f ca="1">IF($K47=$B47,0,IF(AND('Bonus Depreciation Help'!$C$34="50%",$K$5=Inservice),VLOOKUP($C$2,'LookUp Ranges'!$A$64:$CY$69,BA$38)*$B47,VLOOKUP($C$2,'LookUp Ranges'!$A$56:$CY$62,BA$38)*$B47))</f>
        <v>0</v>
      </c>
      <c r="BI47" s="257">
        <f ca="1">IF($K47=$B47,0,IF(AND('Bonus Depreciation Help'!$C$34="50%",$K$5=Inservice),VLOOKUP($C$2,'LookUp Ranges'!$A$64:$CY$69,BB$38)*$B47,VLOOKUP($C$2,'LookUp Ranges'!$A$56:$CY$62,BB$38)*$B47))</f>
        <v>0</v>
      </c>
      <c r="BJ47" s="257">
        <f ca="1">IF($K47=$B47,0,IF(AND('Bonus Depreciation Help'!$C$34="50%",$K$5=Inservice),VLOOKUP($C$2,'LookUp Ranges'!$A$64:$CY$69,BC$38)*$B47,VLOOKUP($C$2,'LookUp Ranges'!$A$56:$CY$62,BC$38)*$B47))</f>
        <v>0</v>
      </c>
      <c r="BK47" s="257">
        <f ca="1">IF($K47=$B47,0,IF(AND('Bonus Depreciation Help'!$C$34="50%",$K$5=Inservice),VLOOKUP($C$2,'LookUp Ranges'!$A$64:$CY$69,BD$38)*$B47,VLOOKUP($C$2,'LookUp Ranges'!$A$56:$CY$62,BD$38)*$B47))</f>
        <v>0</v>
      </c>
      <c r="BL47" s="257">
        <f ca="1">IF($K47=$B47,0,IF(AND('Bonus Depreciation Help'!$C$34="50%",$K$5=Inservice),VLOOKUP($C$2,'LookUp Ranges'!$A$64:$CY$69,BE$38)*$B47,VLOOKUP($C$2,'LookUp Ranges'!$A$56:$CY$62,BE$38)*$B47))</f>
        <v>0</v>
      </c>
      <c r="BM47" s="257">
        <f ca="1">IF($K47=$B47,0,IF(AND('Bonus Depreciation Help'!$C$34="50%",$K$5=Inservice),VLOOKUP($C$2,'LookUp Ranges'!$A$64:$CY$69,BF$38)*$B47,VLOOKUP($C$2,'LookUp Ranges'!$A$56:$CY$62,BF$38)*$B47))</f>
        <v>0</v>
      </c>
      <c r="BN47" s="257">
        <f ca="1">IF($K47=$B47,0,IF(AND('Bonus Depreciation Help'!$C$34="50%",$K$5=Inservice),VLOOKUP($C$2,'LookUp Ranges'!$A$64:$CY$69,BG$38)*$B47,VLOOKUP($C$2,'LookUp Ranges'!$A$56:$CY$62,BG$38)*$B47))</f>
        <v>0</v>
      </c>
      <c r="BO47" s="257">
        <f ca="1">IF($K47=$B47,0,IF(AND('Bonus Depreciation Help'!$C$34="50%",$K$5=Inservice),VLOOKUP($C$2,'LookUp Ranges'!$A$64:$CY$69,BH$38)*$B47,VLOOKUP($C$2,'LookUp Ranges'!$A$56:$CY$62,BH$38)*$B47))</f>
        <v>0</v>
      </c>
      <c r="BP47" s="257">
        <f ca="1">IF($K47=$B47,0,IF(AND('Bonus Depreciation Help'!$C$34="50%",$K$5=Inservice),VLOOKUP($C$2,'LookUp Ranges'!$A$64:$CY$69,BI$38)*$B47,VLOOKUP($C$2,'LookUp Ranges'!$A$56:$CY$62,BI$38)*$B47))</f>
        <v>0</v>
      </c>
      <c r="BQ47" s="257">
        <f ca="1">IF($K47=$B47,0,IF(AND('Bonus Depreciation Help'!$C$34="50%",$K$5=Inservice),VLOOKUP($C$2,'LookUp Ranges'!$A$64:$CY$69,BJ$38)*$B47,VLOOKUP($C$2,'LookUp Ranges'!$A$56:$CY$62,BJ$38)*$B47))</f>
        <v>0</v>
      </c>
      <c r="BR47" s="257">
        <f ca="1">IF($K47=$B47,0,IF(AND('Bonus Depreciation Help'!$C$34="50%",$K$5=Inservice),VLOOKUP($C$2,'LookUp Ranges'!$A$64:$CY$69,BK$38)*$B47,VLOOKUP($C$2,'LookUp Ranges'!$A$56:$CY$62,BK$38)*$B47))</f>
        <v>0</v>
      </c>
      <c r="BS47" s="257">
        <f ca="1">IF($K47=$B47,0,IF(AND('Bonus Depreciation Help'!$C$34="50%",$K$5=Inservice),VLOOKUP($C$2,'LookUp Ranges'!$A$64:$CY$69,BL$38)*$B47,VLOOKUP($C$2,'LookUp Ranges'!$A$56:$CY$62,BL$38)*$B47))</f>
        <v>0</v>
      </c>
      <c r="BT47" s="257">
        <f ca="1">IF($K47=$B47,0,IF(AND('Bonus Depreciation Help'!$C$34="50%",$K$5=Inservice),VLOOKUP($C$2,'LookUp Ranges'!$A$64:$CY$69,BM$38)*$B47,VLOOKUP($C$2,'LookUp Ranges'!$A$56:$CY$62,BM$38)*$B47))</f>
        <v>0</v>
      </c>
      <c r="BU47" s="257">
        <f ca="1">IF($K47=$B47,0,IF(AND('Bonus Depreciation Help'!$C$34="50%",$K$5=Inservice),VLOOKUP($C$2,'LookUp Ranges'!$A$64:$CY$69,BN$38)*$B47,VLOOKUP($C$2,'LookUp Ranges'!$A$56:$CY$62,BN$38)*$B47))</f>
        <v>0</v>
      </c>
      <c r="BV47" s="257">
        <f ca="1">IF($K47=$B47,0,IF(AND('Bonus Depreciation Help'!$C$34="50%",$K$5=Inservice),VLOOKUP($C$2,'LookUp Ranges'!$A$64:$CY$69,BO$38)*$B47,VLOOKUP($C$2,'LookUp Ranges'!$A$56:$CY$62,BO$38)*$B47))</f>
        <v>0</v>
      </c>
      <c r="BW47" s="257">
        <f ca="1">IF($K47=$B47,0,IF(AND('Bonus Depreciation Help'!$C$34="50%",$K$5=Inservice),VLOOKUP($C$2,'LookUp Ranges'!$A$64:$CY$69,BP$38)*$B47,VLOOKUP($C$2,'LookUp Ranges'!$A$56:$CY$62,BP$38)*$B47))</f>
        <v>0</v>
      </c>
      <c r="BX47" s="257">
        <f ca="1">IF($K47=$B47,0,IF(AND('Bonus Depreciation Help'!$C$34="50%",$K$5=Inservice),VLOOKUP($C$2,'LookUp Ranges'!$A$64:$CY$69,BQ$38)*$B47,VLOOKUP($C$2,'LookUp Ranges'!$A$56:$CY$62,BQ$38)*$B47))</f>
        <v>0</v>
      </c>
      <c r="BY47" s="257">
        <f ca="1">IF($K47=$B47,0,IF(AND('Bonus Depreciation Help'!$C$34="50%",$K$5=Inservice),VLOOKUP($C$2,'LookUp Ranges'!$A$64:$CY$69,BR$38)*$B47,VLOOKUP($C$2,'LookUp Ranges'!$A$56:$CY$62,BR$38)*$B47))</f>
        <v>0</v>
      </c>
      <c r="BZ47" s="257">
        <f ca="1">IF($K47=$B47,0,IF(AND('Bonus Depreciation Help'!$C$34="50%",$K$5=Inservice),VLOOKUP($C$2,'LookUp Ranges'!$A$64:$CY$69,BS$38)*$B47,VLOOKUP($C$2,'LookUp Ranges'!$A$56:$CY$62,BS$38)*$B47))</f>
        <v>0</v>
      </c>
      <c r="CA47" s="257">
        <f ca="1">IF($K47=$B47,0,IF(AND('Bonus Depreciation Help'!$C$34="50%",$K$5=Inservice),VLOOKUP($C$2,'LookUp Ranges'!$A$64:$CY$69,BT$38)*$B47,VLOOKUP($C$2,'LookUp Ranges'!$A$56:$CY$62,BT$38)*$B47))</f>
        <v>0</v>
      </c>
      <c r="CB47" s="257">
        <f ca="1">IF($K47=$B47,0,IF(AND('Bonus Depreciation Help'!$C$34="50%",$K$5=Inservice),VLOOKUP($C$2,'LookUp Ranges'!$A$64:$CY$69,BU$38)*$B47,VLOOKUP($C$2,'LookUp Ranges'!$A$56:$CY$62,BU$38)*$B47))</f>
        <v>0</v>
      </c>
      <c r="CC47" s="257">
        <f ca="1">IF($K47=$B47,0,IF(AND('Bonus Depreciation Help'!$C$34="50%",$K$5=Inservice),VLOOKUP($C$2,'LookUp Ranges'!$A$64:$CY$69,BV$38)*$B47,VLOOKUP($C$2,'LookUp Ranges'!$A$56:$CY$62,BV$38)*$B47))</f>
        <v>0</v>
      </c>
      <c r="CD47" s="257">
        <f ca="1">IF($K47=$B47,0,IF(AND('Bonus Depreciation Help'!$C$34="50%",$K$5=Inservice),VLOOKUP($C$2,'LookUp Ranges'!$A$64:$CY$69,BW$38)*$B47,VLOOKUP($C$2,'LookUp Ranges'!$A$56:$CY$62,BW$38)*$B47))</f>
        <v>0</v>
      </c>
      <c r="CE47" s="257">
        <f ca="1">IF($K47=$B47,0,IF(AND('Bonus Depreciation Help'!$C$34="50%",$K$5=Inservice),VLOOKUP($C$2,'LookUp Ranges'!$A$64:$CY$69,BX$38)*$B47,VLOOKUP($C$2,'LookUp Ranges'!$A$56:$CY$62,BX$38)*$B47))</f>
        <v>0</v>
      </c>
      <c r="CF47" s="257">
        <f ca="1">IF($K47=$B47,0,IF(AND('Bonus Depreciation Help'!$C$34="50%",$K$5=Inservice),VLOOKUP($C$2,'LookUp Ranges'!$A$64:$CY$69,BY$38)*$B47,VLOOKUP($C$2,'LookUp Ranges'!$A$56:$CY$62,BY$38)*$B47))</f>
        <v>0</v>
      </c>
      <c r="CG47" s="257">
        <f ca="1">IF($K47=$B47,0,IF(AND('Bonus Depreciation Help'!$C$34="50%",$K$5=Inservice),VLOOKUP($C$2,'LookUp Ranges'!$A$64:$CY$69,BZ$38)*$B47,VLOOKUP($C$2,'LookUp Ranges'!$A$56:$CY$62,BZ$38)*$B47))</f>
        <v>0</v>
      </c>
      <c r="CH47" s="257">
        <f ca="1">IF($K47=$B47,0,IF(AND('Bonus Depreciation Help'!$C$34="50%",$K$5=Inservice),VLOOKUP($C$2,'LookUp Ranges'!$A$64:$CY$69,CA$38)*$B47,VLOOKUP($C$2,'LookUp Ranges'!$A$56:$CY$62,CA$38)*$B47))</f>
        <v>0</v>
      </c>
      <c r="CI47" s="257">
        <f ca="1">IF($K47=$B47,0,IF(AND('Bonus Depreciation Help'!$C$34="50%",$K$5=Inservice),VLOOKUP($C$2,'LookUp Ranges'!$A$64:$CY$69,CB$38)*$B47,VLOOKUP($C$2,'LookUp Ranges'!$A$56:$CY$62,CB$38)*$B47))</f>
        <v>0</v>
      </c>
      <c r="CJ47" s="257">
        <f ca="1">IF($K47=$B47,0,IF(AND('Bonus Depreciation Help'!$C$34="50%",$K$5=Inservice),VLOOKUP($C$2,'LookUp Ranges'!$A$64:$CY$69,CC$38)*$B47,VLOOKUP($C$2,'LookUp Ranges'!$A$56:$CY$62,CC$38)*$B47))</f>
        <v>0</v>
      </c>
      <c r="CK47" s="257">
        <f ca="1">IF($K47=$B47,0,IF(AND('Bonus Depreciation Help'!$C$34="50%",$K$5=Inservice),VLOOKUP($C$2,'LookUp Ranges'!$A$64:$CY$69,CD$38)*$B47,VLOOKUP($C$2,'LookUp Ranges'!$A$56:$CY$62,CD$38)*$B47))</f>
        <v>0</v>
      </c>
      <c r="CL47" s="257">
        <f ca="1">IF($K47=$B47,0,IF(AND('Bonus Depreciation Help'!$C$34="50%",$K$5=Inservice),VLOOKUP($C$2,'LookUp Ranges'!$A$64:$CY$69,CE$38)*$B47,VLOOKUP($C$2,'LookUp Ranges'!$A$56:$CY$62,CE$38)*$B47))</f>
        <v>0</v>
      </c>
      <c r="CM47" s="257">
        <f ca="1">IF($K47=$B47,0,IF(AND('Bonus Depreciation Help'!$C$34="50%",$K$5=Inservice),VLOOKUP($C$2,'LookUp Ranges'!$A$64:$CY$69,CF$38)*$B47,VLOOKUP($C$2,'LookUp Ranges'!$A$56:$CY$62,CF$38)*$B47))</f>
        <v>0</v>
      </c>
      <c r="CN47" s="257">
        <f ca="1">IF($K47=$B47,0,IF(AND('Bonus Depreciation Help'!$C$34="50%",$K$5=Inservice),VLOOKUP($C$2,'LookUp Ranges'!$A$64:$CY$69,CG$38)*$B47,VLOOKUP($C$2,'LookUp Ranges'!$A$56:$CY$62,CG$38)*$B47))</f>
        <v>0</v>
      </c>
      <c r="CO47" s="257">
        <f ca="1">IF($K47=$B47,0,IF(AND('Bonus Depreciation Help'!$C$34="50%",$K$5=Inservice),VLOOKUP($C$2,'LookUp Ranges'!$A$64:$CY$69,CH$38)*$B47,VLOOKUP($C$2,'LookUp Ranges'!$A$56:$CY$62,CH$38)*$B47))</f>
        <v>0</v>
      </c>
      <c r="CP47" s="257">
        <f ca="1">IF($K47=$B47,0,IF(AND('Bonus Depreciation Help'!$C$34="50%",$K$5=Inservice),VLOOKUP($C$2,'LookUp Ranges'!$A$64:$CY$69,CI$38)*$B47,VLOOKUP($C$2,'LookUp Ranges'!$A$56:$CY$62,CI$38)*$B47))</f>
        <v>0</v>
      </c>
      <c r="CQ47" s="257">
        <f ca="1">IF($K47=$B47,0,IF(AND('Bonus Depreciation Help'!$C$34="50%",$K$5=Inservice),VLOOKUP($C$2,'LookUp Ranges'!$A$64:$CY$69,CJ$38)*$B47,VLOOKUP($C$2,'LookUp Ranges'!$A$56:$CY$62,CJ$38)*$B47))</f>
        <v>0</v>
      </c>
      <c r="CR47" s="257">
        <f ca="1">IF($K47=$B47,0,IF(AND('Bonus Depreciation Help'!$C$34="50%",$K$5=Inservice),VLOOKUP($C$2,'LookUp Ranges'!$A$64:$CY$69,CK$38)*$B47,VLOOKUP($C$2,'LookUp Ranges'!$A$56:$CY$62,CK$38)*$B47))</f>
        <v>0</v>
      </c>
      <c r="CS47" s="257">
        <f ca="1">IF($K47=$B47,0,IF(AND('Bonus Depreciation Help'!$C$34="50%",$K$5=Inservice),VLOOKUP($C$2,'LookUp Ranges'!$A$64:$CY$69,CL$38)*$B47,VLOOKUP($C$2,'LookUp Ranges'!$A$56:$CY$62,CL$38)*$B47))</f>
        <v>0</v>
      </c>
      <c r="CT47" s="257">
        <f ca="1">IF($K47=$B47,0,IF(AND('Bonus Depreciation Help'!$C$34="50%",$K$5=Inservice),VLOOKUP($C$2,'LookUp Ranges'!$A$64:$CY$69,CM$38)*$B47,VLOOKUP($C$2,'LookUp Ranges'!$A$56:$CY$62,CM$38)*$B47))</f>
        <v>0</v>
      </c>
      <c r="CU47" s="257">
        <f ca="1">IF($K47=$B47,0,IF(AND('Bonus Depreciation Help'!$C$34="50%",$K$5=Inservice),VLOOKUP($C$2,'LookUp Ranges'!$A$64:$CY$69,CN$38)*$B47,VLOOKUP($C$2,'LookUp Ranges'!$A$56:$CY$62,CN$38)*$B47))</f>
        <v>0</v>
      </c>
      <c r="CV47" s="257">
        <f ca="1">IF($K47=$B47,0,IF(AND('Bonus Depreciation Help'!$C$34="50%",$K$5=Inservice),VLOOKUP($C$2,'LookUp Ranges'!$A$64:$CY$69,CO$38)*$B47,VLOOKUP($C$2,'LookUp Ranges'!$A$56:$CY$62,CO$38)*$B47))</f>
        <v>0</v>
      </c>
      <c r="CW47" s="257">
        <f ca="1">IF($K47=$B47,0,IF(AND('Bonus Depreciation Help'!$C$34="50%",$K$5=Inservice),VLOOKUP($C$2,'LookUp Ranges'!$A$64:$CY$69,CP$38)*$B47,VLOOKUP($C$2,'LookUp Ranges'!$A$56:$CY$62,CP$38)*$B47))</f>
        <v>0</v>
      </c>
      <c r="CX47" s="257">
        <f ca="1">IF($K47=$B47,0,IF(AND('Bonus Depreciation Help'!$C$34="50%",$K$5=Inservice),VLOOKUP($C$2,'LookUp Ranges'!$A$64:$CY$69,CQ$38)*$B47,VLOOKUP($C$2,'LookUp Ranges'!$A$56:$CY$62,CQ$38)*$B47))</f>
        <v>0</v>
      </c>
      <c r="CY47" s="247">
        <f t="shared" ca="1" si="28"/>
        <v>0</v>
      </c>
    </row>
    <row r="48" spans="1:103" x14ac:dyDescent="0.2">
      <c r="A48" s="246">
        <f t="shared" si="26"/>
        <v>10</v>
      </c>
      <c r="B48" s="238">
        <f t="shared" si="27"/>
        <v>0</v>
      </c>
      <c r="C48" s="248"/>
      <c r="D48" s="248"/>
      <c r="E48" s="248"/>
      <c r="F48" s="248"/>
      <c r="G48" s="248"/>
      <c r="H48" s="248"/>
      <c r="I48" s="248"/>
      <c r="J48" s="248"/>
      <c r="K48" s="248"/>
      <c r="L48" s="256">
        <f ca="1">IF(AND('Bonus Depreciation Help'!$C$34="100%",L$5=Inservice),$B48,IF(AND('Bonus Depreciation Help'!$C$34="50%",L$5=Inservice),VLOOKUP($C$2,'LookUp Ranges'!$A$64:$CY$69,D$38)*$B48,VLOOKUP($C$2,'LookUp Ranges'!$A$56:$CY$62,D$38)*$B48))</f>
        <v>0</v>
      </c>
      <c r="M48" s="256">
        <f ca="1">IF($L48=$B48,0,IF(AND('Bonus Depreciation Help'!$C$34="50%",$L$5=Inservice),VLOOKUP($C$2,'LookUp Ranges'!$A$64:$CY$69,E$38)*$B48,VLOOKUP($C$2,'LookUp Ranges'!$A$56:$CY$62,E$38)*$B48))</f>
        <v>0</v>
      </c>
      <c r="N48" s="256">
        <f ca="1">IF($L48=$B48,0,IF(AND('Bonus Depreciation Help'!$C$34="50%",$L$5=Inservice),VLOOKUP($C$2,'LookUp Ranges'!$A$64:$CY$69,F$38)*$B48,VLOOKUP($C$2,'LookUp Ranges'!$A$56:$CY$62,F$38)*$B48))</f>
        <v>0</v>
      </c>
      <c r="O48" s="256">
        <f ca="1">IF($L48=$B48,0,IF(AND('Bonus Depreciation Help'!$C$34="50%",$L$5=Inservice),VLOOKUP($C$2,'LookUp Ranges'!$A$64:$CY$69,G$38)*$B48,VLOOKUP($C$2,'LookUp Ranges'!$A$56:$CY$62,G$38)*$B48))</f>
        <v>0</v>
      </c>
      <c r="P48" s="256">
        <f ca="1">IF($L48=$B48,0,IF(AND('Bonus Depreciation Help'!$C$34="50%",$L$5=Inservice),VLOOKUP($C$2,'LookUp Ranges'!$A$64:$CY$69,H$38)*$B48,VLOOKUP($C$2,'LookUp Ranges'!$A$56:$CY$62,H$38)*$B48))</f>
        <v>0</v>
      </c>
      <c r="Q48" s="256">
        <f ca="1">IF($L48=$B48,0,IF(AND('Bonus Depreciation Help'!$C$34="50%",$L$5=Inservice),VLOOKUP($C$2,'LookUp Ranges'!$A$64:$CY$69,I$38)*$B48,VLOOKUP($C$2,'LookUp Ranges'!$A$56:$CY$62,I$38)*$B48))</f>
        <v>0</v>
      </c>
      <c r="R48" s="256">
        <f ca="1">IF($L48=$B48,0,IF(AND('Bonus Depreciation Help'!$C$34="50%",$L$5=Inservice),VLOOKUP($C$2,'LookUp Ranges'!$A$64:$CY$69,J$38)*$B48,VLOOKUP($C$2,'LookUp Ranges'!$A$56:$CY$62,J$38)*$B48))</f>
        <v>0</v>
      </c>
      <c r="S48" s="256">
        <f ca="1">IF($L48=$B48,0,IF(AND('Bonus Depreciation Help'!$C$34="50%",$L$5=Inservice),VLOOKUP($C$2,'LookUp Ranges'!$A$64:$CY$69,K$38)*$B48,VLOOKUP($C$2,'LookUp Ranges'!$A$56:$CY$62,K$38)*$B48))</f>
        <v>0</v>
      </c>
      <c r="T48" s="256">
        <f ca="1">IF($L48=$B48,0,IF(AND('Bonus Depreciation Help'!$C$34="50%",$L$5=Inservice),VLOOKUP($C$2,'LookUp Ranges'!$A$64:$CY$69,L$38)*$B48,VLOOKUP($C$2,'LookUp Ranges'!$A$56:$CY$62,L$38)*$B48))</f>
        <v>0</v>
      </c>
      <c r="U48" s="256">
        <f ca="1">IF($L48=$B48,0,IF(AND('Bonus Depreciation Help'!$C$34="50%",$L$5=Inservice),VLOOKUP($C$2,'LookUp Ranges'!$A$64:$CY$69,M$38)*$B48,VLOOKUP($C$2,'LookUp Ranges'!$A$56:$CY$62,M$38)*$B48))</f>
        <v>0</v>
      </c>
      <c r="V48" s="256">
        <f ca="1">IF($L48=$B48,0,IF(AND('Bonus Depreciation Help'!$C$34="50%",$L$5=Inservice),VLOOKUP($C$2,'LookUp Ranges'!$A$64:$CY$69,N$38)*$B48,VLOOKUP($C$2,'LookUp Ranges'!$A$56:$CY$62,N$38)*$B48))</f>
        <v>0</v>
      </c>
      <c r="W48" s="256">
        <f ca="1">IF($L48=$B48,0,IF(AND('Bonus Depreciation Help'!$C$34="50%",$L$5=Inservice),VLOOKUP($C$2,'LookUp Ranges'!$A$64:$CY$69,O$38)*$B48,VLOOKUP($C$2,'LookUp Ranges'!$A$56:$CY$62,O$38)*$B48))</f>
        <v>0</v>
      </c>
      <c r="X48" s="256">
        <f ca="1">IF($L48=$B48,0,IF(AND('Bonus Depreciation Help'!$C$34="50%",$L$5=Inservice),VLOOKUP($C$2,'LookUp Ranges'!$A$64:$CY$69,P$38)*$B48,VLOOKUP($C$2,'LookUp Ranges'!$A$56:$CY$62,P$38)*$B48))</f>
        <v>0</v>
      </c>
      <c r="Y48" s="256">
        <f ca="1">IF($L48=$B48,0,IF(AND('Bonus Depreciation Help'!$C$34="50%",$L$5=Inservice),VLOOKUP($C$2,'LookUp Ranges'!$A$64:$CY$69,Q$38)*$B48,VLOOKUP($C$2,'LookUp Ranges'!$A$56:$CY$62,Q$38)*$B48))</f>
        <v>0</v>
      </c>
      <c r="Z48" s="257">
        <f ca="1">IF($L48=$B48,0,IF(AND('Bonus Depreciation Help'!$C$34="50%",$L$5=Inservice),VLOOKUP($C$2,'LookUp Ranges'!$A$64:$CY$69,R$38)*$B48,VLOOKUP($C$2,'LookUp Ranges'!$A$56:$CY$62,R$38)*$B48))</f>
        <v>0</v>
      </c>
      <c r="AA48" s="257">
        <f ca="1">IF($L48=$B48,0,IF(AND('Bonus Depreciation Help'!$C$34="50%",$L$5=Inservice),VLOOKUP($C$2,'LookUp Ranges'!$A$64:$CY$69,S$38)*$B48,VLOOKUP($C$2,'LookUp Ranges'!$A$56:$CY$62,S$38)*$B48))</f>
        <v>0</v>
      </c>
      <c r="AB48" s="257">
        <f ca="1">IF($L48=$B48,0,IF(AND('Bonus Depreciation Help'!$C$34="50%",$L$5=Inservice),VLOOKUP($C$2,'LookUp Ranges'!$A$64:$CY$69,T$38)*$B48,VLOOKUP($C$2,'LookUp Ranges'!$A$56:$CY$62,T$38)*$B48))</f>
        <v>0</v>
      </c>
      <c r="AC48" s="257">
        <f ca="1">IF($L48=$B48,0,IF(AND('Bonus Depreciation Help'!$C$34="50%",$L$5=Inservice),VLOOKUP($C$2,'LookUp Ranges'!$A$64:$CY$69,U$38)*$B48,VLOOKUP($C$2,'LookUp Ranges'!$A$56:$CY$62,U$38)*$B48))</f>
        <v>0</v>
      </c>
      <c r="AD48" s="257">
        <f ca="1">IF($L48=$B48,0,IF(AND('Bonus Depreciation Help'!$C$34="50%",$L$5=Inservice),VLOOKUP($C$2,'LookUp Ranges'!$A$64:$CY$69,V$38)*$B48,VLOOKUP($C$2,'LookUp Ranges'!$A$56:$CY$62,V$38)*$B48))</f>
        <v>0</v>
      </c>
      <c r="AE48" s="257">
        <f ca="1">IF($L48=$B48,0,IF(AND('Bonus Depreciation Help'!$C$34="50%",$L$5=Inservice),VLOOKUP($C$2,'LookUp Ranges'!$A$64:$CY$69,W$38)*$B48,VLOOKUP($C$2,'LookUp Ranges'!$A$56:$CY$62,W$38)*$B48))</f>
        <v>0</v>
      </c>
      <c r="AF48" s="257">
        <f ca="1">IF($L48=$B48,0,IF(AND('Bonus Depreciation Help'!$C$34="50%",$L$5=Inservice),VLOOKUP($C$2,'LookUp Ranges'!$A$64:$CY$69,X$38)*$B48,VLOOKUP($C$2,'LookUp Ranges'!$A$56:$CY$62,X$38)*$B48))</f>
        <v>0</v>
      </c>
      <c r="AG48" s="257">
        <f ca="1">IF($L48=$B48,0,IF(AND('Bonus Depreciation Help'!$C$34="50%",$L$5=Inservice),VLOOKUP($C$2,'LookUp Ranges'!$A$64:$CY$69,Y$38)*$B48,VLOOKUP($C$2,'LookUp Ranges'!$A$56:$CY$62,Y$38)*$B48))</f>
        <v>0</v>
      </c>
      <c r="AH48" s="257">
        <f ca="1">IF($L48=$B48,0,IF(AND('Bonus Depreciation Help'!$C$34="50%",$L$5=Inservice),VLOOKUP($C$2,'LookUp Ranges'!$A$64:$CY$69,Z$38)*$B48,VLOOKUP($C$2,'LookUp Ranges'!$A$56:$CY$62,Z$38)*$B48))</f>
        <v>0</v>
      </c>
      <c r="AI48" s="257">
        <f ca="1">IF($L48=$B48,0,IF(AND('Bonus Depreciation Help'!$C$34="50%",$L$5=Inservice),VLOOKUP($C$2,'LookUp Ranges'!$A$64:$CY$69,AA$38)*$B48,VLOOKUP($C$2,'LookUp Ranges'!$A$56:$CY$62,AA$38)*$B48))</f>
        <v>0</v>
      </c>
      <c r="AJ48" s="257">
        <f ca="1">IF($L48=$B48,0,IF(AND('Bonus Depreciation Help'!$C$34="50%",$L$5=Inservice),VLOOKUP($C$2,'LookUp Ranges'!$A$64:$CY$69,AB$38)*$B48,VLOOKUP($C$2,'LookUp Ranges'!$A$56:$CY$62,AB$38)*$B48))</f>
        <v>0</v>
      </c>
      <c r="AK48" s="257">
        <f ca="1">IF($L48=$B48,0,IF(AND('Bonus Depreciation Help'!$C$34="50%",$L$5=Inservice),VLOOKUP($C$2,'LookUp Ranges'!$A$64:$CY$69,AC$38)*$B48,VLOOKUP($C$2,'LookUp Ranges'!$A$56:$CY$62,AC$38)*$B48))</f>
        <v>0</v>
      </c>
      <c r="AL48" s="257">
        <f ca="1">IF($L48=$B48,0,IF(AND('Bonus Depreciation Help'!$C$34="50%",$L$5=Inservice),VLOOKUP($C$2,'LookUp Ranges'!$A$64:$CY$69,AD$38)*$B48,VLOOKUP($C$2,'LookUp Ranges'!$A$56:$CY$62,AD$38)*$B48))</f>
        <v>0</v>
      </c>
      <c r="AM48" s="257">
        <f ca="1">IF($L48=$B48,0,IF(AND('Bonus Depreciation Help'!$C$34="50%",$L$5=Inservice),VLOOKUP($C$2,'LookUp Ranges'!$A$64:$CY$69,AE$38)*$B48,VLOOKUP($C$2,'LookUp Ranges'!$A$56:$CY$62,AE$38)*$B48))</f>
        <v>0</v>
      </c>
      <c r="AN48" s="257">
        <f ca="1">IF($L48=$B48,0,IF(AND('Bonus Depreciation Help'!$C$34="50%",$L$5=Inservice),VLOOKUP($C$2,'LookUp Ranges'!$A$64:$CY$69,AF$38)*$B48,VLOOKUP($C$2,'LookUp Ranges'!$A$56:$CY$62,AF$38)*$B48))</f>
        <v>0</v>
      </c>
      <c r="AO48" s="257">
        <f ca="1">IF($L48=$B48,0,IF(AND('Bonus Depreciation Help'!$C$34="50%",$L$5=Inservice),VLOOKUP($C$2,'LookUp Ranges'!$A$64:$CY$69,AG$38)*$B48,VLOOKUP($C$2,'LookUp Ranges'!$A$56:$CY$62,AG$38)*$B48))</f>
        <v>0</v>
      </c>
      <c r="AP48" s="257">
        <f ca="1">IF($L48=$B48,0,IF(AND('Bonus Depreciation Help'!$C$34="50%",$L$5=Inservice),VLOOKUP($C$2,'LookUp Ranges'!$A$64:$CY$69,AH$38)*$B48,VLOOKUP($C$2,'LookUp Ranges'!$A$56:$CY$62,AH$38)*$B48))</f>
        <v>0</v>
      </c>
      <c r="AQ48" s="257">
        <f ca="1">IF($L48=$B48,0,IF(AND('Bonus Depreciation Help'!$C$34="50%",$L$5=Inservice),VLOOKUP($C$2,'LookUp Ranges'!$A$64:$CY$69,AI$38)*$B48,VLOOKUP($C$2,'LookUp Ranges'!$A$56:$CY$62,AI$38)*$B48))</f>
        <v>0</v>
      </c>
      <c r="AR48" s="257">
        <f ca="1">IF($L48=$B48,0,IF(AND('Bonus Depreciation Help'!$C$34="50%",$L$5=Inservice),VLOOKUP($C$2,'LookUp Ranges'!$A$64:$CY$69,AJ$38)*$B48,VLOOKUP($C$2,'LookUp Ranges'!$A$56:$CY$62,AJ$38)*$B48))</f>
        <v>0</v>
      </c>
      <c r="AS48" s="257">
        <f ca="1">IF($L48=$B48,0,IF(AND('Bonus Depreciation Help'!$C$34="50%",$L$5=Inservice),VLOOKUP($C$2,'LookUp Ranges'!$A$64:$CY$69,AK$38)*$B48,VLOOKUP($C$2,'LookUp Ranges'!$A$56:$CY$62,AK$38)*$B48))</f>
        <v>0</v>
      </c>
      <c r="AT48" s="257">
        <f ca="1">IF($L48=$B48,0,IF(AND('Bonus Depreciation Help'!$C$34="50%",$L$5=Inservice),VLOOKUP($C$2,'LookUp Ranges'!$A$64:$CY$69,AL$38)*$B48,VLOOKUP($C$2,'LookUp Ranges'!$A$56:$CY$62,AL$38)*$B48))</f>
        <v>0</v>
      </c>
      <c r="AU48" s="257">
        <f ca="1">IF($L48=$B48,0,IF(AND('Bonus Depreciation Help'!$C$34="50%",$L$5=Inservice),VLOOKUP($C$2,'LookUp Ranges'!$A$64:$CY$69,AM$38)*$B48,VLOOKUP($C$2,'LookUp Ranges'!$A$56:$CY$62,AM$38)*$B48))</f>
        <v>0</v>
      </c>
      <c r="AV48" s="257">
        <f ca="1">IF($L48=$B48,0,IF(AND('Bonus Depreciation Help'!$C$34="50%",$L$5=Inservice),VLOOKUP($C$2,'LookUp Ranges'!$A$64:$CY$69,AN$38)*$B48,VLOOKUP($C$2,'LookUp Ranges'!$A$56:$CY$62,AN$38)*$B48))</f>
        <v>0</v>
      </c>
      <c r="AW48" s="257">
        <f ca="1">IF($L48=$B48,0,IF(AND('Bonus Depreciation Help'!$C$34="50%",$L$5=Inservice),VLOOKUP($C$2,'LookUp Ranges'!$A$64:$CY$69,AO$38)*$B48,VLOOKUP($C$2,'LookUp Ranges'!$A$56:$CY$62,AO$38)*$B48))</f>
        <v>0</v>
      </c>
      <c r="AX48" s="257">
        <f ca="1">IF($L48=$B48,0,IF(AND('Bonus Depreciation Help'!$C$34="50%",$L$5=Inservice),VLOOKUP($C$2,'LookUp Ranges'!$A$64:$CY$69,AP$38)*$B48,VLOOKUP($C$2,'LookUp Ranges'!$A$56:$CY$62,AP$38)*$B48))</f>
        <v>0</v>
      </c>
      <c r="AY48" s="257">
        <f ca="1">IF($L48=$B48,0,IF(AND('Bonus Depreciation Help'!$C$34="50%",$L$5=Inservice),VLOOKUP($C$2,'LookUp Ranges'!$A$64:$CY$69,AQ$38)*$B48,VLOOKUP($C$2,'LookUp Ranges'!$A$56:$CY$62,AQ$38)*$B48))</f>
        <v>0</v>
      </c>
      <c r="AZ48" s="257">
        <f ca="1">IF($L48=$B48,0,IF(AND('Bonus Depreciation Help'!$C$34="50%",$L$5=Inservice),VLOOKUP($C$2,'LookUp Ranges'!$A$64:$CY$69,AR$38)*$B48,VLOOKUP($C$2,'LookUp Ranges'!$A$56:$CY$62,AR$38)*$B48))</f>
        <v>0</v>
      </c>
      <c r="BA48" s="257">
        <f ca="1">IF($L48=$B48,0,IF(AND('Bonus Depreciation Help'!$C$34="50%",$L$5=Inservice),VLOOKUP($C$2,'LookUp Ranges'!$A$64:$CY$69,AS$38)*$B48,VLOOKUP($C$2,'LookUp Ranges'!$A$56:$CY$62,AS$38)*$B48))</f>
        <v>0</v>
      </c>
      <c r="BB48" s="257">
        <f ca="1">IF($L48=$B48,0,IF(AND('Bonus Depreciation Help'!$C$34="50%",$L$5=Inservice),VLOOKUP($C$2,'LookUp Ranges'!$A$64:$CY$69,AT$38)*$B48,VLOOKUP($C$2,'LookUp Ranges'!$A$56:$CY$62,AT$38)*$B48))</f>
        <v>0</v>
      </c>
      <c r="BC48" s="257">
        <f ca="1">IF($L48=$B48,0,IF(AND('Bonus Depreciation Help'!$C$34="50%",$L$5=Inservice),VLOOKUP($C$2,'LookUp Ranges'!$A$64:$CY$69,AU$38)*$B48,VLOOKUP($C$2,'LookUp Ranges'!$A$56:$CY$62,AU$38)*$B48))</f>
        <v>0</v>
      </c>
      <c r="BD48" s="257">
        <f ca="1">IF($L48=$B48,0,IF(AND('Bonus Depreciation Help'!$C$34="50%",$L$5=Inservice),VLOOKUP($C$2,'LookUp Ranges'!$A$64:$CY$69,AV$38)*$B48,VLOOKUP($C$2,'LookUp Ranges'!$A$56:$CY$62,AV$38)*$B48))</f>
        <v>0</v>
      </c>
      <c r="BE48" s="257">
        <f ca="1">IF($L48=$B48,0,IF(AND('Bonus Depreciation Help'!$C$34="50%",$L$5=Inservice),VLOOKUP($C$2,'LookUp Ranges'!$A$64:$CY$69,AW$38)*$B48,VLOOKUP($C$2,'LookUp Ranges'!$A$56:$CY$62,AW$38)*$B48))</f>
        <v>0</v>
      </c>
      <c r="BF48" s="257">
        <f ca="1">IF($L48=$B48,0,IF(AND('Bonus Depreciation Help'!$C$34="50%",$L$5=Inservice),VLOOKUP($C$2,'LookUp Ranges'!$A$64:$CY$69,AX$38)*$B48,VLOOKUP($C$2,'LookUp Ranges'!$A$56:$CY$62,AX$38)*$B48))</f>
        <v>0</v>
      </c>
      <c r="BG48" s="257">
        <f ca="1">IF($L48=$B48,0,IF(AND('Bonus Depreciation Help'!$C$34="50%",$L$5=Inservice),VLOOKUP($C$2,'LookUp Ranges'!$A$64:$CY$69,AY$38)*$B48,VLOOKUP($C$2,'LookUp Ranges'!$A$56:$CY$62,AY$38)*$B48))</f>
        <v>0</v>
      </c>
      <c r="BH48" s="257">
        <f ca="1">IF($L48=$B48,0,IF(AND('Bonus Depreciation Help'!$C$34="50%",$L$5=Inservice),VLOOKUP($C$2,'LookUp Ranges'!$A$64:$CY$69,AZ$38)*$B48,VLOOKUP($C$2,'LookUp Ranges'!$A$56:$CY$62,AZ$38)*$B48))</f>
        <v>0</v>
      </c>
      <c r="BI48" s="257">
        <f ca="1">IF($L48=$B48,0,IF(AND('Bonus Depreciation Help'!$C$34="50%",$L$5=Inservice),VLOOKUP($C$2,'LookUp Ranges'!$A$64:$CY$69,BA$38)*$B48,VLOOKUP($C$2,'LookUp Ranges'!$A$56:$CY$62,BA$38)*$B48))</f>
        <v>0</v>
      </c>
      <c r="BJ48" s="257">
        <f ca="1">IF($L48=$B48,0,IF(AND('Bonus Depreciation Help'!$C$34="50%",$L$5=Inservice),VLOOKUP($C$2,'LookUp Ranges'!$A$64:$CY$69,BB$38)*$B48,VLOOKUP($C$2,'LookUp Ranges'!$A$56:$CY$62,BB$38)*$B48))</f>
        <v>0</v>
      </c>
      <c r="BK48" s="257">
        <f ca="1">IF($L48=$B48,0,IF(AND('Bonus Depreciation Help'!$C$34="50%",$L$5=Inservice),VLOOKUP($C$2,'LookUp Ranges'!$A$64:$CY$69,BC$38)*$B48,VLOOKUP($C$2,'LookUp Ranges'!$A$56:$CY$62,BC$38)*$B48))</f>
        <v>0</v>
      </c>
      <c r="BL48" s="257">
        <f ca="1">IF($L48=$B48,0,IF(AND('Bonus Depreciation Help'!$C$34="50%",$L$5=Inservice),VLOOKUP($C$2,'LookUp Ranges'!$A$64:$CY$69,BD$38)*$B48,VLOOKUP($C$2,'LookUp Ranges'!$A$56:$CY$62,BD$38)*$B48))</f>
        <v>0</v>
      </c>
      <c r="BM48" s="257">
        <f ca="1">IF($L48=$B48,0,IF(AND('Bonus Depreciation Help'!$C$34="50%",$L$5=Inservice),VLOOKUP($C$2,'LookUp Ranges'!$A$64:$CY$69,BE$38)*$B48,VLOOKUP($C$2,'LookUp Ranges'!$A$56:$CY$62,BE$38)*$B48))</f>
        <v>0</v>
      </c>
      <c r="BN48" s="257">
        <f ca="1">IF($L48=$B48,0,IF(AND('Bonus Depreciation Help'!$C$34="50%",$L$5=Inservice),VLOOKUP($C$2,'LookUp Ranges'!$A$64:$CY$69,BF$38)*$B48,VLOOKUP($C$2,'LookUp Ranges'!$A$56:$CY$62,BF$38)*$B48))</f>
        <v>0</v>
      </c>
      <c r="BO48" s="257">
        <f ca="1">IF($L48=$B48,0,IF(AND('Bonus Depreciation Help'!$C$34="50%",$L$5=Inservice),VLOOKUP($C$2,'LookUp Ranges'!$A$64:$CY$69,BG$38)*$B48,VLOOKUP($C$2,'LookUp Ranges'!$A$56:$CY$62,BG$38)*$B48))</f>
        <v>0</v>
      </c>
      <c r="BP48" s="257">
        <f ca="1">IF($L48=$B48,0,IF(AND('Bonus Depreciation Help'!$C$34="50%",$L$5=Inservice),VLOOKUP($C$2,'LookUp Ranges'!$A$64:$CY$69,BH$38)*$B48,VLOOKUP($C$2,'LookUp Ranges'!$A$56:$CY$62,BH$38)*$B48))</f>
        <v>0</v>
      </c>
      <c r="BQ48" s="257">
        <f ca="1">IF($L48=$B48,0,IF(AND('Bonus Depreciation Help'!$C$34="50%",$L$5=Inservice),VLOOKUP($C$2,'LookUp Ranges'!$A$64:$CY$69,BI$38)*$B48,VLOOKUP($C$2,'LookUp Ranges'!$A$56:$CY$62,BI$38)*$B48))</f>
        <v>0</v>
      </c>
      <c r="BR48" s="257">
        <f ca="1">IF($L48=$B48,0,IF(AND('Bonus Depreciation Help'!$C$34="50%",$L$5=Inservice),VLOOKUP($C$2,'LookUp Ranges'!$A$64:$CY$69,BJ$38)*$B48,VLOOKUP($C$2,'LookUp Ranges'!$A$56:$CY$62,BJ$38)*$B48))</f>
        <v>0</v>
      </c>
      <c r="BS48" s="257">
        <f ca="1">IF($L48=$B48,0,IF(AND('Bonus Depreciation Help'!$C$34="50%",$L$5=Inservice),VLOOKUP($C$2,'LookUp Ranges'!$A$64:$CY$69,BK$38)*$B48,VLOOKUP($C$2,'LookUp Ranges'!$A$56:$CY$62,BK$38)*$B48))</f>
        <v>0</v>
      </c>
      <c r="BT48" s="257">
        <f ca="1">IF($L48=$B48,0,IF(AND('Bonus Depreciation Help'!$C$34="50%",$L$5=Inservice),VLOOKUP($C$2,'LookUp Ranges'!$A$64:$CY$69,BL$38)*$B48,VLOOKUP($C$2,'LookUp Ranges'!$A$56:$CY$62,BL$38)*$B48))</f>
        <v>0</v>
      </c>
      <c r="BU48" s="257">
        <f ca="1">IF($L48=$B48,0,IF(AND('Bonus Depreciation Help'!$C$34="50%",$L$5=Inservice),VLOOKUP($C$2,'LookUp Ranges'!$A$64:$CY$69,BM$38)*$B48,VLOOKUP($C$2,'LookUp Ranges'!$A$56:$CY$62,BM$38)*$B48))</f>
        <v>0</v>
      </c>
      <c r="BV48" s="257">
        <f ca="1">IF($L48=$B48,0,IF(AND('Bonus Depreciation Help'!$C$34="50%",$L$5=Inservice),VLOOKUP($C$2,'LookUp Ranges'!$A$64:$CY$69,BN$38)*$B48,VLOOKUP($C$2,'LookUp Ranges'!$A$56:$CY$62,BN$38)*$B48))</f>
        <v>0</v>
      </c>
      <c r="BW48" s="257">
        <f ca="1">IF($L48=$B48,0,IF(AND('Bonus Depreciation Help'!$C$34="50%",$L$5=Inservice),VLOOKUP($C$2,'LookUp Ranges'!$A$64:$CY$69,BO$38)*$B48,VLOOKUP($C$2,'LookUp Ranges'!$A$56:$CY$62,BO$38)*$B48))</f>
        <v>0</v>
      </c>
      <c r="BX48" s="257">
        <f ca="1">IF($L48=$B48,0,IF(AND('Bonus Depreciation Help'!$C$34="50%",$L$5=Inservice),VLOOKUP($C$2,'LookUp Ranges'!$A$64:$CY$69,BP$38)*$B48,VLOOKUP($C$2,'LookUp Ranges'!$A$56:$CY$62,BP$38)*$B48))</f>
        <v>0</v>
      </c>
      <c r="BY48" s="257">
        <f ca="1">IF($L48=$B48,0,IF(AND('Bonus Depreciation Help'!$C$34="50%",$L$5=Inservice),VLOOKUP($C$2,'LookUp Ranges'!$A$64:$CY$69,BQ$38)*$B48,VLOOKUP($C$2,'LookUp Ranges'!$A$56:$CY$62,BQ$38)*$B48))</f>
        <v>0</v>
      </c>
      <c r="BZ48" s="257">
        <f ca="1">IF($L48=$B48,0,IF(AND('Bonus Depreciation Help'!$C$34="50%",$L$5=Inservice),VLOOKUP($C$2,'LookUp Ranges'!$A$64:$CY$69,BR$38)*$B48,VLOOKUP($C$2,'LookUp Ranges'!$A$56:$CY$62,BR$38)*$B48))</f>
        <v>0</v>
      </c>
      <c r="CA48" s="257">
        <f ca="1">IF($L48=$B48,0,IF(AND('Bonus Depreciation Help'!$C$34="50%",$L$5=Inservice),VLOOKUP($C$2,'LookUp Ranges'!$A$64:$CY$69,BS$38)*$B48,VLOOKUP($C$2,'LookUp Ranges'!$A$56:$CY$62,BS$38)*$B48))</f>
        <v>0</v>
      </c>
      <c r="CB48" s="257">
        <f ca="1">IF($L48=$B48,0,IF(AND('Bonus Depreciation Help'!$C$34="50%",$L$5=Inservice),VLOOKUP($C$2,'LookUp Ranges'!$A$64:$CY$69,BT$38)*$B48,VLOOKUP($C$2,'LookUp Ranges'!$A$56:$CY$62,BT$38)*$B48))</f>
        <v>0</v>
      </c>
      <c r="CC48" s="257">
        <f ca="1">IF($L48=$B48,0,IF(AND('Bonus Depreciation Help'!$C$34="50%",$L$5=Inservice),VLOOKUP($C$2,'LookUp Ranges'!$A$64:$CY$69,BU$38)*$B48,VLOOKUP($C$2,'LookUp Ranges'!$A$56:$CY$62,BU$38)*$B48))</f>
        <v>0</v>
      </c>
      <c r="CD48" s="257">
        <f ca="1">IF($L48=$B48,0,IF(AND('Bonus Depreciation Help'!$C$34="50%",$L$5=Inservice),VLOOKUP($C$2,'LookUp Ranges'!$A$64:$CY$69,BV$38)*$B48,VLOOKUP($C$2,'LookUp Ranges'!$A$56:$CY$62,BV$38)*$B48))</f>
        <v>0</v>
      </c>
      <c r="CE48" s="257">
        <f ca="1">IF($L48=$B48,0,IF(AND('Bonus Depreciation Help'!$C$34="50%",$L$5=Inservice),VLOOKUP($C$2,'LookUp Ranges'!$A$64:$CY$69,BW$38)*$B48,VLOOKUP($C$2,'LookUp Ranges'!$A$56:$CY$62,BW$38)*$B48))</f>
        <v>0</v>
      </c>
      <c r="CF48" s="257">
        <f ca="1">IF($L48=$B48,0,IF(AND('Bonus Depreciation Help'!$C$34="50%",$L$5=Inservice),VLOOKUP($C$2,'LookUp Ranges'!$A$64:$CY$69,BX$38)*$B48,VLOOKUP($C$2,'LookUp Ranges'!$A$56:$CY$62,BX$38)*$B48))</f>
        <v>0</v>
      </c>
      <c r="CG48" s="257">
        <f ca="1">IF($L48=$B48,0,IF(AND('Bonus Depreciation Help'!$C$34="50%",$L$5=Inservice),VLOOKUP($C$2,'LookUp Ranges'!$A$64:$CY$69,BY$38)*$B48,VLOOKUP($C$2,'LookUp Ranges'!$A$56:$CY$62,BY$38)*$B48))</f>
        <v>0</v>
      </c>
      <c r="CH48" s="257">
        <f ca="1">IF($L48=$B48,0,IF(AND('Bonus Depreciation Help'!$C$34="50%",$L$5=Inservice),VLOOKUP($C$2,'LookUp Ranges'!$A$64:$CY$69,BZ$38)*$B48,VLOOKUP($C$2,'LookUp Ranges'!$A$56:$CY$62,BZ$38)*$B48))</f>
        <v>0</v>
      </c>
      <c r="CI48" s="257">
        <f ca="1">IF($L48=$B48,0,IF(AND('Bonus Depreciation Help'!$C$34="50%",$L$5=Inservice),VLOOKUP($C$2,'LookUp Ranges'!$A$64:$CY$69,CA$38)*$B48,VLOOKUP($C$2,'LookUp Ranges'!$A$56:$CY$62,CA$38)*$B48))</f>
        <v>0</v>
      </c>
      <c r="CJ48" s="257">
        <f ca="1">IF($L48=$B48,0,IF(AND('Bonus Depreciation Help'!$C$34="50%",$L$5=Inservice),VLOOKUP($C$2,'LookUp Ranges'!$A$64:$CY$69,CB$38)*$B48,VLOOKUP($C$2,'LookUp Ranges'!$A$56:$CY$62,CB$38)*$B48))</f>
        <v>0</v>
      </c>
      <c r="CK48" s="257">
        <f ca="1">IF($L48=$B48,0,IF(AND('Bonus Depreciation Help'!$C$34="50%",$L$5=Inservice),VLOOKUP($C$2,'LookUp Ranges'!$A$64:$CY$69,CC$38)*$B48,VLOOKUP($C$2,'LookUp Ranges'!$A$56:$CY$62,CC$38)*$B48))</f>
        <v>0</v>
      </c>
      <c r="CL48" s="257">
        <f ca="1">IF($L48=$B48,0,IF(AND('Bonus Depreciation Help'!$C$34="50%",$L$5=Inservice),VLOOKUP($C$2,'LookUp Ranges'!$A$64:$CY$69,CD$38)*$B48,VLOOKUP($C$2,'LookUp Ranges'!$A$56:$CY$62,CD$38)*$B48))</f>
        <v>0</v>
      </c>
      <c r="CM48" s="257">
        <f ca="1">IF($L48=$B48,0,IF(AND('Bonus Depreciation Help'!$C$34="50%",$L$5=Inservice),VLOOKUP($C$2,'LookUp Ranges'!$A$64:$CY$69,CE$38)*$B48,VLOOKUP($C$2,'LookUp Ranges'!$A$56:$CY$62,CE$38)*$B48))</f>
        <v>0</v>
      </c>
      <c r="CN48" s="257">
        <f ca="1">IF($L48=$B48,0,IF(AND('Bonus Depreciation Help'!$C$34="50%",$L$5=Inservice),VLOOKUP($C$2,'LookUp Ranges'!$A$64:$CY$69,CF$38)*$B48,VLOOKUP($C$2,'LookUp Ranges'!$A$56:$CY$62,CF$38)*$B48))</f>
        <v>0</v>
      </c>
      <c r="CO48" s="257">
        <f ca="1">IF($L48=$B48,0,IF(AND('Bonus Depreciation Help'!$C$34="50%",$L$5=Inservice),VLOOKUP($C$2,'LookUp Ranges'!$A$64:$CY$69,CG$38)*$B48,VLOOKUP($C$2,'LookUp Ranges'!$A$56:$CY$62,CG$38)*$B48))</f>
        <v>0</v>
      </c>
      <c r="CP48" s="257">
        <f ca="1">IF($L48=$B48,0,IF(AND('Bonus Depreciation Help'!$C$34="50%",$L$5=Inservice),VLOOKUP($C$2,'LookUp Ranges'!$A$64:$CY$69,CH$38)*$B48,VLOOKUP($C$2,'LookUp Ranges'!$A$56:$CY$62,CH$38)*$B48))</f>
        <v>0</v>
      </c>
      <c r="CQ48" s="257">
        <f ca="1">IF($L48=$B48,0,IF(AND('Bonus Depreciation Help'!$C$34="50%",$L$5=Inservice),VLOOKUP($C$2,'LookUp Ranges'!$A$64:$CY$69,CI$38)*$B48,VLOOKUP($C$2,'LookUp Ranges'!$A$56:$CY$62,CI$38)*$B48))</f>
        <v>0</v>
      </c>
      <c r="CR48" s="257">
        <f ca="1">IF($L48=$B48,0,IF(AND('Bonus Depreciation Help'!$C$34="50%",$L$5=Inservice),VLOOKUP($C$2,'LookUp Ranges'!$A$64:$CY$69,CJ$38)*$B48,VLOOKUP($C$2,'LookUp Ranges'!$A$56:$CY$62,CJ$38)*$B48))</f>
        <v>0</v>
      </c>
      <c r="CS48" s="257">
        <f ca="1">IF($L48=$B48,0,IF(AND('Bonus Depreciation Help'!$C$34="50%",$L$5=Inservice),VLOOKUP($C$2,'LookUp Ranges'!$A$64:$CY$69,CK$38)*$B48,VLOOKUP($C$2,'LookUp Ranges'!$A$56:$CY$62,CK$38)*$B48))</f>
        <v>0</v>
      </c>
      <c r="CT48" s="257">
        <f ca="1">IF($L48=$B48,0,IF(AND('Bonus Depreciation Help'!$C$34="50%",$L$5=Inservice),VLOOKUP($C$2,'LookUp Ranges'!$A$64:$CY$69,CL$38)*$B48,VLOOKUP($C$2,'LookUp Ranges'!$A$56:$CY$62,CL$38)*$B48))</f>
        <v>0</v>
      </c>
      <c r="CU48" s="257">
        <f ca="1">IF($L48=$B48,0,IF(AND('Bonus Depreciation Help'!$C$34="50%",$L$5=Inservice),VLOOKUP($C$2,'LookUp Ranges'!$A$64:$CY$69,CM$38)*$B48,VLOOKUP($C$2,'LookUp Ranges'!$A$56:$CY$62,CM$38)*$B48))</f>
        <v>0</v>
      </c>
      <c r="CV48" s="257">
        <f ca="1">IF($L48=$B48,0,IF(AND('Bonus Depreciation Help'!$C$34="50%",$L$5=Inservice),VLOOKUP($C$2,'LookUp Ranges'!$A$64:$CY$69,CN$38)*$B48,VLOOKUP($C$2,'LookUp Ranges'!$A$56:$CY$62,CN$38)*$B48))</f>
        <v>0</v>
      </c>
      <c r="CW48" s="257">
        <f ca="1">IF($L48=$B48,0,IF(AND('Bonus Depreciation Help'!$C$34="50%",$L$5=Inservice),VLOOKUP($C$2,'LookUp Ranges'!$A$64:$CY$69,CO$38)*$B48,VLOOKUP($C$2,'LookUp Ranges'!$A$56:$CY$62,CO$38)*$B48))</f>
        <v>0</v>
      </c>
      <c r="CX48" s="257">
        <f ca="1">IF($L48=$B48,0,IF(AND('Bonus Depreciation Help'!$C$34="50%",$L$5=Inservice),VLOOKUP($C$2,'LookUp Ranges'!$A$64:$CY$69,CP$38)*$B48,VLOOKUP($C$2,'LookUp Ranges'!$A$56:$CY$62,CP$38)*$B48))</f>
        <v>0</v>
      </c>
      <c r="CY48" s="247">
        <f t="shared" ca="1" si="28"/>
        <v>0</v>
      </c>
    </row>
    <row r="49" spans="1:103" x14ac:dyDescent="0.2">
      <c r="A49" s="246">
        <f t="shared" si="26"/>
        <v>11</v>
      </c>
      <c r="B49" s="238">
        <f t="shared" si="27"/>
        <v>0</v>
      </c>
      <c r="C49" s="248"/>
      <c r="D49" s="248"/>
      <c r="E49" s="248"/>
      <c r="F49" s="248"/>
      <c r="G49" s="248"/>
      <c r="H49" s="248"/>
      <c r="I49" s="248"/>
      <c r="J49" s="248"/>
      <c r="K49" s="248"/>
      <c r="L49" s="248"/>
      <c r="M49" s="256">
        <f ca="1">IF(AND('Bonus Depreciation Help'!$C$34="100%",M$5=Inservice),$B49,IF(AND('Bonus Depreciation Help'!$C$34="50%",M$5=Inservice),VLOOKUP($C$2,'LookUp Ranges'!$A$64:$CY$69,D$38)*$B49,VLOOKUP($C$2,'LookUp Ranges'!$A$56:$CY$62,D$38)*$B49))</f>
        <v>0</v>
      </c>
      <c r="N49" s="256">
        <f ca="1">IF($M49=$B49,0,IF(AND('Bonus Depreciation Help'!$C$34="50%",$M$5=Inservice),VLOOKUP($C$2,'LookUp Ranges'!$A$64:$CY$69,E$38)*$B49,VLOOKUP($C$2,'LookUp Ranges'!$A$56:$CY$62,E$38)*$B49))</f>
        <v>0</v>
      </c>
      <c r="O49" s="256">
        <f ca="1">IF($M49=$B49,0,IF(AND('Bonus Depreciation Help'!$C$34="50%",$M$5=Inservice),VLOOKUP($C$2,'LookUp Ranges'!$A$64:$CY$69,F$38)*$B49,VLOOKUP($C$2,'LookUp Ranges'!$A$56:$CY$62,F$38)*$B49))</f>
        <v>0</v>
      </c>
      <c r="P49" s="256">
        <f ca="1">IF($M49=$B49,0,IF(AND('Bonus Depreciation Help'!$C$34="50%",$M$5=Inservice),VLOOKUP($C$2,'LookUp Ranges'!$A$64:$CY$69,G$38)*$B49,VLOOKUP($C$2,'LookUp Ranges'!$A$56:$CY$62,G$38)*$B49))</f>
        <v>0</v>
      </c>
      <c r="Q49" s="256">
        <f ca="1">IF($M49=$B49,0,IF(AND('Bonus Depreciation Help'!$C$34="50%",$M$5=Inservice),VLOOKUP($C$2,'LookUp Ranges'!$A$64:$CY$69,H$38)*$B49,VLOOKUP($C$2,'LookUp Ranges'!$A$56:$CY$62,H$38)*$B49))</f>
        <v>0</v>
      </c>
      <c r="R49" s="256">
        <f ca="1">IF($M49=$B49,0,IF(AND('Bonus Depreciation Help'!$C$34="50%",$M$5=Inservice),VLOOKUP($C$2,'LookUp Ranges'!$A$64:$CY$69,I$38)*$B49,VLOOKUP($C$2,'LookUp Ranges'!$A$56:$CY$62,I$38)*$B49))</f>
        <v>0</v>
      </c>
      <c r="S49" s="256">
        <f ca="1">IF($M49=$B49,0,IF(AND('Bonus Depreciation Help'!$C$34="50%",$M$5=Inservice),VLOOKUP($C$2,'LookUp Ranges'!$A$64:$CY$69,J$38)*$B49,VLOOKUP($C$2,'LookUp Ranges'!$A$56:$CY$62,J$38)*$B49))</f>
        <v>0</v>
      </c>
      <c r="T49" s="256">
        <f ca="1">IF($M49=$B49,0,IF(AND('Bonus Depreciation Help'!$C$34="50%",$M$5=Inservice),VLOOKUP($C$2,'LookUp Ranges'!$A$64:$CY$69,K$38)*$B49,VLOOKUP($C$2,'LookUp Ranges'!$A$56:$CY$62,K$38)*$B49))</f>
        <v>0</v>
      </c>
      <c r="U49" s="256">
        <f ca="1">IF($M49=$B49,0,IF(AND('Bonus Depreciation Help'!$C$34="50%",$M$5=Inservice),VLOOKUP($C$2,'LookUp Ranges'!$A$64:$CY$69,L$38)*$B49,VLOOKUP($C$2,'LookUp Ranges'!$A$56:$CY$62,L$38)*$B49))</f>
        <v>0</v>
      </c>
      <c r="V49" s="256">
        <f ca="1">IF($M49=$B49,0,IF(AND('Bonus Depreciation Help'!$C$34="50%",$M$5=Inservice),VLOOKUP($C$2,'LookUp Ranges'!$A$64:$CY$69,M$38)*$B49,VLOOKUP($C$2,'LookUp Ranges'!$A$56:$CY$62,M$38)*$B49))</f>
        <v>0</v>
      </c>
      <c r="W49" s="256">
        <f ca="1">IF($M49=$B49,0,IF(AND('Bonus Depreciation Help'!$C$34="50%",$M$5=Inservice),VLOOKUP($C$2,'LookUp Ranges'!$A$64:$CY$69,N$38)*$B49,VLOOKUP($C$2,'LookUp Ranges'!$A$56:$CY$62,N$38)*$B49))</f>
        <v>0</v>
      </c>
      <c r="X49" s="256">
        <f ca="1">IF($M49=$B49,0,IF(AND('Bonus Depreciation Help'!$C$34="50%",$M$5=Inservice),VLOOKUP($C$2,'LookUp Ranges'!$A$64:$CY$69,O$38)*$B49,VLOOKUP($C$2,'LookUp Ranges'!$A$56:$CY$62,O$38)*$B49))</f>
        <v>0</v>
      </c>
      <c r="Y49" s="256">
        <f ca="1">IF($M49=$B49,0,IF(AND('Bonus Depreciation Help'!$C$34="50%",$M$5=Inservice),VLOOKUP($C$2,'LookUp Ranges'!$A$64:$CY$69,P$38)*$B49,VLOOKUP($C$2,'LookUp Ranges'!$A$56:$CY$62,P$38)*$B49))</f>
        <v>0</v>
      </c>
      <c r="Z49" s="257">
        <f ca="1">IF($M49=$B49,0,IF(AND('Bonus Depreciation Help'!$C$34="50%",$M$5=Inservice),VLOOKUP($C$2,'LookUp Ranges'!$A$64:$CY$69,Q$38)*$B49,VLOOKUP($C$2,'LookUp Ranges'!$A$56:$CY$62,Q$38)*$B49))</f>
        <v>0</v>
      </c>
      <c r="AA49" s="257">
        <f ca="1">IF($M49=$B49,0,IF(AND('Bonus Depreciation Help'!$C$34="50%",$M$5=Inservice),VLOOKUP($C$2,'LookUp Ranges'!$A$64:$CY$69,R$38)*$B49,VLOOKUP($C$2,'LookUp Ranges'!$A$56:$CY$62,R$38)*$B49))</f>
        <v>0</v>
      </c>
      <c r="AB49" s="257">
        <f ca="1">IF($M49=$B49,0,IF(AND('Bonus Depreciation Help'!$C$34="50%",$M$5=Inservice),VLOOKUP($C$2,'LookUp Ranges'!$A$64:$CY$69,S$38)*$B49,VLOOKUP($C$2,'LookUp Ranges'!$A$56:$CY$62,S$38)*$B49))</f>
        <v>0</v>
      </c>
      <c r="AC49" s="257">
        <f ca="1">IF($M49=$B49,0,IF(AND('Bonus Depreciation Help'!$C$34="50%",$M$5=Inservice),VLOOKUP($C$2,'LookUp Ranges'!$A$64:$CY$69,T$38)*$B49,VLOOKUP($C$2,'LookUp Ranges'!$A$56:$CY$62,T$38)*$B49))</f>
        <v>0</v>
      </c>
      <c r="AD49" s="257">
        <f ca="1">IF($M49=$B49,0,IF(AND('Bonus Depreciation Help'!$C$34="50%",$M$5=Inservice),VLOOKUP($C$2,'LookUp Ranges'!$A$64:$CY$69,U$38)*$B49,VLOOKUP($C$2,'LookUp Ranges'!$A$56:$CY$62,U$38)*$B49))</f>
        <v>0</v>
      </c>
      <c r="AE49" s="257">
        <f ca="1">IF($M49=$B49,0,IF(AND('Bonus Depreciation Help'!$C$34="50%",$M$5=Inservice),VLOOKUP($C$2,'LookUp Ranges'!$A$64:$CY$69,V$38)*$B49,VLOOKUP($C$2,'LookUp Ranges'!$A$56:$CY$62,V$38)*$B49))</f>
        <v>0</v>
      </c>
      <c r="AF49" s="257">
        <f ca="1">IF($M49=$B49,0,IF(AND('Bonus Depreciation Help'!$C$34="50%",$M$5=Inservice),VLOOKUP($C$2,'LookUp Ranges'!$A$64:$CY$69,W$38)*$B49,VLOOKUP($C$2,'LookUp Ranges'!$A$56:$CY$62,W$38)*$B49))</f>
        <v>0</v>
      </c>
      <c r="AG49" s="257">
        <f ca="1">IF($M49=$B49,0,IF(AND('Bonus Depreciation Help'!$C$34="50%",$M$5=Inservice),VLOOKUP($C$2,'LookUp Ranges'!$A$64:$CY$69,X$38)*$B49,VLOOKUP($C$2,'LookUp Ranges'!$A$56:$CY$62,X$38)*$B49))</f>
        <v>0</v>
      </c>
      <c r="AH49" s="257">
        <f ca="1">IF($M49=$B49,0,IF(AND('Bonus Depreciation Help'!$C$34="50%",$M$5=Inservice),VLOOKUP($C$2,'LookUp Ranges'!$A$64:$CY$69,Y$38)*$B49,VLOOKUP($C$2,'LookUp Ranges'!$A$56:$CY$62,Y$38)*$B49))</f>
        <v>0</v>
      </c>
      <c r="AI49" s="257">
        <f ca="1">IF($M49=$B49,0,IF(AND('Bonus Depreciation Help'!$C$34="50%",$M$5=Inservice),VLOOKUP($C$2,'LookUp Ranges'!$A$64:$CY$69,Z$38)*$B49,VLOOKUP($C$2,'LookUp Ranges'!$A$56:$CY$62,Z$38)*$B49))</f>
        <v>0</v>
      </c>
      <c r="AJ49" s="257">
        <f ca="1">IF($M49=$B49,0,IF(AND('Bonus Depreciation Help'!$C$34="50%",$M$5=Inservice),VLOOKUP($C$2,'LookUp Ranges'!$A$64:$CY$69,AA$38)*$B49,VLOOKUP($C$2,'LookUp Ranges'!$A$56:$CY$62,AA$38)*$B49))</f>
        <v>0</v>
      </c>
      <c r="AK49" s="257">
        <f ca="1">IF($M49=$B49,0,IF(AND('Bonus Depreciation Help'!$C$34="50%",$M$5=Inservice),VLOOKUP($C$2,'LookUp Ranges'!$A$64:$CY$69,AB$38)*$B49,VLOOKUP($C$2,'LookUp Ranges'!$A$56:$CY$62,AB$38)*$B49))</f>
        <v>0</v>
      </c>
      <c r="AL49" s="257">
        <f ca="1">IF($M49=$B49,0,IF(AND('Bonus Depreciation Help'!$C$34="50%",$M$5=Inservice),VLOOKUP($C$2,'LookUp Ranges'!$A$64:$CY$69,AC$38)*$B49,VLOOKUP($C$2,'LookUp Ranges'!$A$56:$CY$62,AC$38)*$B49))</f>
        <v>0</v>
      </c>
      <c r="AM49" s="257">
        <f ca="1">IF($M49=$B49,0,IF(AND('Bonus Depreciation Help'!$C$34="50%",$M$5=Inservice),VLOOKUP($C$2,'LookUp Ranges'!$A$64:$CY$69,AD$38)*$B49,VLOOKUP($C$2,'LookUp Ranges'!$A$56:$CY$62,AD$38)*$B49))</f>
        <v>0</v>
      </c>
      <c r="AN49" s="257">
        <f ca="1">IF($M49=$B49,0,IF(AND('Bonus Depreciation Help'!$C$34="50%",$M$5=Inservice),VLOOKUP($C$2,'LookUp Ranges'!$A$64:$CY$69,AE$38)*$B49,VLOOKUP($C$2,'LookUp Ranges'!$A$56:$CY$62,AE$38)*$B49))</f>
        <v>0</v>
      </c>
      <c r="AO49" s="257">
        <f ca="1">IF($M49=$B49,0,IF(AND('Bonus Depreciation Help'!$C$34="50%",$M$5=Inservice),VLOOKUP($C$2,'LookUp Ranges'!$A$64:$CY$69,AF$38)*$B49,VLOOKUP($C$2,'LookUp Ranges'!$A$56:$CY$62,AF$38)*$B49))</f>
        <v>0</v>
      </c>
      <c r="AP49" s="257">
        <f ca="1">IF($M49=$B49,0,IF(AND('Bonus Depreciation Help'!$C$34="50%",$M$5=Inservice),VLOOKUP($C$2,'LookUp Ranges'!$A$64:$CY$69,AG$38)*$B49,VLOOKUP($C$2,'LookUp Ranges'!$A$56:$CY$62,AG$38)*$B49))</f>
        <v>0</v>
      </c>
      <c r="AQ49" s="257">
        <f ca="1">IF($M49=$B49,0,IF(AND('Bonus Depreciation Help'!$C$34="50%",$M$5=Inservice),VLOOKUP($C$2,'LookUp Ranges'!$A$64:$CY$69,AH$38)*$B49,VLOOKUP($C$2,'LookUp Ranges'!$A$56:$CY$62,AH$38)*$B49))</f>
        <v>0</v>
      </c>
      <c r="AR49" s="257">
        <f ca="1">IF($M49=$B49,0,IF(AND('Bonus Depreciation Help'!$C$34="50%",$M$5=Inservice),VLOOKUP($C$2,'LookUp Ranges'!$A$64:$CY$69,AI$38)*$B49,VLOOKUP($C$2,'LookUp Ranges'!$A$56:$CY$62,AI$38)*$B49))</f>
        <v>0</v>
      </c>
      <c r="AS49" s="257">
        <f ca="1">IF($M49=$B49,0,IF(AND('Bonus Depreciation Help'!$C$34="50%",$M$5=Inservice),VLOOKUP($C$2,'LookUp Ranges'!$A$64:$CY$69,AJ$38)*$B49,VLOOKUP($C$2,'LookUp Ranges'!$A$56:$CY$62,AJ$38)*$B49))</f>
        <v>0</v>
      </c>
      <c r="AT49" s="257">
        <f ca="1">IF($M49=$B49,0,IF(AND('Bonus Depreciation Help'!$C$34="50%",$M$5=Inservice),VLOOKUP($C$2,'LookUp Ranges'!$A$64:$CY$69,AK$38)*$B49,VLOOKUP($C$2,'LookUp Ranges'!$A$56:$CY$62,AK$38)*$B49))</f>
        <v>0</v>
      </c>
      <c r="AU49" s="257">
        <f ca="1">IF($M49=$B49,0,IF(AND('Bonus Depreciation Help'!$C$34="50%",$M$5=Inservice),VLOOKUP($C$2,'LookUp Ranges'!$A$64:$CY$69,AL$38)*$B49,VLOOKUP($C$2,'LookUp Ranges'!$A$56:$CY$62,AL$38)*$B49))</f>
        <v>0</v>
      </c>
      <c r="AV49" s="257">
        <f ca="1">IF($M49=$B49,0,IF(AND('Bonus Depreciation Help'!$C$34="50%",$M$5=Inservice),VLOOKUP($C$2,'LookUp Ranges'!$A$64:$CY$69,AM$38)*$B49,VLOOKUP($C$2,'LookUp Ranges'!$A$56:$CY$62,AM$38)*$B49))</f>
        <v>0</v>
      </c>
      <c r="AW49" s="257">
        <f ca="1">IF($M49=$B49,0,IF(AND('Bonus Depreciation Help'!$C$34="50%",$M$5=Inservice),VLOOKUP($C$2,'LookUp Ranges'!$A$64:$CY$69,AN$38)*$B49,VLOOKUP($C$2,'LookUp Ranges'!$A$56:$CY$62,AN$38)*$B49))</f>
        <v>0</v>
      </c>
      <c r="AX49" s="257">
        <f ca="1">IF($M49=$B49,0,IF(AND('Bonus Depreciation Help'!$C$34="50%",$M$5=Inservice),VLOOKUP($C$2,'LookUp Ranges'!$A$64:$CY$69,AO$38)*$B49,VLOOKUP($C$2,'LookUp Ranges'!$A$56:$CY$62,AO$38)*$B49))</f>
        <v>0</v>
      </c>
      <c r="AY49" s="257">
        <f ca="1">IF($M49=$B49,0,IF(AND('Bonus Depreciation Help'!$C$34="50%",$M$5=Inservice),VLOOKUP($C$2,'LookUp Ranges'!$A$64:$CY$69,AP$38)*$B49,VLOOKUP($C$2,'LookUp Ranges'!$A$56:$CY$62,AP$38)*$B49))</f>
        <v>0</v>
      </c>
      <c r="AZ49" s="257">
        <f ca="1">IF($M49=$B49,0,IF(AND('Bonus Depreciation Help'!$C$34="50%",$M$5=Inservice),VLOOKUP($C$2,'LookUp Ranges'!$A$64:$CY$69,AQ$38)*$B49,VLOOKUP($C$2,'LookUp Ranges'!$A$56:$CY$62,AQ$38)*$B49))</f>
        <v>0</v>
      </c>
      <c r="BA49" s="257">
        <f ca="1">IF($M49=$B49,0,IF(AND('Bonus Depreciation Help'!$C$34="50%",$M$5=Inservice),VLOOKUP($C$2,'LookUp Ranges'!$A$64:$CY$69,AR$38)*$B49,VLOOKUP($C$2,'LookUp Ranges'!$A$56:$CY$62,AR$38)*$B49))</f>
        <v>0</v>
      </c>
      <c r="BB49" s="257">
        <f ca="1">IF($M49=$B49,0,IF(AND('Bonus Depreciation Help'!$C$34="50%",$M$5=Inservice),VLOOKUP($C$2,'LookUp Ranges'!$A$64:$CY$69,AS$38)*$B49,VLOOKUP($C$2,'LookUp Ranges'!$A$56:$CY$62,AS$38)*$B49))</f>
        <v>0</v>
      </c>
      <c r="BC49" s="257">
        <f ca="1">IF($M49=$B49,0,IF(AND('Bonus Depreciation Help'!$C$34="50%",$M$5=Inservice),VLOOKUP($C$2,'LookUp Ranges'!$A$64:$CY$69,AT$38)*$B49,VLOOKUP($C$2,'LookUp Ranges'!$A$56:$CY$62,AT$38)*$B49))</f>
        <v>0</v>
      </c>
      <c r="BD49" s="257">
        <f ca="1">IF($M49=$B49,0,IF(AND('Bonus Depreciation Help'!$C$34="50%",$M$5=Inservice),VLOOKUP($C$2,'LookUp Ranges'!$A$64:$CY$69,AU$38)*$B49,VLOOKUP($C$2,'LookUp Ranges'!$A$56:$CY$62,AU$38)*$B49))</f>
        <v>0</v>
      </c>
      <c r="BE49" s="257">
        <f ca="1">IF($M49=$B49,0,IF(AND('Bonus Depreciation Help'!$C$34="50%",$M$5=Inservice),VLOOKUP($C$2,'LookUp Ranges'!$A$64:$CY$69,AV$38)*$B49,VLOOKUP($C$2,'LookUp Ranges'!$A$56:$CY$62,AV$38)*$B49))</f>
        <v>0</v>
      </c>
      <c r="BF49" s="257">
        <f ca="1">IF($M49=$B49,0,IF(AND('Bonus Depreciation Help'!$C$34="50%",$M$5=Inservice),VLOOKUP($C$2,'LookUp Ranges'!$A$64:$CY$69,AW$38)*$B49,VLOOKUP($C$2,'LookUp Ranges'!$A$56:$CY$62,AW$38)*$B49))</f>
        <v>0</v>
      </c>
      <c r="BG49" s="257">
        <f ca="1">IF($M49=$B49,0,IF(AND('Bonus Depreciation Help'!$C$34="50%",$M$5=Inservice),VLOOKUP($C$2,'LookUp Ranges'!$A$64:$CY$69,AX$38)*$B49,VLOOKUP($C$2,'LookUp Ranges'!$A$56:$CY$62,AX$38)*$B49))</f>
        <v>0</v>
      </c>
      <c r="BH49" s="257">
        <f ca="1">IF($M49=$B49,0,IF(AND('Bonus Depreciation Help'!$C$34="50%",$M$5=Inservice),VLOOKUP($C$2,'LookUp Ranges'!$A$64:$CY$69,AY$38)*$B49,VLOOKUP($C$2,'LookUp Ranges'!$A$56:$CY$62,AY$38)*$B49))</f>
        <v>0</v>
      </c>
      <c r="BI49" s="257">
        <f ca="1">IF($M49=$B49,0,IF(AND('Bonus Depreciation Help'!$C$34="50%",$M$5=Inservice),VLOOKUP($C$2,'LookUp Ranges'!$A$64:$CY$69,AZ$38)*$B49,VLOOKUP($C$2,'LookUp Ranges'!$A$56:$CY$62,AZ$38)*$B49))</f>
        <v>0</v>
      </c>
      <c r="BJ49" s="257">
        <f ca="1">IF($M49=$B49,0,IF(AND('Bonus Depreciation Help'!$C$34="50%",$M$5=Inservice),VLOOKUP($C$2,'LookUp Ranges'!$A$64:$CY$69,BA$38)*$B49,VLOOKUP($C$2,'LookUp Ranges'!$A$56:$CY$62,BA$38)*$B49))</f>
        <v>0</v>
      </c>
      <c r="BK49" s="257">
        <f ca="1">IF($M49=$B49,0,IF(AND('Bonus Depreciation Help'!$C$34="50%",$M$5=Inservice),VLOOKUP($C$2,'LookUp Ranges'!$A$64:$CY$69,BB$38)*$B49,VLOOKUP($C$2,'LookUp Ranges'!$A$56:$CY$62,BB$38)*$B49))</f>
        <v>0</v>
      </c>
      <c r="BL49" s="257">
        <f ca="1">IF($M49=$B49,0,IF(AND('Bonus Depreciation Help'!$C$34="50%",$M$5=Inservice),VLOOKUP($C$2,'LookUp Ranges'!$A$64:$CY$69,BC$38)*$B49,VLOOKUP($C$2,'LookUp Ranges'!$A$56:$CY$62,BC$38)*$B49))</f>
        <v>0</v>
      </c>
      <c r="BM49" s="257">
        <f ca="1">IF($M49=$B49,0,IF(AND('Bonus Depreciation Help'!$C$34="50%",$M$5=Inservice),VLOOKUP($C$2,'LookUp Ranges'!$A$64:$CY$69,BD$38)*$B49,VLOOKUP($C$2,'LookUp Ranges'!$A$56:$CY$62,BD$38)*$B49))</f>
        <v>0</v>
      </c>
      <c r="BN49" s="257">
        <f ca="1">IF($M49=$B49,0,IF(AND('Bonus Depreciation Help'!$C$34="50%",$M$5=Inservice),VLOOKUP($C$2,'LookUp Ranges'!$A$64:$CY$69,BE$38)*$B49,VLOOKUP($C$2,'LookUp Ranges'!$A$56:$CY$62,BE$38)*$B49))</f>
        <v>0</v>
      </c>
      <c r="BO49" s="257">
        <f ca="1">IF($M49=$B49,0,IF(AND('Bonus Depreciation Help'!$C$34="50%",$M$5=Inservice),VLOOKUP($C$2,'LookUp Ranges'!$A$64:$CY$69,BF$38)*$B49,VLOOKUP($C$2,'LookUp Ranges'!$A$56:$CY$62,BF$38)*$B49))</f>
        <v>0</v>
      </c>
      <c r="BP49" s="257">
        <f ca="1">IF($M49=$B49,0,IF(AND('Bonus Depreciation Help'!$C$34="50%",$M$5=Inservice),VLOOKUP($C$2,'LookUp Ranges'!$A$64:$CY$69,BG$38)*$B49,VLOOKUP($C$2,'LookUp Ranges'!$A$56:$CY$62,BG$38)*$B49))</f>
        <v>0</v>
      </c>
      <c r="BQ49" s="257">
        <f ca="1">IF($M49=$B49,0,IF(AND('Bonus Depreciation Help'!$C$34="50%",$M$5=Inservice),VLOOKUP($C$2,'LookUp Ranges'!$A$64:$CY$69,BH$38)*$B49,VLOOKUP($C$2,'LookUp Ranges'!$A$56:$CY$62,BH$38)*$B49))</f>
        <v>0</v>
      </c>
      <c r="BR49" s="257">
        <f ca="1">IF($M49=$B49,0,IF(AND('Bonus Depreciation Help'!$C$34="50%",$M$5=Inservice),VLOOKUP($C$2,'LookUp Ranges'!$A$64:$CY$69,BI$38)*$B49,VLOOKUP($C$2,'LookUp Ranges'!$A$56:$CY$62,BI$38)*$B49))</f>
        <v>0</v>
      </c>
      <c r="BS49" s="257">
        <f ca="1">IF($M49=$B49,0,IF(AND('Bonus Depreciation Help'!$C$34="50%",$M$5=Inservice),VLOOKUP($C$2,'LookUp Ranges'!$A$64:$CY$69,BJ$38)*$B49,VLOOKUP($C$2,'LookUp Ranges'!$A$56:$CY$62,BJ$38)*$B49))</f>
        <v>0</v>
      </c>
      <c r="BT49" s="257">
        <f ca="1">IF($M49=$B49,0,IF(AND('Bonus Depreciation Help'!$C$34="50%",$M$5=Inservice),VLOOKUP($C$2,'LookUp Ranges'!$A$64:$CY$69,BK$38)*$B49,VLOOKUP($C$2,'LookUp Ranges'!$A$56:$CY$62,BK$38)*$B49))</f>
        <v>0</v>
      </c>
      <c r="BU49" s="257">
        <f ca="1">IF($M49=$B49,0,IF(AND('Bonus Depreciation Help'!$C$34="50%",$M$5=Inservice),VLOOKUP($C$2,'LookUp Ranges'!$A$64:$CY$69,BL$38)*$B49,VLOOKUP($C$2,'LookUp Ranges'!$A$56:$CY$62,BL$38)*$B49))</f>
        <v>0</v>
      </c>
      <c r="BV49" s="257">
        <f ca="1">IF($M49=$B49,0,IF(AND('Bonus Depreciation Help'!$C$34="50%",$M$5=Inservice),VLOOKUP($C$2,'LookUp Ranges'!$A$64:$CY$69,BM$38)*$B49,VLOOKUP($C$2,'LookUp Ranges'!$A$56:$CY$62,BM$38)*$B49))</f>
        <v>0</v>
      </c>
      <c r="BW49" s="257">
        <f ca="1">IF($M49=$B49,0,IF(AND('Bonus Depreciation Help'!$C$34="50%",$M$5=Inservice),VLOOKUP($C$2,'LookUp Ranges'!$A$64:$CY$69,BN$38)*$B49,VLOOKUP($C$2,'LookUp Ranges'!$A$56:$CY$62,BN$38)*$B49))</f>
        <v>0</v>
      </c>
      <c r="BX49" s="257">
        <f ca="1">IF($M49=$B49,0,IF(AND('Bonus Depreciation Help'!$C$34="50%",$M$5=Inservice),VLOOKUP($C$2,'LookUp Ranges'!$A$64:$CY$69,BO$38)*$B49,VLOOKUP($C$2,'LookUp Ranges'!$A$56:$CY$62,BO$38)*$B49))</f>
        <v>0</v>
      </c>
      <c r="BY49" s="257">
        <f ca="1">IF($M49=$B49,0,IF(AND('Bonus Depreciation Help'!$C$34="50%",$M$5=Inservice),VLOOKUP($C$2,'LookUp Ranges'!$A$64:$CY$69,BP$38)*$B49,VLOOKUP($C$2,'LookUp Ranges'!$A$56:$CY$62,BP$38)*$B49))</f>
        <v>0</v>
      </c>
      <c r="BZ49" s="257">
        <f ca="1">IF($M49=$B49,0,IF(AND('Bonus Depreciation Help'!$C$34="50%",$M$5=Inservice),VLOOKUP($C$2,'LookUp Ranges'!$A$64:$CY$69,BQ$38)*$B49,VLOOKUP($C$2,'LookUp Ranges'!$A$56:$CY$62,BQ$38)*$B49))</f>
        <v>0</v>
      </c>
      <c r="CA49" s="257">
        <f ca="1">IF($M49=$B49,0,IF(AND('Bonus Depreciation Help'!$C$34="50%",$M$5=Inservice),VLOOKUP($C$2,'LookUp Ranges'!$A$64:$CY$69,BR$38)*$B49,VLOOKUP($C$2,'LookUp Ranges'!$A$56:$CY$62,BR$38)*$B49))</f>
        <v>0</v>
      </c>
      <c r="CB49" s="257">
        <f ca="1">IF($M49=$B49,0,IF(AND('Bonus Depreciation Help'!$C$34="50%",$M$5=Inservice),VLOOKUP($C$2,'LookUp Ranges'!$A$64:$CY$69,BS$38)*$B49,VLOOKUP($C$2,'LookUp Ranges'!$A$56:$CY$62,BS$38)*$B49))</f>
        <v>0</v>
      </c>
      <c r="CC49" s="257">
        <f ca="1">IF($M49=$B49,0,IF(AND('Bonus Depreciation Help'!$C$34="50%",$M$5=Inservice),VLOOKUP($C$2,'LookUp Ranges'!$A$64:$CY$69,BT$38)*$B49,VLOOKUP($C$2,'LookUp Ranges'!$A$56:$CY$62,BT$38)*$B49))</f>
        <v>0</v>
      </c>
      <c r="CD49" s="257">
        <f ca="1">IF($M49=$B49,0,IF(AND('Bonus Depreciation Help'!$C$34="50%",$M$5=Inservice),VLOOKUP($C$2,'LookUp Ranges'!$A$64:$CY$69,BU$38)*$B49,VLOOKUP($C$2,'LookUp Ranges'!$A$56:$CY$62,BU$38)*$B49))</f>
        <v>0</v>
      </c>
      <c r="CE49" s="257">
        <f ca="1">IF($M49=$B49,0,IF(AND('Bonus Depreciation Help'!$C$34="50%",$M$5=Inservice),VLOOKUP($C$2,'LookUp Ranges'!$A$64:$CY$69,BV$38)*$B49,VLOOKUP($C$2,'LookUp Ranges'!$A$56:$CY$62,BV$38)*$B49))</f>
        <v>0</v>
      </c>
      <c r="CF49" s="257">
        <f ca="1">IF($M49=$B49,0,IF(AND('Bonus Depreciation Help'!$C$34="50%",$M$5=Inservice),VLOOKUP($C$2,'LookUp Ranges'!$A$64:$CY$69,BW$38)*$B49,VLOOKUP($C$2,'LookUp Ranges'!$A$56:$CY$62,BW$38)*$B49))</f>
        <v>0</v>
      </c>
      <c r="CG49" s="257">
        <f ca="1">IF($M49=$B49,0,IF(AND('Bonus Depreciation Help'!$C$34="50%",$M$5=Inservice),VLOOKUP($C$2,'LookUp Ranges'!$A$64:$CY$69,BX$38)*$B49,VLOOKUP($C$2,'LookUp Ranges'!$A$56:$CY$62,BX$38)*$B49))</f>
        <v>0</v>
      </c>
      <c r="CH49" s="257">
        <f ca="1">IF($M49=$B49,0,IF(AND('Bonus Depreciation Help'!$C$34="50%",$M$5=Inservice),VLOOKUP($C$2,'LookUp Ranges'!$A$64:$CY$69,BY$38)*$B49,VLOOKUP($C$2,'LookUp Ranges'!$A$56:$CY$62,BY$38)*$B49))</f>
        <v>0</v>
      </c>
      <c r="CI49" s="257">
        <f ca="1">IF($M49=$B49,0,IF(AND('Bonus Depreciation Help'!$C$34="50%",$M$5=Inservice),VLOOKUP($C$2,'LookUp Ranges'!$A$64:$CY$69,BZ$38)*$B49,VLOOKUP($C$2,'LookUp Ranges'!$A$56:$CY$62,BZ$38)*$B49))</f>
        <v>0</v>
      </c>
      <c r="CJ49" s="257">
        <f ca="1">IF($M49=$B49,0,IF(AND('Bonus Depreciation Help'!$C$34="50%",$M$5=Inservice),VLOOKUP($C$2,'LookUp Ranges'!$A$64:$CY$69,CA$38)*$B49,VLOOKUP($C$2,'LookUp Ranges'!$A$56:$CY$62,CA$38)*$B49))</f>
        <v>0</v>
      </c>
      <c r="CK49" s="257">
        <f ca="1">IF($M49=$B49,0,IF(AND('Bonus Depreciation Help'!$C$34="50%",$M$5=Inservice),VLOOKUP($C$2,'LookUp Ranges'!$A$64:$CY$69,CB$38)*$B49,VLOOKUP($C$2,'LookUp Ranges'!$A$56:$CY$62,CB$38)*$B49))</f>
        <v>0</v>
      </c>
      <c r="CL49" s="257">
        <f ca="1">IF($M49=$B49,0,IF(AND('Bonus Depreciation Help'!$C$34="50%",$M$5=Inservice),VLOOKUP($C$2,'LookUp Ranges'!$A$64:$CY$69,CC$38)*$B49,VLOOKUP($C$2,'LookUp Ranges'!$A$56:$CY$62,CC$38)*$B49))</f>
        <v>0</v>
      </c>
      <c r="CM49" s="257">
        <f ca="1">IF($M49=$B49,0,IF(AND('Bonus Depreciation Help'!$C$34="50%",$M$5=Inservice),VLOOKUP($C$2,'LookUp Ranges'!$A$64:$CY$69,CD$38)*$B49,VLOOKUP($C$2,'LookUp Ranges'!$A$56:$CY$62,CD$38)*$B49))</f>
        <v>0</v>
      </c>
      <c r="CN49" s="257">
        <f ca="1">IF($M49=$B49,0,IF(AND('Bonus Depreciation Help'!$C$34="50%",$M$5=Inservice),VLOOKUP($C$2,'LookUp Ranges'!$A$64:$CY$69,CE$38)*$B49,VLOOKUP($C$2,'LookUp Ranges'!$A$56:$CY$62,CE$38)*$B49))</f>
        <v>0</v>
      </c>
      <c r="CO49" s="257">
        <f ca="1">IF($M49=$B49,0,IF(AND('Bonus Depreciation Help'!$C$34="50%",$M$5=Inservice),VLOOKUP($C$2,'LookUp Ranges'!$A$64:$CY$69,CF$38)*$B49,VLOOKUP($C$2,'LookUp Ranges'!$A$56:$CY$62,CF$38)*$B49))</f>
        <v>0</v>
      </c>
      <c r="CP49" s="257">
        <f ca="1">IF($M49=$B49,0,IF(AND('Bonus Depreciation Help'!$C$34="50%",$M$5=Inservice),VLOOKUP($C$2,'LookUp Ranges'!$A$64:$CY$69,CG$38)*$B49,VLOOKUP($C$2,'LookUp Ranges'!$A$56:$CY$62,CG$38)*$B49))</f>
        <v>0</v>
      </c>
      <c r="CQ49" s="257">
        <f ca="1">IF($M49=$B49,0,IF(AND('Bonus Depreciation Help'!$C$34="50%",$M$5=Inservice),VLOOKUP($C$2,'LookUp Ranges'!$A$64:$CY$69,CH$38)*$B49,VLOOKUP($C$2,'LookUp Ranges'!$A$56:$CY$62,CH$38)*$B49))</f>
        <v>0</v>
      </c>
      <c r="CR49" s="257">
        <f ca="1">IF($M49=$B49,0,IF(AND('Bonus Depreciation Help'!$C$34="50%",$M$5=Inservice),VLOOKUP($C$2,'LookUp Ranges'!$A$64:$CY$69,CI$38)*$B49,VLOOKUP($C$2,'LookUp Ranges'!$A$56:$CY$62,CI$38)*$B49))</f>
        <v>0</v>
      </c>
      <c r="CS49" s="257">
        <f ca="1">IF($M49=$B49,0,IF(AND('Bonus Depreciation Help'!$C$34="50%",$M$5=Inservice),VLOOKUP($C$2,'LookUp Ranges'!$A$64:$CY$69,CJ$38)*$B49,VLOOKUP($C$2,'LookUp Ranges'!$A$56:$CY$62,CJ$38)*$B49))</f>
        <v>0</v>
      </c>
      <c r="CT49" s="257">
        <f ca="1">IF($M49=$B49,0,IF(AND('Bonus Depreciation Help'!$C$34="50%",$M$5=Inservice),VLOOKUP($C$2,'LookUp Ranges'!$A$64:$CY$69,CK$38)*$B49,VLOOKUP($C$2,'LookUp Ranges'!$A$56:$CY$62,CK$38)*$B49))</f>
        <v>0</v>
      </c>
      <c r="CU49" s="257">
        <f ca="1">IF($M49=$B49,0,IF(AND('Bonus Depreciation Help'!$C$34="50%",$M$5=Inservice),VLOOKUP($C$2,'LookUp Ranges'!$A$64:$CY$69,CL$38)*$B49,VLOOKUP($C$2,'LookUp Ranges'!$A$56:$CY$62,CL$38)*$B49))</f>
        <v>0</v>
      </c>
      <c r="CV49" s="257">
        <f ca="1">IF($M49=$B49,0,IF(AND('Bonus Depreciation Help'!$C$34="50%",$M$5=Inservice),VLOOKUP($C$2,'LookUp Ranges'!$A$64:$CY$69,CM$38)*$B49,VLOOKUP($C$2,'LookUp Ranges'!$A$56:$CY$62,CM$38)*$B49))</f>
        <v>0</v>
      </c>
      <c r="CW49" s="257">
        <f ca="1">IF($M49=$B49,0,IF(AND('Bonus Depreciation Help'!$C$34="50%",$M$5=Inservice),VLOOKUP($C$2,'LookUp Ranges'!$A$64:$CY$69,CN$38)*$B49,VLOOKUP($C$2,'LookUp Ranges'!$A$56:$CY$62,CN$38)*$B49))</f>
        <v>0</v>
      </c>
      <c r="CX49" s="257">
        <f ca="1">IF($M49=$B49,0,IF(AND('Bonus Depreciation Help'!$C$34="50%",$M$5=Inservice),VLOOKUP($C$2,'LookUp Ranges'!$A$64:$CY$69,CO$38)*$B49,VLOOKUP($C$2,'LookUp Ranges'!$A$56:$CY$62,CO$38)*$B49))</f>
        <v>0</v>
      </c>
      <c r="CY49" s="247">
        <f t="shared" ca="1" si="28"/>
        <v>0</v>
      </c>
    </row>
    <row r="50" spans="1:103" x14ac:dyDescent="0.2">
      <c r="A50" s="246">
        <f t="shared" si="26"/>
        <v>12</v>
      </c>
      <c r="B50" s="238">
        <f t="shared" si="27"/>
        <v>0</v>
      </c>
      <c r="C50" s="248"/>
      <c r="D50" s="248"/>
      <c r="E50" s="248"/>
      <c r="F50" s="248"/>
      <c r="G50" s="248"/>
      <c r="H50" s="248"/>
      <c r="I50" s="248"/>
      <c r="J50" s="248"/>
      <c r="K50" s="248"/>
      <c r="L50" s="248"/>
      <c r="M50" s="248"/>
      <c r="N50" s="256">
        <f ca="1">IF(AND('Bonus Depreciation Help'!$C$34="100%",N$5=Inservice),$B50,IF(AND('Bonus Depreciation Help'!$C$34="50%",N$5=Inservice),VLOOKUP($C$2,'LookUp Ranges'!$A$64:$CY$69,D$38)*$B50,VLOOKUP($C$2,'LookUp Ranges'!$A$56:$CY$62,D$38)*$B50))</f>
        <v>0</v>
      </c>
      <c r="O50" s="256">
        <f ca="1">IF($N50=$B50,0,IF(AND('Bonus Depreciation Help'!$C$34="50%",$N$5=Inservice),VLOOKUP($C$2,'LookUp Ranges'!$A$64:$CY$69,E$38)*$B50,VLOOKUP($C$2,'LookUp Ranges'!$A$56:$CY$62,E$38)*$B50))</f>
        <v>0</v>
      </c>
      <c r="P50" s="256">
        <f ca="1">IF($N50=$B50,0,IF(AND('Bonus Depreciation Help'!$C$34="50%",$N$5=Inservice),VLOOKUP($C$2,'LookUp Ranges'!$A$64:$CY$69,F$38)*$B50,VLOOKUP($C$2,'LookUp Ranges'!$A$56:$CY$62,F$38)*$B50))</f>
        <v>0</v>
      </c>
      <c r="Q50" s="256">
        <f ca="1">IF($N50=$B50,0,IF(AND('Bonus Depreciation Help'!$C$34="50%",$N$5=Inservice),VLOOKUP($C$2,'LookUp Ranges'!$A$64:$CY$69,G$38)*$B50,VLOOKUP($C$2,'LookUp Ranges'!$A$56:$CY$62,G$38)*$B50))</f>
        <v>0</v>
      </c>
      <c r="R50" s="256">
        <f ca="1">IF($N50=$B50,0,IF(AND('Bonus Depreciation Help'!$C$34="50%",$N$5=Inservice),VLOOKUP($C$2,'LookUp Ranges'!$A$64:$CY$69,H$38)*$B50,VLOOKUP($C$2,'LookUp Ranges'!$A$56:$CY$62,H$38)*$B50))</f>
        <v>0</v>
      </c>
      <c r="S50" s="256">
        <f ca="1">IF($N50=$B50,0,IF(AND('Bonus Depreciation Help'!$C$34="50%",$N$5=Inservice),VLOOKUP($C$2,'LookUp Ranges'!$A$64:$CY$69,I$38)*$B50,VLOOKUP($C$2,'LookUp Ranges'!$A$56:$CY$62,I$38)*$B50))</f>
        <v>0</v>
      </c>
      <c r="T50" s="256">
        <f ca="1">IF($N50=$B50,0,IF(AND('Bonus Depreciation Help'!$C$34="50%",$N$5=Inservice),VLOOKUP($C$2,'LookUp Ranges'!$A$64:$CY$69,J$38)*$B50,VLOOKUP($C$2,'LookUp Ranges'!$A$56:$CY$62,J$38)*$B50))</f>
        <v>0</v>
      </c>
      <c r="U50" s="256">
        <f ca="1">IF($N50=$B50,0,IF(AND('Bonus Depreciation Help'!$C$34="50%",$N$5=Inservice),VLOOKUP($C$2,'LookUp Ranges'!$A$64:$CY$69,K$38)*$B50,VLOOKUP($C$2,'LookUp Ranges'!$A$56:$CY$62,K$38)*$B50))</f>
        <v>0</v>
      </c>
      <c r="V50" s="256">
        <f ca="1">IF($N50=$B50,0,IF(AND('Bonus Depreciation Help'!$C$34="50%",$N$5=Inservice),VLOOKUP($C$2,'LookUp Ranges'!$A$64:$CY$69,L$38)*$B50,VLOOKUP($C$2,'LookUp Ranges'!$A$56:$CY$62,L$38)*$B50))</f>
        <v>0</v>
      </c>
      <c r="W50" s="256">
        <f ca="1">IF($N50=$B50,0,IF(AND('Bonus Depreciation Help'!$C$34="50%",$N$5=Inservice),VLOOKUP($C$2,'LookUp Ranges'!$A$64:$CY$69,M$38)*$B50,VLOOKUP($C$2,'LookUp Ranges'!$A$56:$CY$62,M$38)*$B50))</f>
        <v>0</v>
      </c>
      <c r="X50" s="256">
        <f ca="1">IF($N50=$B50,0,IF(AND('Bonus Depreciation Help'!$C$34="50%",$N$5=Inservice),VLOOKUP($C$2,'LookUp Ranges'!$A$64:$CY$69,N$38)*$B50,VLOOKUP($C$2,'LookUp Ranges'!$A$56:$CY$62,N$38)*$B50))</f>
        <v>0</v>
      </c>
      <c r="Y50" s="256">
        <f ca="1">IF($N50=$B50,0,IF(AND('Bonus Depreciation Help'!$C$34="50%",$N$5=Inservice),VLOOKUP($C$2,'LookUp Ranges'!$A$64:$CY$69,O$38)*$B50,VLOOKUP($C$2,'LookUp Ranges'!$A$56:$CY$62,O$38)*$B50))</f>
        <v>0</v>
      </c>
      <c r="Z50" s="257">
        <f ca="1">IF($N50=$B50,0,IF(AND('Bonus Depreciation Help'!$C$34="50%",$N$5=Inservice),VLOOKUP($C$2,'LookUp Ranges'!$A$64:$CY$69,P$38)*$B50,VLOOKUP($C$2,'LookUp Ranges'!$A$56:$CY$62,P$38)*$B50))</f>
        <v>0</v>
      </c>
      <c r="AA50" s="257">
        <f ca="1">IF($N50=$B50,0,IF(AND('Bonus Depreciation Help'!$C$34="50%",$N$5=Inservice),VLOOKUP($C$2,'LookUp Ranges'!$A$64:$CY$69,Q$38)*$B50,VLOOKUP($C$2,'LookUp Ranges'!$A$56:$CY$62,Q$38)*$B50))</f>
        <v>0</v>
      </c>
      <c r="AB50" s="257">
        <f ca="1">IF($N50=$B50,0,IF(AND('Bonus Depreciation Help'!$C$34="50%",$N$5=Inservice),VLOOKUP($C$2,'LookUp Ranges'!$A$64:$CY$69,R$38)*$B50,VLOOKUP($C$2,'LookUp Ranges'!$A$56:$CY$62,R$38)*$B50))</f>
        <v>0</v>
      </c>
      <c r="AC50" s="257">
        <f ca="1">IF($N50=$B50,0,IF(AND('Bonus Depreciation Help'!$C$34="50%",$N$5=Inservice),VLOOKUP($C$2,'LookUp Ranges'!$A$64:$CY$69,S$38)*$B50,VLOOKUP($C$2,'LookUp Ranges'!$A$56:$CY$62,S$38)*$B50))</f>
        <v>0</v>
      </c>
      <c r="AD50" s="257">
        <f ca="1">IF($N50=$B50,0,IF(AND('Bonus Depreciation Help'!$C$34="50%",$N$5=Inservice),VLOOKUP($C$2,'LookUp Ranges'!$A$64:$CY$69,T$38)*$B50,VLOOKUP($C$2,'LookUp Ranges'!$A$56:$CY$62,T$38)*$B50))</f>
        <v>0</v>
      </c>
      <c r="AE50" s="257">
        <f ca="1">IF($N50=$B50,0,IF(AND('Bonus Depreciation Help'!$C$34="50%",$N$5=Inservice),VLOOKUP($C$2,'LookUp Ranges'!$A$64:$CY$69,U$38)*$B50,VLOOKUP($C$2,'LookUp Ranges'!$A$56:$CY$62,U$38)*$B50))</f>
        <v>0</v>
      </c>
      <c r="AF50" s="257">
        <f ca="1">IF($N50=$B50,0,IF(AND('Bonus Depreciation Help'!$C$34="50%",$N$5=Inservice),VLOOKUP($C$2,'LookUp Ranges'!$A$64:$CY$69,V$38)*$B50,VLOOKUP($C$2,'LookUp Ranges'!$A$56:$CY$62,V$38)*$B50))</f>
        <v>0</v>
      </c>
      <c r="AG50" s="257">
        <f ca="1">IF($N50=$B50,0,IF(AND('Bonus Depreciation Help'!$C$34="50%",$N$5=Inservice),VLOOKUP($C$2,'LookUp Ranges'!$A$64:$CY$69,W$38)*$B50,VLOOKUP($C$2,'LookUp Ranges'!$A$56:$CY$62,W$38)*$B50))</f>
        <v>0</v>
      </c>
      <c r="AH50" s="257">
        <f ca="1">IF($N50=$B50,0,IF(AND('Bonus Depreciation Help'!$C$34="50%",$N$5=Inservice),VLOOKUP($C$2,'LookUp Ranges'!$A$64:$CY$69,X$38)*$B50,VLOOKUP($C$2,'LookUp Ranges'!$A$56:$CY$62,X$38)*$B50))</f>
        <v>0</v>
      </c>
      <c r="AI50" s="257">
        <f ca="1">IF($N50=$B50,0,IF(AND('Bonus Depreciation Help'!$C$34="50%",$N$5=Inservice),VLOOKUP($C$2,'LookUp Ranges'!$A$64:$CY$69,Y$38)*$B50,VLOOKUP($C$2,'LookUp Ranges'!$A$56:$CY$62,Y$38)*$B50))</f>
        <v>0</v>
      </c>
      <c r="AJ50" s="257">
        <f ca="1">IF($N50=$B50,0,IF(AND('Bonus Depreciation Help'!$C$34="50%",$N$5=Inservice),VLOOKUP($C$2,'LookUp Ranges'!$A$64:$CY$69,Z$38)*$B50,VLOOKUP($C$2,'LookUp Ranges'!$A$56:$CY$62,Z$38)*$B50))</f>
        <v>0</v>
      </c>
      <c r="AK50" s="257">
        <f ca="1">IF($N50=$B50,0,IF(AND('Bonus Depreciation Help'!$C$34="50%",$N$5=Inservice),VLOOKUP($C$2,'LookUp Ranges'!$A$64:$CY$69,AA$38)*$B50,VLOOKUP($C$2,'LookUp Ranges'!$A$56:$CY$62,AA$38)*$B50))</f>
        <v>0</v>
      </c>
      <c r="AL50" s="257">
        <f ca="1">IF($N50=$B50,0,IF(AND('Bonus Depreciation Help'!$C$34="50%",$N$5=Inservice),VLOOKUP($C$2,'LookUp Ranges'!$A$64:$CY$69,AB$38)*$B50,VLOOKUP($C$2,'LookUp Ranges'!$A$56:$CY$62,AB$38)*$B50))</f>
        <v>0</v>
      </c>
      <c r="AM50" s="257">
        <f ca="1">IF($N50=$B50,0,IF(AND('Bonus Depreciation Help'!$C$34="50%",$N$5=Inservice),VLOOKUP($C$2,'LookUp Ranges'!$A$64:$CY$69,AC$38)*$B50,VLOOKUP($C$2,'LookUp Ranges'!$A$56:$CY$62,AC$38)*$B50))</f>
        <v>0</v>
      </c>
      <c r="AN50" s="257">
        <f ca="1">IF($N50=$B50,0,IF(AND('Bonus Depreciation Help'!$C$34="50%",$N$5=Inservice),VLOOKUP($C$2,'LookUp Ranges'!$A$64:$CY$69,AD$38)*$B50,VLOOKUP($C$2,'LookUp Ranges'!$A$56:$CY$62,AD$38)*$B50))</f>
        <v>0</v>
      </c>
      <c r="AO50" s="257">
        <f ca="1">IF($N50=$B50,0,IF(AND('Bonus Depreciation Help'!$C$34="50%",$N$5=Inservice),VLOOKUP($C$2,'LookUp Ranges'!$A$64:$CY$69,AE$38)*$B50,VLOOKUP($C$2,'LookUp Ranges'!$A$56:$CY$62,AE$38)*$B50))</f>
        <v>0</v>
      </c>
      <c r="AP50" s="257">
        <f ca="1">IF($N50=$B50,0,IF(AND('Bonus Depreciation Help'!$C$34="50%",$N$5=Inservice),VLOOKUP($C$2,'LookUp Ranges'!$A$64:$CY$69,AF$38)*$B50,VLOOKUP($C$2,'LookUp Ranges'!$A$56:$CY$62,AF$38)*$B50))</f>
        <v>0</v>
      </c>
      <c r="AQ50" s="257">
        <f ca="1">IF($N50=$B50,0,IF(AND('Bonus Depreciation Help'!$C$34="50%",$N$5=Inservice),VLOOKUP($C$2,'LookUp Ranges'!$A$64:$CY$69,AG$38)*$B50,VLOOKUP($C$2,'LookUp Ranges'!$A$56:$CY$62,AG$38)*$B50))</f>
        <v>0</v>
      </c>
      <c r="AR50" s="257">
        <f ca="1">IF($N50=$B50,0,IF(AND('Bonus Depreciation Help'!$C$34="50%",$N$5=Inservice),VLOOKUP($C$2,'LookUp Ranges'!$A$64:$CY$69,AH$38)*$B50,VLOOKUP($C$2,'LookUp Ranges'!$A$56:$CY$62,AH$38)*$B50))</f>
        <v>0</v>
      </c>
      <c r="AS50" s="257">
        <f ca="1">IF($N50=$B50,0,IF(AND('Bonus Depreciation Help'!$C$34="50%",$N$5=Inservice),VLOOKUP($C$2,'LookUp Ranges'!$A$64:$CY$69,AI$38)*$B50,VLOOKUP($C$2,'LookUp Ranges'!$A$56:$CY$62,AI$38)*$B50))</f>
        <v>0</v>
      </c>
      <c r="AT50" s="257">
        <f ca="1">IF($N50=$B50,0,IF(AND('Bonus Depreciation Help'!$C$34="50%",$N$5=Inservice),VLOOKUP($C$2,'LookUp Ranges'!$A$64:$CY$69,AJ$38)*$B50,VLOOKUP($C$2,'LookUp Ranges'!$A$56:$CY$62,AJ$38)*$B50))</f>
        <v>0</v>
      </c>
      <c r="AU50" s="257">
        <f ca="1">IF($N50=$B50,0,IF(AND('Bonus Depreciation Help'!$C$34="50%",$N$5=Inservice),VLOOKUP($C$2,'LookUp Ranges'!$A$64:$CY$69,AK$38)*$B50,VLOOKUP($C$2,'LookUp Ranges'!$A$56:$CY$62,AK$38)*$B50))</f>
        <v>0</v>
      </c>
      <c r="AV50" s="257">
        <f ca="1">IF($N50=$B50,0,IF(AND('Bonus Depreciation Help'!$C$34="50%",$N$5=Inservice),VLOOKUP($C$2,'LookUp Ranges'!$A$64:$CY$69,AL$38)*$B50,VLOOKUP($C$2,'LookUp Ranges'!$A$56:$CY$62,AL$38)*$B50))</f>
        <v>0</v>
      </c>
      <c r="AW50" s="257">
        <f ca="1">IF($N50=$B50,0,IF(AND('Bonus Depreciation Help'!$C$34="50%",$N$5=Inservice),VLOOKUP($C$2,'LookUp Ranges'!$A$64:$CY$69,AM$38)*$B50,VLOOKUP($C$2,'LookUp Ranges'!$A$56:$CY$62,AM$38)*$B50))</f>
        <v>0</v>
      </c>
      <c r="AX50" s="257">
        <f ca="1">IF($N50=$B50,0,IF(AND('Bonus Depreciation Help'!$C$34="50%",$N$5=Inservice),VLOOKUP($C$2,'LookUp Ranges'!$A$64:$CY$69,AN$38)*$B50,VLOOKUP($C$2,'LookUp Ranges'!$A$56:$CY$62,AN$38)*$B50))</f>
        <v>0</v>
      </c>
      <c r="AY50" s="257">
        <f ca="1">IF($N50=$B50,0,IF(AND('Bonus Depreciation Help'!$C$34="50%",$N$5=Inservice),VLOOKUP($C$2,'LookUp Ranges'!$A$64:$CY$69,AO$38)*$B50,VLOOKUP($C$2,'LookUp Ranges'!$A$56:$CY$62,AO$38)*$B50))</f>
        <v>0</v>
      </c>
      <c r="AZ50" s="257">
        <f ca="1">IF($N50=$B50,0,IF(AND('Bonus Depreciation Help'!$C$34="50%",$N$5=Inservice),VLOOKUP($C$2,'LookUp Ranges'!$A$64:$CY$69,AP$38)*$B50,VLOOKUP($C$2,'LookUp Ranges'!$A$56:$CY$62,AP$38)*$B50))</f>
        <v>0</v>
      </c>
      <c r="BA50" s="257">
        <f ca="1">IF($N50=$B50,0,IF(AND('Bonus Depreciation Help'!$C$34="50%",$N$5=Inservice),VLOOKUP($C$2,'LookUp Ranges'!$A$64:$CY$69,AQ$38)*$B50,VLOOKUP($C$2,'LookUp Ranges'!$A$56:$CY$62,AQ$38)*$B50))</f>
        <v>0</v>
      </c>
      <c r="BB50" s="257">
        <f ca="1">IF($N50=$B50,0,IF(AND('Bonus Depreciation Help'!$C$34="50%",$N$5=Inservice),VLOOKUP($C$2,'LookUp Ranges'!$A$64:$CY$69,AR$38)*$B50,VLOOKUP($C$2,'LookUp Ranges'!$A$56:$CY$62,AR$38)*$B50))</f>
        <v>0</v>
      </c>
      <c r="BC50" s="257">
        <f ca="1">IF($N50=$B50,0,IF(AND('Bonus Depreciation Help'!$C$34="50%",$N$5=Inservice),VLOOKUP($C$2,'LookUp Ranges'!$A$64:$CY$69,AS$38)*$B50,VLOOKUP($C$2,'LookUp Ranges'!$A$56:$CY$62,AS$38)*$B50))</f>
        <v>0</v>
      </c>
      <c r="BD50" s="257">
        <f ca="1">IF($N50=$B50,0,IF(AND('Bonus Depreciation Help'!$C$34="50%",$N$5=Inservice),VLOOKUP($C$2,'LookUp Ranges'!$A$64:$CY$69,AT$38)*$B50,VLOOKUP($C$2,'LookUp Ranges'!$A$56:$CY$62,AT$38)*$B50))</f>
        <v>0</v>
      </c>
      <c r="BE50" s="257">
        <f ca="1">IF($N50=$B50,0,IF(AND('Bonus Depreciation Help'!$C$34="50%",$N$5=Inservice),VLOOKUP($C$2,'LookUp Ranges'!$A$64:$CY$69,AU$38)*$B50,VLOOKUP($C$2,'LookUp Ranges'!$A$56:$CY$62,AU$38)*$B50))</f>
        <v>0</v>
      </c>
      <c r="BF50" s="257">
        <f ca="1">IF($N50=$B50,0,IF(AND('Bonus Depreciation Help'!$C$34="50%",$N$5=Inservice),VLOOKUP($C$2,'LookUp Ranges'!$A$64:$CY$69,AV$38)*$B50,VLOOKUP($C$2,'LookUp Ranges'!$A$56:$CY$62,AV$38)*$B50))</f>
        <v>0</v>
      </c>
      <c r="BG50" s="257">
        <f ca="1">IF($N50=$B50,0,IF(AND('Bonus Depreciation Help'!$C$34="50%",$N$5=Inservice),VLOOKUP($C$2,'LookUp Ranges'!$A$64:$CY$69,AW$38)*$B50,VLOOKUP($C$2,'LookUp Ranges'!$A$56:$CY$62,AW$38)*$B50))</f>
        <v>0</v>
      </c>
      <c r="BH50" s="257">
        <f ca="1">IF($N50=$B50,0,IF(AND('Bonus Depreciation Help'!$C$34="50%",$N$5=Inservice),VLOOKUP($C$2,'LookUp Ranges'!$A$64:$CY$69,AX$38)*$B50,VLOOKUP($C$2,'LookUp Ranges'!$A$56:$CY$62,AX$38)*$B50))</f>
        <v>0</v>
      </c>
      <c r="BI50" s="257">
        <f ca="1">IF($N50=$B50,0,IF(AND('Bonus Depreciation Help'!$C$34="50%",$N$5=Inservice),VLOOKUP($C$2,'LookUp Ranges'!$A$64:$CY$69,AY$38)*$B50,VLOOKUP($C$2,'LookUp Ranges'!$A$56:$CY$62,AY$38)*$B50))</f>
        <v>0</v>
      </c>
      <c r="BJ50" s="257">
        <f ca="1">IF($N50=$B50,0,IF(AND('Bonus Depreciation Help'!$C$34="50%",$N$5=Inservice),VLOOKUP($C$2,'LookUp Ranges'!$A$64:$CY$69,AZ$38)*$B50,VLOOKUP($C$2,'LookUp Ranges'!$A$56:$CY$62,AZ$38)*$B50))</f>
        <v>0</v>
      </c>
      <c r="BK50" s="257">
        <f ca="1">IF($N50=$B50,0,IF(AND('Bonus Depreciation Help'!$C$34="50%",$N$5=Inservice),VLOOKUP($C$2,'LookUp Ranges'!$A$64:$CY$69,BA$38)*$B50,VLOOKUP($C$2,'LookUp Ranges'!$A$56:$CY$62,BA$38)*$B50))</f>
        <v>0</v>
      </c>
      <c r="BL50" s="257">
        <f ca="1">IF($N50=$B50,0,IF(AND('Bonus Depreciation Help'!$C$34="50%",$N$5=Inservice),VLOOKUP($C$2,'LookUp Ranges'!$A$64:$CY$69,BB$38)*$B50,VLOOKUP($C$2,'LookUp Ranges'!$A$56:$CY$62,BB$38)*$B50))</f>
        <v>0</v>
      </c>
      <c r="BM50" s="257">
        <f ca="1">IF($N50=$B50,0,IF(AND('Bonus Depreciation Help'!$C$34="50%",$N$5=Inservice),VLOOKUP($C$2,'LookUp Ranges'!$A$64:$CY$69,BC$38)*$B50,VLOOKUP($C$2,'LookUp Ranges'!$A$56:$CY$62,BC$38)*$B50))</f>
        <v>0</v>
      </c>
      <c r="BN50" s="257">
        <f ca="1">IF($N50=$B50,0,IF(AND('Bonus Depreciation Help'!$C$34="50%",$N$5=Inservice),VLOOKUP($C$2,'LookUp Ranges'!$A$64:$CY$69,BD$38)*$B50,VLOOKUP($C$2,'LookUp Ranges'!$A$56:$CY$62,BD$38)*$B50))</f>
        <v>0</v>
      </c>
      <c r="BO50" s="257">
        <f ca="1">IF($N50=$B50,0,IF(AND('Bonus Depreciation Help'!$C$34="50%",$N$5=Inservice),VLOOKUP($C$2,'LookUp Ranges'!$A$64:$CY$69,BE$38)*$B50,VLOOKUP($C$2,'LookUp Ranges'!$A$56:$CY$62,BE$38)*$B50))</f>
        <v>0</v>
      </c>
      <c r="BP50" s="257">
        <f ca="1">IF($N50=$B50,0,IF(AND('Bonus Depreciation Help'!$C$34="50%",$N$5=Inservice),VLOOKUP($C$2,'LookUp Ranges'!$A$64:$CY$69,BF$38)*$B50,VLOOKUP($C$2,'LookUp Ranges'!$A$56:$CY$62,BF$38)*$B50))</f>
        <v>0</v>
      </c>
      <c r="BQ50" s="257">
        <f ca="1">IF($N50=$B50,0,IF(AND('Bonus Depreciation Help'!$C$34="50%",$N$5=Inservice),VLOOKUP($C$2,'LookUp Ranges'!$A$64:$CY$69,BG$38)*$B50,VLOOKUP($C$2,'LookUp Ranges'!$A$56:$CY$62,BG$38)*$B50))</f>
        <v>0</v>
      </c>
      <c r="BR50" s="257">
        <f ca="1">IF($N50=$B50,0,IF(AND('Bonus Depreciation Help'!$C$34="50%",$N$5=Inservice),VLOOKUP($C$2,'LookUp Ranges'!$A$64:$CY$69,BH$38)*$B50,VLOOKUP($C$2,'LookUp Ranges'!$A$56:$CY$62,BH$38)*$B50))</f>
        <v>0</v>
      </c>
      <c r="BS50" s="257">
        <f ca="1">IF($N50=$B50,0,IF(AND('Bonus Depreciation Help'!$C$34="50%",$N$5=Inservice),VLOOKUP($C$2,'LookUp Ranges'!$A$64:$CY$69,BI$38)*$B50,VLOOKUP($C$2,'LookUp Ranges'!$A$56:$CY$62,BI$38)*$B50))</f>
        <v>0</v>
      </c>
      <c r="BT50" s="257">
        <f ca="1">IF($N50=$B50,0,IF(AND('Bonus Depreciation Help'!$C$34="50%",$N$5=Inservice),VLOOKUP($C$2,'LookUp Ranges'!$A$64:$CY$69,BJ$38)*$B50,VLOOKUP($C$2,'LookUp Ranges'!$A$56:$CY$62,BJ$38)*$B50))</f>
        <v>0</v>
      </c>
      <c r="BU50" s="257">
        <f ca="1">IF($N50=$B50,0,IF(AND('Bonus Depreciation Help'!$C$34="50%",$N$5=Inservice),VLOOKUP($C$2,'LookUp Ranges'!$A$64:$CY$69,BK$38)*$B50,VLOOKUP($C$2,'LookUp Ranges'!$A$56:$CY$62,BK$38)*$B50))</f>
        <v>0</v>
      </c>
      <c r="BV50" s="257">
        <f ca="1">IF($N50=$B50,0,IF(AND('Bonus Depreciation Help'!$C$34="50%",$N$5=Inservice),VLOOKUP($C$2,'LookUp Ranges'!$A$64:$CY$69,BL$38)*$B50,VLOOKUP($C$2,'LookUp Ranges'!$A$56:$CY$62,BL$38)*$B50))</f>
        <v>0</v>
      </c>
      <c r="BW50" s="257">
        <f ca="1">IF($N50=$B50,0,IF(AND('Bonus Depreciation Help'!$C$34="50%",$N$5=Inservice),VLOOKUP($C$2,'LookUp Ranges'!$A$64:$CY$69,BM$38)*$B50,VLOOKUP($C$2,'LookUp Ranges'!$A$56:$CY$62,BM$38)*$B50))</f>
        <v>0</v>
      </c>
      <c r="BX50" s="257">
        <f ca="1">IF($N50=$B50,0,IF(AND('Bonus Depreciation Help'!$C$34="50%",$N$5=Inservice),VLOOKUP($C$2,'LookUp Ranges'!$A$64:$CY$69,BN$38)*$B50,VLOOKUP($C$2,'LookUp Ranges'!$A$56:$CY$62,BN$38)*$B50))</f>
        <v>0</v>
      </c>
      <c r="BY50" s="257">
        <f ca="1">IF($N50=$B50,0,IF(AND('Bonus Depreciation Help'!$C$34="50%",$N$5=Inservice),VLOOKUP($C$2,'LookUp Ranges'!$A$64:$CY$69,BO$38)*$B50,VLOOKUP($C$2,'LookUp Ranges'!$A$56:$CY$62,BO$38)*$B50))</f>
        <v>0</v>
      </c>
      <c r="BZ50" s="257">
        <f ca="1">IF($N50=$B50,0,IF(AND('Bonus Depreciation Help'!$C$34="50%",$N$5=Inservice),VLOOKUP($C$2,'LookUp Ranges'!$A$64:$CY$69,BP$38)*$B50,VLOOKUP($C$2,'LookUp Ranges'!$A$56:$CY$62,BP$38)*$B50))</f>
        <v>0</v>
      </c>
      <c r="CA50" s="257">
        <f ca="1">IF($N50=$B50,0,IF(AND('Bonus Depreciation Help'!$C$34="50%",$N$5=Inservice),VLOOKUP($C$2,'LookUp Ranges'!$A$64:$CY$69,BQ$38)*$B50,VLOOKUP($C$2,'LookUp Ranges'!$A$56:$CY$62,BQ$38)*$B50))</f>
        <v>0</v>
      </c>
      <c r="CB50" s="257">
        <f ca="1">IF($N50=$B50,0,IF(AND('Bonus Depreciation Help'!$C$34="50%",$N$5=Inservice),VLOOKUP($C$2,'LookUp Ranges'!$A$64:$CY$69,BR$38)*$B50,VLOOKUP($C$2,'LookUp Ranges'!$A$56:$CY$62,BR$38)*$B50))</f>
        <v>0</v>
      </c>
      <c r="CC50" s="257">
        <f ca="1">IF($N50=$B50,0,IF(AND('Bonus Depreciation Help'!$C$34="50%",$N$5=Inservice),VLOOKUP($C$2,'LookUp Ranges'!$A$64:$CY$69,BS$38)*$B50,VLOOKUP($C$2,'LookUp Ranges'!$A$56:$CY$62,BS$38)*$B50))</f>
        <v>0</v>
      </c>
      <c r="CD50" s="257">
        <f ca="1">IF($N50=$B50,0,IF(AND('Bonus Depreciation Help'!$C$34="50%",$N$5=Inservice),VLOOKUP($C$2,'LookUp Ranges'!$A$64:$CY$69,BT$38)*$B50,VLOOKUP($C$2,'LookUp Ranges'!$A$56:$CY$62,BT$38)*$B50))</f>
        <v>0</v>
      </c>
      <c r="CE50" s="257">
        <f ca="1">IF($N50=$B50,0,IF(AND('Bonus Depreciation Help'!$C$34="50%",$N$5=Inservice),VLOOKUP($C$2,'LookUp Ranges'!$A$64:$CY$69,BU$38)*$B50,VLOOKUP($C$2,'LookUp Ranges'!$A$56:$CY$62,BU$38)*$B50))</f>
        <v>0</v>
      </c>
      <c r="CF50" s="257">
        <f ca="1">IF($N50=$B50,0,IF(AND('Bonus Depreciation Help'!$C$34="50%",$N$5=Inservice),VLOOKUP($C$2,'LookUp Ranges'!$A$64:$CY$69,BV$38)*$B50,VLOOKUP($C$2,'LookUp Ranges'!$A$56:$CY$62,BV$38)*$B50))</f>
        <v>0</v>
      </c>
      <c r="CG50" s="257">
        <f ca="1">IF($N50=$B50,0,IF(AND('Bonus Depreciation Help'!$C$34="50%",$N$5=Inservice),VLOOKUP($C$2,'LookUp Ranges'!$A$64:$CY$69,BW$38)*$B50,VLOOKUP($C$2,'LookUp Ranges'!$A$56:$CY$62,BW$38)*$B50))</f>
        <v>0</v>
      </c>
      <c r="CH50" s="257">
        <f ca="1">IF($N50=$B50,0,IF(AND('Bonus Depreciation Help'!$C$34="50%",$N$5=Inservice),VLOOKUP($C$2,'LookUp Ranges'!$A$64:$CY$69,BX$38)*$B50,VLOOKUP($C$2,'LookUp Ranges'!$A$56:$CY$62,BX$38)*$B50))</f>
        <v>0</v>
      </c>
      <c r="CI50" s="257">
        <f ca="1">IF($N50=$B50,0,IF(AND('Bonus Depreciation Help'!$C$34="50%",$N$5=Inservice),VLOOKUP($C$2,'LookUp Ranges'!$A$64:$CY$69,BY$38)*$B50,VLOOKUP($C$2,'LookUp Ranges'!$A$56:$CY$62,BY$38)*$B50))</f>
        <v>0</v>
      </c>
      <c r="CJ50" s="257">
        <f ca="1">IF($N50=$B50,0,IF(AND('Bonus Depreciation Help'!$C$34="50%",$N$5=Inservice),VLOOKUP($C$2,'LookUp Ranges'!$A$64:$CY$69,BZ$38)*$B50,VLOOKUP($C$2,'LookUp Ranges'!$A$56:$CY$62,BZ$38)*$B50))</f>
        <v>0</v>
      </c>
      <c r="CK50" s="257">
        <f ca="1">IF($N50=$B50,0,IF(AND('Bonus Depreciation Help'!$C$34="50%",$N$5=Inservice),VLOOKUP($C$2,'LookUp Ranges'!$A$64:$CY$69,CA$38)*$B50,VLOOKUP($C$2,'LookUp Ranges'!$A$56:$CY$62,CA$38)*$B50))</f>
        <v>0</v>
      </c>
      <c r="CL50" s="257">
        <f ca="1">IF($N50=$B50,0,IF(AND('Bonus Depreciation Help'!$C$34="50%",$N$5=Inservice),VLOOKUP($C$2,'LookUp Ranges'!$A$64:$CY$69,CB$38)*$B50,VLOOKUP($C$2,'LookUp Ranges'!$A$56:$CY$62,CB$38)*$B50))</f>
        <v>0</v>
      </c>
      <c r="CM50" s="257">
        <f ca="1">IF($N50=$B50,0,IF(AND('Bonus Depreciation Help'!$C$34="50%",$N$5=Inservice),VLOOKUP($C$2,'LookUp Ranges'!$A$64:$CY$69,CC$38)*$B50,VLOOKUP($C$2,'LookUp Ranges'!$A$56:$CY$62,CC$38)*$B50))</f>
        <v>0</v>
      </c>
      <c r="CN50" s="257">
        <f ca="1">IF($N50=$B50,0,IF(AND('Bonus Depreciation Help'!$C$34="50%",$N$5=Inservice),VLOOKUP($C$2,'LookUp Ranges'!$A$64:$CY$69,CD$38)*$B50,VLOOKUP($C$2,'LookUp Ranges'!$A$56:$CY$62,CD$38)*$B50))</f>
        <v>0</v>
      </c>
      <c r="CO50" s="257">
        <f ca="1">IF($N50=$B50,0,IF(AND('Bonus Depreciation Help'!$C$34="50%",$N$5=Inservice),VLOOKUP($C$2,'LookUp Ranges'!$A$64:$CY$69,CE$38)*$B50,VLOOKUP($C$2,'LookUp Ranges'!$A$56:$CY$62,CE$38)*$B50))</f>
        <v>0</v>
      </c>
      <c r="CP50" s="257">
        <f ca="1">IF($N50=$B50,0,IF(AND('Bonus Depreciation Help'!$C$34="50%",$N$5=Inservice),VLOOKUP($C$2,'LookUp Ranges'!$A$64:$CY$69,CF$38)*$B50,VLOOKUP($C$2,'LookUp Ranges'!$A$56:$CY$62,CF$38)*$B50))</f>
        <v>0</v>
      </c>
      <c r="CQ50" s="257">
        <f ca="1">IF($N50=$B50,0,IF(AND('Bonus Depreciation Help'!$C$34="50%",$N$5=Inservice),VLOOKUP($C$2,'LookUp Ranges'!$A$64:$CY$69,CG$38)*$B50,VLOOKUP($C$2,'LookUp Ranges'!$A$56:$CY$62,CG$38)*$B50))</f>
        <v>0</v>
      </c>
      <c r="CR50" s="257">
        <f ca="1">IF($N50=$B50,0,IF(AND('Bonus Depreciation Help'!$C$34="50%",$N$5=Inservice),VLOOKUP($C$2,'LookUp Ranges'!$A$64:$CY$69,CH$38)*$B50,VLOOKUP($C$2,'LookUp Ranges'!$A$56:$CY$62,CH$38)*$B50))</f>
        <v>0</v>
      </c>
      <c r="CS50" s="257">
        <f ca="1">IF($N50=$B50,0,IF(AND('Bonus Depreciation Help'!$C$34="50%",$N$5=Inservice),VLOOKUP($C$2,'LookUp Ranges'!$A$64:$CY$69,CI$38)*$B50,VLOOKUP($C$2,'LookUp Ranges'!$A$56:$CY$62,CI$38)*$B50))</f>
        <v>0</v>
      </c>
      <c r="CT50" s="257">
        <f ca="1">IF($N50=$B50,0,IF(AND('Bonus Depreciation Help'!$C$34="50%",$N$5=Inservice),VLOOKUP($C$2,'LookUp Ranges'!$A$64:$CY$69,CJ$38)*$B50,VLOOKUP($C$2,'LookUp Ranges'!$A$56:$CY$62,CJ$38)*$B50))</f>
        <v>0</v>
      </c>
      <c r="CU50" s="257">
        <f ca="1">IF($N50=$B50,0,IF(AND('Bonus Depreciation Help'!$C$34="50%",$N$5=Inservice),VLOOKUP($C$2,'LookUp Ranges'!$A$64:$CY$69,CK$38)*$B50,VLOOKUP($C$2,'LookUp Ranges'!$A$56:$CY$62,CK$38)*$B50))</f>
        <v>0</v>
      </c>
      <c r="CV50" s="257">
        <f ca="1">IF($N50=$B50,0,IF(AND('Bonus Depreciation Help'!$C$34="50%",$N$5=Inservice),VLOOKUP($C$2,'LookUp Ranges'!$A$64:$CY$69,CL$38)*$B50,VLOOKUP($C$2,'LookUp Ranges'!$A$56:$CY$62,CL$38)*$B50))</f>
        <v>0</v>
      </c>
      <c r="CW50" s="257">
        <f ca="1">IF($N50=$B50,0,IF(AND('Bonus Depreciation Help'!$C$34="50%",$N$5=Inservice),VLOOKUP($C$2,'LookUp Ranges'!$A$64:$CY$69,CM$38)*$B50,VLOOKUP($C$2,'LookUp Ranges'!$A$56:$CY$62,CM$38)*$B50))</f>
        <v>0</v>
      </c>
      <c r="CX50" s="257">
        <f ca="1">IF($N50=$B50,0,IF(AND('Bonus Depreciation Help'!$C$34="50%",$N$5=Inservice),VLOOKUP($C$2,'LookUp Ranges'!$A$64:$CY$69,CN$38)*$B50,VLOOKUP($C$2,'LookUp Ranges'!$A$56:$CY$62,CN$38)*$B50))</f>
        <v>0</v>
      </c>
      <c r="CY50" s="247">
        <f t="shared" ca="1" si="28"/>
        <v>0</v>
      </c>
    </row>
    <row r="51" spans="1:103" x14ac:dyDescent="0.2">
      <c r="A51" s="246">
        <f t="shared" si="26"/>
        <v>13</v>
      </c>
      <c r="B51" s="238">
        <f t="shared" si="27"/>
        <v>0</v>
      </c>
      <c r="C51" s="248"/>
      <c r="D51" s="248"/>
      <c r="E51" s="248"/>
      <c r="F51" s="248"/>
      <c r="G51" s="248"/>
      <c r="H51" s="248"/>
      <c r="I51" s="248"/>
      <c r="J51" s="248"/>
      <c r="K51" s="248"/>
      <c r="L51" s="248"/>
      <c r="M51" s="248"/>
      <c r="N51" s="248"/>
      <c r="O51" s="256">
        <f ca="1">IF(AND('Bonus Depreciation Help'!$C$34="100%",O$5=Inservice),$B51,IF(AND('Bonus Depreciation Help'!$C$34="50%",O$5=Inservice),VLOOKUP($C$2,'LookUp Ranges'!$A$64:$CY$69,D$38)*$B51,VLOOKUP($C$2,'LookUp Ranges'!$A$56:$CY$62,D$38)*$B51))</f>
        <v>0</v>
      </c>
      <c r="P51" s="256">
        <f ca="1">IF($O51=$B51,0,IF(AND('Bonus Depreciation Help'!$C$34="50%",$O$5=Inservice),VLOOKUP($C$2,'LookUp Ranges'!$A$64:$CY$69,E$38)*$B51,VLOOKUP($C$2,'LookUp Ranges'!$A$56:$CY$62,E$38)*$B51))</f>
        <v>0</v>
      </c>
      <c r="Q51" s="256">
        <f ca="1">IF($O51=$B51,0,IF(AND('Bonus Depreciation Help'!$C$34="50%",$O$5=Inservice),VLOOKUP($C$2,'LookUp Ranges'!$A$64:$CY$69,F$38)*$B51,VLOOKUP($C$2,'LookUp Ranges'!$A$56:$CY$62,F$38)*$B51))</f>
        <v>0</v>
      </c>
      <c r="R51" s="256">
        <f ca="1">IF($O51=$B51,0,IF(AND('Bonus Depreciation Help'!$C$34="50%",$O$5=Inservice),VLOOKUP($C$2,'LookUp Ranges'!$A$64:$CY$69,G$38)*$B51,VLOOKUP($C$2,'LookUp Ranges'!$A$56:$CY$62,G$38)*$B51))</f>
        <v>0</v>
      </c>
      <c r="S51" s="256">
        <f ca="1">IF($O51=$B51,0,IF(AND('Bonus Depreciation Help'!$C$34="50%",$O$5=Inservice),VLOOKUP($C$2,'LookUp Ranges'!$A$64:$CY$69,H$38)*$B51,VLOOKUP($C$2,'LookUp Ranges'!$A$56:$CY$62,H$38)*$B51))</f>
        <v>0</v>
      </c>
      <c r="T51" s="256">
        <f ca="1">IF($O51=$B51,0,IF(AND('Bonus Depreciation Help'!$C$34="50%",$O$5=Inservice),VLOOKUP($C$2,'LookUp Ranges'!$A$64:$CY$69,I$38)*$B51,VLOOKUP($C$2,'LookUp Ranges'!$A$56:$CY$62,I$38)*$B51))</f>
        <v>0</v>
      </c>
      <c r="U51" s="256">
        <f ca="1">IF($O51=$B51,0,IF(AND('Bonus Depreciation Help'!$C$34="50%",$O$5=Inservice),VLOOKUP($C$2,'LookUp Ranges'!$A$64:$CY$69,J$38)*$B51,VLOOKUP($C$2,'LookUp Ranges'!$A$56:$CY$62,J$38)*$B51))</f>
        <v>0</v>
      </c>
      <c r="V51" s="256">
        <f ca="1">IF($O51=$B51,0,IF(AND('Bonus Depreciation Help'!$C$34="50%",$O$5=Inservice),VLOOKUP($C$2,'LookUp Ranges'!$A$64:$CY$69,K$38)*$B51,VLOOKUP($C$2,'LookUp Ranges'!$A$56:$CY$62,K$38)*$B51))</f>
        <v>0</v>
      </c>
      <c r="W51" s="256">
        <f ca="1">IF($O51=$B51,0,IF(AND('Bonus Depreciation Help'!$C$34="50%",$O$5=Inservice),VLOOKUP($C$2,'LookUp Ranges'!$A$64:$CY$69,L$38)*$B51,VLOOKUP($C$2,'LookUp Ranges'!$A$56:$CY$62,L$38)*$B51))</f>
        <v>0</v>
      </c>
      <c r="X51" s="256">
        <f ca="1">IF($O51=$B51,0,IF(AND('Bonus Depreciation Help'!$C$34="50%",$O$5=Inservice),VLOOKUP($C$2,'LookUp Ranges'!$A$64:$CY$69,M$38)*$B51,VLOOKUP($C$2,'LookUp Ranges'!$A$56:$CY$62,M$38)*$B51))</f>
        <v>0</v>
      </c>
      <c r="Y51" s="256">
        <f ca="1">IF($O51=$B51,0,IF(AND('Bonus Depreciation Help'!$C$34="50%",$O$5=Inservice),VLOOKUP($C$2,'LookUp Ranges'!$A$64:$CY$69,N$38)*$B51,VLOOKUP($C$2,'LookUp Ranges'!$A$56:$CY$62,N$38)*$B51))</f>
        <v>0</v>
      </c>
      <c r="Z51" s="257">
        <f ca="1">IF($O51=$B51,0,IF(AND('Bonus Depreciation Help'!$C$34="50%",$O$5=Inservice),VLOOKUP($C$2,'LookUp Ranges'!$A$64:$CY$69,O$38)*$B51,VLOOKUP($C$2,'LookUp Ranges'!$A$56:$CY$62,O$38)*$B51))</f>
        <v>0</v>
      </c>
      <c r="AA51" s="257">
        <f ca="1">IF($O51=$B51,0,IF(AND('Bonus Depreciation Help'!$C$34="50%",$O$5=Inservice),VLOOKUP($C$2,'LookUp Ranges'!$A$64:$CY$69,P$38)*$B51,VLOOKUP($C$2,'LookUp Ranges'!$A$56:$CY$62,P$38)*$B51))</f>
        <v>0</v>
      </c>
      <c r="AB51" s="257">
        <f ca="1">IF($O51=$B51,0,IF(AND('Bonus Depreciation Help'!$C$34="50%",$O$5=Inservice),VLOOKUP($C$2,'LookUp Ranges'!$A$64:$CY$69,Q$38)*$B51,VLOOKUP($C$2,'LookUp Ranges'!$A$56:$CY$62,Q$38)*$B51))</f>
        <v>0</v>
      </c>
      <c r="AC51" s="257">
        <f ca="1">IF($O51=$B51,0,IF(AND('Bonus Depreciation Help'!$C$34="50%",$O$5=Inservice),VLOOKUP($C$2,'LookUp Ranges'!$A$64:$CY$69,R$38)*$B51,VLOOKUP($C$2,'LookUp Ranges'!$A$56:$CY$62,R$38)*$B51))</f>
        <v>0</v>
      </c>
      <c r="AD51" s="257">
        <f ca="1">IF($O51=$B51,0,IF(AND('Bonus Depreciation Help'!$C$34="50%",$O$5=Inservice),VLOOKUP($C$2,'LookUp Ranges'!$A$64:$CY$69,S$38)*$B51,VLOOKUP($C$2,'LookUp Ranges'!$A$56:$CY$62,S$38)*$B51))</f>
        <v>0</v>
      </c>
      <c r="AE51" s="257">
        <f ca="1">IF($O51=$B51,0,IF(AND('Bonus Depreciation Help'!$C$34="50%",$O$5=Inservice),VLOOKUP($C$2,'LookUp Ranges'!$A$64:$CY$69,T$38)*$B51,VLOOKUP($C$2,'LookUp Ranges'!$A$56:$CY$62,T$38)*$B51))</f>
        <v>0</v>
      </c>
      <c r="AF51" s="257">
        <f ca="1">IF($O51=$B51,0,IF(AND('Bonus Depreciation Help'!$C$34="50%",$O$5=Inservice),VLOOKUP($C$2,'LookUp Ranges'!$A$64:$CY$69,U$38)*$B51,VLOOKUP($C$2,'LookUp Ranges'!$A$56:$CY$62,U$38)*$B51))</f>
        <v>0</v>
      </c>
      <c r="AG51" s="257">
        <f ca="1">IF($O51=$B51,0,IF(AND('Bonus Depreciation Help'!$C$34="50%",$O$5=Inservice),VLOOKUP($C$2,'LookUp Ranges'!$A$64:$CY$69,V$38)*$B51,VLOOKUP($C$2,'LookUp Ranges'!$A$56:$CY$62,V$38)*$B51))</f>
        <v>0</v>
      </c>
      <c r="AH51" s="257">
        <f ca="1">IF($O51=$B51,0,IF(AND('Bonus Depreciation Help'!$C$34="50%",$O$5=Inservice),VLOOKUP($C$2,'LookUp Ranges'!$A$64:$CY$69,W$38)*$B51,VLOOKUP($C$2,'LookUp Ranges'!$A$56:$CY$62,W$38)*$B51))</f>
        <v>0</v>
      </c>
      <c r="AI51" s="257">
        <f ca="1">IF($O51=$B51,0,IF(AND('Bonus Depreciation Help'!$C$34="50%",$O$5=Inservice),VLOOKUP($C$2,'LookUp Ranges'!$A$64:$CY$69,X$38)*$B51,VLOOKUP($C$2,'LookUp Ranges'!$A$56:$CY$62,X$38)*$B51))</f>
        <v>0</v>
      </c>
      <c r="AJ51" s="257">
        <f ca="1">IF($O51=$B51,0,IF(AND('Bonus Depreciation Help'!$C$34="50%",$O$5=Inservice),VLOOKUP($C$2,'LookUp Ranges'!$A$64:$CY$69,Y$38)*$B51,VLOOKUP($C$2,'LookUp Ranges'!$A$56:$CY$62,Y$38)*$B51))</f>
        <v>0</v>
      </c>
      <c r="AK51" s="257">
        <f ca="1">IF($O51=$B51,0,IF(AND('Bonus Depreciation Help'!$C$34="50%",$O$5=Inservice),VLOOKUP($C$2,'LookUp Ranges'!$A$64:$CY$69,Z$38)*$B51,VLOOKUP($C$2,'LookUp Ranges'!$A$56:$CY$62,Z$38)*$B51))</f>
        <v>0</v>
      </c>
      <c r="AL51" s="257">
        <f ca="1">IF($O51=$B51,0,IF(AND('Bonus Depreciation Help'!$C$34="50%",$O$5=Inservice),VLOOKUP($C$2,'LookUp Ranges'!$A$64:$CY$69,AA$38)*$B51,VLOOKUP($C$2,'LookUp Ranges'!$A$56:$CY$62,AA$38)*$B51))</f>
        <v>0</v>
      </c>
      <c r="AM51" s="257">
        <f ca="1">IF($O51=$B51,0,IF(AND('Bonus Depreciation Help'!$C$34="50%",$O$5=Inservice),VLOOKUP($C$2,'LookUp Ranges'!$A$64:$CY$69,AB$38)*$B51,VLOOKUP($C$2,'LookUp Ranges'!$A$56:$CY$62,AB$38)*$B51))</f>
        <v>0</v>
      </c>
      <c r="AN51" s="257">
        <f ca="1">IF($O51=$B51,0,IF(AND('Bonus Depreciation Help'!$C$34="50%",$O$5=Inservice),VLOOKUP($C$2,'LookUp Ranges'!$A$64:$CY$69,AC$38)*$B51,VLOOKUP($C$2,'LookUp Ranges'!$A$56:$CY$62,AC$38)*$B51))</f>
        <v>0</v>
      </c>
      <c r="AO51" s="257">
        <f ca="1">IF($O51=$B51,0,IF(AND('Bonus Depreciation Help'!$C$34="50%",$O$5=Inservice),VLOOKUP($C$2,'LookUp Ranges'!$A$64:$CY$69,AD$38)*$B51,VLOOKUP($C$2,'LookUp Ranges'!$A$56:$CY$62,AD$38)*$B51))</f>
        <v>0</v>
      </c>
      <c r="AP51" s="257">
        <f ca="1">IF($O51=$B51,0,IF(AND('Bonus Depreciation Help'!$C$34="50%",$O$5=Inservice),VLOOKUP($C$2,'LookUp Ranges'!$A$64:$CY$69,AE$38)*$B51,VLOOKUP($C$2,'LookUp Ranges'!$A$56:$CY$62,AE$38)*$B51))</f>
        <v>0</v>
      </c>
      <c r="AQ51" s="257">
        <f ca="1">IF($O51=$B51,0,IF(AND('Bonus Depreciation Help'!$C$34="50%",$O$5=Inservice),VLOOKUP($C$2,'LookUp Ranges'!$A$64:$CY$69,AF$38)*$B51,VLOOKUP($C$2,'LookUp Ranges'!$A$56:$CY$62,AF$38)*$B51))</f>
        <v>0</v>
      </c>
      <c r="AR51" s="257">
        <f ca="1">IF($O51=$B51,0,IF(AND('Bonus Depreciation Help'!$C$34="50%",$O$5=Inservice),VLOOKUP($C$2,'LookUp Ranges'!$A$64:$CY$69,AG$38)*$B51,VLOOKUP($C$2,'LookUp Ranges'!$A$56:$CY$62,AG$38)*$B51))</f>
        <v>0</v>
      </c>
      <c r="AS51" s="257">
        <f ca="1">IF($O51=$B51,0,IF(AND('Bonus Depreciation Help'!$C$34="50%",$O$5=Inservice),VLOOKUP($C$2,'LookUp Ranges'!$A$64:$CY$69,AH$38)*$B51,VLOOKUP($C$2,'LookUp Ranges'!$A$56:$CY$62,AH$38)*$B51))</f>
        <v>0</v>
      </c>
      <c r="AT51" s="257">
        <f ca="1">IF($O51=$B51,0,IF(AND('Bonus Depreciation Help'!$C$34="50%",$O$5=Inservice),VLOOKUP($C$2,'LookUp Ranges'!$A$64:$CY$69,AI$38)*$B51,VLOOKUP($C$2,'LookUp Ranges'!$A$56:$CY$62,AI$38)*$B51))</f>
        <v>0</v>
      </c>
      <c r="AU51" s="257">
        <f ca="1">IF($O51=$B51,0,IF(AND('Bonus Depreciation Help'!$C$34="50%",$O$5=Inservice),VLOOKUP($C$2,'LookUp Ranges'!$A$64:$CY$69,AJ$38)*$B51,VLOOKUP($C$2,'LookUp Ranges'!$A$56:$CY$62,AJ$38)*$B51))</f>
        <v>0</v>
      </c>
      <c r="AV51" s="257">
        <f ca="1">IF($O51=$B51,0,IF(AND('Bonus Depreciation Help'!$C$34="50%",$O$5=Inservice),VLOOKUP($C$2,'LookUp Ranges'!$A$64:$CY$69,AK$38)*$B51,VLOOKUP($C$2,'LookUp Ranges'!$A$56:$CY$62,AK$38)*$B51))</f>
        <v>0</v>
      </c>
      <c r="AW51" s="257">
        <f ca="1">IF($O51=$B51,0,IF(AND('Bonus Depreciation Help'!$C$34="50%",$O$5=Inservice),VLOOKUP($C$2,'LookUp Ranges'!$A$64:$CY$69,AL$38)*$B51,VLOOKUP($C$2,'LookUp Ranges'!$A$56:$CY$62,AL$38)*$B51))</f>
        <v>0</v>
      </c>
      <c r="AX51" s="257">
        <f ca="1">IF($O51=$B51,0,IF(AND('Bonus Depreciation Help'!$C$34="50%",$O$5=Inservice),VLOOKUP($C$2,'LookUp Ranges'!$A$64:$CY$69,AM$38)*$B51,VLOOKUP($C$2,'LookUp Ranges'!$A$56:$CY$62,AM$38)*$B51))</f>
        <v>0</v>
      </c>
      <c r="AY51" s="257">
        <f ca="1">IF($O51=$B51,0,IF(AND('Bonus Depreciation Help'!$C$34="50%",$O$5=Inservice),VLOOKUP($C$2,'LookUp Ranges'!$A$64:$CY$69,AN$38)*$B51,VLOOKUP($C$2,'LookUp Ranges'!$A$56:$CY$62,AN$38)*$B51))</f>
        <v>0</v>
      </c>
      <c r="AZ51" s="257">
        <f ca="1">IF($O51=$B51,0,IF(AND('Bonus Depreciation Help'!$C$34="50%",$O$5=Inservice),VLOOKUP($C$2,'LookUp Ranges'!$A$64:$CY$69,AO$38)*$B51,VLOOKUP($C$2,'LookUp Ranges'!$A$56:$CY$62,AO$38)*$B51))</f>
        <v>0</v>
      </c>
      <c r="BA51" s="257">
        <f ca="1">IF($O51=$B51,0,IF(AND('Bonus Depreciation Help'!$C$34="50%",$O$5=Inservice),VLOOKUP($C$2,'LookUp Ranges'!$A$64:$CY$69,AP$38)*$B51,VLOOKUP($C$2,'LookUp Ranges'!$A$56:$CY$62,AP$38)*$B51))</f>
        <v>0</v>
      </c>
      <c r="BB51" s="257">
        <f ca="1">IF($O51=$B51,0,IF(AND('Bonus Depreciation Help'!$C$34="50%",$O$5=Inservice),VLOOKUP($C$2,'LookUp Ranges'!$A$64:$CY$69,AQ$38)*$B51,VLOOKUP($C$2,'LookUp Ranges'!$A$56:$CY$62,AQ$38)*$B51))</f>
        <v>0</v>
      </c>
      <c r="BC51" s="257">
        <f ca="1">IF($O51=$B51,0,IF(AND('Bonus Depreciation Help'!$C$34="50%",$O$5=Inservice),VLOOKUP($C$2,'LookUp Ranges'!$A$64:$CY$69,AR$38)*$B51,VLOOKUP($C$2,'LookUp Ranges'!$A$56:$CY$62,AR$38)*$B51))</f>
        <v>0</v>
      </c>
      <c r="BD51" s="257">
        <f ca="1">IF($O51=$B51,0,IF(AND('Bonus Depreciation Help'!$C$34="50%",$O$5=Inservice),VLOOKUP($C$2,'LookUp Ranges'!$A$64:$CY$69,AS$38)*$B51,VLOOKUP($C$2,'LookUp Ranges'!$A$56:$CY$62,AS$38)*$B51))</f>
        <v>0</v>
      </c>
      <c r="BE51" s="257">
        <f ca="1">IF($O51=$B51,0,IF(AND('Bonus Depreciation Help'!$C$34="50%",$O$5=Inservice),VLOOKUP($C$2,'LookUp Ranges'!$A$64:$CY$69,AT$38)*$B51,VLOOKUP($C$2,'LookUp Ranges'!$A$56:$CY$62,AT$38)*$B51))</f>
        <v>0</v>
      </c>
      <c r="BF51" s="257">
        <f ca="1">IF($O51=$B51,0,IF(AND('Bonus Depreciation Help'!$C$34="50%",$O$5=Inservice),VLOOKUP($C$2,'LookUp Ranges'!$A$64:$CY$69,AU$38)*$B51,VLOOKUP($C$2,'LookUp Ranges'!$A$56:$CY$62,AU$38)*$B51))</f>
        <v>0</v>
      </c>
      <c r="BG51" s="257">
        <f ca="1">IF($O51=$B51,0,IF(AND('Bonus Depreciation Help'!$C$34="50%",$O$5=Inservice),VLOOKUP($C$2,'LookUp Ranges'!$A$64:$CY$69,AV$38)*$B51,VLOOKUP($C$2,'LookUp Ranges'!$A$56:$CY$62,AV$38)*$B51))</f>
        <v>0</v>
      </c>
      <c r="BH51" s="257">
        <f ca="1">IF($O51=$B51,0,IF(AND('Bonus Depreciation Help'!$C$34="50%",$O$5=Inservice),VLOOKUP($C$2,'LookUp Ranges'!$A$64:$CY$69,AW$38)*$B51,VLOOKUP($C$2,'LookUp Ranges'!$A$56:$CY$62,AW$38)*$B51))</f>
        <v>0</v>
      </c>
      <c r="BI51" s="257">
        <f ca="1">IF($O51=$B51,0,IF(AND('Bonus Depreciation Help'!$C$34="50%",$O$5=Inservice),VLOOKUP($C$2,'LookUp Ranges'!$A$64:$CY$69,AX$38)*$B51,VLOOKUP($C$2,'LookUp Ranges'!$A$56:$CY$62,AX$38)*$B51))</f>
        <v>0</v>
      </c>
      <c r="BJ51" s="257">
        <f ca="1">IF($O51=$B51,0,IF(AND('Bonus Depreciation Help'!$C$34="50%",$O$5=Inservice),VLOOKUP($C$2,'LookUp Ranges'!$A$64:$CY$69,AY$38)*$B51,VLOOKUP($C$2,'LookUp Ranges'!$A$56:$CY$62,AY$38)*$B51))</f>
        <v>0</v>
      </c>
      <c r="BK51" s="257">
        <f ca="1">IF($O51=$B51,0,IF(AND('Bonus Depreciation Help'!$C$34="50%",$O$5=Inservice),VLOOKUP($C$2,'LookUp Ranges'!$A$64:$CY$69,AZ$38)*$B51,VLOOKUP($C$2,'LookUp Ranges'!$A$56:$CY$62,AZ$38)*$B51))</f>
        <v>0</v>
      </c>
      <c r="BL51" s="257">
        <f ca="1">IF($O51=$B51,0,IF(AND('Bonus Depreciation Help'!$C$34="50%",$O$5=Inservice),VLOOKUP($C$2,'LookUp Ranges'!$A$64:$CY$69,BA$38)*$B51,VLOOKUP($C$2,'LookUp Ranges'!$A$56:$CY$62,BA$38)*$B51))</f>
        <v>0</v>
      </c>
      <c r="BM51" s="257">
        <f ca="1">IF($O51=$B51,0,IF(AND('Bonus Depreciation Help'!$C$34="50%",$O$5=Inservice),VLOOKUP($C$2,'LookUp Ranges'!$A$64:$CY$69,BB$38)*$B51,VLOOKUP($C$2,'LookUp Ranges'!$A$56:$CY$62,BB$38)*$B51))</f>
        <v>0</v>
      </c>
      <c r="BN51" s="257">
        <f ca="1">IF($O51=$B51,0,IF(AND('Bonus Depreciation Help'!$C$34="50%",$O$5=Inservice),VLOOKUP($C$2,'LookUp Ranges'!$A$64:$CY$69,BC$38)*$B51,VLOOKUP($C$2,'LookUp Ranges'!$A$56:$CY$62,BC$38)*$B51))</f>
        <v>0</v>
      </c>
      <c r="BO51" s="257">
        <f ca="1">IF($O51=$B51,0,IF(AND('Bonus Depreciation Help'!$C$34="50%",$O$5=Inservice),VLOOKUP($C$2,'LookUp Ranges'!$A$64:$CY$69,BD$38)*$B51,VLOOKUP($C$2,'LookUp Ranges'!$A$56:$CY$62,BD$38)*$B51))</f>
        <v>0</v>
      </c>
      <c r="BP51" s="257">
        <f ca="1">IF($O51=$B51,0,IF(AND('Bonus Depreciation Help'!$C$34="50%",$O$5=Inservice),VLOOKUP($C$2,'LookUp Ranges'!$A$64:$CY$69,BE$38)*$B51,VLOOKUP($C$2,'LookUp Ranges'!$A$56:$CY$62,BE$38)*$B51))</f>
        <v>0</v>
      </c>
      <c r="BQ51" s="257">
        <f ca="1">IF($O51=$B51,0,IF(AND('Bonus Depreciation Help'!$C$34="50%",$O$5=Inservice),VLOOKUP($C$2,'LookUp Ranges'!$A$64:$CY$69,BF$38)*$B51,VLOOKUP($C$2,'LookUp Ranges'!$A$56:$CY$62,BF$38)*$B51))</f>
        <v>0</v>
      </c>
      <c r="BR51" s="257">
        <f ca="1">IF($O51=$B51,0,IF(AND('Bonus Depreciation Help'!$C$34="50%",$O$5=Inservice),VLOOKUP($C$2,'LookUp Ranges'!$A$64:$CY$69,BG$38)*$B51,VLOOKUP($C$2,'LookUp Ranges'!$A$56:$CY$62,BG$38)*$B51))</f>
        <v>0</v>
      </c>
      <c r="BS51" s="257">
        <f ca="1">IF($O51=$B51,0,IF(AND('Bonus Depreciation Help'!$C$34="50%",$O$5=Inservice),VLOOKUP($C$2,'LookUp Ranges'!$A$64:$CY$69,BH$38)*$B51,VLOOKUP($C$2,'LookUp Ranges'!$A$56:$CY$62,BH$38)*$B51))</f>
        <v>0</v>
      </c>
      <c r="BT51" s="257">
        <f ca="1">IF($O51=$B51,0,IF(AND('Bonus Depreciation Help'!$C$34="50%",$O$5=Inservice),VLOOKUP($C$2,'LookUp Ranges'!$A$64:$CY$69,BI$38)*$B51,VLOOKUP($C$2,'LookUp Ranges'!$A$56:$CY$62,BI$38)*$B51))</f>
        <v>0</v>
      </c>
      <c r="BU51" s="257">
        <f ca="1">IF($O51=$B51,0,IF(AND('Bonus Depreciation Help'!$C$34="50%",$O$5=Inservice),VLOOKUP($C$2,'LookUp Ranges'!$A$64:$CY$69,BJ$38)*$B51,VLOOKUP($C$2,'LookUp Ranges'!$A$56:$CY$62,BJ$38)*$B51))</f>
        <v>0</v>
      </c>
      <c r="BV51" s="257">
        <f ca="1">IF($O51=$B51,0,IF(AND('Bonus Depreciation Help'!$C$34="50%",$O$5=Inservice),VLOOKUP($C$2,'LookUp Ranges'!$A$64:$CY$69,BK$38)*$B51,VLOOKUP($C$2,'LookUp Ranges'!$A$56:$CY$62,BK$38)*$B51))</f>
        <v>0</v>
      </c>
      <c r="BW51" s="257">
        <f ca="1">IF($O51=$B51,0,IF(AND('Bonus Depreciation Help'!$C$34="50%",$O$5=Inservice),VLOOKUP($C$2,'LookUp Ranges'!$A$64:$CY$69,BL$38)*$B51,VLOOKUP($C$2,'LookUp Ranges'!$A$56:$CY$62,BL$38)*$B51))</f>
        <v>0</v>
      </c>
      <c r="BX51" s="257">
        <f ca="1">IF($O51=$B51,0,IF(AND('Bonus Depreciation Help'!$C$34="50%",$O$5=Inservice),VLOOKUP($C$2,'LookUp Ranges'!$A$64:$CY$69,BM$38)*$B51,VLOOKUP($C$2,'LookUp Ranges'!$A$56:$CY$62,BM$38)*$B51))</f>
        <v>0</v>
      </c>
      <c r="BY51" s="257">
        <f ca="1">IF($O51=$B51,0,IF(AND('Bonus Depreciation Help'!$C$34="50%",$O$5=Inservice),VLOOKUP($C$2,'LookUp Ranges'!$A$64:$CY$69,BN$38)*$B51,VLOOKUP($C$2,'LookUp Ranges'!$A$56:$CY$62,BN$38)*$B51))</f>
        <v>0</v>
      </c>
      <c r="BZ51" s="257">
        <f ca="1">IF($O51=$B51,0,IF(AND('Bonus Depreciation Help'!$C$34="50%",$O$5=Inservice),VLOOKUP($C$2,'LookUp Ranges'!$A$64:$CY$69,BO$38)*$B51,VLOOKUP($C$2,'LookUp Ranges'!$A$56:$CY$62,BO$38)*$B51))</f>
        <v>0</v>
      </c>
      <c r="CA51" s="257">
        <f ca="1">IF($O51=$B51,0,IF(AND('Bonus Depreciation Help'!$C$34="50%",$O$5=Inservice),VLOOKUP($C$2,'LookUp Ranges'!$A$64:$CY$69,BP$38)*$B51,VLOOKUP($C$2,'LookUp Ranges'!$A$56:$CY$62,BP$38)*$B51))</f>
        <v>0</v>
      </c>
      <c r="CB51" s="257">
        <f ca="1">IF($O51=$B51,0,IF(AND('Bonus Depreciation Help'!$C$34="50%",$O$5=Inservice),VLOOKUP($C$2,'LookUp Ranges'!$A$64:$CY$69,BQ$38)*$B51,VLOOKUP($C$2,'LookUp Ranges'!$A$56:$CY$62,BQ$38)*$B51))</f>
        <v>0</v>
      </c>
      <c r="CC51" s="257">
        <f ca="1">IF($O51=$B51,0,IF(AND('Bonus Depreciation Help'!$C$34="50%",$O$5=Inservice),VLOOKUP($C$2,'LookUp Ranges'!$A$64:$CY$69,BR$38)*$B51,VLOOKUP($C$2,'LookUp Ranges'!$A$56:$CY$62,BR$38)*$B51))</f>
        <v>0</v>
      </c>
      <c r="CD51" s="257">
        <f ca="1">IF($O51=$B51,0,IF(AND('Bonus Depreciation Help'!$C$34="50%",$O$5=Inservice),VLOOKUP($C$2,'LookUp Ranges'!$A$64:$CY$69,BS$38)*$B51,VLOOKUP($C$2,'LookUp Ranges'!$A$56:$CY$62,BS$38)*$B51))</f>
        <v>0</v>
      </c>
      <c r="CE51" s="257">
        <f ca="1">IF($O51=$B51,0,IF(AND('Bonus Depreciation Help'!$C$34="50%",$O$5=Inservice),VLOOKUP($C$2,'LookUp Ranges'!$A$64:$CY$69,BT$38)*$B51,VLOOKUP($C$2,'LookUp Ranges'!$A$56:$CY$62,BT$38)*$B51))</f>
        <v>0</v>
      </c>
      <c r="CF51" s="257">
        <f ca="1">IF($O51=$B51,0,IF(AND('Bonus Depreciation Help'!$C$34="50%",$O$5=Inservice),VLOOKUP($C$2,'LookUp Ranges'!$A$64:$CY$69,BU$38)*$B51,VLOOKUP($C$2,'LookUp Ranges'!$A$56:$CY$62,BU$38)*$B51))</f>
        <v>0</v>
      </c>
      <c r="CG51" s="257">
        <f ca="1">IF($O51=$B51,0,IF(AND('Bonus Depreciation Help'!$C$34="50%",$O$5=Inservice),VLOOKUP($C$2,'LookUp Ranges'!$A$64:$CY$69,BV$38)*$B51,VLOOKUP($C$2,'LookUp Ranges'!$A$56:$CY$62,BV$38)*$B51))</f>
        <v>0</v>
      </c>
      <c r="CH51" s="257">
        <f ca="1">IF($O51=$B51,0,IF(AND('Bonus Depreciation Help'!$C$34="50%",$O$5=Inservice),VLOOKUP($C$2,'LookUp Ranges'!$A$64:$CY$69,BW$38)*$B51,VLOOKUP($C$2,'LookUp Ranges'!$A$56:$CY$62,BW$38)*$B51))</f>
        <v>0</v>
      </c>
      <c r="CI51" s="257">
        <f ca="1">IF($O51=$B51,0,IF(AND('Bonus Depreciation Help'!$C$34="50%",$O$5=Inservice),VLOOKUP($C$2,'LookUp Ranges'!$A$64:$CY$69,BX$38)*$B51,VLOOKUP($C$2,'LookUp Ranges'!$A$56:$CY$62,BX$38)*$B51))</f>
        <v>0</v>
      </c>
      <c r="CJ51" s="257">
        <f ca="1">IF($O51=$B51,0,IF(AND('Bonus Depreciation Help'!$C$34="50%",$O$5=Inservice),VLOOKUP($C$2,'LookUp Ranges'!$A$64:$CY$69,BY$38)*$B51,VLOOKUP($C$2,'LookUp Ranges'!$A$56:$CY$62,BY$38)*$B51))</f>
        <v>0</v>
      </c>
      <c r="CK51" s="257">
        <f ca="1">IF($O51=$B51,0,IF(AND('Bonus Depreciation Help'!$C$34="50%",$O$5=Inservice),VLOOKUP($C$2,'LookUp Ranges'!$A$64:$CY$69,BZ$38)*$B51,VLOOKUP($C$2,'LookUp Ranges'!$A$56:$CY$62,BZ$38)*$B51))</f>
        <v>0</v>
      </c>
      <c r="CL51" s="257">
        <f ca="1">IF($O51=$B51,0,IF(AND('Bonus Depreciation Help'!$C$34="50%",$O$5=Inservice),VLOOKUP($C$2,'LookUp Ranges'!$A$64:$CY$69,CA$38)*$B51,VLOOKUP($C$2,'LookUp Ranges'!$A$56:$CY$62,CA$38)*$B51))</f>
        <v>0</v>
      </c>
      <c r="CM51" s="257">
        <f ca="1">IF($O51=$B51,0,IF(AND('Bonus Depreciation Help'!$C$34="50%",$O$5=Inservice),VLOOKUP($C$2,'LookUp Ranges'!$A$64:$CY$69,CB$38)*$B51,VLOOKUP($C$2,'LookUp Ranges'!$A$56:$CY$62,CB$38)*$B51))</f>
        <v>0</v>
      </c>
      <c r="CN51" s="257">
        <f ca="1">IF($O51=$B51,0,IF(AND('Bonus Depreciation Help'!$C$34="50%",$O$5=Inservice),VLOOKUP($C$2,'LookUp Ranges'!$A$64:$CY$69,CC$38)*$B51,VLOOKUP($C$2,'LookUp Ranges'!$A$56:$CY$62,CC$38)*$B51))</f>
        <v>0</v>
      </c>
      <c r="CO51" s="257">
        <f ca="1">IF($O51=$B51,0,IF(AND('Bonus Depreciation Help'!$C$34="50%",$O$5=Inservice),VLOOKUP($C$2,'LookUp Ranges'!$A$64:$CY$69,CD$38)*$B51,VLOOKUP($C$2,'LookUp Ranges'!$A$56:$CY$62,CD$38)*$B51))</f>
        <v>0</v>
      </c>
      <c r="CP51" s="257">
        <f ca="1">IF($O51=$B51,0,IF(AND('Bonus Depreciation Help'!$C$34="50%",$O$5=Inservice),VLOOKUP($C$2,'LookUp Ranges'!$A$64:$CY$69,CE$38)*$B51,VLOOKUP($C$2,'LookUp Ranges'!$A$56:$CY$62,CE$38)*$B51))</f>
        <v>0</v>
      </c>
      <c r="CQ51" s="257">
        <f ca="1">IF($O51=$B51,0,IF(AND('Bonus Depreciation Help'!$C$34="50%",$O$5=Inservice),VLOOKUP($C$2,'LookUp Ranges'!$A$64:$CY$69,CF$38)*$B51,VLOOKUP($C$2,'LookUp Ranges'!$A$56:$CY$62,CF$38)*$B51))</f>
        <v>0</v>
      </c>
      <c r="CR51" s="257">
        <f ca="1">IF($O51=$B51,0,IF(AND('Bonus Depreciation Help'!$C$34="50%",$O$5=Inservice),VLOOKUP($C$2,'LookUp Ranges'!$A$64:$CY$69,CG$38)*$B51,VLOOKUP($C$2,'LookUp Ranges'!$A$56:$CY$62,CG$38)*$B51))</f>
        <v>0</v>
      </c>
      <c r="CS51" s="257">
        <f ca="1">IF($O51=$B51,0,IF(AND('Bonus Depreciation Help'!$C$34="50%",$O$5=Inservice),VLOOKUP($C$2,'LookUp Ranges'!$A$64:$CY$69,CH$38)*$B51,VLOOKUP($C$2,'LookUp Ranges'!$A$56:$CY$62,CH$38)*$B51))</f>
        <v>0</v>
      </c>
      <c r="CT51" s="257">
        <f ca="1">IF($O51=$B51,0,IF(AND('Bonus Depreciation Help'!$C$34="50%",$O$5=Inservice),VLOOKUP($C$2,'LookUp Ranges'!$A$64:$CY$69,CI$38)*$B51,VLOOKUP($C$2,'LookUp Ranges'!$A$56:$CY$62,CI$38)*$B51))</f>
        <v>0</v>
      </c>
      <c r="CU51" s="257">
        <f ca="1">IF($O51=$B51,0,IF(AND('Bonus Depreciation Help'!$C$34="50%",$O$5=Inservice),VLOOKUP($C$2,'LookUp Ranges'!$A$64:$CY$69,CJ$38)*$B51,VLOOKUP($C$2,'LookUp Ranges'!$A$56:$CY$62,CJ$38)*$B51))</f>
        <v>0</v>
      </c>
      <c r="CV51" s="257">
        <f ca="1">IF($O51=$B51,0,IF(AND('Bonus Depreciation Help'!$C$34="50%",$O$5=Inservice),VLOOKUP($C$2,'LookUp Ranges'!$A$64:$CY$69,CK$38)*$B51,VLOOKUP($C$2,'LookUp Ranges'!$A$56:$CY$62,CK$38)*$B51))</f>
        <v>0</v>
      </c>
      <c r="CW51" s="257">
        <f ca="1">IF($O51=$B51,0,IF(AND('Bonus Depreciation Help'!$C$34="50%",$O$5=Inservice),VLOOKUP($C$2,'LookUp Ranges'!$A$64:$CY$69,CL$38)*$B51,VLOOKUP($C$2,'LookUp Ranges'!$A$56:$CY$62,CL$38)*$B51))</f>
        <v>0</v>
      </c>
      <c r="CX51" s="257">
        <f ca="1">IF($O51=$B51,0,IF(AND('Bonus Depreciation Help'!$C$34="50%",$O$5=Inservice),VLOOKUP($C$2,'LookUp Ranges'!$A$64:$CY$69,CM$38)*$B51,VLOOKUP($C$2,'LookUp Ranges'!$A$56:$CY$62,CM$38)*$B51))</f>
        <v>0</v>
      </c>
      <c r="CY51" s="247">
        <f t="shared" ca="1" si="28"/>
        <v>0</v>
      </c>
    </row>
    <row r="52" spans="1:103" x14ac:dyDescent="0.2">
      <c r="A52" s="246">
        <f t="shared" si="26"/>
        <v>14</v>
      </c>
      <c r="B52" s="238">
        <f t="shared" si="27"/>
        <v>0</v>
      </c>
      <c r="C52" s="248"/>
      <c r="D52" s="248"/>
      <c r="E52" s="248"/>
      <c r="F52" s="248"/>
      <c r="G52" s="248"/>
      <c r="H52" s="248"/>
      <c r="I52" s="248"/>
      <c r="J52" s="248"/>
      <c r="K52" s="248"/>
      <c r="L52" s="248"/>
      <c r="M52" s="248"/>
      <c r="N52" s="248"/>
      <c r="O52" s="248"/>
      <c r="P52" s="256">
        <f ca="1">IF(AND('Bonus Depreciation Help'!$C$34="100%",P$5=Inservice),$B52,IF(AND('Bonus Depreciation Help'!$C$34="50%",P$5=Inservice),VLOOKUP($C$2,'LookUp Ranges'!$A$64:$CY$69,D$38)*$B52,VLOOKUP($C$2,'LookUp Ranges'!$A$56:$CY$62,D$38)*$B52))</f>
        <v>0</v>
      </c>
      <c r="Q52" s="256">
        <f ca="1">IF($P52=$B52,0,IF(AND('Bonus Depreciation Help'!$C$34="50%",$P$5=Inservice),VLOOKUP($C$2,'LookUp Ranges'!$A$64:$CY$69,E$38)*$B52,VLOOKUP($C$2,'LookUp Ranges'!$A$56:$CY$62,E$38)*$B52))</f>
        <v>0</v>
      </c>
      <c r="R52" s="256">
        <f ca="1">IF($P52=$B52,0,IF(AND('Bonus Depreciation Help'!$C$34="50%",$P$5=Inservice),VLOOKUP($C$2,'LookUp Ranges'!$A$64:$CY$69,F$38)*$B52,VLOOKUP($C$2,'LookUp Ranges'!$A$56:$CY$62,F$38)*$B52))</f>
        <v>0</v>
      </c>
      <c r="S52" s="256">
        <f ca="1">IF($P52=$B52,0,IF(AND('Bonus Depreciation Help'!$C$34="50%",$P$5=Inservice),VLOOKUP($C$2,'LookUp Ranges'!$A$64:$CY$69,G$38)*$B52,VLOOKUP($C$2,'LookUp Ranges'!$A$56:$CY$62,G$38)*$B52))</f>
        <v>0</v>
      </c>
      <c r="T52" s="256">
        <f ca="1">IF($P52=$B52,0,IF(AND('Bonus Depreciation Help'!$C$34="50%",$P$5=Inservice),VLOOKUP($C$2,'LookUp Ranges'!$A$64:$CY$69,H$38)*$B52,VLOOKUP($C$2,'LookUp Ranges'!$A$56:$CY$62,H$38)*$B52))</f>
        <v>0</v>
      </c>
      <c r="U52" s="256">
        <f ca="1">IF($P52=$B52,0,IF(AND('Bonus Depreciation Help'!$C$34="50%",$P$5=Inservice),VLOOKUP($C$2,'LookUp Ranges'!$A$64:$CY$69,I$38)*$B52,VLOOKUP($C$2,'LookUp Ranges'!$A$56:$CY$62,I$38)*$B52))</f>
        <v>0</v>
      </c>
      <c r="V52" s="256">
        <f ca="1">IF($P52=$B52,0,IF(AND('Bonus Depreciation Help'!$C$34="50%",$P$5=Inservice),VLOOKUP($C$2,'LookUp Ranges'!$A$64:$CY$69,J$38)*$B52,VLOOKUP($C$2,'LookUp Ranges'!$A$56:$CY$62,J$38)*$B52))</f>
        <v>0</v>
      </c>
      <c r="W52" s="256">
        <f ca="1">IF($P52=$B52,0,IF(AND('Bonus Depreciation Help'!$C$34="50%",$P$5=Inservice),VLOOKUP($C$2,'LookUp Ranges'!$A$64:$CY$69,K$38)*$B52,VLOOKUP($C$2,'LookUp Ranges'!$A$56:$CY$62,K$38)*$B52))</f>
        <v>0</v>
      </c>
      <c r="X52" s="256">
        <f ca="1">IF($P52=$B52,0,IF(AND('Bonus Depreciation Help'!$C$34="50%",$P$5=Inservice),VLOOKUP($C$2,'LookUp Ranges'!$A$64:$CY$69,L$38)*$B52,VLOOKUP($C$2,'LookUp Ranges'!$A$56:$CY$62,L$38)*$B52))</f>
        <v>0</v>
      </c>
      <c r="Y52" s="256">
        <f ca="1">IF($P52=$B52,0,IF(AND('Bonus Depreciation Help'!$C$34="50%",$P$5=Inservice),VLOOKUP($C$2,'LookUp Ranges'!$A$64:$CY$69,M$38)*$B52,VLOOKUP($C$2,'LookUp Ranges'!$A$56:$CY$62,M$38)*$B52))</f>
        <v>0</v>
      </c>
      <c r="Z52" s="257">
        <f ca="1">IF($P52=$B52,0,IF(AND('Bonus Depreciation Help'!$C$34="50%",$P$5=Inservice),VLOOKUP($C$2,'LookUp Ranges'!$A$64:$CY$69,N$38)*$B52,VLOOKUP($C$2,'LookUp Ranges'!$A$56:$CY$62,N$38)*$B52))</f>
        <v>0</v>
      </c>
      <c r="AA52" s="257">
        <f ca="1">IF($P52=$B52,0,IF(AND('Bonus Depreciation Help'!$C$34="50%",$P$5=Inservice),VLOOKUP($C$2,'LookUp Ranges'!$A$64:$CY$69,O$38)*$B52,VLOOKUP($C$2,'LookUp Ranges'!$A$56:$CY$62,O$38)*$B52))</f>
        <v>0</v>
      </c>
      <c r="AB52" s="257">
        <f ca="1">IF($P52=$B52,0,IF(AND('Bonus Depreciation Help'!$C$34="50%",$P$5=Inservice),VLOOKUP($C$2,'LookUp Ranges'!$A$64:$CY$69,P$38)*$B52,VLOOKUP($C$2,'LookUp Ranges'!$A$56:$CY$62,P$38)*$B52))</f>
        <v>0</v>
      </c>
      <c r="AC52" s="257">
        <f ca="1">IF($P52=$B52,0,IF(AND('Bonus Depreciation Help'!$C$34="50%",$P$5=Inservice),VLOOKUP($C$2,'LookUp Ranges'!$A$64:$CY$69,Q$38)*$B52,VLOOKUP($C$2,'LookUp Ranges'!$A$56:$CY$62,Q$38)*$B52))</f>
        <v>0</v>
      </c>
      <c r="AD52" s="257">
        <f ca="1">IF($P52=$B52,0,IF(AND('Bonus Depreciation Help'!$C$34="50%",$P$5=Inservice),VLOOKUP($C$2,'LookUp Ranges'!$A$64:$CY$69,R$38)*$B52,VLOOKUP($C$2,'LookUp Ranges'!$A$56:$CY$62,R$38)*$B52))</f>
        <v>0</v>
      </c>
      <c r="AE52" s="257">
        <f ca="1">IF($P52=$B52,0,IF(AND('Bonus Depreciation Help'!$C$34="50%",$P$5=Inservice),VLOOKUP($C$2,'LookUp Ranges'!$A$64:$CY$69,S$38)*$B52,VLOOKUP($C$2,'LookUp Ranges'!$A$56:$CY$62,S$38)*$B52))</f>
        <v>0</v>
      </c>
      <c r="AF52" s="257">
        <f ca="1">IF($P52=$B52,0,IF(AND('Bonus Depreciation Help'!$C$34="50%",$P$5=Inservice),VLOOKUP($C$2,'LookUp Ranges'!$A$64:$CY$69,T$38)*$B52,VLOOKUP($C$2,'LookUp Ranges'!$A$56:$CY$62,T$38)*$B52))</f>
        <v>0</v>
      </c>
      <c r="AG52" s="257">
        <f ca="1">IF($P52=$B52,0,IF(AND('Bonus Depreciation Help'!$C$34="50%",$P$5=Inservice),VLOOKUP($C$2,'LookUp Ranges'!$A$64:$CY$69,U$38)*$B52,VLOOKUP($C$2,'LookUp Ranges'!$A$56:$CY$62,U$38)*$B52))</f>
        <v>0</v>
      </c>
      <c r="AH52" s="257">
        <f ca="1">IF($P52=$B52,0,IF(AND('Bonus Depreciation Help'!$C$34="50%",$P$5=Inservice),VLOOKUP($C$2,'LookUp Ranges'!$A$64:$CY$69,V$38)*$B52,VLOOKUP($C$2,'LookUp Ranges'!$A$56:$CY$62,V$38)*$B52))</f>
        <v>0</v>
      </c>
      <c r="AI52" s="257">
        <f ca="1">IF($P52=$B52,0,IF(AND('Bonus Depreciation Help'!$C$34="50%",$P$5=Inservice),VLOOKUP($C$2,'LookUp Ranges'!$A$64:$CY$69,W$38)*$B52,VLOOKUP($C$2,'LookUp Ranges'!$A$56:$CY$62,W$38)*$B52))</f>
        <v>0</v>
      </c>
      <c r="AJ52" s="257">
        <f ca="1">IF($P52=$B52,0,IF(AND('Bonus Depreciation Help'!$C$34="50%",$P$5=Inservice),VLOOKUP($C$2,'LookUp Ranges'!$A$64:$CY$69,X$38)*$B52,VLOOKUP($C$2,'LookUp Ranges'!$A$56:$CY$62,X$38)*$B52))</f>
        <v>0</v>
      </c>
      <c r="AK52" s="257">
        <f ca="1">IF($P52=$B52,0,IF(AND('Bonus Depreciation Help'!$C$34="50%",$P$5=Inservice),VLOOKUP($C$2,'LookUp Ranges'!$A$64:$CY$69,Y$38)*$B52,VLOOKUP($C$2,'LookUp Ranges'!$A$56:$CY$62,Y$38)*$B52))</f>
        <v>0</v>
      </c>
      <c r="AL52" s="257">
        <f ca="1">IF($P52=$B52,0,IF(AND('Bonus Depreciation Help'!$C$34="50%",$P$5=Inservice),VLOOKUP($C$2,'LookUp Ranges'!$A$64:$CY$69,Z$38)*$B52,VLOOKUP($C$2,'LookUp Ranges'!$A$56:$CY$62,Z$38)*$B52))</f>
        <v>0</v>
      </c>
      <c r="AM52" s="257">
        <f ca="1">IF($P52=$B52,0,IF(AND('Bonus Depreciation Help'!$C$34="50%",$P$5=Inservice),VLOOKUP($C$2,'LookUp Ranges'!$A$64:$CY$69,AA$38)*$B52,VLOOKUP($C$2,'LookUp Ranges'!$A$56:$CY$62,AA$38)*$B52))</f>
        <v>0</v>
      </c>
      <c r="AN52" s="257">
        <f ca="1">IF($P52=$B52,0,IF(AND('Bonus Depreciation Help'!$C$34="50%",$P$5=Inservice),VLOOKUP($C$2,'LookUp Ranges'!$A$64:$CY$69,AB$38)*$B52,VLOOKUP($C$2,'LookUp Ranges'!$A$56:$CY$62,AB$38)*$B52))</f>
        <v>0</v>
      </c>
      <c r="AO52" s="257">
        <f ca="1">IF($P52=$B52,0,IF(AND('Bonus Depreciation Help'!$C$34="50%",$P$5=Inservice),VLOOKUP($C$2,'LookUp Ranges'!$A$64:$CY$69,AC$38)*$B52,VLOOKUP($C$2,'LookUp Ranges'!$A$56:$CY$62,AC$38)*$B52))</f>
        <v>0</v>
      </c>
      <c r="AP52" s="257">
        <f ca="1">IF($P52=$B52,0,IF(AND('Bonus Depreciation Help'!$C$34="50%",$P$5=Inservice),VLOOKUP($C$2,'LookUp Ranges'!$A$64:$CY$69,AD$38)*$B52,VLOOKUP($C$2,'LookUp Ranges'!$A$56:$CY$62,AD$38)*$B52))</f>
        <v>0</v>
      </c>
      <c r="AQ52" s="257">
        <f ca="1">IF($P52=$B52,0,IF(AND('Bonus Depreciation Help'!$C$34="50%",$P$5=Inservice),VLOOKUP($C$2,'LookUp Ranges'!$A$64:$CY$69,AE$38)*$B52,VLOOKUP($C$2,'LookUp Ranges'!$A$56:$CY$62,AE$38)*$B52))</f>
        <v>0</v>
      </c>
      <c r="AR52" s="257">
        <f ca="1">IF($P52=$B52,0,IF(AND('Bonus Depreciation Help'!$C$34="50%",$P$5=Inservice),VLOOKUP($C$2,'LookUp Ranges'!$A$64:$CY$69,AF$38)*$B52,VLOOKUP($C$2,'LookUp Ranges'!$A$56:$CY$62,AF$38)*$B52))</f>
        <v>0</v>
      </c>
      <c r="AS52" s="257">
        <f ca="1">IF($P52=$B52,0,IF(AND('Bonus Depreciation Help'!$C$34="50%",$P$5=Inservice),VLOOKUP($C$2,'LookUp Ranges'!$A$64:$CY$69,AG$38)*$B52,VLOOKUP($C$2,'LookUp Ranges'!$A$56:$CY$62,AG$38)*$B52))</f>
        <v>0</v>
      </c>
      <c r="AT52" s="257">
        <f ca="1">IF($P52=$B52,0,IF(AND('Bonus Depreciation Help'!$C$34="50%",$P$5=Inservice),VLOOKUP($C$2,'LookUp Ranges'!$A$64:$CY$69,AH$38)*$B52,VLOOKUP($C$2,'LookUp Ranges'!$A$56:$CY$62,AH$38)*$B52))</f>
        <v>0</v>
      </c>
      <c r="AU52" s="257">
        <f ca="1">IF($P52=$B52,0,IF(AND('Bonus Depreciation Help'!$C$34="50%",$P$5=Inservice),VLOOKUP($C$2,'LookUp Ranges'!$A$64:$CY$69,AI$38)*$B52,VLOOKUP($C$2,'LookUp Ranges'!$A$56:$CY$62,AI$38)*$B52))</f>
        <v>0</v>
      </c>
      <c r="AV52" s="257">
        <f ca="1">IF($P52=$B52,0,IF(AND('Bonus Depreciation Help'!$C$34="50%",$P$5=Inservice),VLOOKUP($C$2,'LookUp Ranges'!$A$64:$CY$69,AJ$38)*$B52,VLOOKUP($C$2,'LookUp Ranges'!$A$56:$CY$62,AJ$38)*$B52))</f>
        <v>0</v>
      </c>
      <c r="AW52" s="257">
        <f ca="1">IF($P52=$B52,0,IF(AND('Bonus Depreciation Help'!$C$34="50%",$P$5=Inservice),VLOOKUP($C$2,'LookUp Ranges'!$A$64:$CY$69,AK$38)*$B52,VLOOKUP($C$2,'LookUp Ranges'!$A$56:$CY$62,AK$38)*$B52))</f>
        <v>0</v>
      </c>
      <c r="AX52" s="257">
        <f ca="1">IF($P52=$B52,0,IF(AND('Bonus Depreciation Help'!$C$34="50%",$P$5=Inservice),VLOOKUP($C$2,'LookUp Ranges'!$A$64:$CY$69,AL$38)*$B52,VLOOKUP($C$2,'LookUp Ranges'!$A$56:$CY$62,AL$38)*$B52))</f>
        <v>0</v>
      </c>
      <c r="AY52" s="257">
        <f ca="1">IF($P52=$B52,0,IF(AND('Bonus Depreciation Help'!$C$34="50%",$P$5=Inservice),VLOOKUP($C$2,'LookUp Ranges'!$A$64:$CY$69,AM$38)*$B52,VLOOKUP($C$2,'LookUp Ranges'!$A$56:$CY$62,AM$38)*$B52))</f>
        <v>0</v>
      </c>
      <c r="AZ52" s="257">
        <f ca="1">IF($P52=$B52,0,IF(AND('Bonus Depreciation Help'!$C$34="50%",$P$5=Inservice),VLOOKUP($C$2,'LookUp Ranges'!$A$64:$CY$69,AN$38)*$B52,VLOOKUP($C$2,'LookUp Ranges'!$A$56:$CY$62,AN$38)*$B52))</f>
        <v>0</v>
      </c>
      <c r="BA52" s="257">
        <f ca="1">IF($P52=$B52,0,IF(AND('Bonus Depreciation Help'!$C$34="50%",$P$5=Inservice),VLOOKUP($C$2,'LookUp Ranges'!$A$64:$CY$69,AO$38)*$B52,VLOOKUP($C$2,'LookUp Ranges'!$A$56:$CY$62,AO$38)*$B52))</f>
        <v>0</v>
      </c>
      <c r="BB52" s="257">
        <f ca="1">IF($P52=$B52,0,IF(AND('Bonus Depreciation Help'!$C$34="50%",$P$5=Inservice),VLOOKUP($C$2,'LookUp Ranges'!$A$64:$CY$69,AP$38)*$B52,VLOOKUP($C$2,'LookUp Ranges'!$A$56:$CY$62,AP$38)*$B52))</f>
        <v>0</v>
      </c>
      <c r="BC52" s="257">
        <f ca="1">IF($P52=$B52,0,IF(AND('Bonus Depreciation Help'!$C$34="50%",$P$5=Inservice),VLOOKUP($C$2,'LookUp Ranges'!$A$64:$CY$69,AQ$38)*$B52,VLOOKUP($C$2,'LookUp Ranges'!$A$56:$CY$62,AQ$38)*$B52))</f>
        <v>0</v>
      </c>
      <c r="BD52" s="257">
        <f ca="1">IF($P52=$B52,0,IF(AND('Bonus Depreciation Help'!$C$34="50%",$P$5=Inservice),VLOOKUP($C$2,'LookUp Ranges'!$A$64:$CY$69,AR$38)*$B52,VLOOKUP($C$2,'LookUp Ranges'!$A$56:$CY$62,AR$38)*$B52))</f>
        <v>0</v>
      </c>
      <c r="BE52" s="257">
        <f ca="1">IF($P52=$B52,0,IF(AND('Bonus Depreciation Help'!$C$34="50%",$P$5=Inservice),VLOOKUP($C$2,'LookUp Ranges'!$A$64:$CY$69,AS$38)*$B52,VLOOKUP($C$2,'LookUp Ranges'!$A$56:$CY$62,AS$38)*$B52))</f>
        <v>0</v>
      </c>
      <c r="BF52" s="257">
        <f ca="1">IF($P52=$B52,0,IF(AND('Bonus Depreciation Help'!$C$34="50%",$P$5=Inservice),VLOOKUP($C$2,'LookUp Ranges'!$A$64:$CY$69,AT$38)*$B52,VLOOKUP($C$2,'LookUp Ranges'!$A$56:$CY$62,AT$38)*$B52))</f>
        <v>0</v>
      </c>
      <c r="BG52" s="257">
        <f ca="1">IF($P52=$B52,0,IF(AND('Bonus Depreciation Help'!$C$34="50%",$P$5=Inservice),VLOOKUP($C$2,'LookUp Ranges'!$A$64:$CY$69,AU$38)*$B52,VLOOKUP($C$2,'LookUp Ranges'!$A$56:$CY$62,AU$38)*$B52))</f>
        <v>0</v>
      </c>
      <c r="BH52" s="257">
        <f ca="1">IF($P52=$B52,0,IF(AND('Bonus Depreciation Help'!$C$34="50%",$P$5=Inservice),VLOOKUP($C$2,'LookUp Ranges'!$A$64:$CY$69,AV$38)*$B52,VLOOKUP($C$2,'LookUp Ranges'!$A$56:$CY$62,AV$38)*$B52))</f>
        <v>0</v>
      </c>
      <c r="BI52" s="257">
        <f ca="1">IF($P52=$B52,0,IF(AND('Bonus Depreciation Help'!$C$34="50%",$P$5=Inservice),VLOOKUP($C$2,'LookUp Ranges'!$A$64:$CY$69,AW$38)*$B52,VLOOKUP($C$2,'LookUp Ranges'!$A$56:$CY$62,AW$38)*$B52))</f>
        <v>0</v>
      </c>
      <c r="BJ52" s="257">
        <f ca="1">IF($P52=$B52,0,IF(AND('Bonus Depreciation Help'!$C$34="50%",$P$5=Inservice),VLOOKUP($C$2,'LookUp Ranges'!$A$64:$CY$69,AX$38)*$B52,VLOOKUP($C$2,'LookUp Ranges'!$A$56:$CY$62,AX$38)*$B52))</f>
        <v>0</v>
      </c>
      <c r="BK52" s="257">
        <f ca="1">IF($P52=$B52,0,IF(AND('Bonus Depreciation Help'!$C$34="50%",$P$5=Inservice),VLOOKUP($C$2,'LookUp Ranges'!$A$64:$CY$69,AY$38)*$B52,VLOOKUP($C$2,'LookUp Ranges'!$A$56:$CY$62,AY$38)*$B52))</f>
        <v>0</v>
      </c>
      <c r="BL52" s="257">
        <f ca="1">IF($P52=$B52,0,IF(AND('Bonus Depreciation Help'!$C$34="50%",$P$5=Inservice),VLOOKUP($C$2,'LookUp Ranges'!$A$64:$CY$69,AZ$38)*$B52,VLOOKUP($C$2,'LookUp Ranges'!$A$56:$CY$62,AZ$38)*$B52))</f>
        <v>0</v>
      </c>
      <c r="BM52" s="257">
        <f ca="1">IF($P52=$B52,0,IF(AND('Bonus Depreciation Help'!$C$34="50%",$P$5=Inservice),VLOOKUP($C$2,'LookUp Ranges'!$A$64:$CY$69,BA$38)*$B52,VLOOKUP($C$2,'LookUp Ranges'!$A$56:$CY$62,BA$38)*$B52))</f>
        <v>0</v>
      </c>
      <c r="BN52" s="257">
        <f ca="1">IF($P52=$B52,0,IF(AND('Bonus Depreciation Help'!$C$34="50%",$P$5=Inservice),VLOOKUP($C$2,'LookUp Ranges'!$A$64:$CY$69,BB$38)*$B52,VLOOKUP($C$2,'LookUp Ranges'!$A$56:$CY$62,BB$38)*$B52))</f>
        <v>0</v>
      </c>
      <c r="BO52" s="257">
        <f ca="1">IF($P52=$B52,0,IF(AND('Bonus Depreciation Help'!$C$34="50%",$P$5=Inservice),VLOOKUP($C$2,'LookUp Ranges'!$A$64:$CY$69,BC$38)*$B52,VLOOKUP($C$2,'LookUp Ranges'!$A$56:$CY$62,BC$38)*$B52))</f>
        <v>0</v>
      </c>
      <c r="BP52" s="257">
        <f ca="1">IF($P52=$B52,0,IF(AND('Bonus Depreciation Help'!$C$34="50%",$P$5=Inservice),VLOOKUP($C$2,'LookUp Ranges'!$A$64:$CY$69,BD$38)*$B52,VLOOKUP($C$2,'LookUp Ranges'!$A$56:$CY$62,BD$38)*$B52))</f>
        <v>0</v>
      </c>
      <c r="BQ52" s="257">
        <f ca="1">IF($P52=$B52,0,IF(AND('Bonus Depreciation Help'!$C$34="50%",$P$5=Inservice),VLOOKUP($C$2,'LookUp Ranges'!$A$64:$CY$69,BE$38)*$B52,VLOOKUP($C$2,'LookUp Ranges'!$A$56:$CY$62,BE$38)*$B52))</f>
        <v>0</v>
      </c>
      <c r="BR52" s="257">
        <f ca="1">IF($P52=$B52,0,IF(AND('Bonus Depreciation Help'!$C$34="50%",$P$5=Inservice),VLOOKUP($C$2,'LookUp Ranges'!$A$64:$CY$69,BF$38)*$B52,VLOOKUP($C$2,'LookUp Ranges'!$A$56:$CY$62,BF$38)*$B52))</f>
        <v>0</v>
      </c>
      <c r="BS52" s="257">
        <f ca="1">IF($P52=$B52,0,IF(AND('Bonus Depreciation Help'!$C$34="50%",$P$5=Inservice),VLOOKUP($C$2,'LookUp Ranges'!$A$64:$CY$69,BG$38)*$B52,VLOOKUP($C$2,'LookUp Ranges'!$A$56:$CY$62,BG$38)*$B52))</f>
        <v>0</v>
      </c>
      <c r="BT52" s="257">
        <f ca="1">IF($P52=$B52,0,IF(AND('Bonus Depreciation Help'!$C$34="50%",$P$5=Inservice),VLOOKUP($C$2,'LookUp Ranges'!$A$64:$CY$69,BH$38)*$B52,VLOOKUP($C$2,'LookUp Ranges'!$A$56:$CY$62,BH$38)*$B52))</f>
        <v>0</v>
      </c>
      <c r="BU52" s="257">
        <f ca="1">IF($P52=$B52,0,IF(AND('Bonus Depreciation Help'!$C$34="50%",$P$5=Inservice),VLOOKUP($C$2,'LookUp Ranges'!$A$64:$CY$69,BI$38)*$B52,VLOOKUP($C$2,'LookUp Ranges'!$A$56:$CY$62,BI$38)*$B52))</f>
        <v>0</v>
      </c>
      <c r="BV52" s="257">
        <f ca="1">IF($P52=$B52,0,IF(AND('Bonus Depreciation Help'!$C$34="50%",$P$5=Inservice),VLOOKUP($C$2,'LookUp Ranges'!$A$64:$CY$69,BJ$38)*$B52,VLOOKUP($C$2,'LookUp Ranges'!$A$56:$CY$62,BJ$38)*$B52))</f>
        <v>0</v>
      </c>
      <c r="BW52" s="257">
        <f ca="1">IF($P52=$B52,0,IF(AND('Bonus Depreciation Help'!$C$34="50%",$P$5=Inservice),VLOOKUP($C$2,'LookUp Ranges'!$A$64:$CY$69,BK$38)*$B52,VLOOKUP($C$2,'LookUp Ranges'!$A$56:$CY$62,BK$38)*$B52))</f>
        <v>0</v>
      </c>
      <c r="BX52" s="257">
        <f ca="1">IF($P52=$B52,0,IF(AND('Bonus Depreciation Help'!$C$34="50%",$P$5=Inservice),VLOOKUP($C$2,'LookUp Ranges'!$A$64:$CY$69,BL$38)*$B52,VLOOKUP($C$2,'LookUp Ranges'!$A$56:$CY$62,BL$38)*$B52))</f>
        <v>0</v>
      </c>
      <c r="BY52" s="257">
        <f ca="1">IF($P52=$B52,0,IF(AND('Bonus Depreciation Help'!$C$34="50%",$P$5=Inservice),VLOOKUP($C$2,'LookUp Ranges'!$A$64:$CY$69,BM$38)*$B52,VLOOKUP($C$2,'LookUp Ranges'!$A$56:$CY$62,BM$38)*$B52))</f>
        <v>0</v>
      </c>
      <c r="BZ52" s="257">
        <f ca="1">IF($P52=$B52,0,IF(AND('Bonus Depreciation Help'!$C$34="50%",$P$5=Inservice),VLOOKUP($C$2,'LookUp Ranges'!$A$64:$CY$69,BN$38)*$B52,VLOOKUP($C$2,'LookUp Ranges'!$A$56:$CY$62,BN$38)*$B52))</f>
        <v>0</v>
      </c>
      <c r="CA52" s="257">
        <f ca="1">IF($P52=$B52,0,IF(AND('Bonus Depreciation Help'!$C$34="50%",$P$5=Inservice),VLOOKUP($C$2,'LookUp Ranges'!$A$64:$CY$69,BO$38)*$B52,VLOOKUP($C$2,'LookUp Ranges'!$A$56:$CY$62,BO$38)*$B52))</f>
        <v>0</v>
      </c>
      <c r="CB52" s="257">
        <f ca="1">IF($P52=$B52,0,IF(AND('Bonus Depreciation Help'!$C$34="50%",$P$5=Inservice),VLOOKUP($C$2,'LookUp Ranges'!$A$64:$CY$69,BP$38)*$B52,VLOOKUP($C$2,'LookUp Ranges'!$A$56:$CY$62,BP$38)*$B52))</f>
        <v>0</v>
      </c>
      <c r="CC52" s="257">
        <f ca="1">IF($P52=$B52,0,IF(AND('Bonus Depreciation Help'!$C$34="50%",$P$5=Inservice),VLOOKUP($C$2,'LookUp Ranges'!$A$64:$CY$69,BQ$38)*$B52,VLOOKUP($C$2,'LookUp Ranges'!$A$56:$CY$62,BQ$38)*$B52))</f>
        <v>0</v>
      </c>
      <c r="CD52" s="257">
        <f ca="1">IF($P52=$B52,0,IF(AND('Bonus Depreciation Help'!$C$34="50%",$P$5=Inservice),VLOOKUP($C$2,'LookUp Ranges'!$A$64:$CY$69,BR$38)*$B52,VLOOKUP($C$2,'LookUp Ranges'!$A$56:$CY$62,BR$38)*$B52))</f>
        <v>0</v>
      </c>
      <c r="CE52" s="257">
        <f ca="1">IF($P52=$B52,0,IF(AND('Bonus Depreciation Help'!$C$34="50%",$P$5=Inservice),VLOOKUP($C$2,'LookUp Ranges'!$A$64:$CY$69,BS$38)*$B52,VLOOKUP($C$2,'LookUp Ranges'!$A$56:$CY$62,BS$38)*$B52))</f>
        <v>0</v>
      </c>
      <c r="CF52" s="257">
        <f ca="1">IF($P52=$B52,0,IF(AND('Bonus Depreciation Help'!$C$34="50%",$P$5=Inservice),VLOOKUP($C$2,'LookUp Ranges'!$A$64:$CY$69,BT$38)*$B52,VLOOKUP($C$2,'LookUp Ranges'!$A$56:$CY$62,BT$38)*$B52))</f>
        <v>0</v>
      </c>
      <c r="CG52" s="257">
        <f ca="1">IF($P52=$B52,0,IF(AND('Bonus Depreciation Help'!$C$34="50%",$P$5=Inservice),VLOOKUP($C$2,'LookUp Ranges'!$A$64:$CY$69,BU$38)*$B52,VLOOKUP($C$2,'LookUp Ranges'!$A$56:$CY$62,BU$38)*$B52))</f>
        <v>0</v>
      </c>
      <c r="CH52" s="257">
        <f ca="1">IF($P52=$B52,0,IF(AND('Bonus Depreciation Help'!$C$34="50%",$P$5=Inservice),VLOOKUP($C$2,'LookUp Ranges'!$A$64:$CY$69,BV$38)*$B52,VLOOKUP($C$2,'LookUp Ranges'!$A$56:$CY$62,BV$38)*$B52))</f>
        <v>0</v>
      </c>
      <c r="CI52" s="257">
        <f ca="1">IF($P52=$B52,0,IF(AND('Bonus Depreciation Help'!$C$34="50%",$P$5=Inservice),VLOOKUP($C$2,'LookUp Ranges'!$A$64:$CY$69,BW$38)*$B52,VLOOKUP($C$2,'LookUp Ranges'!$A$56:$CY$62,BW$38)*$B52))</f>
        <v>0</v>
      </c>
      <c r="CJ52" s="257">
        <f ca="1">IF($P52=$B52,0,IF(AND('Bonus Depreciation Help'!$C$34="50%",$P$5=Inservice),VLOOKUP($C$2,'LookUp Ranges'!$A$64:$CY$69,BX$38)*$B52,VLOOKUP($C$2,'LookUp Ranges'!$A$56:$CY$62,BX$38)*$B52))</f>
        <v>0</v>
      </c>
      <c r="CK52" s="257">
        <f ca="1">IF($P52=$B52,0,IF(AND('Bonus Depreciation Help'!$C$34="50%",$P$5=Inservice),VLOOKUP($C$2,'LookUp Ranges'!$A$64:$CY$69,BY$38)*$B52,VLOOKUP($C$2,'LookUp Ranges'!$A$56:$CY$62,BY$38)*$B52))</f>
        <v>0</v>
      </c>
      <c r="CL52" s="257">
        <f ca="1">IF($P52=$B52,0,IF(AND('Bonus Depreciation Help'!$C$34="50%",$P$5=Inservice),VLOOKUP($C$2,'LookUp Ranges'!$A$64:$CY$69,BZ$38)*$B52,VLOOKUP($C$2,'LookUp Ranges'!$A$56:$CY$62,BZ$38)*$B52))</f>
        <v>0</v>
      </c>
      <c r="CM52" s="257">
        <f ca="1">IF($P52=$B52,0,IF(AND('Bonus Depreciation Help'!$C$34="50%",$P$5=Inservice),VLOOKUP($C$2,'LookUp Ranges'!$A$64:$CY$69,CA$38)*$B52,VLOOKUP($C$2,'LookUp Ranges'!$A$56:$CY$62,CA$38)*$B52))</f>
        <v>0</v>
      </c>
      <c r="CN52" s="257">
        <f ca="1">IF($P52=$B52,0,IF(AND('Bonus Depreciation Help'!$C$34="50%",$P$5=Inservice),VLOOKUP($C$2,'LookUp Ranges'!$A$64:$CY$69,CB$38)*$B52,VLOOKUP($C$2,'LookUp Ranges'!$A$56:$CY$62,CB$38)*$B52))</f>
        <v>0</v>
      </c>
      <c r="CO52" s="257">
        <f ca="1">IF($P52=$B52,0,IF(AND('Bonus Depreciation Help'!$C$34="50%",$P$5=Inservice),VLOOKUP($C$2,'LookUp Ranges'!$A$64:$CY$69,CC$38)*$B52,VLOOKUP($C$2,'LookUp Ranges'!$A$56:$CY$62,CC$38)*$B52))</f>
        <v>0</v>
      </c>
      <c r="CP52" s="257">
        <f ca="1">IF($P52=$B52,0,IF(AND('Bonus Depreciation Help'!$C$34="50%",$P$5=Inservice),VLOOKUP($C$2,'LookUp Ranges'!$A$64:$CY$69,CD$38)*$B52,VLOOKUP($C$2,'LookUp Ranges'!$A$56:$CY$62,CD$38)*$B52))</f>
        <v>0</v>
      </c>
      <c r="CQ52" s="257">
        <f ca="1">IF($P52=$B52,0,IF(AND('Bonus Depreciation Help'!$C$34="50%",$P$5=Inservice),VLOOKUP($C$2,'LookUp Ranges'!$A$64:$CY$69,CE$38)*$B52,VLOOKUP($C$2,'LookUp Ranges'!$A$56:$CY$62,CE$38)*$B52))</f>
        <v>0</v>
      </c>
      <c r="CR52" s="257">
        <f ca="1">IF($P52=$B52,0,IF(AND('Bonus Depreciation Help'!$C$34="50%",$P$5=Inservice),VLOOKUP($C$2,'LookUp Ranges'!$A$64:$CY$69,CF$38)*$B52,VLOOKUP($C$2,'LookUp Ranges'!$A$56:$CY$62,CF$38)*$B52))</f>
        <v>0</v>
      </c>
      <c r="CS52" s="257">
        <f ca="1">IF($P52=$B52,0,IF(AND('Bonus Depreciation Help'!$C$34="50%",$P$5=Inservice),VLOOKUP($C$2,'LookUp Ranges'!$A$64:$CY$69,CG$38)*$B52,VLOOKUP($C$2,'LookUp Ranges'!$A$56:$CY$62,CG$38)*$B52))</f>
        <v>0</v>
      </c>
      <c r="CT52" s="257">
        <f ca="1">IF($P52=$B52,0,IF(AND('Bonus Depreciation Help'!$C$34="50%",$P$5=Inservice),VLOOKUP($C$2,'LookUp Ranges'!$A$64:$CY$69,CH$38)*$B52,VLOOKUP($C$2,'LookUp Ranges'!$A$56:$CY$62,CH$38)*$B52))</f>
        <v>0</v>
      </c>
      <c r="CU52" s="257">
        <f ca="1">IF($P52=$B52,0,IF(AND('Bonus Depreciation Help'!$C$34="50%",$P$5=Inservice),VLOOKUP($C$2,'LookUp Ranges'!$A$64:$CY$69,CI$38)*$B52,VLOOKUP($C$2,'LookUp Ranges'!$A$56:$CY$62,CI$38)*$B52))</f>
        <v>0</v>
      </c>
      <c r="CV52" s="257">
        <f ca="1">IF($P52=$B52,0,IF(AND('Bonus Depreciation Help'!$C$34="50%",$P$5=Inservice),VLOOKUP($C$2,'LookUp Ranges'!$A$64:$CY$69,CJ$38)*$B52,VLOOKUP($C$2,'LookUp Ranges'!$A$56:$CY$62,CJ$38)*$B52))</f>
        <v>0</v>
      </c>
      <c r="CW52" s="257">
        <f ca="1">IF($P52=$B52,0,IF(AND('Bonus Depreciation Help'!$C$34="50%",$P$5=Inservice),VLOOKUP($C$2,'LookUp Ranges'!$A$64:$CY$69,CK$38)*$B52,VLOOKUP($C$2,'LookUp Ranges'!$A$56:$CY$62,CK$38)*$B52))</f>
        <v>0</v>
      </c>
      <c r="CX52" s="257">
        <f ca="1">IF($P52=$B52,0,IF(AND('Bonus Depreciation Help'!$C$34="50%",$P$5=Inservice),VLOOKUP($C$2,'LookUp Ranges'!$A$64:$CY$69,CL$38)*$B52,VLOOKUP($C$2,'LookUp Ranges'!$A$56:$CY$62,CL$38)*$B52))</f>
        <v>0</v>
      </c>
      <c r="CY52" s="247">
        <f t="shared" ca="1" si="28"/>
        <v>0</v>
      </c>
    </row>
    <row r="53" spans="1:103" x14ac:dyDescent="0.2">
      <c r="A53" s="246">
        <f t="shared" si="26"/>
        <v>15</v>
      </c>
      <c r="B53" s="238">
        <f t="shared" ca="1" si="27"/>
        <v>0</v>
      </c>
      <c r="C53" s="248"/>
      <c r="D53" s="248"/>
      <c r="E53" s="248"/>
      <c r="F53" s="248"/>
      <c r="G53" s="248"/>
      <c r="H53" s="248"/>
      <c r="I53" s="248"/>
      <c r="J53" s="248"/>
      <c r="K53" s="248"/>
      <c r="L53" s="248"/>
      <c r="M53" s="248"/>
      <c r="N53" s="248"/>
      <c r="O53" s="248"/>
      <c r="P53" s="248"/>
      <c r="Q53" s="256">
        <f ca="1">IF(AND('Bonus Depreciation Help'!$C$34="100%",Q$5=Inservice),$B53,IF(AND('Bonus Depreciation Help'!$C$34="50%",Q$5=Inservice),VLOOKUP($C$2,'LookUp Ranges'!$A$64:$CY$69,D$38)*$B53,VLOOKUP($C$2,'LookUp Ranges'!$A$56:$CY$62,D$38)*$B53))</f>
        <v>0</v>
      </c>
      <c r="R53" s="256">
        <f ca="1">IF($Q53=$B53,0,IF(AND('Bonus Depreciation Help'!$C$34="50%",$Q$5=Inservice),VLOOKUP($C$2,'LookUp Ranges'!$A$64:$CY$69,E$38)*$B53,VLOOKUP($C$2,'LookUp Ranges'!$A$56:$CY$62,E$38)*$B53))</f>
        <v>0</v>
      </c>
      <c r="S53" s="256">
        <f ca="1">IF($Q53=$B53,0,IF(AND('Bonus Depreciation Help'!$C$34="50%",$Q$5=Inservice),VLOOKUP($C$2,'LookUp Ranges'!$A$64:$CY$69,F$38)*$B53,VLOOKUP($C$2,'LookUp Ranges'!$A$56:$CY$62,F$38)*$B53))</f>
        <v>0</v>
      </c>
      <c r="T53" s="256">
        <f ca="1">IF($Q53=$B53,0,IF(AND('Bonus Depreciation Help'!$C$34="50%",$Q$5=Inservice),VLOOKUP($C$2,'LookUp Ranges'!$A$64:$CY$69,G$38)*$B53,VLOOKUP($C$2,'LookUp Ranges'!$A$56:$CY$62,G$38)*$B53))</f>
        <v>0</v>
      </c>
      <c r="U53" s="256">
        <f ca="1">IF($Q53=$B53,0,IF(AND('Bonus Depreciation Help'!$C$34="50%",$Q$5=Inservice),VLOOKUP($C$2,'LookUp Ranges'!$A$64:$CY$69,H$38)*$B53,VLOOKUP($C$2,'LookUp Ranges'!$A$56:$CY$62,H$38)*$B53))</f>
        <v>0</v>
      </c>
      <c r="V53" s="256">
        <f ca="1">IF($Q53=$B53,0,IF(AND('Bonus Depreciation Help'!$C$34="50%",$Q$5=Inservice),VLOOKUP($C$2,'LookUp Ranges'!$A$64:$CY$69,I$38)*$B53,VLOOKUP($C$2,'LookUp Ranges'!$A$56:$CY$62,I$38)*$B53))</f>
        <v>0</v>
      </c>
      <c r="W53" s="256">
        <f ca="1">IF($Q53=$B53,0,IF(AND('Bonus Depreciation Help'!$C$34="50%",$Q$5=Inservice),VLOOKUP($C$2,'LookUp Ranges'!$A$64:$CY$69,J$38)*$B53,VLOOKUP($C$2,'LookUp Ranges'!$A$56:$CY$62,J$38)*$B53))</f>
        <v>0</v>
      </c>
      <c r="X53" s="256">
        <f ca="1">IF($Q53=$B53,0,IF(AND('Bonus Depreciation Help'!$C$34="50%",$Q$5=Inservice),VLOOKUP($C$2,'LookUp Ranges'!$A$64:$CY$69,K$38)*$B53,VLOOKUP($C$2,'LookUp Ranges'!$A$56:$CY$62,K$38)*$B53))</f>
        <v>0</v>
      </c>
      <c r="Y53" s="256">
        <f ca="1">IF($Q53=$B53,0,IF(AND('Bonus Depreciation Help'!$C$34="50%",$Q$5=Inservice),VLOOKUP($C$2,'LookUp Ranges'!$A$64:$CY$69,L$38)*$B53,VLOOKUP($C$2,'LookUp Ranges'!$A$56:$CY$62,L$38)*$B53))</f>
        <v>0</v>
      </c>
      <c r="Z53" s="257">
        <f ca="1">IF($Q53=$B53,0,IF(AND('Bonus Depreciation Help'!$C$34="50%",$Q$5=Inservice),VLOOKUP($C$2,'LookUp Ranges'!$A$64:$CY$69,M$38)*$B53,VLOOKUP($C$2,'LookUp Ranges'!$A$56:$CY$62,M$38)*$B53))</f>
        <v>0</v>
      </c>
      <c r="AA53" s="257">
        <f ca="1">IF($Q53=$B53,0,IF(AND('Bonus Depreciation Help'!$C$34="50%",$Q$5=Inservice),VLOOKUP($C$2,'LookUp Ranges'!$A$64:$CY$69,N$38)*$B53,VLOOKUP($C$2,'LookUp Ranges'!$A$56:$CY$62,N$38)*$B53))</f>
        <v>0</v>
      </c>
      <c r="AB53" s="257">
        <f ca="1">IF($Q53=$B53,0,IF(AND('Bonus Depreciation Help'!$C$34="50%",$Q$5=Inservice),VLOOKUP($C$2,'LookUp Ranges'!$A$64:$CY$69,O$38)*$B53,VLOOKUP($C$2,'LookUp Ranges'!$A$56:$CY$62,O$38)*$B53))</f>
        <v>0</v>
      </c>
      <c r="AC53" s="257">
        <f ca="1">IF($Q53=$B53,0,IF(AND('Bonus Depreciation Help'!$C$34="50%",$Q$5=Inservice),VLOOKUP($C$2,'LookUp Ranges'!$A$64:$CY$69,P$38)*$B53,VLOOKUP($C$2,'LookUp Ranges'!$A$56:$CY$62,P$38)*$B53))</f>
        <v>0</v>
      </c>
      <c r="AD53" s="257">
        <f ca="1">IF($Q53=$B53,0,IF(AND('Bonus Depreciation Help'!$C$34="50%",$Q$5=Inservice),VLOOKUP($C$2,'LookUp Ranges'!$A$64:$CY$69,Q$38)*$B53,VLOOKUP($C$2,'LookUp Ranges'!$A$56:$CY$62,Q$38)*$B53))</f>
        <v>0</v>
      </c>
      <c r="AE53" s="257">
        <f ca="1">IF($Q53=$B53,0,IF(AND('Bonus Depreciation Help'!$C$34="50%",$Q$5=Inservice),VLOOKUP($C$2,'LookUp Ranges'!$A$64:$CY$69,R$38)*$B53,VLOOKUP($C$2,'LookUp Ranges'!$A$56:$CY$62,R$38)*$B53))</f>
        <v>0</v>
      </c>
      <c r="AF53" s="257">
        <f ca="1">IF($Q53=$B53,0,IF(AND('Bonus Depreciation Help'!$C$34="50%",$Q$5=Inservice),VLOOKUP($C$2,'LookUp Ranges'!$A$64:$CY$69,S$38)*$B53,VLOOKUP($C$2,'LookUp Ranges'!$A$56:$CY$62,S$38)*$B53))</f>
        <v>0</v>
      </c>
      <c r="AG53" s="257">
        <f ca="1">IF($Q53=$B53,0,IF(AND('Bonus Depreciation Help'!$C$34="50%",$Q$5=Inservice),VLOOKUP($C$2,'LookUp Ranges'!$A$64:$CY$69,T$38)*$B53,VLOOKUP($C$2,'LookUp Ranges'!$A$56:$CY$62,T$38)*$B53))</f>
        <v>0</v>
      </c>
      <c r="AH53" s="257">
        <f ca="1">IF($Q53=$B53,0,IF(AND('Bonus Depreciation Help'!$C$34="50%",$Q$5=Inservice),VLOOKUP($C$2,'LookUp Ranges'!$A$64:$CY$69,U$38)*$B53,VLOOKUP($C$2,'LookUp Ranges'!$A$56:$CY$62,U$38)*$B53))</f>
        <v>0</v>
      </c>
      <c r="AI53" s="257">
        <f ca="1">IF($Q53=$B53,0,IF(AND('Bonus Depreciation Help'!$C$34="50%",$Q$5=Inservice),VLOOKUP($C$2,'LookUp Ranges'!$A$64:$CY$69,V$38)*$B53,VLOOKUP($C$2,'LookUp Ranges'!$A$56:$CY$62,V$38)*$B53))</f>
        <v>0</v>
      </c>
      <c r="AJ53" s="257">
        <f ca="1">IF($Q53=$B53,0,IF(AND('Bonus Depreciation Help'!$C$34="50%",$Q$5=Inservice),VLOOKUP($C$2,'LookUp Ranges'!$A$64:$CY$69,W$38)*$B53,VLOOKUP($C$2,'LookUp Ranges'!$A$56:$CY$62,W$38)*$B53))</f>
        <v>0</v>
      </c>
      <c r="AK53" s="257">
        <f ca="1">IF($Q53=$B53,0,IF(AND('Bonus Depreciation Help'!$C$34="50%",$Q$5=Inservice),VLOOKUP($C$2,'LookUp Ranges'!$A$64:$CY$69,X$38)*$B53,VLOOKUP($C$2,'LookUp Ranges'!$A$56:$CY$62,X$38)*$B53))</f>
        <v>0</v>
      </c>
      <c r="AL53" s="257">
        <f ca="1">IF($Q53=$B53,0,IF(AND('Bonus Depreciation Help'!$C$34="50%",$Q$5=Inservice),VLOOKUP($C$2,'LookUp Ranges'!$A$64:$CY$69,Y$38)*$B53,VLOOKUP($C$2,'LookUp Ranges'!$A$56:$CY$62,Y$38)*$B53))</f>
        <v>0</v>
      </c>
      <c r="AM53" s="257">
        <f ca="1">IF($Q53=$B53,0,IF(AND('Bonus Depreciation Help'!$C$34="50%",$Q$5=Inservice),VLOOKUP($C$2,'LookUp Ranges'!$A$64:$CY$69,Z$38)*$B53,VLOOKUP($C$2,'LookUp Ranges'!$A$56:$CY$62,Z$38)*$B53))</f>
        <v>0</v>
      </c>
      <c r="AN53" s="257">
        <f ca="1">IF($Q53=$B53,0,IF(AND('Bonus Depreciation Help'!$C$34="50%",$Q$5=Inservice),VLOOKUP($C$2,'LookUp Ranges'!$A$64:$CY$69,AA$38)*$B53,VLOOKUP($C$2,'LookUp Ranges'!$A$56:$CY$62,AA$38)*$B53))</f>
        <v>0</v>
      </c>
      <c r="AO53" s="257">
        <f ca="1">IF($Q53=$B53,0,IF(AND('Bonus Depreciation Help'!$C$34="50%",$Q$5=Inservice),VLOOKUP($C$2,'LookUp Ranges'!$A$64:$CY$69,AB$38)*$B53,VLOOKUP($C$2,'LookUp Ranges'!$A$56:$CY$62,AB$38)*$B53))</f>
        <v>0</v>
      </c>
      <c r="AP53" s="257">
        <f ca="1">IF($Q53=$B53,0,IF(AND('Bonus Depreciation Help'!$C$34="50%",$Q$5=Inservice),VLOOKUP($C$2,'LookUp Ranges'!$A$64:$CY$69,AC$38)*$B53,VLOOKUP($C$2,'LookUp Ranges'!$A$56:$CY$62,AC$38)*$B53))</f>
        <v>0</v>
      </c>
      <c r="AQ53" s="257">
        <f ca="1">IF($Q53=$B53,0,IF(AND('Bonus Depreciation Help'!$C$34="50%",$Q$5=Inservice),VLOOKUP($C$2,'LookUp Ranges'!$A$64:$CY$69,AD$38)*$B53,VLOOKUP($C$2,'LookUp Ranges'!$A$56:$CY$62,AD$38)*$B53))</f>
        <v>0</v>
      </c>
      <c r="AR53" s="257">
        <f ca="1">IF($Q53=$B53,0,IF(AND('Bonus Depreciation Help'!$C$34="50%",$Q$5=Inservice),VLOOKUP($C$2,'LookUp Ranges'!$A$64:$CY$69,AE$38)*$B53,VLOOKUP($C$2,'LookUp Ranges'!$A$56:$CY$62,AE$38)*$B53))</f>
        <v>0</v>
      </c>
      <c r="AS53" s="257">
        <f ca="1">IF($Q53=$B53,0,IF(AND('Bonus Depreciation Help'!$C$34="50%",$Q$5=Inservice),VLOOKUP($C$2,'LookUp Ranges'!$A$64:$CY$69,AF$38)*$B53,VLOOKUP($C$2,'LookUp Ranges'!$A$56:$CY$62,AF$38)*$B53))</f>
        <v>0</v>
      </c>
      <c r="AT53" s="257">
        <f ca="1">IF($Q53=$B53,0,IF(AND('Bonus Depreciation Help'!$C$34="50%",$Q$5=Inservice),VLOOKUP($C$2,'LookUp Ranges'!$A$64:$CY$69,AG$38)*$B53,VLOOKUP($C$2,'LookUp Ranges'!$A$56:$CY$62,AG$38)*$B53))</f>
        <v>0</v>
      </c>
      <c r="AU53" s="257">
        <f ca="1">IF($Q53=$B53,0,IF(AND('Bonus Depreciation Help'!$C$34="50%",$Q$5=Inservice),VLOOKUP($C$2,'LookUp Ranges'!$A$64:$CY$69,AH$38)*$B53,VLOOKUP($C$2,'LookUp Ranges'!$A$56:$CY$62,AH$38)*$B53))</f>
        <v>0</v>
      </c>
      <c r="AV53" s="257">
        <f ca="1">IF($Q53=$B53,0,IF(AND('Bonus Depreciation Help'!$C$34="50%",$Q$5=Inservice),VLOOKUP($C$2,'LookUp Ranges'!$A$64:$CY$69,AI$38)*$B53,VLOOKUP($C$2,'LookUp Ranges'!$A$56:$CY$62,AI$38)*$B53))</f>
        <v>0</v>
      </c>
      <c r="AW53" s="257">
        <f ca="1">IF($Q53=$B53,0,IF(AND('Bonus Depreciation Help'!$C$34="50%",$Q$5=Inservice),VLOOKUP($C$2,'LookUp Ranges'!$A$64:$CY$69,AJ$38)*$B53,VLOOKUP($C$2,'LookUp Ranges'!$A$56:$CY$62,AJ$38)*$B53))</f>
        <v>0</v>
      </c>
      <c r="AX53" s="257">
        <f ca="1">IF($Q53=$B53,0,IF(AND('Bonus Depreciation Help'!$C$34="50%",$Q$5=Inservice),VLOOKUP($C$2,'LookUp Ranges'!$A$64:$CY$69,AK$38)*$B53,VLOOKUP($C$2,'LookUp Ranges'!$A$56:$CY$62,AK$38)*$B53))</f>
        <v>0</v>
      </c>
      <c r="AY53" s="257">
        <f ca="1">IF($Q53=$B53,0,IF(AND('Bonus Depreciation Help'!$C$34="50%",$Q$5=Inservice),VLOOKUP($C$2,'LookUp Ranges'!$A$64:$CY$69,AL$38)*$B53,VLOOKUP($C$2,'LookUp Ranges'!$A$56:$CY$62,AL$38)*$B53))</f>
        <v>0</v>
      </c>
      <c r="AZ53" s="257">
        <f ca="1">IF($Q53=$B53,0,IF(AND('Bonus Depreciation Help'!$C$34="50%",$Q$5=Inservice),VLOOKUP($C$2,'LookUp Ranges'!$A$64:$CY$69,AM$38)*$B53,VLOOKUP($C$2,'LookUp Ranges'!$A$56:$CY$62,AM$38)*$B53))</f>
        <v>0</v>
      </c>
      <c r="BA53" s="257">
        <f ca="1">IF($Q53=$B53,0,IF(AND('Bonus Depreciation Help'!$C$34="50%",$Q$5=Inservice),VLOOKUP($C$2,'LookUp Ranges'!$A$64:$CY$69,AN$38)*$B53,VLOOKUP($C$2,'LookUp Ranges'!$A$56:$CY$62,AN$38)*$B53))</f>
        <v>0</v>
      </c>
      <c r="BB53" s="257">
        <f ca="1">IF($Q53=$B53,0,IF(AND('Bonus Depreciation Help'!$C$34="50%",$Q$5=Inservice),VLOOKUP($C$2,'LookUp Ranges'!$A$64:$CY$69,AO$38)*$B53,VLOOKUP($C$2,'LookUp Ranges'!$A$56:$CY$62,AO$38)*$B53))</f>
        <v>0</v>
      </c>
      <c r="BC53" s="257">
        <f ca="1">IF($Q53=$B53,0,IF(AND('Bonus Depreciation Help'!$C$34="50%",$Q$5=Inservice),VLOOKUP($C$2,'LookUp Ranges'!$A$64:$CY$69,AP$38)*$B53,VLOOKUP($C$2,'LookUp Ranges'!$A$56:$CY$62,AP$38)*$B53))</f>
        <v>0</v>
      </c>
      <c r="BD53" s="257">
        <f ca="1">IF($Q53=$B53,0,IF(AND('Bonus Depreciation Help'!$C$34="50%",$Q$5=Inservice),VLOOKUP($C$2,'LookUp Ranges'!$A$64:$CY$69,AQ$38)*$B53,VLOOKUP($C$2,'LookUp Ranges'!$A$56:$CY$62,AQ$38)*$B53))</f>
        <v>0</v>
      </c>
      <c r="BE53" s="257">
        <f ca="1">IF($Q53=$B53,0,IF(AND('Bonus Depreciation Help'!$C$34="50%",$Q$5=Inservice),VLOOKUP($C$2,'LookUp Ranges'!$A$64:$CY$69,AR$38)*$B53,VLOOKUP($C$2,'LookUp Ranges'!$A$56:$CY$62,AR$38)*$B53))</f>
        <v>0</v>
      </c>
      <c r="BF53" s="257">
        <f ca="1">IF($Q53=$B53,0,IF(AND('Bonus Depreciation Help'!$C$34="50%",$Q$5=Inservice),VLOOKUP($C$2,'LookUp Ranges'!$A$64:$CY$69,AS$38)*$B53,VLOOKUP($C$2,'LookUp Ranges'!$A$56:$CY$62,AS$38)*$B53))</f>
        <v>0</v>
      </c>
      <c r="BG53" s="257">
        <f ca="1">IF($Q53=$B53,0,IF(AND('Bonus Depreciation Help'!$C$34="50%",$Q$5=Inservice),VLOOKUP($C$2,'LookUp Ranges'!$A$64:$CY$69,AT$38)*$B53,VLOOKUP($C$2,'LookUp Ranges'!$A$56:$CY$62,AT$38)*$B53))</f>
        <v>0</v>
      </c>
      <c r="BH53" s="257">
        <f ca="1">IF($Q53=$B53,0,IF(AND('Bonus Depreciation Help'!$C$34="50%",$Q$5=Inservice),VLOOKUP($C$2,'LookUp Ranges'!$A$64:$CY$69,AU$38)*$B53,VLOOKUP($C$2,'LookUp Ranges'!$A$56:$CY$62,AU$38)*$B53))</f>
        <v>0</v>
      </c>
      <c r="BI53" s="257">
        <f ca="1">IF($Q53=$B53,0,IF(AND('Bonus Depreciation Help'!$C$34="50%",$Q$5=Inservice),VLOOKUP($C$2,'LookUp Ranges'!$A$64:$CY$69,AV$38)*$B53,VLOOKUP($C$2,'LookUp Ranges'!$A$56:$CY$62,AV$38)*$B53))</f>
        <v>0</v>
      </c>
      <c r="BJ53" s="257">
        <f ca="1">IF($Q53=$B53,0,IF(AND('Bonus Depreciation Help'!$C$34="50%",$Q$5=Inservice),VLOOKUP($C$2,'LookUp Ranges'!$A$64:$CY$69,AW$38)*$B53,VLOOKUP($C$2,'LookUp Ranges'!$A$56:$CY$62,AW$38)*$B53))</f>
        <v>0</v>
      </c>
      <c r="BK53" s="257">
        <f ca="1">IF($Q53=$B53,0,IF(AND('Bonus Depreciation Help'!$C$34="50%",$Q$5=Inservice),VLOOKUP($C$2,'LookUp Ranges'!$A$64:$CY$69,AX$38)*$B53,VLOOKUP($C$2,'LookUp Ranges'!$A$56:$CY$62,AX$38)*$B53))</f>
        <v>0</v>
      </c>
      <c r="BL53" s="257">
        <f ca="1">IF($Q53=$B53,0,IF(AND('Bonus Depreciation Help'!$C$34="50%",$Q$5=Inservice),VLOOKUP($C$2,'LookUp Ranges'!$A$64:$CY$69,AY$38)*$B53,VLOOKUP($C$2,'LookUp Ranges'!$A$56:$CY$62,AY$38)*$B53))</f>
        <v>0</v>
      </c>
      <c r="BM53" s="257">
        <f ca="1">IF($Q53=$B53,0,IF(AND('Bonus Depreciation Help'!$C$34="50%",$Q$5=Inservice),VLOOKUP($C$2,'LookUp Ranges'!$A$64:$CY$69,AZ$38)*$B53,VLOOKUP($C$2,'LookUp Ranges'!$A$56:$CY$62,AZ$38)*$B53))</f>
        <v>0</v>
      </c>
      <c r="BN53" s="257">
        <f ca="1">IF($Q53=$B53,0,IF(AND('Bonus Depreciation Help'!$C$34="50%",$Q$5=Inservice),VLOOKUP($C$2,'LookUp Ranges'!$A$64:$CY$69,BA$38)*$B53,VLOOKUP($C$2,'LookUp Ranges'!$A$56:$CY$62,BA$38)*$B53))</f>
        <v>0</v>
      </c>
      <c r="BO53" s="257">
        <f ca="1">IF($Q53=$B53,0,IF(AND('Bonus Depreciation Help'!$C$34="50%",$Q$5=Inservice),VLOOKUP($C$2,'LookUp Ranges'!$A$64:$CY$69,BB$38)*$B53,VLOOKUP($C$2,'LookUp Ranges'!$A$56:$CY$62,BB$38)*$B53))</f>
        <v>0</v>
      </c>
      <c r="BP53" s="257">
        <f ca="1">IF($Q53=$B53,0,IF(AND('Bonus Depreciation Help'!$C$34="50%",$Q$5=Inservice),VLOOKUP($C$2,'LookUp Ranges'!$A$64:$CY$69,BC$38)*$B53,VLOOKUP($C$2,'LookUp Ranges'!$A$56:$CY$62,BC$38)*$B53))</f>
        <v>0</v>
      </c>
      <c r="BQ53" s="257">
        <f ca="1">IF($Q53=$B53,0,IF(AND('Bonus Depreciation Help'!$C$34="50%",$Q$5=Inservice),VLOOKUP($C$2,'LookUp Ranges'!$A$64:$CY$69,BD$38)*$B53,VLOOKUP($C$2,'LookUp Ranges'!$A$56:$CY$62,BD$38)*$B53))</f>
        <v>0</v>
      </c>
      <c r="BR53" s="257">
        <f ca="1">IF($Q53=$B53,0,IF(AND('Bonus Depreciation Help'!$C$34="50%",$Q$5=Inservice),VLOOKUP($C$2,'LookUp Ranges'!$A$64:$CY$69,BE$38)*$B53,VLOOKUP($C$2,'LookUp Ranges'!$A$56:$CY$62,BE$38)*$B53))</f>
        <v>0</v>
      </c>
      <c r="BS53" s="257">
        <f ca="1">IF($Q53=$B53,0,IF(AND('Bonus Depreciation Help'!$C$34="50%",$Q$5=Inservice),VLOOKUP($C$2,'LookUp Ranges'!$A$64:$CY$69,BF$38)*$B53,VLOOKUP($C$2,'LookUp Ranges'!$A$56:$CY$62,BF$38)*$B53))</f>
        <v>0</v>
      </c>
      <c r="BT53" s="257">
        <f ca="1">IF($Q53=$B53,0,IF(AND('Bonus Depreciation Help'!$C$34="50%",$Q$5=Inservice),VLOOKUP($C$2,'LookUp Ranges'!$A$64:$CY$69,BG$38)*$B53,VLOOKUP($C$2,'LookUp Ranges'!$A$56:$CY$62,BG$38)*$B53))</f>
        <v>0</v>
      </c>
      <c r="BU53" s="257">
        <f ca="1">IF($Q53=$B53,0,IF(AND('Bonus Depreciation Help'!$C$34="50%",$Q$5=Inservice),VLOOKUP($C$2,'LookUp Ranges'!$A$64:$CY$69,BH$38)*$B53,VLOOKUP($C$2,'LookUp Ranges'!$A$56:$CY$62,BH$38)*$B53))</f>
        <v>0</v>
      </c>
      <c r="BV53" s="257">
        <f ca="1">IF($Q53=$B53,0,IF(AND('Bonus Depreciation Help'!$C$34="50%",$Q$5=Inservice),VLOOKUP($C$2,'LookUp Ranges'!$A$64:$CY$69,BI$38)*$B53,VLOOKUP($C$2,'LookUp Ranges'!$A$56:$CY$62,BI$38)*$B53))</f>
        <v>0</v>
      </c>
      <c r="BW53" s="257">
        <f ca="1">IF($Q53=$B53,0,IF(AND('Bonus Depreciation Help'!$C$34="50%",$Q$5=Inservice),VLOOKUP($C$2,'LookUp Ranges'!$A$64:$CY$69,BJ$38)*$B53,VLOOKUP($C$2,'LookUp Ranges'!$A$56:$CY$62,BJ$38)*$B53))</f>
        <v>0</v>
      </c>
      <c r="BX53" s="257">
        <f ca="1">IF($Q53=$B53,0,IF(AND('Bonus Depreciation Help'!$C$34="50%",$Q$5=Inservice),VLOOKUP($C$2,'LookUp Ranges'!$A$64:$CY$69,BK$38)*$B53,VLOOKUP($C$2,'LookUp Ranges'!$A$56:$CY$62,BK$38)*$B53))</f>
        <v>0</v>
      </c>
      <c r="BY53" s="257">
        <f ca="1">IF($Q53=$B53,0,IF(AND('Bonus Depreciation Help'!$C$34="50%",$Q$5=Inservice),VLOOKUP($C$2,'LookUp Ranges'!$A$64:$CY$69,BL$38)*$B53,VLOOKUP($C$2,'LookUp Ranges'!$A$56:$CY$62,BL$38)*$B53))</f>
        <v>0</v>
      </c>
      <c r="BZ53" s="257">
        <f ca="1">IF($Q53=$B53,0,IF(AND('Bonus Depreciation Help'!$C$34="50%",$Q$5=Inservice),VLOOKUP($C$2,'LookUp Ranges'!$A$64:$CY$69,BM$38)*$B53,VLOOKUP($C$2,'LookUp Ranges'!$A$56:$CY$62,BM$38)*$B53))</f>
        <v>0</v>
      </c>
      <c r="CA53" s="257">
        <f ca="1">IF($Q53=$B53,0,IF(AND('Bonus Depreciation Help'!$C$34="50%",$Q$5=Inservice),VLOOKUP($C$2,'LookUp Ranges'!$A$64:$CY$69,BN$38)*$B53,VLOOKUP($C$2,'LookUp Ranges'!$A$56:$CY$62,BN$38)*$B53))</f>
        <v>0</v>
      </c>
      <c r="CB53" s="257">
        <f ca="1">IF($Q53=$B53,0,IF(AND('Bonus Depreciation Help'!$C$34="50%",$Q$5=Inservice),VLOOKUP($C$2,'LookUp Ranges'!$A$64:$CY$69,BO$38)*$B53,VLOOKUP($C$2,'LookUp Ranges'!$A$56:$CY$62,BO$38)*$B53))</f>
        <v>0</v>
      </c>
      <c r="CC53" s="257">
        <f ca="1">IF($Q53=$B53,0,IF(AND('Bonus Depreciation Help'!$C$34="50%",$Q$5=Inservice),VLOOKUP($C$2,'LookUp Ranges'!$A$64:$CY$69,BP$38)*$B53,VLOOKUP($C$2,'LookUp Ranges'!$A$56:$CY$62,BP$38)*$B53))</f>
        <v>0</v>
      </c>
      <c r="CD53" s="257">
        <f ca="1">IF($Q53=$B53,0,IF(AND('Bonus Depreciation Help'!$C$34="50%",$Q$5=Inservice),VLOOKUP($C$2,'LookUp Ranges'!$A$64:$CY$69,BQ$38)*$B53,VLOOKUP($C$2,'LookUp Ranges'!$A$56:$CY$62,BQ$38)*$B53))</f>
        <v>0</v>
      </c>
      <c r="CE53" s="257">
        <f ca="1">IF($Q53=$B53,0,IF(AND('Bonus Depreciation Help'!$C$34="50%",$Q$5=Inservice),VLOOKUP($C$2,'LookUp Ranges'!$A$64:$CY$69,BR$38)*$B53,VLOOKUP($C$2,'LookUp Ranges'!$A$56:$CY$62,BR$38)*$B53))</f>
        <v>0</v>
      </c>
      <c r="CF53" s="257">
        <f ca="1">IF($Q53=$B53,0,IF(AND('Bonus Depreciation Help'!$C$34="50%",$Q$5=Inservice),VLOOKUP($C$2,'LookUp Ranges'!$A$64:$CY$69,BS$38)*$B53,VLOOKUP($C$2,'LookUp Ranges'!$A$56:$CY$62,BS$38)*$B53))</f>
        <v>0</v>
      </c>
      <c r="CG53" s="257">
        <f ca="1">IF($Q53=$B53,0,IF(AND('Bonus Depreciation Help'!$C$34="50%",$Q$5=Inservice),VLOOKUP($C$2,'LookUp Ranges'!$A$64:$CY$69,BT$38)*$B53,VLOOKUP($C$2,'LookUp Ranges'!$A$56:$CY$62,BT$38)*$B53))</f>
        <v>0</v>
      </c>
      <c r="CH53" s="257">
        <f ca="1">IF($Q53=$B53,0,IF(AND('Bonus Depreciation Help'!$C$34="50%",$Q$5=Inservice),VLOOKUP($C$2,'LookUp Ranges'!$A$64:$CY$69,BU$38)*$B53,VLOOKUP($C$2,'LookUp Ranges'!$A$56:$CY$62,BU$38)*$B53))</f>
        <v>0</v>
      </c>
      <c r="CI53" s="257">
        <f ca="1">IF($Q53=$B53,0,IF(AND('Bonus Depreciation Help'!$C$34="50%",$Q$5=Inservice),VLOOKUP($C$2,'LookUp Ranges'!$A$64:$CY$69,BV$38)*$B53,VLOOKUP($C$2,'LookUp Ranges'!$A$56:$CY$62,BV$38)*$B53))</f>
        <v>0</v>
      </c>
      <c r="CJ53" s="257">
        <f ca="1">IF($Q53=$B53,0,IF(AND('Bonus Depreciation Help'!$C$34="50%",$Q$5=Inservice),VLOOKUP($C$2,'LookUp Ranges'!$A$64:$CY$69,BW$38)*$B53,VLOOKUP($C$2,'LookUp Ranges'!$A$56:$CY$62,BW$38)*$B53))</f>
        <v>0</v>
      </c>
      <c r="CK53" s="257">
        <f ca="1">IF($Q53=$B53,0,IF(AND('Bonus Depreciation Help'!$C$34="50%",$Q$5=Inservice),VLOOKUP($C$2,'LookUp Ranges'!$A$64:$CY$69,BX$38)*$B53,VLOOKUP($C$2,'LookUp Ranges'!$A$56:$CY$62,BX$38)*$B53))</f>
        <v>0</v>
      </c>
      <c r="CL53" s="257">
        <f ca="1">IF($Q53=$B53,0,IF(AND('Bonus Depreciation Help'!$C$34="50%",$Q$5=Inservice),VLOOKUP($C$2,'LookUp Ranges'!$A$64:$CY$69,BY$38)*$B53,VLOOKUP($C$2,'LookUp Ranges'!$A$56:$CY$62,BY$38)*$B53))</f>
        <v>0</v>
      </c>
      <c r="CM53" s="257">
        <f ca="1">IF($Q53=$B53,0,IF(AND('Bonus Depreciation Help'!$C$34="50%",$Q$5=Inservice),VLOOKUP($C$2,'LookUp Ranges'!$A$64:$CY$69,BZ$38)*$B53,VLOOKUP($C$2,'LookUp Ranges'!$A$56:$CY$62,BZ$38)*$B53))</f>
        <v>0</v>
      </c>
      <c r="CN53" s="257">
        <f ca="1">IF($Q53=$B53,0,IF(AND('Bonus Depreciation Help'!$C$34="50%",$Q$5=Inservice),VLOOKUP($C$2,'LookUp Ranges'!$A$64:$CY$69,CA$38)*$B53,VLOOKUP($C$2,'LookUp Ranges'!$A$56:$CY$62,CA$38)*$B53))</f>
        <v>0</v>
      </c>
      <c r="CO53" s="257">
        <f ca="1">IF($Q53=$B53,0,IF(AND('Bonus Depreciation Help'!$C$34="50%",$Q$5=Inservice),VLOOKUP($C$2,'LookUp Ranges'!$A$64:$CY$69,CB$38)*$B53,VLOOKUP($C$2,'LookUp Ranges'!$A$56:$CY$62,CB$38)*$B53))</f>
        <v>0</v>
      </c>
      <c r="CP53" s="257">
        <f ca="1">IF($Q53=$B53,0,IF(AND('Bonus Depreciation Help'!$C$34="50%",$Q$5=Inservice),VLOOKUP($C$2,'LookUp Ranges'!$A$64:$CY$69,CC$38)*$B53,VLOOKUP($C$2,'LookUp Ranges'!$A$56:$CY$62,CC$38)*$B53))</f>
        <v>0</v>
      </c>
      <c r="CQ53" s="257">
        <f ca="1">IF($Q53=$B53,0,IF(AND('Bonus Depreciation Help'!$C$34="50%",$Q$5=Inservice),VLOOKUP($C$2,'LookUp Ranges'!$A$64:$CY$69,CD$38)*$B53,VLOOKUP($C$2,'LookUp Ranges'!$A$56:$CY$62,CD$38)*$B53))</f>
        <v>0</v>
      </c>
      <c r="CR53" s="257">
        <f ca="1">IF($Q53=$B53,0,IF(AND('Bonus Depreciation Help'!$C$34="50%",$Q$5=Inservice),VLOOKUP($C$2,'LookUp Ranges'!$A$64:$CY$69,CE$38)*$B53,VLOOKUP($C$2,'LookUp Ranges'!$A$56:$CY$62,CE$38)*$B53))</f>
        <v>0</v>
      </c>
      <c r="CS53" s="257">
        <f ca="1">IF($Q53=$B53,0,IF(AND('Bonus Depreciation Help'!$C$34="50%",$Q$5=Inservice),VLOOKUP($C$2,'LookUp Ranges'!$A$64:$CY$69,CF$38)*$B53,VLOOKUP($C$2,'LookUp Ranges'!$A$56:$CY$62,CF$38)*$B53))</f>
        <v>0</v>
      </c>
      <c r="CT53" s="257">
        <f ca="1">IF($Q53=$B53,0,IF(AND('Bonus Depreciation Help'!$C$34="50%",$Q$5=Inservice),VLOOKUP($C$2,'LookUp Ranges'!$A$64:$CY$69,CG$38)*$B53,VLOOKUP($C$2,'LookUp Ranges'!$A$56:$CY$62,CG$38)*$B53))</f>
        <v>0</v>
      </c>
      <c r="CU53" s="257">
        <f ca="1">IF($Q53=$B53,0,IF(AND('Bonus Depreciation Help'!$C$34="50%",$Q$5=Inservice),VLOOKUP($C$2,'LookUp Ranges'!$A$64:$CY$69,CH$38)*$B53,VLOOKUP($C$2,'LookUp Ranges'!$A$56:$CY$62,CH$38)*$B53))</f>
        <v>0</v>
      </c>
      <c r="CV53" s="257">
        <f ca="1">IF($Q53=$B53,0,IF(AND('Bonus Depreciation Help'!$C$34="50%",$Q$5=Inservice),VLOOKUP($C$2,'LookUp Ranges'!$A$64:$CY$69,CI$38)*$B53,VLOOKUP($C$2,'LookUp Ranges'!$A$56:$CY$62,CI$38)*$B53))</f>
        <v>0</v>
      </c>
      <c r="CW53" s="257">
        <f ca="1">IF($Q53=$B53,0,IF(AND('Bonus Depreciation Help'!$C$34="50%",$Q$5=Inservice),VLOOKUP($C$2,'LookUp Ranges'!$A$64:$CY$69,CJ$38)*$B53,VLOOKUP($C$2,'LookUp Ranges'!$A$56:$CY$62,CJ$38)*$B53))</f>
        <v>0</v>
      </c>
      <c r="CX53" s="257">
        <f ca="1">IF($Q53=$B53,0,IF(AND('Bonus Depreciation Help'!$C$34="50%",$Q$5=Inservice),VLOOKUP($C$2,'LookUp Ranges'!$A$64:$CY$69,CK$38)*$B53,VLOOKUP($C$2,'LookUp Ranges'!$A$56:$CY$62,CK$38)*$B53))</f>
        <v>0</v>
      </c>
      <c r="CY53" s="247">
        <f t="shared" ca="1" si="28"/>
        <v>0</v>
      </c>
    </row>
    <row r="54" spans="1:103" x14ac:dyDescent="0.2">
      <c r="A54" s="246">
        <f t="shared" si="26"/>
        <v>16</v>
      </c>
      <c r="B54" s="238">
        <f t="shared" si="27"/>
        <v>0</v>
      </c>
      <c r="C54" s="248"/>
      <c r="D54" s="248"/>
      <c r="E54" s="248"/>
      <c r="F54" s="248"/>
      <c r="G54" s="248"/>
      <c r="H54" s="248"/>
      <c r="I54" s="248"/>
      <c r="J54" s="248"/>
      <c r="K54" s="248"/>
      <c r="L54" s="248"/>
      <c r="M54" s="248"/>
      <c r="N54" s="248"/>
      <c r="O54" s="248"/>
      <c r="P54" s="248"/>
      <c r="Q54" s="248"/>
      <c r="R54" s="256">
        <f ca="1">IF(AND('Bonus Depreciation Help'!$C$34="100%",R$5=Inservice),$B54,IF(AND('Bonus Depreciation Help'!$C$34="50%",R$5=Inservice),VLOOKUP($C$2,'LookUp Ranges'!$A$64:$CY$69,D$38)*$B54,VLOOKUP($C$2,'LookUp Ranges'!$A$56:$CY$62,D$38)*$B54))</f>
        <v>0</v>
      </c>
      <c r="S54" s="256">
        <f ca="1">IF($R54=$B54,0,IF(AND('Bonus Depreciation Help'!$C$34="50%",$R$5=Inservice),VLOOKUP($C$2,'LookUp Ranges'!$A$64:$CY$69,E$38)*$B54,VLOOKUP($C$2,'LookUp Ranges'!$A$56:$CY$62,E$38)*$B54))</f>
        <v>0</v>
      </c>
      <c r="T54" s="256">
        <f ca="1">IF($R54=$B54,0,IF(AND('Bonus Depreciation Help'!$C$34="50%",$R$5=Inservice),VLOOKUP($C$2,'LookUp Ranges'!$A$64:$CY$69,F$38)*$B54,VLOOKUP($C$2,'LookUp Ranges'!$A$56:$CY$62,F$38)*$B54))</f>
        <v>0</v>
      </c>
      <c r="U54" s="256">
        <f ca="1">IF($R54=$B54,0,IF(AND('Bonus Depreciation Help'!$C$34="50%",$R$5=Inservice),VLOOKUP($C$2,'LookUp Ranges'!$A$64:$CY$69,G$38)*$B54,VLOOKUP($C$2,'LookUp Ranges'!$A$56:$CY$62,G$38)*$B54))</f>
        <v>0</v>
      </c>
      <c r="V54" s="256">
        <f ca="1">IF($R54=$B54,0,IF(AND('Bonus Depreciation Help'!$C$34="50%",$R$5=Inservice),VLOOKUP($C$2,'LookUp Ranges'!$A$64:$CY$69,H$38)*$B54,VLOOKUP($C$2,'LookUp Ranges'!$A$56:$CY$62,H$38)*$B54))</f>
        <v>0</v>
      </c>
      <c r="W54" s="256">
        <f ca="1">IF($R54=$B54,0,IF(AND('Bonus Depreciation Help'!$C$34="50%",$R$5=Inservice),VLOOKUP($C$2,'LookUp Ranges'!$A$64:$CY$69,I$38)*$B54,VLOOKUP($C$2,'LookUp Ranges'!$A$56:$CY$62,I$38)*$B54))</f>
        <v>0</v>
      </c>
      <c r="X54" s="256">
        <f ca="1">IF($R54=$B54,0,IF(AND('Bonus Depreciation Help'!$C$34="50%",$R$5=Inservice),VLOOKUP($C$2,'LookUp Ranges'!$A$64:$CY$69,J$38)*$B54,VLOOKUP($C$2,'LookUp Ranges'!$A$56:$CY$62,J$38)*$B54))</f>
        <v>0</v>
      </c>
      <c r="Y54" s="256">
        <f ca="1">IF($R54=$B54,0,IF(AND('Bonus Depreciation Help'!$C$34="50%",$R$5=Inservice),VLOOKUP($C$2,'LookUp Ranges'!$A$64:$CY$69,K$38)*$B54,VLOOKUP($C$2,'LookUp Ranges'!$A$56:$CY$62,K$38)*$B54))</f>
        <v>0</v>
      </c>
      <c r="Z54" s="257">
        <f ca="1">IF($R54=$B54,0,IF(AND('Bonus Depreciation Help'!$C$34="50%",$R$5=Inservice),VLOOKUP($C$2,'LookUp Ranges'!$A$64:$CY$69,L$38)*$B54,VLOOKUP($C$2,'LookUp Ranges'!$A$56:$CY$62,L$38)*$B54))</f>
        <v>0</v>
      </c>
      <c r="AA54" s="257">
        <f ca="1">IF($R54=$B54,0,IF(AND('Bonus Depreciation Help'!$C$34="50%",$R$5=Inservice),VLOOKUP($C$2,'LookUp Ranges'!$A$64:$CY$69,M$38)*$B54,VLOOKUP($C$2,'LookUp Ranges'!$A$56:$CY$62,M$38)*$B54))</f>
        <v>0</v>
      </c>
      <c r="AB54" s="257">
        <f ca="1">IF($R54=$B54,0,IF(AND('Bonus Depreciation Help'!$C$34="50%",$R$5=Inservice),VLOOKUP($C$2,'LookUp Ranges'!$A$64:$CY$69,N$38)*$B54,VLOOKUP($C$2,'LookUp Ranges'!$A$56:$CY$62,N$38)*$B54))</f>
        <v>0</v>
      </c>
      <c r="AC54" s="257">
        <f ca="1">IF($R54=$B54,0,IF(AND('Bonus Depreciation Help'!$C$34="50%",$R$5=Inservice),VLOOKUP($C$2,'LookUp Ranges'!$A$64:$CY$69,O$38)*$B54,VLOOKUP($C$2,'LookUp Ranges'!$A$56:$CY$62,O$38)*$B54))</f>
        <v>0</v>
      </c>
      <c r="AD54" s="257">
        <f ca="1">IF($R54=$B54,0,IF(AND('Bonus Depreciation Help'!$C$34="50%",$R$5=Inservice),VLOOKUP($C$2,'LookUp Ranges'!$A$64:$CY$69,P$38)*$B54,VLOOKUP($C$2,'LookUp Ranges'!$A$56:$CY$62,P$38)*$B54))</f>
        <v>0</v>
      </c>
      <c r="AE54" s="257">
        <f ca="1">IF($R54=$B54,0,IF(AND('Bonus Depreciation Help'!$C$34="50%",$R$5=Inservice),VLOOKUP($C$2,'LookUp Ranges'!$A$64:$CY$69,Q$38)*$B54,VLOOKUP($C$2,'LookUp Ranges'!$A$56:$CY$62,Q$38)*$B54))</f>
        <v>0</v>
      </c>
      <c r="AF54" s="257">
        <f ca="1">IF($R54=$B54,0,IF(AND('Bonus Depreciation Help'!$C$34="50%",$R$5=Inservice),VLOOKUP($C$2,'LookUp Ranges'!$A$64:$CY$69,R$38)*$B54,VLOOKUP($C$2,'LookUp Ranges'!$A$56:$CY$62,R$38)*$B54))</f>
        <v>0</v>
      </c>
      <c r="AG54" s="257">
        <f ca="1">IF($R54=$B54,0,IF(AND('Bonus Depreciation Help'!$C$34="50%",$R$5=Inservice),VLOOKUP($C$2,'LookUp Ranges'!$A$64:$CY$69,S$38)*$B54,VLOOKUP($C$2,'LookUp Ranges'!$A$56:$CY$62,S$38)*$B54))</f>
        <v>0</v>
      </c>
      <c r="AH54" s="257">
        <f ca="1">IF($R54=$B54,0,IF(AND('Bonus Depreciation Help'!$C$34="50%",$R$5=Inservice),VLOOKUP($C$2,'LookUp Ranges'!$A$64:$CY$69,T$38)*$B54,VLOOKUP($C$2,'LookUp Ranges'!$A$56:$CY$62,T$38)*$B54))</f>
        <v>0</v>
      </c>
      <c r="AI54" s="257">
        <f ca="1">IF($R54=$B54,0,IF(AND('Bonus Depreciation Help'!$C$34="50%",$R$5=Inservice),VLOOKUP($C$2,'LookUp Ranges'!$A$64:$CY$69,U$38)*$B54,VLOOKUP($C$2,'LookUp Ranges'!$A$56:$CY$62,U$38)*$B54))</f>
        <v>0</v>
      </c>
      <c r="AJ54" s="257">
        <f ca="1">IF($R54=$B54,0,IF(AND('Bonus Depreciation Help'!$C$34="50%",$R$5=Inservice),VLOOKUP($C$2,'LookUp Ranges'!$A$64:$CY$69,V$38)*$B54,VLOOKUP($C$2,'LookUp Ranges'!$A$56:$CY$62,V$38)*$B54))</f>
        <v>0</v>
      </c>
      <c r="AK54" s="257">
        <f ca="1">IF($R54=$B54,0,IF(AND('Bonus Depreciation Help'!$C$34="50%",$R$5=Inservice),VLOOKUP($C$2,'LookUp Ranges'!$A$64:$CY$69,W$38)*$B54,VLOOKUP($C$2,'LookUp Ranges'!$A$56:$CY$62,W$38)*$B54))</f>
        <v>0</v>
      </c>
      <c r="AL54" s="257">
        <f ca="1">IF($R54=$B54,0,IF(AND('Bonus Depreciation Help'!$C$34="50%",$R$5=Inservice),VLOOKUP($C$2,'LookUp Ranges'!$A$64:$CY$69,X$38)*$B54,VLOOKUP($C$2,'LookUp Ranges'!$A$56:$CY$62,X$38)*$B54))</f>
        <v>0</v>
      </c>
      <c r="AM54" s="257">
        <f ca="1">IF($R54=$B54,0,IF(AND('Bonus Depreciation Help'!$C$34="50%",$R$5=Inservice),VLOOKUP($C$2,'LookUp Ranges'!$A$64:$CY$69,Y$38)*$B54,VLOOKUP($C$2,'LookUp Ranges'!$A$56:$CY$62,Y$38)*$B54))</f>
        <v>0</v>
      </c>
      <c r="AN54" s="257">
        <f ca="1">IF($R54=$B54,0,IF(AND('Bonus Depreciation Help'!$C$34="50%",$R$5=Inservice),VLOOKUP($C$2,'LookUp Ranges'!$A$64:$CY$69,Z$38)*$B54,VLOOKUP($C$2,'LookUp Ranges'!$A$56:$CY$62,Z$38)*$B54))</f>
        <v>0</v>
      </c>
      <c r="AO54" s="257">
        <f ca="1">IF($R54=$B54,0,IF(AND('Bonus Depreciation Help'!$C$34="50%",$R$5=Inservice),VLOOKUP($C$2,'LookUp Ranges'!$A$64:$CY$69,AA$38)*$B54,VLOOKUP($C$2,'LookUp Ranges'!$A$56:$CY$62,AA$38)*$B54))</f>
        <v>0</v>
      </c>
      <c r="AP54" s="257">
        <f ca="1">IF($R54=$B54,0,IF(AND('Bonus Depreciation Help'!$C$34="50%",$R$5=Inservice),VLOOKUP($C$2,'LookUp Ranges'!$A$64:$CY$69,AB$38)*$B54,VLOOKUP($C$2,'LookUp Ranges'!$A$56:$CY$62,AB$38)*$B54))</f>
        <v>0</v>
      </c>
      <c r="AQ54" s="257">
        <f ca="1">IF($R54=$B54,0,IF(AND('Bonus Depreciation Help'!$C$34="50%",$R$5=Inservice),VLOOKUP($C$2,'LookUp Ranges'!$A$64:$CY$69,AC$38)*$B54,VLOOKUP($C$2,'LookUp Ranges'!$A$56:$CY$62,AC$38)*$B54))</f>
        <v>0</v>
      </c>
      <c r="AR54" s="257">
        <f ca="1">IF($R54=$B54,0,IF(AND('Bonus Depreciation Help'!$C$34="50%",$R$5=Inservice),VLOOKUP($C$2,'LookUp Ranges'!$A$64:$CY$69,AD$38)*$B54,VLOOKUP($C$2,'LookUp Ranges'!$A$56:$CY$62,AD$38)*$B54))</f>
        <v>0</v>
      </c>
      <c r="AS54" s="257">
        <f ca="1">IF($R54=$B54,0,IF(AND('Bonus Depreciation Help'!$C$34="50%",$R$5=Inservice),VLOOKUP($C$2,'LookUp Ranges'!$A$64:$CY$69,AE$38)*$B54,VLOOKUP($C$2,'LookUp Ranges'!$A$56:$CY$62,AE$38)*$B54))</f>
        <v>0</v>
      </c>
      <c r="AT54" s="257">
        <f ca="1">IF($R54=$B54,0,IF(AND('Bonus Depreciation Help'!$C$34="50%",$R$5=Inservice),VLOOKUP($C$2,'LookUp Ranges'!$A$64:$CY$69,AF$38)*$B54,VLOOKUP($C$2,'LookUp Ranges'!$A$56:$CY$62,AF$38)*$B54))</f>
        <v>0</v>
      </c>
      <c r="AU54" s="257">
        <f ca="1">IF($R54=$B54,0,IF(AND('Bonus Depreciation Help'!$C$34="50%",$R$5=Inservice),VLOOKUP($C$2,'LookUp Ranges'!$A$64:$CY$69,AG$38)*$B54,VLOOKUP($C$2,'LookUp Ranges'!$A$56:$CY$62,AG$38)*$B54))</f>
        <v>0</v>
      </c>
      <c r="AV54" s="257">
        <f ca="1">IF($R54=$B54,0,IF(AND('Bonus Depreciation Help'!$C$34="50%",$R$5=Inservice),VLOOKUP($C$2,'LookUp Ranges'!$A$64:$CY$69,AH$38)*$B54,VLOOKUP($C$2,'LookUp Ranges'!$A$56:$CY$62,AH$38)*$B54))</f>
        <v>0</v>
      </c>
      <c r="AW54" s="257">
        <f ca="1">IF($R54=$B54,0,IF(AND('Bonus Depreciation Help'!$C$34="50%",$R$5=Inservice),VLOOKUP($C$2,'LookUp Ranges'!$A$64:$CY$69,AI$38)*$B54,VLOOKUP($C$2,'LookUp Ranges'!$A$56:$CY$62,AI$38)*$B54))</f>
        <v>0</v>
      </c>
      <c r="AX54" s="257">
        <f ca="1">IF($R54=$B54,0,IF(AND('Bonus Depreciation Help'!$C$34="50%",$R$5=Inservice),VLOOKUP($C$2,'LookUp Ranges'!$A$64:$CY$69,AJ$38)*$B54,VLOOKUP($C$2,'LookUp Ranges'!$A$56:$CY$62,AJ$38)*$B54))</f>
        <v>0</v>
      </c>
      <c r="AY54" s="257">
        <f ca="1">IF($R54=$B54,0,IF(AND('Bonus Depreciation Help'!$C$34="50%",$R$5=Inservice),VLOOKUP($C$2,'LookUp Ranges'!$A$64:$CY$69,AK$38)*$B54,VLOOKUP($C$2,'LookUp Ranges'!$A$56:$CY$62,AK$38)*$B54))</f>
        <v>0</v>
      </c>
      <c r="AZ54" s="257">
        <f ca="1">IF($R54=$B54,0,IF(AND('Bonus Depreciation Help'!$C$34="50%",$R$5=Inservice),VLOOKUP($C$2,'LookUp Ranges'!$A$64:$CY$69,AL$38)*$B54,VLOOKUP($C$2,'LookUp Ranges'!$A$56:$CY$62,AL$38)*$B54))</f>
        <v>0</v>
      </c>
      <c r="BA54" s="257">
        <f ca="1">IF($R54=$B54,0,IF(AND('Bonus Depreciation Help'!$C$34="50%",$R$5=Inservice),VLOOKUP($C$2,'LookUp Ranges'!$A$64:$CY$69,AM$38)*$B54,VLOOKUP($C$2,'LookUp Ranges'!$A$56:$CY$62,AM$38)*$B54))</f>
        <v>0</v>
      </c>
      <c r="BB54" s="257">
        <f ca="1">IF($R54=$B54,0,IF(AND('Bonus Depreciation Help'!$C$34="50%",$R$5=Inservice),VLOOKUP($C$2,'LookUp Ranges'!$A$64:$CY$69,AN$38)*$B54,VLOOKUP($C$2,'LookUp Ranges'!$A$56:$CY$62,AN$38)*$B54))</f>
        <v>0</v>
      </c>
      <c r="BC54" s="257">
        <f ca="1">IF($R54=$B54,0,IF(AND('Bonus Depreciation Help'!$C$34="50%",$R$5=Inservice),VLOOKUP($C$2,'LookUp Ranges'!$A$64:$CY$69,AO$38)*$B54,VLOOKUP($C$2,'LookUp Ranges'!$A$56:$CY$62,AO$38)*$B54))</f>
        <v>0</v>
      </c>
      <c r="BD54" s="257">
        <f ca="1">IF($R54=$B54,0,IF(AND('Bonus Depreciation Help'!$C$34="50%",$R$5=Inservice),VLOOKUP($C$2,'LookUp Ranges'!$A$64:$CY$69,AP$38)*$B54,VLOOKUP($C$2,'LookUp Ranges'!$A$56:$CY$62,AP$38)*$B54))</f>
        <v>0</v>
      </c>
      <c r="BE54" s="257">
        <f ca="1">IF($R54=$B54,0,IF(AND('Bonus Depreciation Help'!$C$34="50%",$R$5=Inservice),VLOOKUP($C$2,'LookUp Ranges'!$A$64:$CY$69,AQ$38)*$B54,VLOOKUP($C$2,'LookUp Ranges'!$A$56:$CY$62,AQ$38)*$B54))</f>
        <v>0</v>
      </c>
      <c r="BF54" s="257">
        <f ca="1">IF($R54=$B54,0,IF(AND('Bonus Depreciation Help'!$C$34="50%",$R$5=Inservice),VLOOKUP($C$2,'LookUp Ranges'!$A$64:$CY$69,AR$38)*$B54,VLOOKUP($C$2,'LookUp Ranges'!$A$56:$CY$62,AR$38)*$B54))</f>
        <v>0</v>
      </c>
      <c r="BG54" s="257">
        <f ca="1">IF($R54=$B54,0,IF(AND('Bonus Depreciation Help'!$C$34="50%",$R$5=Inservice),VLOOKUP($C$2,'LookUp Ranges'!$A$64:$CY$69,AS$38)*$B54,VLOOKUP($C$2,'LookUp Ranges'!$A$56:$CY$62,AS$38)*$B54))</f>
        <v>0</v>
      </c>
      <c r="BH54" s="257">
        <f ca="1">IF($R54=$B54,0,IF(AND('Bonus Depreciation Help'!$C$34="50%",$R$5=Inservice),VLOOKUP($C$2,'LookUp Ranges'!$A$64:$CY$69,AT$38)*$B54,VLOOKUP($C$2,'LookUp Ranges'!$A$56:$CY$62,AT$38)*$B54))</f>
        <v>0</v>
      </c>
      <c r="BI54" s="257">
        <f ca="1">IF($R54=$B54,0,IF(AND('Bonus Depreciation Help'!$C$34="50%",$R$5=Inservice),VLOOKUP($C$2,'LookUp Ranges'!$A$64:$CY$69,AU$38)*$B54,VLOOKUP($C$2,'LookUp Ranges'!$A$56:$CY$62,AU$38)*$B54))</f>
        <v>0</v>
      </c>
      <c r="BJ54" s="257">
        <f ca="1">IF($R54=$B54,0,IF(AND('Bonus Depreciation Help'!$C$34="50%",$R$5=Inservice),VLOOKUP($C$2,'LookUp Ranges'!$A$64:$CY$69,AV$38)*$B54,VLOOKUP($C$2,'LookUp Ranges'!$A$56:$CY$62,AV$38)*$B54))</f>
        <v>0</v>
      </c>
      <c r="BK54" s="257">
        <f ca="1">IF($R54=$B54,0,IF(AND('Bonus Depreciation Help'!$C$34="50%",$R$5=Inservice),VLOOKUP($C$2,'LookUp Ranges'!$A$64:$CY$69,AW$38)*$B54,VLOOKUP($C$2,'LookUp Ranges'!$A$56:$CY$62,AW$38)*$B54))</f>
        <v>0</v>
      </c>
      <c r="BL54" s="257">
        <f ca="1">IF($R54=$B54,0,IF(AND('Bonus Depreciation Help'!$C$34="50%",$R$5=Inservice),VLOOKUP($C$2,'LookUp Ranges'!$A$64:$CY$69,AX$38)*$B54,VLOOKUP($C$2,'LookUp Ranges'!$A$56:$CY$62,AX$38)*$B54))</f>
        <v>0</v>
      </c>
      <c r="BM54" s="257">
        <f ca="1">IF($R54=$B54,0,IF(AND('Bonus Depreciation Help'!$C$34="50%",$R$5=Inservice),VLOOKUP($C$2,'LookUp Ranges'!$A$64:$CY$69,AY$38)*$B54,VLOOKUP($C$2,'LookUp Ranges'!$A$56:$CY$62,AY$38)*$B54))</f>
        <v>0</v>
      </c>
      <c r="BN54" s="257">
        <f ca="1">IF($R54=$B54,0,IF(AND('Bonus Depreciation Help'!$C$34="50%",$R$5=Inservice),VLOOKUP($C$2,'LookUp Ranges'!$A$64:$CY$69,AZ$38)*$B54,VLOOKUP($C$2,'LookUp Ranges'!$A$56:$CY$62,AZ$38)*$B54))</f>
        <v>0</v>
      </c>
      <c r="BO54" s="257">
        <f ca="1">IF($R54=$B54,0,IF(AND('Bonus Depreciation Help'!$C$34="50%",$R$5=Inservice),VLOOKUP($C$2,'LookUp Ranges'!$A$64:$CY$69,BA$38)*$B54,VLOOKUP($C$2,'LookUp Ranges'!$A$56:$CY$62,BA$38)*$B54))</f>
        <v>0</v>
      </c>
      <c r="BP54" s="257">
        <f ca="1">IF($R54=$B54,0,IF(AND('Bonus Depreciation Help'!$C$34="50%",$R$5=Inservice),VLOOKUP($C$2,'LookUp Ranges'!$A$64:$CY$69,BB$38)*$B54,VLOOKUP($C$2,'LookUp Ranges'!$A$56:$CY$62,BB$38)*$B54))</f>
        <v>0</v>
      </c>
      <c r="BQ54" s="257">
        <f ca="1">IF($R54=$B54,0,IF(AND('Bonus Depreciation Help'!$C$34="50%",$R$5=Inservice),VLOOKUP($C$2,'LookUp Ranges'!$A$64:$CY$69,BC$38)*$B54,VLOOKUP($C$2,'LookUp Ranges'!$A$56:$CY$62,BC$38)*$B54))</f>
        <v>0</v>
      </c>
      <c r="BR54" s="257">
        <f ca="1">IF($R54=$B54,0,IF(AND('Bonus Depreciation Help'!$C$34="50%",$R$5=Inservice),VLOOKUP($C$2,'LookUp Ranges'!$A$64:$CY$69,BD$38)*$B54,VLOOKUP($C$2,'LookUp Ranges'!$A$56:$CY$62,BD$38)*$B54))</f>
        <v>0</v>
      </c>
      <c r="BS54" s="257">
        <f ca="1">IF($R54=$B54,0,IF(AND('Bonus Depreciation Help'!$C$34="50%",$R$5=Inservice),VLOOKUP($C$2,'LookUp Ranges'!$A$64:$CY$69,BE$38)*$B54,VLOOKUP($C$2,'LookUp Ranges'!$A$56:$CY$62,BE$38)*$B54))</f>
        <v>0</v>
      </c>
      <c r="BT54" s="257">
        <f ca="1">IF($R54=$B54,0,IF(AND('Bonus Depreciation Help'!$C$34="50%",$R$5=Inservice),VLOOKUP($C$2,'LookUp Ranges'!$A$64:$CY$69,BF$38)*$B54,VLOOKUP($C$2,'LookUp Ranges'!$A$56:$CY$62,BF$38)*$B54))</f>
        <v>0</v>
      </c>
      <c r="BU54" s="257">
        <f ca="1">IF($R54=$B54,0,IF(AND('Bonus Depreciation Help'!$C$34="50%",$R$5=Inservice),VLOOKUP($C$2,'LookUp Ranges'!$A$64:$CY$69,BG$38)*$B54,VLOOKUP($C$2,'LookUp Ranges'!$A$56:$CY$62,BG$38)*$B54))</f>
        <v>0</v>
      </c>
      <c r="BV54" s="257">
        <f ca="1">IF($R54=$B54,0,IF(AND('Bonus Depreciation Help'!$C$34="50%",$R$5=Inservice),VLOOKUP($C$2,'LookUp Ranges'!$A$64:$CY$69,BH$38)*$B54,VLOOKUP($C$2,'LookUp Ranges'!$A$56:$CY$62,BH$38)*$B54))</f>
        <v>0</v>
      </c>
      <c r="BW54" s="257">
        <f ca="1">IF($R54=$B54,0,IF(AND('Bonus Depreciation Help'!$C$34="50%",$R$5=Inservice),VLOOKUP($C$2,'LookUp Ranges'!$A$64:$CY$69,BI$38)*$B54,VLOOKUP($C$2,'LookUp Ranges'!$A$56:$CY$62,BI$38)*$B54))</f>
        <v>0</v>
      </c>
      <c r="BX54" s="257">
        <f ca="1">IF($R54=$B54,0,IF(AND('Bonus Depreciation Help'!$C$34="50%",$R$5=Inservice),VLOOKUP($C$2,'LookUp Ranges'!$A$64:$CY$69,BJ$38)*$B54,VLOOKUP($C$2,'LookUp Ranges'!$A$56:$CY$62,BJ$38)*$B54))</f>
        <v>0</v>
      </c>
      <c r="BY54" s="257">
        <f ca="1">IF($R54=$B54,0,IF(AND('Bonus Depreciation Help'!$C$34="50%",$R$5=Inservice),VLOOKUP($C$2,'LookUp Ranges'!$A$64:$CY$69,BK$38)*$B54,VLOOKUP($C$2,'LookUp Ranges'!$A$56:$CY$62,BK$38)*$B54))</f>
        <v>0</v>
      </c>
      <c r="BZ54" s="257">
        <f ca="1">IF($R54=$B54,0,IF(AND('Bonus Depreciation Help'!$C$34="50%",$R$5=Inservice),VLOOKUP($C$2,'LookUp Ranges'!$A$64:$CY$69,BL$38)*$B54,VLOOKUP($C$2,'LookUp Ranges'!$A$56:$CY$62,BL$38)*$B54))</f>
        <v>0</v>
      </c>
      <c r="CA54" s="257">
        <f ca="1">IF($R54=$B54,0,IF(AND('Bonus Depreciation Help'!$C$34="50%",$R$5=Inservice),VLOOKUP($C$2,'LookUp Ranges'!$A$64:$CY$69,BM$38)*$B54,VLOOKUP($C$2,'LookUp Ranges'!$A$56:$CY$62,BM$38)*$B54))</f>
        <v>0</v>
      </c>
      <c r="CB54" s="257">
        <f ca="1">IF($R54=$B54,0,IF(AND('Bonus Depreciation Help'!$C$34="50%",$R$5=Inservice),VLOOKUP($C$2,'LookUp Ranges'!$A$64:$CY$69,BN$38)*$B54,VLOOKUP($C$2,'LookUp Ranges'!$A$56:$CY$62,BN$38)*$B54))</f>
        <v>0</v>
      </c>
      <c r="CC54" s="257">
        <f ca="1">IF($R54=$B54,0,IF(AND('Bonus Depreciation Help'!$C$34="50%",$R$5=Inservice),VLOOKUP($C$2,'LookUp Ranges'!$A$64:$CY$69,BO$38)*$B54,VLOOKUP($C$2,'LookUp Ranges'!$A$56:$CY$62,BO$38)*$B54))</f>
        <v>0</v>
      </c>
      <c r="CD54" s="257">
        <f ca="1">IF($R54=$B54,0,IF(AND('Bonus Depreciation Help'!$C$34="50%",$R$5=Inservice),VLOOKUP($C$2,'LookUp Ranges'!$A$64:$CY$69,BP$38)*$B54,VLOOKUP($C$2,'LookUp Ranges'!$A$56:$CY$62,BP$38)*$B54))</f>
        <v>0</v>
      </c>
      <c r="CE54" s="257">
        <f ca="1">IF($R54=$B54,0,IF(AND('Bonus Depreciation Help'!$C$34="50%",$R$5=Inservice),VLOOKUP($C$2,'LookUp Ranges'!$A$64:$CY$69,BQ$38)*$B54,VLOOKUP($C$2,'LookUp Ranges'!$A$56:$CY$62,BQ$38)*$B54))</f>
        <v>0</v>
      </c>
      <c r="CF54" s="257">
        <f ca="1">IF($R54=$B54,0,IF(AND('Bonus Depreciation Help'!$C$34="50%",$R$5=Inservice),VLOOKUP($C$2,'LookUp Ranges'!$A$64:$CY$69,BR$38)*$B54,VLOOKUP($C$2,'LookUp Ranges'!$A$56:$CY$62,BR$38)*$B54))</f>
        <v>0</v>
      </c>
      <c r="CG54" s="257">
        <f ca="1">IF($R54=$B54,0,IF(AND('Bonus Depreciation Help'!$C$34="50%",$R$5=Inservice),VLOOKUP($C$2,'LookUp Ranges'!$A$64:$CY$69,BS$38)*$B54,VLOOKUP($C$2,'LookUp Ranges'!$A$56:$CY$62,BS$38)*$B54))</f>
        <v>0</v>
      </c>
      <c r="CH54" s="257">
        <f ca="1">IF($R54=$B54,0,IF(AND('Bonus Depreciation Help'!$C$34="50%",$R$5=Inservice),VLOOKUP($C$2,'LookUp Ranges'!$A$64:$CY$69,BT$38)*$B54,VLOOKUP($C$2,'LookUp Ranges'!$A$56:$CY$62,BT$38)*$B54))</f>
        <v>0</v>
      </c>
      <c r="CI54" s="257">
        <f ca="1">IF($R54=$B54,0,IF(AND('Bonus Depreciation Help'!$C$34="50%",$R$5=Inservice),VLOOKUP($C$2,'LookUp Ranges'!$A$64:$CY$69,BU$38)*$B54,VLOOKUP($C$2,'LookUp Ranges'!$A$56:$CY$62,BU$38)*$B54))</f>
        <v>0</v>
      </c>
      <c r="CJ54" s="257">
        <f ca="1">IF($R54=$B54,0,IF(AND('Bonus Depreciation Help'!$C$34="50%",$R$5=Inservice),VLOOKUP($C$2,'LookUp Ranges'!$A$64:$CY$69,BV$38)*$B54,VLOOKUP($C$2,'LookUp Ranges'!$A$56:$CY$62,BV$38)*$B54))</f>
        <v>0</v>
      </c>
      <c r="CK54" s="257">
        <f ca="1">IF($R54=$B54,0,IF(AND('Bonus Depreciation Help'!$C$34="50%",$R$5=Inservice),VLOOKUP($C$2,'LookUp Ranges'!$A$64:$CY$69,BW$38)*$B54,VLOOKUP($C$2,'LookUp Ranges'!$A$56:$CY$62,BW$38)*$B54))</f>
        <v>0</v>
      </c>
      <c r="CL54" s="257">
        <f ca="1">IF($R54=$B54,0,IF(AND('Bonus Depreciation Help'!$C$34="50%",$R$5=Inservice),VLOOKUP($C$2,'LookUp Ranges'!$A$64:$CY$69,BX$38)*$B54,VLOOKUP($C$2,'LookUp Ranges'!$A$56:$CY$62,BX$38)*$B54))</f>
        <v>0</v>
      </c>
      <c r="CM54" s="257">
        <f ca="1">IF($R54=$B54,0,IF(AND('Bonus Depreciation Help'!$C$34="50%",$R$5=Inservice),VLOOKUP($C$2,'LookUp Ranges'!$A$64:$CY$69,BY$38)*$B54,VLOOKUP($C$2,'LookUp Ranges'!$A$56:$CY$62,BY$38)*$B54))</f>
        <v>0</v>
      </c>
      <c r="CN54" s="257">
        <f ca="1">IF($R54=$B54,0,IF(AND('Bonus Depreciation Help'!$C$34="50%",$R$5=Inservice),VLOOKUP($C$2,'LookUp Ranges'!$A$64:$CY$69,BZ$38)*$B54,VLOOKUP($C$2,'LookUp Ranges'!$A$56:$CY$62,BZ$38)*$B54))</f>
        <v>0</v>
      </c>
      <c r="CO54" s="257">
        <f ca="1">IF($R54=$B54,0,IF(AND('Bonus Depreciation Help'!$C$34="50%",$R$5=Inservice),VLOOKUP($C$2,'LookUp Ranges'!$A$64:$CY$69,CA$38)*$B54,VLOOKUP($C$2,'LookUp Ranges'!$A$56:$CY$62,CA$38)*$B54))</f>
        <v>0</v>
      </c>
      <c r="CP54" s="257">
        <f ca="1">IF($R54=$B54,0,IF(AND('Bonus Depreciation Help'!$C$34="50%",$R$5=Inservice),VLOOKUP($C$2,'LookUp Ranges'!$A$64:$CY$69,CB$38)*$B54,VLOOKUP($C$2,'LookUp Ranges'!$A$56:$CY$62,CB$38)*$B54))</f>
        <v>0</v>
      </c>
      <c r="CQ54" s="257">
        <f ca="1">IF($R54=$B54,0,IF(AND('Bonus Depreciation Help'!$C$34="50%",$R$5=Inservice),VLOOKUP($C$2,'LookUp Ranges'!$A$64:$CY$69,CC$38)*$B54,VLOOKUP($C$2,'LookUp Ranges'!$A$56:$CY$62,CC$38)*$B54))</f>
        <v>0</v>
      </c>
      <c r="CR54" s="257">
        <f ca="1">IF($R54=$B54,0,IF(AND('Bonus Depreciation Help'!$C$34="50%",$R$5=Inservice),VLOOKUP($C$2,'LookUp Ranges'!$A$64:$CY$69,CD$38)*$B54,VLOOKUP($C$2,'LookUp Ranges'!$A$56:$CY$62,CD$38)*$B54))</f>
        <v>0</v>
      </c>
      <c r="CS54" s="257">
        <f ca="1">IF($R54=$B54,0,IF(AND('Bonus Depreciation Help'!$C$34="50%",$R$5=Inservice),VLOOKUP($C$2,'LookUp Ranges'!$A$64:$CY$69,CE$38)*$B54,VLOOKUP($C$2,'LookUp Ranges'!$A$56:$CY$62,CE$38)*$B54))</f>
        <v>0</v>
      </c>
      <c r="CT54" s="257">
        <f ca="1">IF($R54=$B54,0,IF(AND('Bonus Depreciation Help'!$C$34="50%",$R$5=Inservice),VLOOKUP($C$2,'LookUp Ranges'!$A$64:$CY$69,CF$38)*$B54,VLOOKUP($C$2,'LookUp Ranges'!$A$56:$CY$62,CF$38)*$B54))</f>
        <v>0</v>
      </c>
      <c r="CU54" s="257">
        <f ca="1">IF($R54=$B54,0,IF(AND('Bonus Depreciation Help'!$C$34="50%",$R$5=Inservice),VLOOKUP($C$2,'LookUp Ranges'!$A$64:$CY$69,CG$38)*$B54,VLOOKUP($C$2,'LookUp Ranges'!$A$56:$CY$62,CG$38)*$B54))</f>
        <v>0</v>
      </c>
      <c r="CV54" s="257">
        <f ca="1">IF($R54=$B54,0,IF(AND('Bonus Depreciation Help'!$C$34="50%",$R$5=Inservice),VLOOKUP($C$2,'LookUp Ranges'!$A$64:$CY$69,CH$38)*$B54,VLOOKUP($C$2,'LookUp Ranges'!$A$56:$CY$62,CH$38)*$B54))</f>
        <v>0</v>
      </c>
      <c r="CW54" s="257">
        <f ca="1">IF($R54=$B54,0,IF(AND('Bonus Depreciation Help'!$C$34="50%",$R$5=Inservice),VLOOKUP($C$2,'LookUp Ranges'!$A$64:$CY$69,CI$38)*$B54,VLOOKUP($C$2,'LookUp Ranges'!$A$56:$CY$62,CI$38)*$B54))</f>
        <v>0</v>
      </c>
      <c r="CX54" s="257">
        <f ca="1">IF($R54=$B54,0,IF(AND('Bonus Depreciation Help'!$C$34="50%",$R$5=Inservice),VLOOKUP($C$2,'LookUp Ranges'!$A$64:$CY$69,CJ$38)*$B54,VLOOKUP($C$2,'LookUp Ranges'!$A$56:$CY$62,CJ$38)*$B54))</f>
        <v>0</v>
      </c>
      <c r="CY54" s="247">
        <f t="shared" ca="1" si="28"/>
        <v>0</v>
      </c>
    </row>
    <row r="55" spans="1:103" x14ac:dyDescent="0.2">
      <c r="A55" s="246">
        <f t="shared" si="26"/>
        <v>17</v>
      </c>
      <c r="B55" s="238">
        <f t="shared" si="27"/>
        <v>0</v>
      </c>
      <c r="C55" s="248"/>
      <c r="D55" s="248"/>
      <c r="E55" s="248"/>
      <c r="F55" s="248"/>
      <c r="G55" s="248"/>
      <c r="H55" s="248"/>
      <c r="I55" s="248"/>
      <c r="J55" s="248"/>
      <c r="K55" s="248"/>
      <c r="L55" s="248"/>
      <c r="M55" s="248"/>
      <c r="N55" s="248"/>
      <c r="O55" s="248"/>
      <c r="P55" s="248"/>
      <c r="Q55" s="248"/>
      <c r="R55" s="248"/>
      <c r="S55" s="256">
        <f ca="1">IF(AND('Bonus Depreciation Help'!$C$34="100%",S$5=Inservice),$B55,IF(AND('Bonus Depreciation Help'!$C$34="50%",S$5=Inservice),VLOOKUP($C$2,'LookUp Ranges'!$A$64:$CY$69,D$38)*$B55,VLOOKUP($C$2,'LookUp Ranges'!$A$56:$CY$62,D$38)*$B55))</f>
        <v>0</v>
      </c>
      <c r="T55" s="256">
        <f ca="1">IF($S55=$B55,0,IF(AND('Bonus Depreciation Help'!$C$34="50%",$S$5=Inservice),VLOOKUP($C$2,'LookUp Ranges'!$A$64:$CY$69,E$38)*$B55,VLOOKUP($C$2,'LookUp Ranges'!$A$56:$CY$62,E$38)*$B55))</f>
        <v>0</v>
      </c>
      <c r="U55" s="256">
        <f ca="1">IF($S55=$B55,0,IF(AND('Bonus Depreciation Help'!$C$34="50%",$S$5=Inservice),VLOOKUP($C$2,'LookUp Ranges'!$A$64:$CY$69,F$38)*$B55,VLOOKUP($C$2,'LookUp Ranges'!$A$56:$CY$62,F$38)*$B55))</f>
        <v>0</v>
      </c>
      <c r="V55" s="256">
        <f ca="1">IF($S55=$B55,0,IF(AND('Bonus Depreciation Help'!$C$34="50%",$S$5=Inservice),VLOOKUP($C$2,'LookUp Ranges'!$A$64:$CY$69,G$38)*$B55,VLOOKUP($C$2,'LookUp Ranges'!$A$56:$CY$62,G$38)*$B55))</f>
        <v>0</v>
      </c>
      <c r="W55" s="256">
        <f ca="1">IF($S55=$B55,0,IF(AND('Bonus Depreciation Help'!$C$34="50%",$S$5=Inservice),VLOOKUP($C$2,'LookUp Ranges'!$A$64:$CY$69,H$38)*$B55,VLOOKUP($C$2,'LookUp Ranges'!$A$56:$CY$62,H$38)*$B55))</f>
        <v>0</v>
      </c>
      <c r="X55" s="256">
        <f ca="1">IF($S55=$B55,0,IF(AND('Bonus Depreciation Help'!$C$34="50%",$S$5=Inservice),VLOOKUP($C$2,'LookUp Ranges'!$A$64:$CY$69,I$38)*$B55,VLOOKUP($C$2,'LookUp Ranges'!$A$56:$CY$62,I$38)*$B55))</f>
        <v>0</v>
      </c>
      <c r="Y55" s="256">
        <f ca="1">IF($S55=$B55,0,IF(AND('Bonus Depreciation Help'!$C$34="50%",$S$5=Inservice),VLOOKUP($C$2,'LookUp Ranges'!$A$64:$CY$69,J$38)*$B55,VLOOKUP($C$2,'LookUp Ranges'!$A$56:$CY$62,J$38)*$B55))</f>
        <v>0</v>
      </c>
      <c r="Z55" s="257">
        <f ca="1">IF($S55=$B55,0,IF(AND('Bonus Depreciation Help'!$C$34="50%",$S$5=Inservice),VLOOKUP($C$2,'LookUp Ranges'!$A$64:$CY$69,K$38)*$B55,VLOOKUP($C$2,'LookUp Ranges'!$A$56:$CY$62,K$38)*$B55))</f>
        <v>0</v>
      </c>
      <c r="AA55" s="257">
        <f ca="1">IF($S55=$B55,0,IF(AND('Bonus Depreciation Help'!$C$34="50%",$S$5=Inservice),VLOOKUP($C$2,'LookUp Ranges'!$A$64:$CY$69,L$38)*$B55,VLOOKUP($C$2,'LookUp Ranges'!$A$56:$CY$62,L$38)*$B55))</f>
        <v>0</v>
      </c>
      <c r="AB55" s="257">
        <f ca="1">IF($S55=$B55,0,IF(AND('Bonus Depreciation Help'!$C$34="50%",$S$5=Inservice),VLOOKUP($C$2,'LookUp Ranges'!$A$64:$CY$69,M$38)*$B55,VLOOKUP($C$2,'LookUp Ranges'!$A$56:$CY$62,M$38)*$B55))</f>
        <v>0</v>
      </c>
      <c r="AC55" s="257">
        <f ca="1">IF($S55=$B55,0,IF(AND('Bonus Depreciation Help'!$C$34="50%",$S$5=Inservice),VLOOKUP($C$2,'LookUp Ranges'!$A$64:$CY$69,N$38)*$B55,VLOOKUP($C$2,'LookUp Ranges'!$A$56:$CY$62,N$38)*$B55))</f>
        <v>0</v>
      </c>
      <c r="AD55" s="257">
        <f ca="1">IF($S55=$B55,0,IF(AND('Bonus Depreciation Help'!$C$34="50%",$S$5=Inservice),VLOOKUP($C$2,'LookUp Ranges'!$A$64:$CY$69,O$38)*$B55,VLOOKUP($C$2,'LookUp Ranges'!$A$56:$CY$62,O$38)*$B55))</f>
        <v>0</v>
      </c>
      <c r="AE55" s="257">
        <f ca="1">IF($S55=$B55,0,IF(AND('Bonus Depreciation Help'!$C$34="50%",$S$5=Inservice),VLOOKUP($C$2,'LookUp Ranges'!$A$64:$CY$69,P$38)*$B55,VLOOKUP($C$2,'LookUp Ranges'!$A$56:$CY$62,P$38)*$B55))</f>
        <v>0</v>
      </c>
      <c r="AF55" s="257">
        <f ca="1">IF($S55=$B55,0,IF(AND('Bonus Depreciation Help'!$C$34="50%",$S$5=Inservice),VLOOKUP($C$2,'LookUp Ranges'!$A$64:$CY$69,Q$38)*$B55,VLOOKUP($C$2,'LookUp Ranges'!$A$56:$CY$62,Q$38)*$B55))</f>
        <v>0</v>
      </c>
      <c r="AG55" s="257">
        <f ca="1">IF($S55=$B55,0,IF(AND('Bonus Depreciation Help'!$C$34="50%",$S$5=Inservice),VLOOKUP($C$2,'LookUp Ranges'!$A$64:$CY$69,R$38)*$B55,VLOOKUP($C$2,'LookUp Ranges'!$A$56:$CY$62,R$38)*$B55))</f>
        <v>0</v>
      </c>
      <c r="AH55" s="257">
        <f ca="1">IF($S55=$B55,0,IF(AND('Bonus Depreciation Help'!$C$34="50%",$S$5=Inservice),VLOOKUP($C$2,'LookUp Ranges'!$A$64:$CY$69,S$38)*$B55,VLOOKUP($C$2,'LookUp Ranges'!$A$56:$CY$62,S$38)*$B55))</f>
        <v>0</v>
      </c>
      <c r="AI55" s="257">
        <f ca="1">IF($S55=$B55,0,IF(AND('Bonus Depreciation Help'!$C$34="50%",$S$5=Inservice),VLOOKUP($C$2,'LookUp Ranges'!$A$64:$CY$69,T$38)*$B55,VLOOKUP($C$2,'LookUp Ranges'!$A$56:$CY$62,T$38)*$B55))</f>
        <v>0</v>
      </c>
      <c r="AJ55" s="257">
        <f ca="1">IF($S55=$B55,0,IF(AND('Bonus Depreciation Help'!$C$34="50%",$S$5=Inservice),VLOOKUP($C$2,'LookUp Ranges'!$A$64:$CY$69,U$38)*$B55,VLOOKUP($C$2,'LookUp Ranges'!$A$56:$CY$62,U$38)*$B55))</f>
        <v>0</v>
      </c>
      <c r="AK55" s="257">
        <f ca="1">IF($S55=$B55,0,IF(AND('Bonus Depreciation Help'!$C$34="50%",$S$5=Inservice),VLOOKUP($C$2,'LookUp Ranges'!$A$64:$CY$69,V$38)*$B55,VLOOKUP($C$2,'LookUp Ranges'!$A$56:$CY$62,V$38)*$B55))</f>
        <v>0</v>
      </c>
      <c r="AL55" s="257">
        <f ca="1">IF($S55=$B55,0,IF(AND('Bonus Depreciation Help'!$C$34="50%",$S$5=Inservice),VLOOKUP($C$2,'LookUp Ranges'!$A$64:$CY$69,W$38)*$B55,VLOOKUP($C$2,'LookUp Ranges'!$A$56:$CY$62,W$38)*$B55))</f>
        <v>0</v>
      </c>
      <c r="AM55" s="257">
        <f ca="1">IF($S55=$B55,0,IF(AND('Bonus Depreciation Help'!$C$34="50%",$S$5=Inservice),VLOOKUP($C$2,'LookUp Ranges'!$A$64:$CY$69,X$38)*$B55,VLOOKUP($C$2,'LookUp Ranges'!$A$56:$CY$62,X$38)*$B55))</f>
        <v>0</v>
      </c>
      <c r="AN55" s="257">
        <f ca="1">IF($S55=$B55,0,IF(AND('Bonus Depreciation Help'!$C$34="50%",$S$5=Inservice),VLOOKUP($C$2,'LookUp Ranges'!$A$64:$CY$69,Y$38)*$B55,VLOOKUP($C$2,'LookUp Ranges'!$A$56:$CY$62,Y$38)*$B55))</f>
        <v>0</v>
      </c>
      <c r="AO55" s="257">
        <f ca="1">IF($S55=$B55,0,IF(AND('Bonus Depreciation Help'!$C$34="50%",$S$5=Inservice),VLOOKUP($C$2,'LookUp Ranges'!$A$64:$CY$69,Z$38)*$B55,VLOOKUP($C$2,'LookUp Ranges'!$A$56:$CY$62,Z$38)*$B55))</f>
        <v>0</v>
      </c>
      <c r="AP55" s="257">
        <f ca="1">IF($S55=$B55,0,IF(AND('Bonus Depreciation Help'!$C$34="50%",$S$5=Inservice),VLOOKUP($C$2,'LookUp Ranges'!$A$64:$CY$69,AA$38)*$B55,VLOOKUP($C$2,'LookUp Ranges'!$A$56:$CY$62,AA$38)*$B55))</f>
        <v>0</v>
      </c>
      <c r="AQ55" s="257">
        <f ca="1">IF($S55=$B55,0,IF(AND('Bonus Depreciation Help'!$C$34="50%",$S$5=Inservice),VLOOKUP($C$2,'LookUp Ranges'!$A$64:$CY$69,AB$38)*$B55,VLOOKUP($C$2,'LookUp Ranges'!$A$56:$CY$62,AB$38)*$B55))</f>
        <v>0</v>
      </c>
      <c r="AR55" s="257">
        <f ca="1">IF($S55=$B55,0,IF(AND('Bonus Depreciation Help'!$C$34="50%",$S$5=Inservice),VLOOKUP($C$2,'LookUp Ranges'!$A$64:$CY$69,AC$38)*$B55,VLOOKUP($C$2,'LookUp Ranges'!$A$56:$CY$62,AC$38)*$B55))</f>
        <v>0</v>
      </c>
      <c r="AS55" s="257">
        <f ca="1">IF($S55=$B55,0,IF(AND('Bonus Depreciation Help'!$C$34="50%",$S$5=Inservice),VLOOKUP($C$2,'LookUp Ranges'!$A$64:$CY$69,AD$38)*$B55,VLOOKUP($C$2,'LookUp Ranges'!$A$56:$CY$62,AD$38)*$B55))</f>
        <v>0</v>
      </c>
      <c r="AT55" s="257">
        <f ca="1">IF($S55=$B55,0,IF(AND('Bonus Depreciation Help'!$C$34="50%",$S$5=Inservice),VLOOKUP($C$2,'LookUp Ranges'!$A$64:$CY$69,AE$38)*$B55,VLOOKUP($C$2,'LookUp Ranges'!$A$56:$CY$62,AE$38)*$B55))</f>
        <v>0</v>
      </c>
      <c r="AU55" s="257">
        <f ca="1">IF($S55=$B55,0,IF(AND('Bonus Depreciation Help'!$C$34="50%",$S$5=Inservice),VLOOKUP($C$2,'LookUp Ranges'!$A$64:$CY$69,AF$38)*$B55,VLOOKUP($C$2,'LookUp Ranges'!$A$56:$CY$62,AF$38)*$B55))</f>
        <v>0</v>
      </c>
      <c r="AV55" s="257">
        <f ca="1">IF($S55=$B55,0,IF(AND('Bonus Depreciation Help'!$C$34="50%",$S$5=Inservice),VLOOKUP($C$2,'LookUp Ranges'!$A$64:$CY$69,AG$38)*$B55,VLOOKUP($C$2,'LookUp Ranges'!$A$56:$CY$62,AG$38)*$B55))</f>
        <v>0</v>
      </c>
      <c r="AW55" s="257">
        <f ca="1">IF($S55=$B55,0,IF(AND('Bonus Depreciation Help'!$C$34="50%",$S$5=Inservice),VLOOKUP($C$2,'LookUp Ranges'!$A$64:$CY$69,AH$38)*$B55,VLOOKUP($C$2,'LookUp Ranges'!$A$56:$CY$62,AH$38)*$B55))</f>
        <v>0</v>
      </c>
      <c r="AX55" s="257">
        <f ca="1">IF($S55=$B55,0,IF(AND('Bonus Depreciation Help'!$C$34="50%",$S$5=Inservice),VLOOKUP($C$2,'LookUp Ranges'!$A$64:$CY$69,AI$38)*$B55,VLOOKUP($C$2,'LookUp Ranges'!$A$56:$CY$62,AI$38)*$B55))</f>
        <v>0</v>
      </c>
      <c r="AY55" s="257">
        <f ca="1">IF($S55=$B55,0,IF(AND('Bonus Depreciation Help'!$C$34="50%",$S$5=Inservice),VLOOKUP($C$2,'LookUp Ranges'!$A$64:$CY$69,AJ$38)*$B55,VLOOKUP($C$2,'LookUp Ranges'!$A$56:$CY$62,AJ$38)*$B55))</f>
        <v>0</v>
      </c>
      <c r="AZ55" s="257">
        <f ca="1">IF($S55=$B55,0,IF(AND('Bonus Depreciation Help'!$C$34="50%",$S$5=Inservice),VLOOKUP($C$2,'LookUp Ranges'!$A$64:$CY$69,AK$38)*$B55,VLOOKUP($C$2,'LookUp Ranges'!$A$56:$CY$62,AK$38)*$B55))</f>
        <v>0</v>
      </c>
      <c r="BA55" s="257">
        <f ca="1">IF($S55=$B55,0,IF(AND('Bonus Depreciation Help'!$C$34="50%",$S$5=Inservice),VLOOKUP($C$2,'LookUp Ranges'!$A$64:$CY$69,AL$38)*$B55,VLOOKUP($C$2,'LookUp Ranges'!$A$56:$CY$62,AL$38)*$B55))</f>
        <v>0</v>
      </c>
      <c r="BB55" s="257">
        <f ca="1">IF($S55=$B55,0,IF(AND('Bonus Depreciation Help'!$C$34="50%",$S$5=Inservice),VLOOKUP($C$2,'LookUp Ranges'!$A$64:$CY$69,AM$38)*$B55,VLOOKUP($C$2,'LookUp Ranges'!$A$56:$CY$62,AM$38)*$B55))</f>
        <v>0</v>
      </c>
      <c r="BC55" s="257">
        <f ca="1">IF($S55=$B55,0,IF(AND('Bonus Depreciation Help'!$C$34="50%",$S$5=Inservice),VLOOKUP($C$2,'LookUp Ranges'!$A$64:$CY$69,AN$38)*$B55,VLOOKUP($C$2,'LookUp Ranges'!$A$56:$CY$62,AN$38)*$B55))</f>
        <v>0</v>
      </c>
      <c r="BD55" s="257">
        <f ca="1">IF($S55=$B55,0,IF(AND('Bonus Depreciation Help'!$C$34="50%",$S$5=Inservice),VLOOKUP($C$2,'LookUp Ranges'!$A$64:$CY$69,AO$38)*$B55,VLOOKUP($C$2,'LookUp Ranges'!$A$56:$CY$62,AO$38)*$B55))</f>
        <v>0</v>
      </c>
      <c r="BE55" s="257">
        <f ca="1">IF($S55=$B55,0,IF(AND('Bonus Depreciation Help'!$C$34="50%",$S$5=Inservice),VLOOKUP($C$2,'LookUp Ranges'!$A$64:$CY$69,AP$38)*$B55,VLOOKUP($C$2,'LookUp Ranges'!$A$56:$CY$62,AP$38)*$B55))</f>
        <v>0</v>
      </c>
      <c r="BF55" s="257">
        <f ca="1">IF($S55=$B55,0,IF(AND('Bonus Depreciation Help'!$C$34="50%",$S$5=Inservice),VLOOKUP($C$2,'LookUp Ranges'!$A$64:$CY$69,AQ$38)*$B55,VLOOKUP($C$2,'LookUp Ranges'!$A$56:$CY$62,AQ$38)*$B55))</f>
        <v>0</v>
      </c>
      <c r="BG55" s="257">
        <f ca="1">IF($S55=$B55,0,IF(AND('Bonus Depreciation Help'!$C$34="50%",$S$5=Inservice),VLOOKUP($C$2,'LookUp Ranges'!$A$64:$CY$69,AR$38)*$B55,VLOOKUP($C$2,'LookUp Ranges'!$A$56:$CY$62,AR$38)*$B55))</f>
        <v>0</v>
      </c>
      <c r="BH55" s="257">
        <f ca="1">IF($S55=$B55,0,IF(AND('Bonus Depreciation Help'!$C$34="50%",$S$5=Inservice),VLOOKUP($C$2,'LookUp Ranges'!$A$64:$CY$69,AS$38)*$B55,VLOOKUP($C$2,'LookUp Ranges'!$A$56:$CY$62,AS$38)*$B55))</f>
        <v>0</v>
      </c>
      <c r="BI55" s="257">
        <f ca="1">IF($S55=$B55,0,IF(AND('Bonus Depreciation Help'!$C$34="50%",$S$5=Inservice),VLOOKUP($C$2,'LookUp Ranges'!$A$64:$CY$69,AT$38)*$B55,VLOOKUP($C$2,'LookUp Ranges'!$A$56:$CY$62,AT$38)*$B55))</f>
        <v>0</v>
      </c>
      <c r="BJ55" s="257">
        <f ca="1">IF($S55=$B55,0,IF(AND('Bonus Depreciation Help'!$C$34="50%",$S$5=Inservice),VLOOKUP($C$2,'LookUp Ranges'!$A$64:$CY$69,AU$38)*$B55,VLOOKUP($C$2,'LookUp Ranges'!$A$56:$CY$62,AU$38)*$B55))</f>
        <v>0</v>
      </c>
      <c r="BK55" s="257">
        <f ca="1">IF($S55=$B55,0,IF(AND('Bonus Depreciation Help'!$C$34="50%",$S$5=Inservice),VLOOKUP($C$2,'LookUp Ranges'!$A$64:$CY$69,AV$38)*$B55,VLOOKUP($C$2,'LookUp Ranges'!$A$56:$CY$62,AV$38)*$B55))</f>
        <v>0</v>
      </c>
      <c r="BL55" s="257">
        <f ca="1">IF($S55=$B55,0,IF(AND('Bonus Depreciation Help'!$C$34="50%",$S$5=Inservice),VLOOKUP($C$2,'LookUp Ranges'!$A$64:$CY$69,AW$38)*$B55,VLOOKUP($C$2,'LookUp Ranges'!$A$56:$CY$62,AW$38)*$B55))</f>
        <v>0</v>
      </c>
      <c r="BM55" s="257">
        <f ca="1">IF($S55=$B55,0,IF(AND('Bonus Depreciation Help'!$C$34="50%",$S$5=Inservice),VLOOKUP($C$2,'LookUp Ranges'!$A$64:$CY$69,AX$38)*$B55,VLOOKUP($C$2,'LookUp Ranges'!$A$56:$CY$62,AX$38)*$B55))</f>
        <v>0</v>
      </c>
      <c r="BN55" s="257">
        <f ca="1">IF($S55=$B55,0,IF(AND('Bonus Depreciation Help'!$C$34="50%",$S$5=Inservice),VLOOKUP($C$2,'LookUp Ranges'!$A$64:$CY$69,AY$38)*$B55,VLOOKUP($C$2,'LookUp Ranges'!$A$56:$CY$62,AY$38)*$B55))</f>
        <v>0</v>
      </c>
      <c r="BO55" s="257">
        <f ca="1">IF($S55=$B55,0,IF(AND('Bonus Depreciation Help'!$C$34="50%",$S$5=Inservice),VLOOKUP($C$2,'LookUp Ranges'!$A$64:$CY$69,AZ$38)*$B55,VLOOKUP($C$2,'LookUp Ranges'!$A$56:$CY$62,AZ$38)*$B55))</f>
        <v>0</v>
      </c>
      <c r="BP55" s="257">
        <f ca="1">IF($S55=$B55,0,IF(AND('Bonus Depreciation Help'!$C$34="50%",$S$5=Inservice),VLOOKUP($C$2,'LookUp Ranges'!$A$64:$CY$69,BA$38)*$B55,VLOOKUP($C$2,'LookUp Ranges'!$A$56:$CY$62,BA$38)*$B55))</f>
        <v>0</v>
      </c>
      <c r="BQ55" s="257">
        <f ca="1">IF($S55=$B55,0,IF(AND('Bonus Depreciation Help'!$C$34="50%",$S$5=Inservice),VLOOKUP($C$2,'LookUp Ranges'!$A$64:$CY$69,BB$38)*$B55,VLOOKUP($C$2,'LookUp Ranges'!$A$56:$CY$62,BB$38)*$B55))</f>
        <v>0</v>
      </c>
      <c r="BR55" s="257">
        <f ca="1">IF($S55=$B55,0,IF(AND('Bonus Depreciation Help'!$C$34="50%",$S$5=Inservice),VLOOKUP($C$2,'LookUp Ranges'!$A$64:$CY$69,BC$38)*$B55,VLOOKUP($C$2,'LookUp Ranges'!$A$56:$CY$62,BC$38)*$B55))</f>
        <v>0</v>
      </c>
      <c r="BS55" s="257">
        <f ca="1">IF($S55=$B55,0,IF(AND('Bonus Depreciation Help'!$C$34="50%",$S$5=Inservice),VLOOKUP($C$2,'LookUp Ranges'!$A$64:$CY$69,BD$38)*$B55,VLOOKUP($C$2,'LookUp Ranges'!$A$56:$CY$62,BD$38)*$B55))</f>
        <v>0</v>
      </c>
      <c r="BT55" s="257">
        <f ca="1">IF($S55=$B55,0,IF(AND('Bonus Depreciation Help'!$C$34="50%",$S$5=Inservice),VLOOKUP($C$2,'LookUp Ranges'!$A$64:$CY$69,BE$38)*$B55,VLOOKUP($C$2,'LookUp Ranges'!$A$56:$CY$62,BE$38)*$B55))</f>
        <v>0</v>
      </c>
      <c r="BU55" s="257">
        <f ca="1">IF($S55=$B55,0,IF(AND('Bonus Depreciation Help'!$C$34="50%",$S$5=Inservice),VLOOKUP($C$2,'LookUp Ranges'!$A$64:$CY$69,BF$38)*$B55,VLOOKUP($C$2,'LookUp Ranges'!$A$56:$CY$62,BF$38)*$B55))</f>
        <v>0</v>
      </c>
      <c r="BV55" s="257">
        <f ca="1">IF($S55=$B55,0,IF(AND('Bonus Depreciation Help'!$C$34="50%",$S$5=Inservice),VLOOKUP($C$2,'LookUp Ranges'!$A$64:$CY$69,BG$38)*$B55,VLOOKUP($C$2,'LookUp Ranges'!$A$56:$CY$62,BG$38)*$B55))</f>
        <v>0</v>
      </c>
      <c r="BW55" s="257">
        <f ca="1">IF($S55=$B55,0,IF(AND('Bonus Depreciation Help'!$C$34="50%",$S$5=Inservice),VLOOKUP($C$2,'LookUp Ranges'!$A$64:$CY$69,BH$38)*$B55,VLOOKUP($C$2,'LookUp Ranges'!$A$56:$CY$62,BH$38)*$B55))</f>
        <v>0</v>
      </c>
      <c r="BX55" s="257">
        <f ca="1">IF($S55=$B55,0,IF(AND('Bonus Depreciation Help'!$C$34="50%",$S$5=Inservice),VLOOKUP($C$2,'LookUp Ranges'!$A$64:$CY$69,BI$38)*$B55,VLOOKUP($C$2,'LookUp Ranges'!$A$56:$CY$62,BI$38)*$B55))</f>
        <v>0</v>
      </c>
      <c r="BY55" s="257">
        <f ca="1">IF($S55=$B55,0,IF(AND('Bonus Depreciation Help'!$C$34="50%",$S$5=Inservice),VLOOKUP($C$2,'LookUp Ranges'!$A$64:$CY$69,BJ$38)*$B55,VLOOKUP($C$2,'LookUp Ranges'!$A$56:$CY$62,BJ$38)*$B55))</f>
        <v>0</v>
      </c>
      <c r="BZ55" s="257">
        <f ca="1">IF($S55=$B55,0,IF(AND('Bonus Depreciation Help'!$C$34="50%",$S$5=Inservice),VLOOKUP($C$2,'LookUp Ranges'!$A$64:$CY$69,BK$38)*$B55,VLOOKUP($C$2,'LookUp Ranges'!$A$56:$CY$62,BK$38)*$B55))</f>
        <v>0</v>
      </c>
      <c r="CA55" s="257">
        <f ca="1">IF($S55=$B55,0,IF(AND('Bonus Depreciation Help'!$C$34="50%",$S$5=Inservice),VLOOKUP($C$2,'LookUp Ranges'!$A$64:$CY$69,BL$38)*$B55,VLOOKUP($C$2,'LookUp Ranges'!$A$56:$CY$62,BL$38)*$B55))</f>
        <v>0</v>
      </c>
      <c r="CB55" s="257">
        <f ca="1">IF($S55=$B55,0,IF(AND('Bonus Depreciation Help'!$C$34="50%",$S$5=Inservice),VLOOKUP($C$2,'LookUp Ranges'!$A$64:$CY$69,BM$38)*$B55,VLOOKUP($C$2,'LookUp Ranges'!$A$56:$CY$62,BM$38)*$B55))</f>
        <v>0</v>
      </c>
      <c r="CC55" s="257">
        <f ca="1">IF($S55=$B55,0,IF(AND('Bonus Depreciation Help'!$C$34="50%",$S$5=Inservice),VLOOKUP($C$2,'LookUp Ranges'!$A$64:$CY$69,BN$38)*$B55,VLOOKUP($C$2,'LookUp Ranges'!$A$56:$CY$62,BN$38)*$B55))</f>
        <v>0</v>
      </c>
      <c r="CD55" s="257">
        <f ca="1">IF($S55=$B55,0,IF(AND('Bonus Depreciation Help'!$C$34="50%",$S$5=Inservice),VLOOKUP($C$2,'LookUp Ranges'!$A$64:$CY$69,BO$38)*$B55,VLOOKUP($C$2,'LookUp Ranges'!$A$56:$CY$62,BO$38)*$B55))</f>
        <v>0</v>
      </c>
      <c r="CE55" s="257">
        <f ca="1">IF($S55=$B55,0,IF(AND('Bonus Depreciation Help'!$C$34="50%",$S$5=Inservice),VLOOKUP($C$2,'LookUp Ranges'!$A$64:$CY$69,BP$38)*$B55,VLOOKUP($C$2,'LookUp Ranges'!$A$56:$CY$62,BP$38)*$B55))</f>
        <v>0</v>
      </c>
      <c r="CF55" s="257">
        <f ca="1">IF($S55=$B55,0,IF(AND('Bonus Depreciation Help'!$C$34="50%",$S$5=Inservice),VLOOKUP($C$2,'LookUp Ranges'!$A$64:$CY$69,BQ$38)*$B55,VLOOKUP($C$2,'LookUp Ranges'!$A$56:$CY$62,BQ$38)*$B55))</f>
        <v>0</v>
      </c>
      <c r="CG55" s="257">
        <f ca="1">IF($S55=$B55,0,IF(AND('Bonus Depreciation Help'!$C$34="50%",$S$5=Inservice),VLOOKUP($C$2,'LookUp Ranges'!$A$64:$CY$69,BR$38)*$B55,VLOOKUP($C$2,'LookUp Ranges'!$A$56:$CY$62,BR$38)*$B55))</f>
        <v>0</v>
      </c>
      <c r="CH55" s="257">
        <f ca="1">IF($S55=$B55,0,IF(AND('Bonus Depreciation Help'!$C$34="50%",$S$5=Inservice),VLOOKUP($C$2,'LookUp Ranges'!$A$64:$CY$69,BS$38)*$B55,VLOOKUP($C$2,'LookUp Ranges'!$A$56:$CY$62,BS$38)*$B55))</f>
        <v>0</v>
      </c>
      <c r="CI55" s="257">
        <f ca="1">IF($S55=$B55,0,IF(AND('Bonus Depreciation Help'!$C$34="50%",$S$5=Inservice),VLOOKUP($C$2,'LookUp Ranges'!$A$64:$CY$69,BT$38)*$B55,VLOOKUP($C$2,'LookUp Ranges'!$A$56:$CY$62,BT$38)*$B55))</f>
        <v>0</v>
      </c>
      <c r="CJ55" s="257">
        <f ca="1">IF($S55=$B55,0,IF(AND('Bonus Depreciation Help'!$C$34="50%",$S$5=Inservice),VLOOKUP($C$2,'LookUp Ranges'!$A$64:$CY$69,BU$38)*$B55,VLOOKUP($C$2,'LookUp Ranges'!$A$56:$CY$62,BU$38)*$B55))</f>
        <v>0</v>
      </c>
      <c r="CK55" s="257">
        <f ca="1">IF($S55=$B55,0,IF(AND('Bonus Depreciation Help'!$C$34="50%",$S$5=Inservice),VLOOKUP($C$2,'LookUp Ranges'!$A$64:$CY$69,BV$38)*$B55,VLOOKUP($C$2,'LookUp Ranges'!$A$56:$CY$62,BV$38)*$B55))</f>
        <v>0</v>
      </c>
      <c r="CL55" s="257">
        <f ca="1">IF($S55=$B55,0,IF(AND('Bonus Depreciation Help'!$C$34="50%",$S$5=Inservice),VLOOKUP($C$2,'LookUp Ranges'!$A$64:$CY$69,BW$38)*$B55,VLOOKUP($C$2,'LookUp Ranges'!$A$56:$CY$62,BW$38)*$B55))</f>
        <v>0</v>
      </c>
      <c r="CM55" s="257">
        <f ca="1">IF($S55=$B55,0,IF(AND('Bonus Depreciation Help'!$C$34="50%",$S$5=Inservice),VLOOKUP($C$2,'LookUp Ranges'!$A$64:$CY$69,BX$38)*$B55,VLOOKUP($C$2,'LookUp Ranges'!$A$56:$CY$62,BX$38)*$B55))</f>
        <v>0</v>
      </c>
      <c r="CN55" s="257">
        <f ca="1">IF($S55=$B55,0,IF(AND('Bonus Depreciation Help'!$C$34="50%",$S$5=Inservice),VLOOKUP($C$2,'LookUp Ranges'!$A$64:$CY$69,BY$38)*$B55,VLOOKUP($C$2,'LookUp Ranges'!$A$56:$CY$62,BY$38)*$B55))</f>
        <v>0</v>
      </c>
      <c r="CO55" s="257">
        <f ca="1">IF($S55=$B55,0,IF(AND('Bonus Depreciation Help'!$C$34="50%",$S$5=Inservice),VLOOKUP($C$2,'LookUp Ranges'!$A$64:$CY$69,BZ$38)*$B55,VLOOKUP($C$2,'LookUp Ranges'!$A$56:$CY$62,BZ$38)*$B55))</f>
        <v>0</v>
      </c>
      <c r="CP55" s="257">
        <f ca="1">IF($S55=$B55,0,IF(AND('Bonus Depreciation Help'!$C$34="50%",$S$5=Inservice),VLOOKUP($C$2,'LookUp Ranges'!$A$64:$CY$69,CA$38)*$B55,VLOOKUP($C$2,'LookUp Ranges'!$A$56:$CY$62,CA$38)*$B55))</f>
        <v>0</v>
      </c>
      <c r="CQ55" s="257">
        <f ca="1">IF($S55=$B55,0,IF(AND('Bonus Depreciation Help'!$C$34="50%",$S$5=Inservice),VLOOKUP($C$2,'LookUp Ranges'!$A$64:$CY$69,CB$38)*$B55,VLOOKUP($C$2,'LookUp Ranges'!$A$56:$CY$62,CB$38)*$B55))</f>
        <v>0</v>
      </c>
      <c r="CR55" s="257">
        <f ca="1">IF($S55=$B55,0,IF(AND('Bonus Depreciation Help'!$C$34="50%",$S$5=Inservice),VLOOKUP($C$2,'LookUp Ranges'!$A$64:$CY$69,CC$38)*$B55,VLOOKUP($C$2,'LookUp Ranges'!$A$56:$CY$62,CC$38)*$B55))</f>
        <v>0</v>
      </c>
      <c r="CS55" s="257">
        <f ca="1">IF($S55=$B55,0,IF(AND('Bonus Depreciation Help'!$C$34="50%",$S$5=Inservice),VLOOKUP($C$2,'LookUp Ranges'!$A$64:$CY$69,CD$38)*$B55,VLOOKUP($C$2,'LookUp Ranges'!$A$56:$CY$62,CD$38)*$B55))</f>
        <v>0</v>
      </c>
      <c r="CT55" s="257">
        <f ca="1">IF($S55=$B55,0,IF(AND('Bonus Depreciation Help'!$C$34="50%",$S$5=Inservice),VLOOKUP($C$2,'LookUp Ranges'!$A$64:$CY$69,CE$38)*$B55,VLOOKUP($C$2,'LookUp Ranges'!$A$56:$CY$62,CE$38)*$B55))</f>
        <v>0</v>
      </c>
      <c r="CU55" s="257">
        <f ca="1">IF($S55=$B55,0,IF(AND('Bonus Depreciation Help'!$C$34="50%",$S$5=Inservice),VLOOKUP($C$2,'LookUp Ranges'!$A$64:$CY$69,CF$38)*$B55,VLOOKUP($C$2,'LookUp Ranges'!$A$56:$CY$62,CF$38)*$B55))</f>
        <v>0</v>
      </c>
      <c r="CV55" s="257">
        <f ca="1">IF($S55=$B55,0,IF(AND('Bonus Depreciation Help'!$C$34="50%",$S$5=Inservice),VLOOKUP($C$2,'LookUp Ranges'!$A$64:$CY$69,CG$38)*$B55,VLOOKUP($C$2,'LookUp Ranges'!$A$56:$CY$62,CG$38)*$B55))</f>
        <v>0</v>
      </c>
      <c r="CW55" s="257">
        <f ca="1">IF($S55=$B55,0,IF(AND('Bonus Depreciation Help'!$C$34="50%",$S$5=Inservice),VLOOKUP($C$2,'LookUp Ranges'!$A$64:$CY$69,CH$38)*$B55,VLOOKUP($C$2,'LookUp Ranges'!$A$56:$CY$62,CH$38)*$B55))</f>
        <v>0</v>
      </c>
      <c r="CX55" s="257">
        <f ca="1">IF($S55=$B55,0,IF(AND('Bonus Depreciation Help'!$C$34="50%",$S$5=Inservice),VLOOKUP($C$2,'LookUp Ranges'!$A$64:$CY$69,CI$38)*$B55,VLOOKUP($C$2,'LookUp Ranges'!$A$56:$CY$62,CI$38)*$B55))</f>
        <v>0</v>
      </c>
      <c r="CY55" s="247">
        <f t="shared" ca="1" si="28"/>
        <v>0</v>
      </c>
    </row>
    <row r="56" spans="1:103" x14ac:dyDescent="0.2">
      <c r="A56" s="246">
        <f t="shared" si="26"/>
        <v>18</v>
      </c>
      <c r="B56" s="238">
        <f t="shared" si="27"/>
        <v>0</v>
      </c>
      <c r="C56" s="248"/>
      <c r="D56" s="248"/>
      <c r="E56" s="248"/>
      <c r="F56" s="248"/>
      <c r="G56" s="248"/>
      <c r="H56" s="248"/>
      <c r="I56" s="248"/>
      <c r="J56" s="248"/>
      <c r="K56" s="248"/>
      <c r="L56" s="248"/>
      <c r="M56" s="248"/>
      <c r="N56" s="248"/>
      <c r="O56" s="248"/>
      <c r="P56" s="248"/>
      <c r="Q56" s="248"/>
      <c r="R56" s="248"/>
      <c r="S56" s="248"/>
      <c r="T56" s="256">
        <f ca="1">IF(AND('Bonus Depreciation Help'!$C$34="100%",T$5=Inservice),$B56,IF(AND('Bonus Depreciation Help'!$C$34="50%",T$5=Inservice),VLOOKUP($C$2,'LookUp Ranges'!$A$64:$CY$69,D$38)*$B56,VLOOKUP($C$2,'LookUp Ranges'!$A$56:$CY$62,D$38)*$B56))</f>
        <v>0</v>
      </c>
      <c r="U56" s="256">
        <f ca="1">IF($T56=$B56,0,IF(AND('Bonus Depreciation Help'!$C$34="50%",$T$5=Inservice),VLOOKUP($C$2,'LookUp Ranges'!$A$64:$CY$69,E$38)*$B56,VLOOKUP($C$2,'LookUp Ranges'!$A$56:$CY$62,E$38)*$B56))</f>
        <v>0</v>
      </c>
      <c r="V56" s="256">
        <f ca="1">IF($T56=$B56,0,IF(AND('Bonus Depreciation Help'!$C$34="50%",$T$5=Inservice),VLOOKUP($C$2,'LookUp Ranges'!$A$64:$CY$69,F$38)*$B56,VLOOKUP($C$2,'LookUp Ranges'!$A$56:$CY$62,F$38)*$B56))</f>
        <v>0</v>
      </c>
      <c r="W56" s="256">
        <f ca="1">IF($T56=$B56,0,IF(AND('Bonus Depreciation Help'!$C$34="50%",$T$5=Inservice),VLOOKUP($C$2,'LookUp Ranges'!$A$64:$CY$69,G$38)*$B56,VLOOKUP($C$2,'LookUp Ranges'!$A$56:$CY$62,G$38)*$B56))</f>
        <v>0</v>
      </c>
      <c r="X56" s="256">
        <f ca="1">IF($T56=$B56,0,IF(AND('Bonus Depreciation Help'!$C$34="50%",$T$5=Inservice),VLOOKUP($C$2,'LookUp Ranges'!$A$64:$CY$69,H$38)*$B56,VLOOKUP($C$2,'LookUp Ranges'!$A$56:$CY$62,H$38)*$B56))</f>
        <v>0</v>
      </c>
      <c r="Y56" s="256">
        <f ca="1">IF($T56=$B56,0,IF(AND('Bonus Depreciation Help'!$C$34="50%",$T$5=Inservice),VLOOKUP($C$2,'LookUp Ranges'!$A$64:$CY$69,I$38)*$B56,VLOOKUP($C$2,'LookUp Ranges'!$A$56:$CY$62,I$38)*$B56))</f>
        <v>0</v>
      </c>
      <c r="Z56" s="257">
        <f ca="1">IF($T56=$B56,0,IF(AND('Bonus Depreciation Help'!$C$34="50%",$T$5=Inservice),VLOOKUP($C$2,'LookUp Ranges'!$A$64:$CY$69,J$38)*$B56,VLOOKUP($C$2,'LookUp Ranges'!$A$56:$CY$62,J$38)*$B56))</f>
        <v>0</v>
      </c>
      <c r="AA56" s="257">
        <f ca="1">IF($T56=$B56,0,IF(AND('Bonus Depreciation Help'!$C$34="50%",$T$5=Inservice),VLOOKUP($C$2,'LookUp Ranges'!$A$64:$CY$69,K$38)*$B56,VLOOKUP($C$2,'LookUp Ranges'!$A$56:$CY$62,K$38)*$B56))</f>
        <v>0</v>
      </c>
      <c r="AB56" s="257">
        <f ca="1">IF($T56=$B56,0,IF(AND('Bonus Depreciation Help'!$C$34="50%",$T$5=Inservice),VLOOKUP($C$2,'LookUp Ranges'!$A$64:$CY$69,L$38)*$B56,VLOOKUP($C$2,'LookUp Ranges'!$A$56:$CY$62,L$38)*$B56))</f>
        <v>0</v>
      </c>
      <c r="AC56" s="257">
        <f ca="1">IF($T56=$B56,0,IF(AND('Bonus Depreciation Help'!$C$34="50%",$T$5=Inservice),VLOOKUP($C$2,'LookUp Ranges'!$A$64:$CY$69,M$38)*$B56,VLOOKUP($C$2,'LookUp Ranges'!$A$56:$CY$62,M$38)*$B56))</f>
        <v>0</v>
      </c>
      <c r="AD56" s="257">
        <f ca="1">IF($T56=$B56,0,IF(AND('Bonus Depreciation Help'!$C$34="50%",$T$5=Inservice),VLOOKUP($C$2,'LookUp Ranges'!$A$64:$CY$69,N$38)*$B56,VLOOKUP($C$2,'LookUp Ranges'!$A$56:$CY$62,N$38)*$B56))</f>
        <v>0</v>
      </c>
      <c r="AE56" s="257">
        <f ca="1">IF($T56=$B56,0,IF(AND('Bonus Depreciation Help'!$C$34="50%",$T$5=Inservice),VLOOKUP($C$2,'LookUp Ranges'!$A$64:$CY$69,O$38)*$B56,VLOOKUP($C$2,'LookUp Ranges'!$A$56:$CY$62,O$38)*$B56))</f>
        <v>0</v>
      </c>
      <c r="AF56" s="257">
        <f ca="1">IF($T56=$B56,0,IF(AND('Bonus Depreciation Help'!$C$34="50%",$T$5=Inservice),VLOOKUP($C$2,'LookUp Ranges'!$A$64:$CY$69,P$38)*$B56,VLOOKUP($C$2,'LookUp Ranges'!$A$56:$CY$62,P$38)*$B56))</f>
        <v>0</v>
      </c>
      <c r="AG56" s="257">
        <f ca="1">IF($T56=$B56,0,IF(AND('Bonus Depreciation Help'!$C$34="50%",$T$5=Inservice),VLOOKUP($C$2,'LookUp Ranges'!$A$64:$CY$69,Q$38)*$B56,VLOOKUP($C$2,'LookUp Ranges'!$A$56:$CY$62,Q$38)*$B56))</f>
        <v>0</v>
      </c>
      <c r="AH56" s="257">
        <f ca="1">IF($T56=$B56,0,IF(AND('Bonus Depreciation Help'!$C$34="50%",$T$5=Inservice),VLOOKUP($C$2,'LookUp Ranges'!$A$64:$CY$69,R$38)*$B56,VLOOKUP($C$2,'LookUp Ranges'!$A$56:$CY$62,R$38)*$B56))</f>
        <v>0</v>
      </c>
      <c r="AI56" s="257">
        <f ca="1">IF($T56=$B56,0,IF(AND('Bonus Depreciation Help'!$C$34="50%",$T$5=Inservice),VLOOKUP($C$2,'LookUp Ranges'!$A$64:$CY$69,S$38)*$B56,VLOOKUP($C$2,'LookUp Ranges'!$A$56:$CY$62,S$38)*$B56))</f>
        <v>0</v>
      </c>
      <c r="AJ56" s="257">
        <f ca="1">IF($T56=$B56,0,IF(AND('Bonus Depreciation Help'!$C$34="50%",$T$5=Inservice),VLOOKUP($C$2,'LookUp Ranges'!$A$64:$CY$69,T$38)*$B56,VLOOKUP($C$2,'LookUp Ranges'!$A$56:$CY$62,T$38)*$B56))</f>
        <v>0</v>
      </c>
      <c r="AK56" s="257">
        <f ca="1">IF($T56=$B56,0,IF(AND('Bonus Depreciation Help'!$C$34="50%",$T$5=Inservice),VLOOKUP($C$2,'LookUp Ranges'!$A$64:$CY$69,U$38)*$B56,VLOOKUP($C$2,'LookUp Ranges'!$A$56:$CY$62,U$38)*$B56))</f>
        <v>0</v>
      </c>
      <c r="AL56" s="257">
        <f ca="1">IF($T56=$B56,0,IF(AND('Bonus Depreciation Help'!$C$34="50%",$T$5=Inservice),VLOOKUP($C$2,'LookUp Ranges'!$A$64:$CY$69,V$38)*$B56,VLOOKUP($C$2,'LookUp Ranges'!$A$56:$CY$62,V$38)*$B56))</f>
        <v>0</v>
      </c>
      <c r="AM56" s="257">
        <f ca="1">IF($T56=$B56,0,IF(AND('Bonus Depreciation Help'!$C$34="50%",$T$5=Inservice),VLOOKUP($C$2,'LookUp Ranges'!$A$64:$CY$69,W$38)*$B56,VLOOKUP($C$2,'LookUp Ranges'!$A$56:$CY$62,W$38)*$B56))</f>
        <v>0</v>
      </c>
      <c r="AN56" s="257">
        <f ca="1">IF($T56=$B56,0,IF(AND('Bonus Depreciation Help'!$C$34="50%",$T$5=Inservice),VLOOKUP($C$2,'LookUp Ranges'!$A$64:$CY$69,X$38)*$B56,VLOOKUP($C$2,'LookUp Ranges'!$A$56:$CY$62,X$38)*$B56))</f>
        <v>0</v>
      </c>
      <c r="AO56" s="257">
        <f ca="1">IF($T56=$B56,0,IF(AND('Bonus Depreciation Help'!$C$34="50%",$T$5=Inservice),VLOOKUP($C$2,'LookUp Ranges'!$A$64:$CY$69,Y$38)*$B56,VLOOKUP($C$2,'LookUp Ranges'!$A$56:$CY$62,Y$38)*$B56))</f>
        <v>0</v>
      </c>
      <c r="AP56" s="257">
        <f ca="1">IF($T56=$B56,0,IF(AND('Bonus Depreciation Help'!$C$34="50%",$T$5=Inservice),VLOOKUP($C$2,'LookUp Ranges'!$A$64:$CY$69,Z$38)*$B56,VLOOKUP($C$2,'LookUp Ranges'!$A$56:$CY$62,Z$38)*$B56))</f>
        <v>0</v>
      </c>
      <c r="AQ56" s="257">
        <f ca="1">IF($T56=$B56,0,IF(AND('Bonus Depreciation Help'!$C$34="50%",$T$5=Inservice),VLOOKUP($C$2,'LookUp Ranges'!$A$64:$CY$69,AA$38)*$B56,VLOOKUP($C$2,'LookUp Ranges'!$A$56:$CY$62,AA$38)*$B56))</f>
        <v>0</v>
      </c>
      <c r="AR56" s="257">
        <f ca="1">IF($T56=$B56,0,IF(AND('Bonus Depreciation Help'!$C$34="50%",$T$5=Inservice),VLOOKUP($C$2,'LookUp Ranges'!$A$64:$CY$69,AB$38)*$B56,VLOOKUP($C$2,'LookUp Ranges'!$A$56:$CY$62,AB$38)*$B56))</f>
        <v>0</v>
      </c>
      <c r="AS56" s="257">
        <f ca="1">IF($T56=$B56,0,IF(AND('Bonus Depreciation Help'!$C$34="50%",$T$5=Inservice),VLOOKUP($C$2,'LookUp Ranges'!$A$64:$CY$69,AC$38)*$B56,VLOOKUP($C$2,'LookUp Ranges'!$A$56:$CY$62,AC$38)*$B56))</f>
        <v>0</v>
      </c>
      <c r="AT56" s="257">
        <f ca="1">IF($T56=$B56,0,IF(AND('Bonus Depreciation Help'!$C$34="50%",$T$5=Inservice),VLOOKUP($C$2,'LookUp Ranges'!$A$64:$CY$69,AD$38)*$B56,VLOOKUP($C$2,'LookUp Ranges'!$A$56:$CY$62,AD$38)*$B56))</f>
        <v>0</v>
      </c>
      <c r="AU56" s="257">
        <f ca="1">IF($T56=$B56,0,IF(AND('Bonus Depreciation Help'!$C$34="50%",$T$5=Inservice),VLOOKUP($C$2,'LookUp Ranges'!$A$64:$CY$69,AE$38)*$B56,VLOOKUP($C$2,'LookUp Ranges'!$A$56:$CY$62,AE$38)*$B56))</f>
        <v>0</v>
      </c>
      <c r="AV56" s="257">
        <f ca="1">IF($T56=$B56,0,IF(AND('Bonus Depreciation Help'!$C$34="50%",$T$5=Inservice),VLOOKUP($C$2,'LookUp Ranges'!$A$64:$CY$69,AF$38)*$B56,VLOOKUP($C$2,'LookUp Ranges'!$A$56:$CY$62,AF$38)*$B56))</f>
        <v>0</v>
      </c>
      <c r="AW56" s="257">
        <f ca="1">IF($T56=$B56,0,IF(AND('Bonus Depreciation Help'!$C$34="50%",$T$5=Inservice),VLOOKUP($C$2,'LookUp Ranges'!$A$64:$CY$69,AG$38)*$B56,VLOOKUP($C$2,'LookUp Ranges'!$A$56:$CY$62,AG$38)*$B56))</f>
        <v>0</v>
      </c>
      <c r="AX56" s="257">
        <f ca="1">IF($T56=$B56,0,IF(AND('Bonus Depreciation Help'!$C$34="50%",$T$5=Inservice),VLOOKUP($C$2,'LookUp Ranges'!$A$64:$CY$69,AH$38)*$B56,VLOOKUP($C$2,'LookUp Ranges'!$A$56:$CY$62,AH$38)*$B56))</f>
        <v>0</v>
      </c>
      <c r="AY56" s="257">
        <f ca="1">IF($T56=$B56,0,IF(AND('Bonus Depreciation Help'!$C$34="50%",$T$5=Inservice),VLOOKUP($C$2,'LookUp Ranges'!$A$64:$CY$69,AI$38)*$B56,VLOOKUP($C$2,'LookUp Ranges'!$A$56:$CY$62,AI$38)*$B56))</f>
        <v>0</v>
      </c>
      <c r="AZ56" s="257">
        <f ca="1">IF($T56=$B56,0,IF(AND('Bonus Depreciation Help'!$C$34="50%",$T$5=Inservice),VLOOKUP($C$2,'LookUp Ranges'!$A$64:$CY$69,AJ$38)*$B56,VLOOKUP($C$2,'LookUp Ranges'!$A$56:$CY$62,AJ$38)*$B56))</f>
        <v>0</v>
      </c>
      <c r="BA56" s="257">
        <f ca="1">IF($T56=$B56,0,IF(AND('Bonus Depreciation Help'!$C$34="50%",$T$5=Inservice),VLOOKUP($C$2,'LookUp Ranges'!$A$64:$CY$69,AK$38)*$B56,VLOOKUP($C$2,'LookUp Ranges'!$A$56:$CY$62,AK$38)*$B56))</f>
        <v>0</v>
      </c>
      <c r="BB56" s="257">
        <f ca="1">IF($T56=$B56,0,IF(AND('Bonus Depreciation Help'!$C$34="50%",$T$5=Inservice),VLOOKUP($C$2,'LookUp Ranges'!$A$64:$CY$69,AL$38)*$B56,VLOOKUP($C$2,'LookUp Ranges'!$A$56:$CY$62,AL$38)*$B56))</f>
        <v>0</v>
      </c>
      <c r="BC56" s="257">
        <f ca="1">IF($T56=$B56,0,IF(AND('Bonus Depreciation Help'!$C$34="50%",$T$5=Inservice),VLOOKUP($C$2,'LookUp Ranges'!$A$64:$CY$69,AM$38)*$B56,VLOOKUP($C$2,'LookUp Ranges'!$A$56:$CY$62,AM$38)*$B56))</f>
        <v>0</v>
      </c>
      <c r="BD56" s="257">
        <f ca="1">IF($T56=$B56,0,IF(AND('Bonus Depreciation Help'!$C$34="50%",$T$5=Inservice),VLOOKUP($C$2,'LookUp Ranges'!$A$64:$CY$69,AN$38)*$B56,VLOOKUP($C$2,'LookUp Ranges'!$A$56:$CY$62,AN$38)*$B56))</f>
        <v>0</v>
      </c>
      <c r="BE56" s="257">
        <f ca="1">IF($T56=$B56,0,IF(AND('Bonus Depreciation Help'!$C$34="50%",$T$5=Inservice),VLOOKUP($C$2,'LookUp Ranges'!$A$64:$CY$69,AO$38)*$B56,VLOOKUP($C$2,'LookUp Ranges'!$A$56:$CY$62,AO$38)*$B56))</f>
        <v>0</v>
      </c>
      <c r="BF56" s="257">
        <f ca="1">IF($T56=$B56,0,IF(AND('Bonus Depreciation Help'!$C$34="50%",$T$5=Inservice),VLOOKUP($C$2,'LookUp Ranges'!$A$64:$CY$69,AP$38)*$B56,VLOOKUP($C$2,'LookUp Ranges'!$A$56:$CY$62,AP$38)*$B56))</f>
        <v>0</v>
      </c>
      <c r="BG56" s="257">
        <f ca="1">IF($T56=$B56,0,IF(AND('Bonus Depreciation Help'!$C$34="50%",$T$5=Inservice),VLOOKUP($C$2,'LookUp Ranges'!$A$64:$CY$69,AQ$38)*$B56,VLOOKUP($C$2,'LookUp Ranges'!$A$56:$CY$62,AQ$38)*$B56))</f>
        <v>0</v>
      </c>
      <c r="BH56" s="257">
        <f ca="1">IF($T56=$B56,0,IF(AND('Bonus Depreciation Help'!$C$34="50%",$T$5=Inservice),VLOOKUP($C$2,'LookUp Ranges'!$A$64:$CY$69,AR$38)*$B56,VLOOKUP($C$2,'LookUp Ranges'!$A$56:$CY$62,AR$38)*$B56))</f>
        <v>0</v>
      </c>
      <c r="BI56" s="257">
        <f ca="1">IF($T56=$B56,0,IF(AND('Bonus Depreciation Help'!$C$34="50%",$T$5=Inservice),VLOOKUP($C$2,'LookUp Ranges'!$A$64:$CY$69,AS$38)*$B56,VLOOKUP($C$2,'LookUp Ranges'!$A$56:$CY$62,AS$38)*$B56))</f>
        <v>0</v>
      </c>
      <c r="BJ56" s="257">
        <f ca="1">IF($T56=$B56,0,IF(AND('Bonus Depreciation Help'!$C$34="50%",$T$5=Inservice),VLOOKUP($C$2,'LookUp Ranges'!$A$64:$CY$69,AT$38)*$B56,VLOOKUP($C$2,'LookUp Ranges'!$A$56:$CY$62,AT$38)*$B56))</f>
        <v>0</v>
      </c>
      <c r="BK56" s="257">
        <f ca="1">IF($T56=$B56,0,IF(AND('Bonus Depreciation Help'!$C$34="50%",$T$5=Inservice),VLOOKUP($C$2,'LookUp Ranges'!$A$64:$CY$69,AU$38)*$B56,VLOOKUP($C$2,'LookUp Ranges'!$A$56:$CY$62,AU$38)*$B56))</f>
        <v>0</v>
      </c>
      <c r="BL56" s="257">
        <f ca="1">IF($T56=$B56,0,IF(AND('Bonus Depreciation Help'!$C$34="50%",$T$5=Inservice),VLOOKUP($C$2,'LookUp Ranges'!$A$64:$CY$69,AV$38)*$B56,VLOOKUP($C$2,'LookUp Ranges'!$A$56:$CY$62,AV$38)*$B56))</f>
        <v>0</v>
      </c>
      <c r="BM56" s="257">
        <f ca="1">IF($T56=$B56,0,IF(AND('Bonus Depreciation Help'!$C$34="50%",$T$5=Inservice),VLOOKUP($C$2,'LookUp Ranges'!$A$64:$CY$69,AW$38)*$B56,VLOOKUP($C$2,'LookUp Ranges'!$A$56:$CY$62,AW$38)*$B56))</f>
        <v>0</v>
      </c>
      <c r="BN56" s="257">
        <f ca="1">IF($T56=$B56,0,IF(AND('Bonus Depreciation Help'!$C$34="50%",$T$5=Inservice),VLOOKUP($C$2,'LookUp Ranges'!$A$64:$CY$69,AX$38)*$B56,VLOOKUP($C$2,'LookUp Ranges'!$A$56:$CY$62,AX$38)*$B56))</f>
        <v>0</v>
      </c>
      <c r="BO56" s="257">
        <f ca="1">IF($T56=$B56,0,IF(AND('Bonus Depreciation Help'!$C$34="50%",$T$5=Inservice),VLOOKUP($C$2,'LookUp Ranges'!$A$64:$CY$69,AY$38)*$B56,VLOOKUP($C$2,'LookUp Ranges'!$A$56:$CY$62,AY$38)*$B56))</f>
        <v>0</v>
      </c>
      <c r="BP56" s="257">
        <f ca="1">IF($T56=$B56,0,IF(AND('Bonus Depreciation Help'!$C$34="50%",$T$5=Inservice),VLOOKUP($C$2,'LookUp Ranges'!$A$64:$CY$69,AZ$38)*$B56,VLOOKUP($C$2,'LookUp Ranges'!$A$56:$CY$62,AZ$38)*$B56))</f>
        <v>0</v>
      </c>
      <c r="BQ56" s="257">
        <f ca="1">IF($T56=$B56,0,IF(AND('Bonus Depreciation Help'!$C$34="50%",$T$5=Inservice),VLOOKUP($C$2,'LookUp Ranges'!$A$64:$CY$69,BA$38)*$B56,VLOOKUP($C$2,'LookUp Ranges'!$A$56:$CY$62,BA$38)*$B56))</f>
        <v>0</v>
      </c>
      <c r="BR56" s="257">
        <f ca="1">IF($T56=$B56,0,IF(AND('Bonus Depreciation Help'!$C$34="50%",$T$5=Inservice),VLOOKUP($C$2,'LookUp Ranges'!$A$64:$CY$69,BB$38)*$B56,VLOOKUP($C$2,'LookUp Ranges'!$A$56:$CY$62,BB$38)*$B56))</f>
        <v>0</v>
      </c>
      <c r="BS56" s="257">
        <f ca="1">IF($T56=$B56,0,IF(AND('Bonus Depreciation Help'!$C$34="50%",$T$5=Inservice),VLOOKUP($C$2,'LookUp Ranges'!$A$64:$CY$69,BC$38)*$B56,VLOOKUP($C$2,'LookUp Ranges'!$A$56:$CY$62,BC$38)*$B56))</f>
        <v>0</v>
      </c>
      <c r="BT56" s="257">
        <f ca="1">IF($T56=$B56,0,IF(AND('Bonus Depreciation Help'!$C$34="50%",$T$5=Inservice),VLOOKUP($C$2,'LookUp Ranges'!$A$64:$CY$69,BD$38)*$B56,VLOOKUP($C$2,'LookUp Ranges'!$A$56:$CY$62,BD$38)*$B56))</f>
        <v>0</v>
      </c>
      <c r="BU56" s="257">
        <f ca="1">IF($T56=$B56,0,IF(AND('Bonus Depreciation Help'!$C$34="50%",$T$5=Inservice),VLOOKUP($C$2,'LookUp Ranges'!$A$64:$CY$69,BE$38)*$B56,VLOOKUP($C$2,'LookUp Ranges'!$A$56:$CY$62,BE$38)*$B56))</f>
        <v>0</v>
      </c>
      <c r="BV56" s="257">
        <f ca="1">IF($T56=$B56,0,IF(AND('Bonus Depreciation Help'!$C$34="50%",$T$5=Inservice),VLOOKUP($C$2,'LookUp Ranges'!$A$64:$CY$69,BF$38)*$B56,VLOOKUP($C$2,'LookUp Ranges'!$A$56:$CY$62,BF$38)*$B56))</f>
        <v>0</v>
      </c>
      <c r="BW56" s="257">
        <f ca="1">IF($T56=$B56,0,IF(AND('Bonus Depreciation Help'!$C$34="50%",$T$5=Inservice),VLOOKUP($C$2,'LookUp Ranges'!$A$64:$CY$69,BG$38)*$B56,VLOOKUP($C$2,'LookUp Ranges'!$A$56:$CY$62,BG$38)*$B56))</f>
        <v>0</v>
      </c>
      <c r="BX56" s="257">
        <f ca="1">IF($T56=$B56,0,IF(AND('Bonus Depreciation Help'!$C$34="50%",$T$5=Inservice),VLOOKUP($C$2,'LookUp Ranges'!$A$64:$CY$69,BH$38)*$B56,VLOOKUP($C$2,'LookUp Ranges'!$A$56:$CY$62,BH$38)*$B56))</f>
        <v>0</v>
      </c>
      <c r="BY56" s="257">
        <f ca="1">IF($T56=$B56,0,IF(AND('Bonus Depreciation Help'!$C$34="50%",$T$5=Inservice),VLOOKUP($C$2,'LookUp Ranges'!$A$64:$CY$69,BI$38)*$B56,VLOOKUP($C$2,'LookUp Ranges'!$A$56:$CY$62,BI$38)*$B56))</f>
        <v>0</v>
      </c>
      <c r="BZ56" s="257">
        <f ca="1">IF($T56=$B56,0,IF(AND('Bonus Depreciation Help'!$C$34="50%",$T$5=Inservice),VLOOKUP($C$2,'LookUp Ranges'!$A$64:$CY$69,BJ$38)*$B56,VLOOKUP($C$2,'LookUp Ranges'!$A$56:$CY$62,BJ$38)*$B56))</f>
        <v>0</v>
      </c>
      <c r="CA56" s="257">
        <f ca="1">IF($T56=$B56,0,IF(AND('Bonus Depreciation Help'!$C$34="50%",$T$5=Inservice),VLOOKUP($C$2,'LookUp Ranges'!$A$64:$CY$69,BK$38)*$B56,VLOOKUP($C$2,'LookUp Ranges'!$A$56:$CY$62,BK$38)*$B56))</f>
        <v>0</v>
      </c>
      <c r="CB56" s="257">
        <f ca="1">IF($T56=$B56,0,IF(AND('Bonus Depreciation Help'!$C$34="50%",$T$5=Inservice),VLOOKUP($C$2,'LookUp Ranges'!$A$64:$CY$69,BL$38)*$B56,VLOOKUP($C$2,'LookUp Ranges'!$A$56:$CY$62,BL$38)*$B56))</f>
        <v>0</v>
      </c>
      <c r="CC56" s="257">
        <f ca="1">IF($T56=$B56,0,IF(AND('Bonus Depreciation Help'!$C$34="50%",$T$5=Inservice),VLOOKUP($C$2,'LookUp Ranges'!$A$64:$CY$69,BM$38)*$B56,VLOOKUP($C$2,'LookUp Ranges'!$A$56:$CY$62,BM$38)*$B56))</f>
        <v>0</v>
      </c>
      <c r="CD56" s="257">
        <f ca="1">IF($T56=$B56,0,IF(AND('Bonus Depreciation Help'!$C$34="50%",$T$5=Inservice),VLOOKUP($C$2,'LookUp Ranges'!$A$64:$CY$69,BN$38)*$B56,VLOOKUP($C$2,'LookUp Ranges'!$A$56:$CY$62,BN$38)*$B56))</f>
        <v>0</v>
      </c>
      <c r="CE56" s="257">
        <f ca="1">IF($T56=$B56,0,IF(AND('Bonus Depreciation Help'!$C$34="50%",$T$5=Inservice),VLOOKUP($C$2,'LookUp Ranges'!$A$64:$CY$69,BO$38)*$B56,VLOOKUP($C$2,'LookUp Ranges'!$A$56:$CY$62,BO$38)*$B56))</f>
        <v>0</v>
      </c>
      <c r="CF56" s="257">
        <f ca="1">IF($T56=$B56,0,IF(AND('Bonus Depreciation Help'!$C$34="50%",$T$5=Inservice),VLOOKUP($C$2,'LookUp Ranges'!$A$64:$CY$69,BP$38)*$B56,VLOOKUP($C$2,'LookUp Ranges'!$A$56:$CY$62,BP$38)*$B56))</f>
        <v>0</v>
      </c>
      <c r="CG56" s="257">
        <f ca="1">IF($T56=$B56,0,IF(AND('Bonus Depreciation Help'!$C$34="50%",$T$5=Inservice),VLOOKUP($C$2,'LookUp Ranges'!$A$64:$CY$69,BQ$38)*$B56,VLOOKUP($C$2,'LookUp Ranges'!$A$56:$CY$62,BQ$38)*$B56))</f>
        <v>0</v>
      </c>
      <c r="CH56" s="257">
        <f ca="1">IF($T56=$B56,0,IF(AND('Bonus Depreciation Help'!$C$34="50%",$T$5=Inservice),VLOOKUP($C$2,'LookUp Ranges'!$A$64:$CY$69,BR$38)*$B56,VLOOKUP($C$2,'LookUp Ranges'!$A$56:$CY$62,BR$38)*$B56))</f>
        <v>0</v>
      </c>
      <c r="CI56" s="257">
        <f ca="1">IF($T56=$B56,0,IF(AND('Bonus Depreciation Help'!$C$34="50%",$T$5=Inservice),VLOOKUP($C$2,'LookUp Ranges'!$A$64:$CY$69,BS$38)*$B56,VLOOKUP($C$2,'LookUp Ranges'!$A$56:$CY$62,BS$38)*$B56))</f>
        <v>0</v>
      </c>
      <c r="CJ56" s="257">
        <f ca="1">IF($T56=$B56,0,IF(AND('Bonus Depreciation Help'!$C$34="50%",$T$5=Inservice),VLOOKUP($C$2,'LookUp Ranges'!$A$64:$CY$69,BT$38)*$B56,VLOOKUP($C$2,'LookUp Ranges'!$A$56:$CY$62,BT$38)*$B56))</f>
        <v>0</v>
      </c>
      <c r="CK56" s="257">
        <f ca="1">IF($T56=$B56,0,IF(AND('Bonus Depreciation Help'!$C$34="50%",$T$5=Inservice),VLOOKUP($C$2,'LookUp Ranges'!$A$64:$CY$69,BU$38)*$B56,VLOOKUP($C$2,'LookUp Ranges'!$A$56:$CY$62,BU$38)*$B56))</f>
        <v>0</v>
      </c>
      <c r="CL56" s="257">
        <f ca="1">IF($T56=$B56,0,IF(AND('Bonus Depreciation Help'!$C$34="50%",$T$5=Inservice),VLOOKUP($C$2,'LookUp Ranges'!$A$64:$CY$69,BV$38)*$B56,VLOOKUP($C$2,'LookUp Ranges'!$A$56:$CY$62,BV$38)*$B56))</f>
        <v>0</v>
      </c>
      <c r="CM56" s="257">
        <f ca="1">IF($T56=$B56,0,IF(AND('Bonus Depreciation Help'!$C$34="50%",$T$5=Inservice),VLOOKUP($C$2,'LookUp Ranges'!$A$64:$CY$69,BW$38)*$B56,VLOOKUP($C$2,'LookUp Ranges'!$A$56:$CY$62,BW$38)*$B56))</f>
        <v>0</v>
      </c>
      <c r="CN56" s="257">
        <f ca="1">IF($T56=$B56,0,IF(AND('Bonus Depreciation Help'!$C$34="50%",$T$5=Inservice),VLOOKUP($C$2,'LookUp Ranges'!$A$64:$CY$69,BX$38)*$B56,VLOOKUP($C$2,'LookUp Ranges'!$A$56:$CY$62,BX$38)*$B56))</f>
        <v>0</v>
      </c>
      <c r="CO56" s="257">
        <f ca="1">IF($T56=$B56,0,IF(AND('Bonus Depreciation Help'!$C$34="50%",$T$5=Inservice),VLOOKUP($C$2,'LookUp Ranges'!$A$64:$CY$69,BY$38)*$B56,VLOOKUP($C$2,'LookUp Ranges'!$A$56:$CY$62,BY$38)*$B56))</f>
        <v>0</v>
      </c>
      <c r="CP56" s="257">
        <f ca="1">IF($T56=$B56,0,IF(AND('Bonus Depreciation Help'!$C$34="50%",$T$5=Inservice),VLOOKUP($C$2,'LookUp Ranges'!$A$64:$CY$69,BZ$38)*$B56,VLOOKUP($C$2,'LookUp Ranges'!$A$56:$CY$62,BZ$38)*$B56))</f>
        <v>0</v>
      </c>
      <c r="CQ56" s="257">
        <f ca="1">IF($T56=$B56,0,IF(AND('Bonus Depreciation Help'!$C$34="50%",$T$5=Inservice),VLOOKUP($C$2,'LookUp Ranges'!$A$64:$CY$69,CA$38)*$B56,VLOOKUP($C$2,'LookUp Ranges'!$A$56:$CY$62,CA$38)*$B56))</f>
        <v>0</v>
      </c>
      <c r="CR56" s="257">
        <f ca="1">IF($T56=$B56,0,IF(AND('Bonus Depreciation Help'!$C$34="50%",$T$5=Inservice),VLOOKUP($C$2,'LookUp Ranges'!$A$64:$CY$69,CB$38)*$B56,VLOOKUP($C$2,'LookUp Ranges'!$A$56:$CY$62,CB$38)*$B56))</f>
        <v>0</v>
      </c>
      <c r="CS56" s="257">
        <f ca="1">IF($T56=$B56,0,IF(AND('Bonus Depreciation Help'!$C$34="50%",$T$5=Inservice),VLOOKUP($C$2,'LookUp Ranges'!$A$64:$CY$69,CC$38)*$B56,VLOOKUP($C$2,'LookUp Ranges'!$A$56:$CY$62,CC$38)*$B56))</f>
        <v>0</v>
      </c>
      <c r="CT56" s="257">
        <f ca="1">IF($T56=$B56,0,IF(AND('Bonus Depreciation Help'!$C$34="50%",$T$5=Inservice),VLOOKUP($C$2,'LookUp Ranges'!$A$64:$CY$69,CD$38)*$B56,VLOOKUP($C$2,'LookUp Ranges'!$A$56:$CY$62,CD$38)*$B56))</f>
        <v>0</v>
      </c>
      <c r="CU56" s="257">
        <f ca="1">IF($T56=$B56,0,IF(AND('Bonus Depreciation Help'!$C$34="50%",$T$5=Inservice),VLOOKUP($C$2,'LookUp Ranges'!$A$64:$CY$69,CE$38)*$B56,VLOOKUP($C$2,'LookUp Ranges'!$A$56:$CY$62,CE$38)*$B56))</f>
        <v>0</v>
      </c>
      <c r="CV56" s="257">
        <f ca="1">IF($T56=$B56,0,IF(AND('Bonus Depreciation Help'!$C$34="50%",$T$5=Inservice),VLOOKUP($C$2,'LookUp Ranges'!$A$64:$CY$69,CF$38)*$B56,VLOOKUP($C$2,'LookUp Ranges'!$A$56:$CY$62,CF$38)*$B56))</f>
        <v>0</v>
      </c>
      <c r="CW56" s="257">
        <f ca="1">IF($T56=$B56,0,IF(AND('Bonus Depreciation Help'!$C$34="50%",$T$5=Inservice),VLOOKUP($C$2,'LookUp Ranges'!$A$64:$CY$69,CG$38)*$B56,VLOOKUP($C$2,'LookUp Ranges'!$A$56:$CY$62,CG$38)*$B56))</f>
        <v>0</v>
      </c>
      <c r="CX56" s="257">
        <f ca="1">IF($T56=$B56,0,IF(AND('Bonus Depreciation Help'!$C$34="50%",$T$5=Inservice),VLOOKUP($C$2,'LookUp Ranges'!$A$64:$CY$69,CH$38)*$B56,VLOOKUP($C$2,'LookUp Ranges'!$A$56:$CY$62,CH$38)*$B56))</f>
        <v>0</v>
      </c>
      <c r="CY56" s="247">
        <f t="shared" ca="1" si="28"/>
        <v>0</v>
      </c>
    </row>
    <row r="57" spans="1:103" x14ac:dyDescent="0.2">
      <c r="A57" s="246">
        <f t="shared" si="26"/>
        <v>19</v>
      </c>
      <c r="B57" s="238">
        <f t="shared" si="27"/>
        <v>0</v>
      </c>
      <c r="C57" s="248"/>
      <c r="D57" s="248"/>
      <c r="E57" s="248"/>
      <c r="F57" s="248"/>
      <c r="G57" s="248"/>
      <c r="H57" s="248"/>
      <c r="I57" s="248"/>
      <c r="J57" s="248"/>
      <c r="K57" s="248"/>
      <c r="L57" s="248"/>
      <c r="M57" s="248"/>
      <c r="N57" s="248"/>
      <c r="O57" s="248"/>
      <c r="P57" s="248"/>
      <c r="Q57" s="248"/>
      <c r="R57" s="248"/>
      <c r="S57" s="248"/>
      <c r="T57" s="248"/>
      <c r="U57" s="256">
        <f ca="1">IF(AND('Bonus Depreciation Help'!$C$34="100%",U$5=Inservice),$B57,IF(AND('Bonus Depreciation Help'!$C$34="50%",U$5=Inservice),VLOOKUP($C$2,'LookUp Ranges'!$A$64:$CY$69,D$38)*$B57,VLOOKUP($C$2,'LookUp Ranges'!$A$56:$CY$62,D$38)*$B57))</f>
        <v>0</v>
      </c>
      <c r="V57" s="256">
        <f ca="1">IF($U57=$B57,0,IF(AND('Bonus Depreciation Help'!$C$34="50%",$U$5=Inservice),VLOOKUP($C$2,'LookUp Ranges'!$A$64:$CY$69,E$38)*$B57,VLOOKUP($C$2,'LookUp Ranges'!$A$56:$CY$62,E$38)*$B57))</f>
        <v>0</v>
      </c>
      <c r="W57" s="256">
        <f ca="1">IF($U57=$B57,0,IF(AND('Bonus Depreciation Help'!$C$34="50%",$U$5=Inservice),VLOOKUP($C$2,'LookUp Ranges'!$A$64:$CY$69,F$38)*$B57,VLOOKUP($C$2,'LookUp Ranges'!$A$56:$CY$62,F$38)*$B57))</f>
        <v>0</v>
      </c>
      <c r="X57" s="256">
        <f ca="1">IF($U57=$B57,0,IF(AND('Bonus Depreciation Help'!$C$34="50%",$U$5=Inservice),VLOOKUP($C$2,'LookUp Ranges'!$A$64:$CY$69,G$38)*$B57,VLOOKUP($C$2,'LookUp Ranges'!$A$56:$CY$62,G$38)*$B57))</f>
        <v>0</v>
      </c>
      <c r="Y57" s="256">
        <f ca="1">IF($U57=$B57,0,IF(AND('Bonus Depreciation Help'!$C$34="50%",$U$5=Inservice),VLOOKUP($C$2,'LookUp Ranges'!$A$64:$CY$69,H$38)*$B57,VLOOKUP($C$2,'LookUp Ranges'!$A$56:$CY$62,H$38)*$B57))</f>
        <v>0</v>
      </c>
      <c r="Z57" s="257">
        <f ca="1">IF($U57=$B57,0,IF(AND('Bonus Depreciation Help'!$C$34="50%",$U$5=Inservice),VLOOKUP($C$2,'LookUp Ranges'!$A$64:$CY$69,I$38)*$B57,VLOOKUP($C$2,'LookUp Ranges'!$A$56:$CY$62,I$38)*$B57))</f>
        <v>0</v>
      </c>
      <c r="AA57" s="257">
        <f ca="1">IF($U57=$B57,0,IF(AND('Bonus Depreciation Help'!$C$34="50%",$U$5=Inservice),VLOOKUP($C$2,'LookUp Ranges'!$A$64:$CY$69,J$38)*$B57,VLOOKUP($C$2,'LookUp Ranges'!$A$56:$CY$62,J$38)*$B57))</f>
        <v>0</v>
      </c>
      <c r="AB57" s="257">
        <f ca="1">IF($U57=$B57,0,IF(AND('Bonus Depreciation Help'!$C$34="50%",$U$5=Inservice),VLOOKUP($C$2,'LookUp Ranges'!$A$64:$CY$69,K$38)*$B57,VLOOKUP($C$2,'LookUp Ranges'!$A$56:$CY$62,K$38)*$B57))</f>
        <v>0</v>
      </c>
      <c r="AC57" s="257">
        <f ca="1">IF($U57=$B57,0,IF(AND('Bonus Depreciation Help'!$C$34="50%",$U$5=Inservice),VLOOKUP($C$2,'LookUp Ranges'!$A$64:$CY$69,L$38)*$B57,VLOOKUP($C$2,'LookUp Ranges'!$A$56:$CY$62,L$38)*$B57))</f>
        <v>0</v>
      </c>
      <c r="AD57" s="257">
        <f ca="1">IF($U57=$B57,0,IF(AND('Bonus Depreciation Help'!$C$34="50%",$U$5=Inservice),VLOOKUP($C$2,'LookUp Ranges'!$A$64:$CY$69,M$38)*$B57,VLOOKUP($C$2,'LookUp Ranges'!$A$56:$CY$62,M$38)*$B57))</f>
        <v>0</v>
      </c>
      <c r="AE57" s="257">
        <f ca="1">IF($U57=$B57,0,IF(AND('Bonus Depreciation Help'!$C$34="50%",$U$5=Inservice),VLOOKUP($C$2,'LookUp Ranges'!$A$64:$CY$69,N$38)*$B57,VLOOKUP($C$2,'LookUp Ranges'!$A$56:$CY$62,N$38)*$B57))</f>
        <v>0</v>
      </c>
      <c r="AF57" s="257">
        <f ca="1">IF($U57=$B57,0,IF(AND('Bonus Depreciation Help'!$C$34="50%",$U$5=Inservice),VLOOKUP($C$2,'LookUp Ranges'!$A$64:$CY$69,O$38)*$B57,VLOOKUP($C$2,'LookUp Ranges'!$A$56:$CY$62,O$38)*$B57))</f>
        <v>0</v>
      </c>
      <c r="AG57" s="257">
        <f ca="1">IF($U57=$B57,0,IF(AND('Bonus Depreciation Help'!$C$34="50%",$U$5=Inservice),VLOOKUP($C$2,'LookUp Ranges'!$A$64:$CY$69,P$38)*$B57,VLOOKUP($C$2,'LookUp Ranges'!$A$56:$CY$62,P$38)*$B57))</f>
        <v>0</v>
      </c>
      <c r="AH57" s="257">
        <f ca="1">IF($U57=$B57,0,IF(AND('Bonus Depreciation Help'!$C$34="50%",$U$5=Inservice),VLOOKUP($C$2,'LookUp Ranges'!$A$64:$CY$69,Q$38)*$B57,VLOOKUP($C$2,'LookUp Ranges'!$A$56:$CY$62,Q$38)*$B57))</f>
        <v>0</v>
      </c>
      <c r="AI57" s="257">
        <f ca="1">IF($U57=$B57,0,IF(AND('Bonus Depreciation Help'!$C$34="50%",$U$5=Inservice),VLOOKUP($C$2,'LookUp Ranges'!$A$64:$CY$69,R$38)*$B57,VLOOKUP($C$2,'LookUp Ranges'!$A$56:$CY$62,R$38)*$B57))</f>
        <v>0</v>
      </c>
      <c r="AJ57" s="257">
        <f ca="1">IF($U57=$B57,0,IF(AND('Bonus Depreciation Help'!$C$34="50%",$U$5=Inservice),VLOOKUP($C$2,'LookUp Ranges'!$A$64:$CY$69,S$38)*$B57,VLOOKUP($C$2,'LookUp Ranges'!$A$56:$CY$62,S$38)*$B57))</f>
        <v>0</v>
      </c>
      <c r="AK57" s="257">
        <f ca="1">IF($U57=$B57,0,IF(AND('Bonus Depreciation Help'!$C$34="50%",$U$5=Inservice),VLOOKUP($C$2,'LookUp Ranges'!$A$64:$CY$69,T$38)*$B57,VLOOKUP($C$2,'LookUp Ranges'!$A$56:$CY$62,T$38)*$B57))</f>
        <v>0</v>
      </c>
      <c r="AL57" s="257">
        <f ca="1">IF($U57=$B57,0,IF(AND('Bonus Depreciation Help'!$C$34="50%",$U$5=Inservice),VLOOKUP($C$2,'LookUp Ranges'!$A$64:$CY$69,U$38)*$B57,VLOOKUP($C$2,'LookUp Ranges'!$A$56:$CY$62,U$38)*$B57))</f>
        <v>0</v>
      </c>
      <c r="AM57" s="257">
        <f ca="1">IF($U57=$B57,0,IF(AND('Bonus Depreciation Help'!$C$34="50%",$U$5=Inservice),VLOOKUP($C$2,'LookUp Ranges'!$A$64:$CY$69,V$38)*$B57,VLOOKUP($C$2,'LookUp Ranges'!$A$56:$CY$62,V$38)*$B57))</f>
        <v>0</v>
      </c>
      <c r="AN57" s="257">
        <f ca="1">IF($U57=$B57,0,IF(AND('Bonus Depreciation Help'!$C$34="50%",$U$5=Inservice),VLOOKUP($C$2,'LookUp Ranges'!$A$64:$CY$69,W$38)*$B57,VLOOKUP($C$2,'LookUp Ranges'!$A$56:$CY$62,W$38)*$B57))</f>
        <v>0</v>
      </c>
      <c r="AO57" s="257">
        <f ca="1">IF($U57=$B57,0,IF(AND('Bonus Depreciation Help'!$C$34="50%",$U$5=Inservice),VLOOKUP($C$2,'LookUp Ranges'!$A$64:$CY$69,X$38)*$B57,VLOOKUP($C$2,'LookUp Ranges'!$A$56:$CY$62,X$38)*$B57))</f>
        <v>0</v>
      </c>
      <c r="AP57" s="257">
        <f ca="1">IF($U57=$B57,0,IF(AND('Bonus Depreciation Help'!$C$34="50%",$U$5=Inservice),VLOOKUP($C$2,'LookUp Ranges'!$A$64:$CY$69,Y$38)*$B57,VLOOKUP($C$2,'LookUp Ranges'!$A$56:$CY$62,Y$38)*$B57))</f>
        <v>0</v>
      </c>
      <c r="AQ57" s="257">
        <f ca="1">IF($U57=$B57,0,IF(AND('Bonus Depreciation Help'!$C$34="50%",$U$5=Inservice),VLOOKUP($C$2,'LookUp Ranges'!$A$64:$CY$69,Z$38)*$B57,VLOOKUP($C$2,'LookUp Ranges'!$A$56:$CY$62,Z$38)*$B57))</f>
        <v>0</v>
      </c>
      <c r="AR57" s="257">
        <f ca="1">IF($U57=$B57,0,IF(AND('Bonus Depreciation Help'!$C$34="50%",$U$5=Inservice),VLOOKUP($C$2,'LookUp Ranges'!$A$64:$CY$69,AA$38)*$B57,VLOOKUP($C$2,'LookUp Ranges'!$A$56:$CY$62,AA$38)*$B57))</f>
        <v>0</v>
      </c>
      <c r="AS57" s="257">
        <f ca="1">IF($U57=$B57,0,IF(AND('Bonus Depreciation Help'!$C$34="50%",$U$5=Inservice),VLOOKUP($C$2,'LookUp Ranges'!$A$64:$CY$69,AB$38)*$B57,VLOOKUP($C$2,'LookUp Ranges'!$A$56:$CY$62,AB$38)*$B57))</f>
        <v>0</v>
      </c>
      <c r="AT57" s="257">
        <f ca="1">IF($U57=$B57,0,IF(AND('Bonus Depreciation Help'!$C$34="50%",$U$5=Inservice),VLOOKUP($C$2,'LookUp Ranges'!$A$64:$CY$69,AC$38)*$B57,VLOOKUP($C$2,'LookUp Ranges'!$A$56:$CY$62,AC$38)*$B57))</f>
        <v>0</v>
      </c>
      <c r="AU57" s="257">
        <f ca="1">IF($U57=$B57,0,IF(AND('Bonus Depreciation Help'!$C$34="50%",$U$5=Inservice),VLOOKUP($C$2,'LookUp Ranges'!$A$64:$CY$69,AD$38)*$B57,VLOOKUP($C$2,'LookUp Ranges'!$A$56:$CY$62,AD$38)*$B57))</f>
        <v>0</v>
      </c>
      <c r="AV57" s="257">
        <f ca="1">IF($U57=$B57,0,IF(AND('Bonus Depreciation Help'!$C$34="50%",$U$5=Inservice),VLOOKUP($C$2,'LookUp Ranges'!$A$64:$CY$69,AE$38)*$B57,VLOOKUP($C$2,'LookUp Ranges'!$A$56:$CY$62,AE$38)*$B57))</f>
        <v>0</v>
      </c>
      <c r="AW57" s="257">
        <f ca="1">IF($U57=$B57,0,IF(AND('Bonus Depreciation Help'!$C$34="50%",$U$5=Inservice),VLOOKUP($C$2,'LookUp Ranges'!$A$64:$CY$69,AF$38)*$B57,VLOOKUP($C$2,'LookUp Ranges'!$A$56:$CY$62,AF$38)*$B57))</f>
        <v>0</v>
      </c>
      <c r="AX57" s="257">
        <f ca="1">IF($U57=$B57,0,IF(AND('Bonus Depreciation Help'!$C$34="50%",$U$5=Inservice),VLOOKUP($C$2,'LookUp Ranges'!$A$64:$CY$69,AG$38)*$B57,VLOOKUP($C$2,'LookUp Ranges'!$A$56:$CY$62,AG$38)*$B57))</f>
        <v>0</v>
      </c>
      <c r="AY57" s="257">
        <f ca="1">IF($U57=$B57,0,IF(AND('Bonus Depreciation Help'!$C$34="50%",$U$5=Inservice),VLOOKUP($C$2,'LookUp Ranges'!$A$64:$CY$69,AH$38)*$B57,VLOOKUP($C$2,'LookUp Ranges'!$A$56:$CY$62,AH$38)*$B57))</f>
        <v>0</v>
      </c>
      <c r="AZ57" s="257">
        <f ca="1">IF($U57=$B57,0,IF(AND('Bonus Depreciation Help'!$C$34="50%",$U$5=Inservice),VLOOKUP($C$2,'LookUp Ranges'!$A$64:$CY$69,AI$38)*$B57,VLOOKUP($C$2,'LookUp Ranges'!$A$56:$CY$62,AI$38)*$B57))</f>
        <v>0</v>
      </c>
      <c r="BA57" s="257">
        <f ca="1">IF($U57=$B57,0,IF(AND('Bonus Depreciation Help'!$C$34="50%",$U$5=Inservice),VLOOKUP($C$2,'LookUp Ranges'!$A$64:$CY$69,AJ$38)*$B57,VLOOKUP($C$2,'LookUp Ranges'!$A$56:$CY$62,AJ$38)*$B57))</f>
        <v>0</v>
      </c>
      <c r="BB57" s="257">
        <f ca="1">IF($U57=$B57,0,IF(AND('Bonus Depreciation Help'!$C$34="50%",$U$5=Inservice),VLOOKUP($C$2,'LookUp Ranges'!$A$64:$CY$69,AK$38)*$B57,VLOOKUP($C$2,'LookUp Ranges'!$A$56:$CY$62,AK$38)*$B57))</f>
        <v>0</v>
      </c>
      <c r="BC57" s="257">
        <f ca="1">IF($U57=$B57,0,IF(AND('Bonus Depreciation Help'!$C$34="50%",$U$5=Inservice),VLOOKUP($C$2,'LookUp Ranges'!$A$64:$CY$69,AL$38)*$B57,VLOOKUP($C$2,'LookUp Ranges'!$A$56:$CY$62,AL$38)*$B57))</f>
        <v>0</v>
      </c>
      <c r="BD57" s="257">
        <f ca="1">IF($U57=$B57,0,IF(AND('Bonus Depreciation Help'!$C$34="50%",$U$5=Inservice),VLOOKUP($C$2,'LookUp Ranges'!$A$64:$CY$69,AM$38)*$B57,VLOOKUP($C$2,'LookUp Ranges'!$A$56:$CY$62,AM$38)*$B57))</f>
        <v>0</v>
      </c>
      <c r="BE57" s="257">
        <f ca="1">IF($U57=$B57,0,IF(AND('Bonus Depreciation Help'!$C$34="50%",$U$5=Inservice),VLOOKUP($C$2,'LookUp Ranges'!$A$64:$CY$69,AN$38)*$B57,VLOOKUP($C$2,'LookUp Ranges'!$A$56:$CY$62,AN$38)*$B57))</f>
        <v>0</v>
      </c>
      <c r="BF57" s="257">
        <f ca="1">IF($U57=$B57,0,IF(AND('Bonus Depreciation Help'!$C$34="50%",$U$5=Inservice),VLOOKUP($C$2,'LookUp Ranges'!$A$64:$CY$69,AO$38)*$B57,VLOOKUP($C$2,'LookUp Ranges'!$A$56:$CY$62,AO$38)*$B57))</f>
        <v>0</v>
      </c>
      <c r="BG57" s="257">
        <f ca="1">IF($U57=$B57,0,IF(AND('Bonus Depreciation Help'!$C$34="50%",$U$5=Inservice),VLOOKUP($C$2,'LookUp Ranges'!$A$64:$CY$69,AP$38)*$B57,VLOOKUP($C$2,'LookUp Ranges'!$A$56:$CY$62,AP$38)*$B57))</f>
        <v>0</v>
      </c>
      <c r="BH57" s="257">
        <f ca="1">IF($U57=$B57,0,IF(AND('Bonus Depreciation Help'!$C$34="50%",$U$5=Inservice),VLOOKUP($C$2,'LookUp Ranges'!$A$64:$CY$69,AQ$38)*$B57,VLOOKUP($C$2,'LookUp Ranges'!$A$56:$CY$62,AQ$38)*$B57))</f>
        <v>0</v>
      </c>
      <c r="BI57" s="257">
        <f ca="1">IF($U57=$B57,0,IF(AND('Bonus Depreciation Help'!$C$34="50%",$U$5=Inservice),VLOOKUP($C$2,'LookUp Ranges'!$A$64:$CY$69,AR$38)*$B57,VLOOKUP($C$2,'LookUp Ranges'!$A$56:$CY$62,AR$38)*$B57))</f>
        <v>0</v>
      </c>
      <c r="BJ57" s="257">
        <f ca="1">IF($U57=$B57,0,IF(AND('Bonus Depreciation Help'!$C$34="50%",$U$5=Inservice),VLOOKUP($C$2,'LookUp Ranges'!$A$64:$CY$69,AS$38)*$B57,VLOOKUP($C$2,'LookUp Ranges'!$A$56:$CY$62,AS$38)*$B57))</f>
        <v>0</v>
      </c>
      <c r="BK57" s="257">
        <f ca="1">IF($U57=$B57,0,IF(AND('Bonus Depreciation Help'!$C$34="50%",$U$5=Inservice),VLOOKUP($C$2,'LookUp Ranges'!$A$64:$CY$69,AT$38)*$B57,VLOOKUP($C$2,'LookUp Ranges'!$A$56:$CY$62,AT$38)*$B57))</f>
        <v>0</v>
      </c>
      <c r="BL57" s="257">
        <f ca="1">IF($U57=$B57,0,IF(AND('Bonus Depreciation Help'!$C$34="50%",$U$5=Inservice),VLOOKUP($C$2,'LookUp Ranges'!$A$64:$CY$69,AU$38)*$B57,VLOOKUP($C$2,'LookUp Ranges'!$A$56:$CY$62,AU$38)*$B57))</f>
        <v>0</v>
      </c>
      <c r="BM57" s="257">
        <f ca="1">IF($U57=$B57,0,IF(AND('Bonus Depreciation Help'!$C$34="50%",$U$5=Inservice),VLOOKUP($C$2,'LookUp Ranges'!$A$64:$CY$69,AV$38)*$B57,VLOOKUP($C$2,'LookUp Ranges'!$A$56:$CY$62,AV$38)*$B57))</f>
        <v>0</v>
      </c>
      <c r="BN57" s="257">
        <f ca="1">IF($U57=$B57,0,IF(AND('Bonus Depreciation Help'!$C$34="50%",$U$5=Inservice),VLOOKUP($C$2,'LookUp Ranges'!$A$64:$CY$69,AW$38)*$B57,VLOOKUP($C$2,'LookUp Ranges'!$A$56:$CY$62,AW$38)*$B57))</f>
        <v>0</v>
      </c>
      <c r="BO57" s="257">
        <f ca="1">IF($U57=$B57,0,IF(AND('Bonus Depreciation Help'!$C$34="50%",$U$5=Inservice),VLOOKUP($C$2,'LookUp Ranges'!$A$64:$CY$69,AX$38)*$B57,VLOOKUP($C$2,'LookUp Ranges'!$A$56:$CY$62,AX$38)*$B57))</f>
        <v>0</v>
      </c>
      <c r="BP57" s="257">
        <f ca="1">IF($U57=$B57,0,IF(AND('Bonus Depreciation Help'!$C$34="50%",$U$5=Inservice),VLOOKUP($C$2,'LookUp Ranges'!$A$64:$CY$69,AY$38)*$B57,VLOOKUP($C$2,'LookUp Ranges'!$A$56:$CY$62,AY$38)*$B57))</f>
        <v>0</v>
      </c>
      <c r="BQ57" s="257">
        <f ca="1">IF($U57=$B57,0,IF(AND('Bonus Depreciation Help'!$C$34="50%",$U$5=Inservice),VLOOKUP($C$2,'LookUp Ranges'!$A$64:$CY$69,AZ$38)*$B57,VLOOKUP($C$2,'LookUp Ranges'!$A$56:$CY$62,AZ$38)*$B57))</f>
        <v>0</v>
      </c>
      <c r="BR57" s="257">
        <f ca="1">IF($U57=$B57,0,IF(AND('Bonus Depreciation Help'!$C$34="50%",$U$5=Inservice),VLOOKUP($C$2,'LookUp Ranges'!$A$64:$CY$69,BA$38)*$B57,VLOOKUP($C$2,'LookUp Ranges'!$A$56:$CY$62,BA$38)*$B57))</f>
        <v>0</v>
      </c>
      <c r="BS57" s="257">
        <f ca="1">IF($U57=$B57,0,IF(AND('Bonus Depreciation Help'!$C$34="50%",$U$5=Inservice),VLOOKUP($C$2,'LookUp Ranges'!$A$64:$CY$69,BB$38)*$B57,VLOOKUP($C$2,'LookUp Ranges'!$A$56:$CY$62,BB$38)*$B57))</f>
        <v>0</v>
      </c>
      <c r="BT57" s="257">
        <f ca="1">IF($U57=$B57,0,IF(AND('Bonus Depreciation Help'!$C$34="50%",$U$5=Inservice),VLOOKUP($C$2,'LookUp Ranges'!$A$64:$CY$69,BC$38)*$B57,VLOOKUP($C$2,'LookUp Ranges'!$A$56:$CY$62,BC$38)*$B57))</f>
        <v>0</v>
      </c>
      <c r="BU57" s="257">
        <f ca="1">IF($U57=$B57,0,IF(AND('Bonus Depreciation Help'!$C$34="50%",$U$5=Inservice),VLOOKUP($C$2,'LookUp Ranges'!$A$64:$CY$69,BD$38)*$B57,VLOOKUP($C$2,'LookUp Ranges'!$A$56:$CY$62,BD$38)*$B57))</f>
        <v>0</v>
      </c>
      <c r="BV57" s="257">
        <f ca="1">IF($U57=$B57,0,IF(AND('Bonus Depreciation Help'!$C$34="50%",$U$5=Inservice),VLOOKUP($C$2,'LookUp Ranges'!$A$64:$CY$69,BE$38)*$B57,VLOOKUP($C$2,'LookUp Ranges'!$A$56:$CY$62,BE$38)*$B57))</f>
        <v>0</v>
      </c>
      <c r="BW57" s="257">
        <f ca="1">IF($U57=$B57,0,IF(AND('Bonus Depreciation Help'!$C$34="50%",$U$5=Inservice),VLOOKUP($C$2,'LookUp Ranges'!$A$64:$CY$69,BF$38)*$B57,VLOOKUP($C$2,'LookUp Ranges'!$A$56:$CY$62,BF$38)*$B57))</f>
        <v>0</v>
      </c>
      <c r="BX57" s="257">
        <f ca="1">IF($U57=$B57,0,IF(AND('Bonus Depreciation Help'!$C$34="50%",$U$5=Inservice),VLOOKUP($C$2,'LookUp Ranges'!$A$64:$CY$69,BG$38)*$B57,VLOOKUP($C$2,'LookUp Ranges'!$A$56:$CY$62,BG$38)*$B57))</f>
        <v>0</v>
      </c>
      <c r="BY57" s="257">
        <f ca="1">IF($U57=$B57,0,IF(AND('Bonus Depreciation Help'!$C$34="50%",$U$5=Inservice),VLOOKUP($C$2,'LookUp Ranges'!$A$64:$CY$69,BH$38)*$B57,VLOOKUP($C$2,'LookUp Ranges'!$A$56:$CY$62,BH$38)*$B57))</f>
        <v>0</v>
      </c>
      <c r="BZ57" s="257">
        <f ca="1">IF($U57=$B57,0,IF(AND('Bonus Depreciation Help'!$C$34="50%",$U$5=Inservice),VLOOKUP($C$2,'LookUp Ranges'!$A$64:$CY$69,BI$38)*$B57,VLOOKUP($C$2,'LookUp Ranges'!$A$56:$CY$62,BI$38)*$B57))</f>
        <v>0</v>
      </c>
      <c r="CA57" s="257">
        <f ca="1">IF($U57=$B57,0,IF(AND('Bonus Depreciation Help'!$C$34="50%",$U$5=Inservice),VLOOKUP($C$2,'LookUp Ranges'!$A$64:$CY$69,BJ$38)*$B57,VLOOKUP($C$2,'LookUp Ranges'!$A$56:$CY$62,BJ$38)*$B57))</f>
        <v>0</v>
      </c>
      <c r="CB57" s="257">
        <f ca="1">IF($U57=$B57,0,IF(AND('Bonus Depreciation Help'!$C$34="50%",$U$5=Inservice),VLOOKUP($C$2,'LookUp Ranges'!$A$64:$CY$69,BK$38)*$B57,VLOOKUP($C$2,'LookUp Ranges'!$A$56:$CY$62,BK$38)*$B57))</f>
        <v>0</v>
      </c>
      <c r="CC57" s="257">
        <f ca="1">IF($U57=$B57,0,IF(AND('Bonus Depreciation Help'!$C$34="50%",$U$5=Inservice),VLOOKUP($C$2,'LookUp Ranges'!$A$64:$CY$69,BL$38)*$B57,VLOOKUP($C$2,'LookUp Ranges'!$A$56:$CY$62,BL$38)*$B57))</f>
        <v>0</v>
      </c>
      <c r="CD57" s="257">
        <f ca="1">IF($U57=$B57,0,IF(AND('Bonus Depreciation Help'!$C$34="50%",$U$5=Inservice),VLOOKUP($C$2,'LookUp Ranges'!$A$64:$CY$69,BM$38)*$B57,VLOOKUP($C$2,'LookUp Ranges'!$A$56:$CY$62,BM$38)*$B57))</f>
        <v>0</v>
      </c>
      <c r="CE57" s="257">
        <f ca="1">IF($U57=$B57,0,IF(AND('Bonus Depreciation Help'!$C$34="50%",$U$5=Inservice),VLOOKUP($C$2,'LookUp Ranges'!$A$64:$CY$69,BN$38)*$B57,VLOOKUP($C$2,'LookUp Ranges'!$A$56:$CY$62,BN$38)*$B57))</f>
        <v>0</v>
      </c>
      <c r="CF57" s="257">
        <f ca="1">IF($U57=$B57,0,IF(AND('Bonus Depreciation Help'!$C$34="50%",$U$5=Inservice),VLOOKUP($C$2,'LookUp Ranges'!$A$64:$CY$69,BO$38)*$B57,VLOOKUP($C$2,'LookUp Ranges'!$A$56:$CY$62,BO$38)*$B57))</f>
        <v>0</v>
      </c>
      <c r="CG57" s="257">
        <f ca="1">IF($U57=$B57,0,IF(AND('Bonus Depreciation Help'!$C$34="50%",$U$5=Inservice),VLOOKUP($C$2,'LookUp Ranges'!$A$64:$CY$69,BP$38)*$B57,VLOOKUP($C$2,'LookUp Ranges'!$A$56:$CY$62,BP$38)*$B57))</f>
        <v>0</v>
      </c>
      <c r="CH57" s="257">
        <f ca="1">IF($U57=$B57,0,IF(AND('Bonus Depreciation Help'!$C$34="50%",$U$5=Inservice),VLOOKUP($C$2,'LookUp Ranges'!$A$64:$CY$69,BQ$38)*$B57,VLOOKUP($C$2,'LookUp Ranges'!$A$56:$CY$62,BQ$38)*$B57))</f>
        <v>0</v>
      </c>
      <c r="CI57" s="257">
        <f ca="1">IF($U57=$B57,0,IF(AND('Bonus Depreciation Help'!$C$34="50%",$U$5=Inservice),VLOOKUP($C$2,'LookUp Ranges'!$A$64:$CY$69,BR$38)*$B57,VLOOKUP($C$2,'LookUp Ranges'!$A$56:$CY$62,BR$38)*$B57))</f>
        <v>0</v>
      </c>
      <c r="CJ57" s="257">
        <f ca="1">IF($U57=$B57,0,IF(AND('Bonus Depreciation Help'!$C$34="50%",$U$5=Inservice),VLOOKUP($C$2,'LookUp Ranges'!$A$64:$CY$69,BS$38)*$B57,VLOOKUP($C$2,'LookUp Ranges'!$A$56:$CY$62,BS$38)*$B57))</f>
        <v>0</v>
      </c>
      <c r="CK57" s="257">
        <f ca="1">IF($U57=$B57,0,IF(AND('Bonus Depreciation Help'!$C$34="50%",$U$5=Inservice),VLOOKUP($C$2,'LookUp Ranges'!$A$64:$CY$69,BT$38)*$B57,VLOOKUP($C$2,'LookUp Ranges'!$A$56:$CY$62,BT$38)*$B57))</f>
        <v>0</v>
      </c>
      <c r="CL57" s="257">
        <f ca="1">IF($U57=$B57,0,IF(AND('Bonus Depreciation Help'!$C$34="50%",$U$5=Inservice),VLOOKUP($C$2,'LookUp Ranges'!$A$64:$CY$69,BU$38)*$B57,VLOOKUP($C$2,'LookUp Ranges'!$A$56:$CY$62,BU$38)*$B57))</f>
        <v>0</v>
      </c>
      <c r="CM57" s="257">
        <f ca="1">IF($U57=$B57,0,IF(AND('Bonus Depreciation Help'!$C$34="50%",$U$5=Inservice),VLOOKUP($C$2,'LookUp Ranges'!$A$64:$CY$69,BV$38)*$B57,VLOOKUP($C$2,'LookUp Ranges'!$A$56:$CY$62,BV$38)*$B57))</f>
        <v>0</v>
      </c>
      <c r="CN57" s="257">
        <f ca="1">IF($U57=$B57,0,IF(AND('Bonus Depreciation Help'!$C$34="50%",$U$5=Inservice),VLOOKUP($C$2,'LookUp Ranges'!$A$64:$CY$69,BW$38)*$B57,VLOOKUP($C$2,'LookUp Ranges'!$A$56:$CY$62,BW$38)*$B57))</f>
        <v>0</v>
      </c>
      <c r="CO57" s="257">
        <f ca="1">IF($U57=$B57,0,IF(AND('Bonus Depreciation Help'!$C$34="50%",$U$5=Inservice),VLOOKUP($C$2,'LookUp Ranges'!$A$64:$CY$69,BX$38)*$B57,VLOOKUP($C$2,'LookUp Ranges'!$A$56:$CY$62,BX$38)*$B57))</f>
        <v>0</v>
      </c>
      <c r="CP57" s="257">
        <f ca="1">IF($U57=$B57,0,IF(AND('Bonus Depreciation Help'!$C$34="50%",$U$5=Inservice),VLOOKUP($C$2,'LookUp Ranges'!$A$64:$CY$69,BY$38)*$B57,VLOOKUP($C$2,'LookUp Ranges'!$A$56:$CY$62,BY$38)*$B57))</f>
        <v>0</v>
      </c>
      <c r="CQ57" s="257">
        <f ca="1">IF($U57=$B57,0,IF(AND('Bonus Depreciation Help'!$C$34="50%",$U$5=Inservice),VLOOKUP($C$2,'LookUp Ranges'!$A$64:$CY$69,BZ$38)*$B57,VLOOKUP($C$2,'LookUp Ranges'!$A$56:$CY$62,BZ$38)*$B57))</f>
        <v>0</v>
      </c>
      <c r="CR57" s="257">
        <f ca="1">IF($U57=$B57,0,IF(AND('Bonus Depreciation Help'!$C$34="50%",$U$5=Inservice),VLOOKUP($C$2,'LookUp Ranges'!$A$64:$CY$69,CA$38)*$B57,VLOOKUP($C$2,'LookUp Ranges'!$A$56:$CY$62,CA$38)*$B57))</f>
        <v>0</v>
      </c>
      <c r="CS57" s="257">
        <f ca="1">IF($U57=$B57,0,IF(AND('Bonus Depreciation Help'!$C$34="50%",$U$5=Inservice),VLOOKUP($C$2,'LookUp Ranges'!$A$64:$CY$69,CB$38)*$B57,VLOOKUP($C$2,'LookUp Ranges'!$A$56:$CY$62,CB$38)*$B57))</f>
        <v>0</v>
      </c>
      <c r="CT57" s="257">
        <f ca="1">IF($U57=$B57,0,IF(AND('Bonus Depreciation Help'!$C$34="50%",$U$5=Inservice),VLOOKUP($C$2,'LookUp Ranges'!$A$64:$CY$69,CC$38)*$B57,VLOOKUP($C$2,'LookUp Ranges'!$A$56:$CY$62,CC$38)*$B57))</f>
        <v>0</v>
      </c>
      <c r="CU57" s="257">
        <f ca="1">IF($U57=$B57,0,IF(AND('Bonus Depreciation Help'!$C$34="50%",$U$5=Inservice),VLOOKUP($C$2,'LookUp Ranges'!$A$64:$CY$69,CD$38)*$B57,VLOOKUP($C$2,'LookUp Ranges'!$A$56:$CY$62,CD$38)*$B57))</f>
        <v>0</v>
      </c>
      <c r="CV57" s="257">
        <f ca="1">IF($U57=$B57,0,IF(AND('Bonus Depreciation Help'!$C$34="50%",$U$5=Inservice),VLOOKUP($C$2,'LookUp Ranges'!$A$64:$CY$69,CE$38)*$B57,VLOOKUP($C$2,'LookUp Ranges'!$A$56:$CY$62,CE$38)*$B57))</f>
        <v>0</v>
      </c>
      <c r="CW57" s="257">
        <f ca="1">IF($U57=$B57,0,IF(AND('Bonus Depreciation Help'!$C$34="50%",$U$5=Inservice),VLOOKUP($C$2,'LookUp Ranges'!$A$64:$CY$69,CF$38)*$B57,VLOOKUP($C$2,'LookUp Ranges'!$A$56:$CY$62,CF$38)*$B57))</f>
        <v>0</v>
      </c>
      <c r="CX57" s="257">
        <f ca="1">IF($U57=$B57,0,IF(AND('Bonus Depreciation Help'!$C$34="50%",$U$5=Inservice),VLOOKUP($C$2,'LookUp Ranges'!$A$64:$CY$69,CG$38)*$B57,VLOOKUP($C$2,'LookUp Ranges'!$A$56:$CY$62,CG$38)*$B57))</f>
        <v>0</v>
      </c>
      <c r="CY57" s="247">
        <f t="shared" ca="1" si="28"/>
        <v>0</v>
      </c>
    </row>
    <row r="58" spans="1:103" x14ac:dyDescent="0.2">
      <c r="A58" s="246">
        <f t="shared" si="26"/>
        <v>20</v>
      </c>
      <c r="B58" s="238">
        <f t="shared" si="27"/>
        <v>0</v>
      </c>
      <c r="C58" s="248"/>
      <c r="D58" s="248"/>
      <c r="E58" s="248"/>
      <c r="F58" s="248"/>
      <c r="G58" s="248"/>
      <c r="H58" s="248"/>
      <c r="I58" s="248"/>
      <c r="J58" s="248"/>
      <c r="K58" s="248"/>
      <c r="L58" s="248"/>
      <c r="M58" s="248"/>
      <c r="N58" s="248"/>
      <c r="O58" s="248"/>
      <c r="P58" s="248"/>
      <c r="Q58" s="248"/>
      <c r="R58" s="248"/>
      <c r="S58" s="248"/>
      <c r="T58" s="248"/>
      <c r="U58" s="248"/>
      <c r="V58" s="256">
        <f ca="1">IF(AND('Bonus Depreciation Help'!$C$34="100%",V$5=Inservice),$B58,IF(AND('Bonus Depreciation Help'!$C$34="50%",V$5=Inservice),VLOOKUP($C$2,'LookUp Ranges'!$A$64:$CY$69,D$38)*$B58,VLOOKUP($C$2,'LookUp Ranges'!$A$56:$CY$62,D$38)*$B58))</f>
        <v>0</v>
      </c>
      <c r="W58" s="256">
        <f ca="1">IF($V58=$B58,0,IF(AND('Bonus Depreciation Help'!$C$34="50%",$V$5=Inservice),VLOOKUP($C$2,'LookUp Ranges'!$A$64:$CY$69,E$38)*$B58,VLOOKUP($C$2,'LookUp Ranges'!$A$56:$CY$62,E$38)*$B58))</f>
        <v>0</v>
      </c>
      <c r="X58" s="256">
        <f ca="1">IF($V58=$B58,0,IF(AND('Bonus Depreciation Help'!$C$34="50%",$V$5=Inservice),VLOOKUP($C$2,'LookUp Ranges'!$A$64:$CY$69,F$38)*$B58,VLOOKUP($C$2,'LookUp Ranges'!$A$56:$CY$62,F$38)*$B58))</f>
        <v>0</v>
      </c>
      <c r="Y58" s="256">
        <f ca="1">IF($V58=$B58,0,IF(AND('Bonus Depreciation Help'!$C$34="50%",$V$5=Inservice),VLOOKUP($C$2,'LookUp Ranges'!$A$64:$CY$69,G$38)*$B58,VLOOKUP($C$2,'LookUp Ranges'!$A$56:$CY$62,G$38)*$B58))</f>
        <v>0</v>
      </c>
      <c r="Z58" s="257">
        <f ca="1">IF($V58=$B58,0,IF(AND('Bonus Depreciation Help'!$C$34="50%",$V$5=Inservice),VLOOKUP($C$2,'LookUp Ranges'!$A$64:$CY$69,H$38)*$B58,VLOOKUP($C$2,'LookUp Ranges'!$A$56:$CY$62,H$38)*$B58))</f>
        <v>0</v>
      </c>
      <c r="AA58" s="257">
        <f ca="1">IF($V58=$B58,0,IF(AND('Bonus Depreciation Help'!$C$34="50%",$V$5=Inservice),VLOOKUP($C$2,'LookUp Ranges'!$A$64:$CY$69,I$38)*$B58,VLOOKUP($C$2,'LookUp Ranges'!$A$56:$CY$62,I$38)*$B58))</f>
        <v>0</v>
      </c>
      <c r="AB58" s="257">
        <f ca="1">IF($V58=$B58,0,IF(AND('Bonus Depreciation Help'!$C$34="50%",$V$5=Inservice),VLOOKUP($C$2,'LookUp Ranges'!$A$64:$CY$69,J$38)*$B58,VLOOKUP($C$2,'LookUp Ranges'!$A$56:$CY$62,J$38)*$B58))</f>
        <v>0</v>
      </c>
      <c r="AC58" s="257">
        <f ca="1">IF($V58=$B58,0,IF(AND('Bonus Depreciation Help'!$C$34="50%",$V$5=Inservice),VLOOKUP($C$2,'LookUp Ranges'!$A$64:$CY$69,K$38)*$B58,VLOOKUP($C$2,'LookUp Ranges'!$A$56:$CY$62,K$38)*$B58))</f>
        <v>0</v>
      </c>
      <c r="AD58" s="257">
        <f ca="1">IF($V58=$B58,0,IF(AND('Bonus Depreciation Help'!$C$34="50%",$V$5=Inservice),VLOOKUP($C$2,'LookUp Ranges'!$A$64:$CY$69,L$38)*$B58,VLOOKUP($C$2,'LookUp Ranges'!$A$56:$CY$62,L$38)*$B58))</f>
        <v>0</v>
      </c>
      <c r="AE58" s="257">
        <f ca="1">IF($V58=$B58,0,IF(AND('Bonus Depreciation Help'!$C$34="50%",$V$5=Inservice),VLOOKUP($C$2,'LookUp Ranges'!$A$64:$CY$69,M$38)*$B58,VLOOKUP($C$2,'LookUp Ranges'!$A$56:$CY$62,M$38)*$B58))</f>
        <v>0</v>
      </c>
      <c r="AF58" s="257">
        <f ca="1">IF($V58=$B58,0,IF(AND('Bonus Depreciation Help'!$C$34="50%",$V$5=Inservice),VLOOKUP($C$2,'LookUp Ranges'!$A$64:$CY$69,N$38)*$B58,VLOOKUP($C$2,'LookUp Ranges'!$A$56:$CY$62,N$38)*$B58))</f>
        <v>0</v>
      </c>
      <c r="AG58" s="257">
        <f ca="1">IF($V58=$B58,0,IF(AND('Bonus Depreciation Help'!$C$34="50%",$V$5=Inservice),VLOOKUP($C$2,'LookUp Ranges'!$A$64:$CY$69,O$38)*$B58,VLOOKUP($C$2,'LookUp Ranges'!$A$56:$CY$62,O$38)*$B58))</f>
        <v>0</v>
      </c>
      <c r="AH58" s="257">
        <f ca="1">IF($V58=$B58,0,IF(AND('Bonus Depreciation Help'!$C$34="50%",$V$5=Inservice),VLOOKUP($C$2,'LookUp Ranges'!$A$64:$CY$69,P$38)*$B58,VLOOKUP($C$2,'LookUp Ranges'!$A$56:$CY$62,P$38)*$B58))</f>
        <v>0</v>
      </c>
      <c r="AI58" s="257">
        <f ca="1">IF($V58=$B58,0,IF(AND('Bonus Depreciation Help'!$C$34="50%",$V$5=Inservice),VLOOKUP($C$2,'LookUp Ranges'!$A$64:$CY$69,Q$38)*$B58,VLOOKUP($C$2,'LookUp Ranges'!$A$56:$CY$62,Q$38)*$B58))</f>
        <v>0</v>
      </c>
      <c r="AJ58" s="257">
        <f ca="1">IF($V58=$B58,0,IF(AND('Bonus Depreciation Help'!$C$34="50%",$V$5=Inservice),VLOOKUP($C$2,'LookUp Ranges'!$A$64:$CY$69,R$38)*$B58,VLOOKUP($C$2,'LookUp Ranges'!$A$56:$CY$62,R$38)*$B58))</f>
        <v>0</v>
      </c>
      <c r="AK58" s="257">
        <f ca="1">IF($V58=$B58,0,IF(AND('Bonus Depreciation Help'!$C$34="50%",$V$5=Inservice),VLOOKUP($C$2,'LookUp Ranges'!$A$64:$CY$69,S$38)*$B58,VLOOKUP($C$2,'LookUp Ranges'!$A$56:$CY$62,S$38)*$B58))</f>
        <v>0</v>
      </c>
      <c r="AL58" s="257">
        <f ca="1">IF($V58=$B58,0,IF(AND('Bonus Depreciation Help'!$C$34="50%",$V$5=Inservice),VLOOKUP($C$2,'LookUp Ranges'!$A$64:$CY$69,T$38)*$B58,VLOOKUP($C$2,'LookUp Ranges'!$A$56:$CY$62,T$38)*$B58))</f>
        <v>0</v>
      </c>
      <c r="AM58" s="257">
        <f ca="1">IF($V58=$B58,0,IF(AND('Bonus Depreciation Help'!$C$34="50%",$V$5=Inservice),VLOOKUP($C$2,'LookUp Ranges'!$A$64:$CY$69,U$38)*$B58,VLOOKUP($C$2,'LookUp Ranges'!$A$56:$CY$62,U$38)*$B58))</f>
        <v>0</v>
      </c>
      <c r="AN58" s="257">
        <f ca="1">IF($V58=$B58,0,IF(AND('Bonus Depreciation Help'!$C$34="50%",$V$5=Inservice),VLOOKUP($C$2,'LookUp Ranges'!$A$64:$CY$69,V$38)*$B58,VLOOKUP($C$2,'LookUp Ranges'!$A$56:$CY$62,V$38)*$B58))</f>
        <v>0</v>
      </c>
      <c r="AO58" s="257">
        <f ca="1">IF($V58=$B58,0,IF(AND('Bonus Depreciation Help'!$C$34="50%",$V$5=Inservice),VLOOKUP($C$2,'LookUp Ranges'!$A$64:$CY$69,W$38)*$B58,VLOOKUP($C$2,'LookUp Ranges'!$A$56:$CY$62,W$38)*$B58))</f>
        <v>0</v>
      </c>
      <c r="AP58" s="257">
        <f ca="1">IF($V58=$B58,0,IF(AND('Bonus Depreciation Help'!$C$34="50%",$V$5=Inservice),VLOOKUP($C$2,'LookUp Ranges'!$A$64:$CY$69,X$38)*$B58,VLOOKUP($C$2,'LookUp Ranges'!$A$56:$CY$62,X$38)*$B58))</f>
        <v>0</v>
      </c>
      <c r="AQ58" s="257">
        <f ca="1">IF($V58=$B58,0,IF(AND('Bonus Depreciation Help'!$C$34="50%",$V$5=Inservice),VLOOKUP($C$2,'LookUp Ranges'!$A$64:$CY$69,Y$38)*$B58,VLOOKUP($C$2,'LookUp Ranges'!$A$56:$CY$62,Y$38)*$B58))</f>
        <v>0</v>
      </c>
      <c r="AR58" s="257">
        <f ca="1">IF($V58=$B58,0,IF(AND('Bonus Depreciation Help'!$C$34="50%",$V$5=Inservice),VLOOKUP($C$2,'LookUp Ranges'!$A$64:$CY$69,Z$38)*$B58,VLOOKUP($C$2,'LookUp Ranges'!$A$56:$CY$62,Z$38)*$B58))</f>
        <v>0</v>
      </c>
      <c r="AS58" s="257">
        <f ca="1">IF($V58=$B58,0,IF(AND('Bonus Depreciation Help'!$C$34="50%",$V$5=Inservice),VLOOKUP($C$2,'LookUp Ranges'!$A$64:$CY$69,AA$38)*$B58,VLOOKUP($C$2,'LookUp Ranges'!$A$56:$CY$62,AA$38)*$B58))</f>
        <v>0</v>
      </c>
      <c r="AT58" s="257">
        <f ca="1">IF($V58=$B58,0,IF(AND('Bonus Depreciation Help'!$C$34="50%",$V$5=Inservice),VLOOKUP($C$2,'LookUp Ranges'!$A$64:$CY$69,AB$38)*$B58,VLOOKUP($C$2,'LookUp Ranges'!$A$56:$CY$62,AB$38)*$B58))</f>
        <v>0</v>
      </c>
      <c r="AU58" s="257">
        <f ca="1">IF($V58=$B58,0,IF(AND('Bonus Depreciation Help'!$C$34="50%",$V$5=Inservice),VLOOKUP($C$2,'LookUp Ranges'!$A$64:$CY$69,AC$38)*$B58,VLOOKUP($C$2,'LookUp Ranges'!$A$56:$CY$62,AC$38)*$B58))</f>
        <v>0</v>
      </c>
      <c r="AV58" s="257">
        <f ca="1">IF($V58=$B58,0,IF(AND('Bonus Depreciation Help'!$C$34="50%",$V$5=Inservice),VLOOKUP($C$2,'LookUp Ranges'!$A$64:$CY$69,AD$38)*$B58,VLOOKUP($C$2,'LookUp Ranges'!$A$56:$CY$62,AD$38)*$B58))</f>
        <v>0</v>
      </c>
      <c r="AW58" s="257">
        <f ca="1">IF($V58=$B58,0,IF(AND('Bonus Depreciation Help'!$C$34="50%",$V$5=Inservice),VLOOKUP($C$2,'LookUp Ranges'!$A$64:$CY$69,AE$38)*$B58,VLOOKUP($C$2,'LookUp Ranges'!$A$56:$CY$62,AE$38)*$B58))</f>
        <v>0</v>
      </c>
      <c r="AX58" s="257">
        <f ca="1">IF($V58=$B58,0,IF(AND('Bonus Depreciation Help'!$C$34="50%",$V$5=Inservice),VLOOKUP($C$2,'LookUp Ranges'!$A$64:$CY$69,AF$38)*$B58,VLOOKUP($C$2,'LookUp Ranges'!$A$56:$CY$62,AF$38)*$B58))</f>
        <v>0</v>
      </c>
      <c r="AY58" s="257">
        <f ca="1">IF($V58=$B58,0,IF(AND('Bonus Depreciation Help'!$C$34="50%",$V$5=Inservice),VLOOKUP($C$2,'LookUp Ranges'!$A$64:$CY$69,AG$38)*$B58,VLOOKUP($C$2,'LookUp Ranges'!$A$56:$CY$62,AG$38)*$B58))</f>
        <v>0</v>
      </c>
      <c r="AZ58" s="257">
        <f ca="1">IF($V58=$B58,0,IF(AND('Bonus Depreciation Help'!$C$34="50%",$V$5=Inservice),VLOOKUP($C$2,'LookUp Ranges'!$A$64:$CY$69,AH$38)*$B58,VLOOKUP($C$2,'LookUp Ranges'!$A$56:$CY$62,AH$38)*$B58))</f>
        <v>0</v>
      </c>
      <c r="BA58" s="257">
        <f ca="1">IF($V58=$B58,0,IF(AND('Bonus Depreciation Help'!$C$34="50%",$V$5=Inservice),VLOOKUP($C$2,'LookUp Ranges'!$A$64:$CY$69,AI$38)*$B58,VLOOKUP($C$2,'LookUp Ranges'!$A$56:$CY$62,AI$38)*$B58))</f>
        <v>0</v>
      </c>
      <c r="BB58" s="257">
        <f ca="1">IF($V58=$B58,0,IF(AND('Bonus Depreciation Help'!$C$34="50%",$V$5=Inservice),VLOOKUP($C$2,'LookUp Ranges'!$A$64:$CY$69,AJ$38)*$B58,VLOOKUP($C$2,'LookUp Ranges'!$A$56:$CY$62,AJ$38)*$B58))</f>
        <v>0</v>
      </c>
      <c r="BC58" s="257">
        <f ca="1">IF($V58=$B58,0,IF(AND('Bonus Depreciation Help'!$C$34="50%",$V$5=Inservice),VLOOKUP($C$2,'LookUp Ranges'!$A$64:$CY$69,AK$38)*$B58,VLOOKUP($C$2,'LookUp Ranges'!$A$56:$CY$62,AK$38)*$B58))</f>
        <v>0</v>
      </c>
      <c r="BD58" s="257">
        <f ca="1">IF($V58=$B58,0,IF(AND('Bonus Depreciation Help'!$C$34="50%",$V$5=Inservice),VLOOKUP($C$2,'LookUp Ranges'!$A$64:$CY$69,AL$38)*$B58,VLOOKUP($C$2,'LookUp Ranges'!$A$56:$CY$62,AL$38)*$B58))</f>
        <v>0</v>
      </c>
      <c r="BE58" s="257">
        <f ca="1">IF($V58=$B58,0,IF(AND('Bonus Depreciation Help'!$C$34="50%",$V$5=Inservice),VLOOKUP($C$2,'LookUp Ranges'!$A$64:$CY$69,AM$38)*$B58,VLOOKUP($C$2,'LookUp Ranges'!$A$56:$CY$62,AM$38)*$B58))</f>
        <v>0</v>
      </c>
      <c r="BF58" s="257">
        <f ca="1">IF($V58=$B58,0,IF(AND('Bonus Depreciation Help'!$C$34="50%",$V$5=Inservice),VLOOKUP($C$2,'LookUp Ranges'!$A$64:$CY$69,AN$38)*$B58,VLOOKUP($C$2,'LookUp Ranges'!$A$56:$CY$62,AN$38)*$B58))</f>
        <v>0</v>
      </c>
      <c r="BG58" s="257">
        <f ca="1">IF($V58=$B58,0,IF(AND('Bonus Depreciation Help'!$C$34="50%",$V$5=Inservice),VLOOKUP($C$2,'LookUp Ranges'!$A$64:$CY$69,AO$38)*$B58,VLOOKUP($C$2,'LookUp Ranges'!$A$56:$CY$62,AO$38)*$B58))</f>
        <v>0</v>
      </c>
      <c r="BH58" s="257">
        <f ca="1">IF($V58=$B58,0,IF(AND('Bonus Depreciation Help'!$C$34="50%",$V$5=Inservice),VLOOKUP($C$2,'LookUp Ranges'!$A$64:$CY$69,AP$38)*$B58,VLOOKUP($C$2,'LookUp Ranges'!$A$56:$CY$62,AP$38)*$B58))</f>
        <v>0</v>
      </c>
      <c r="BI58" s="257">
        <f ca="1">IF($V58=$B58,0,IF(AND('Bonus Depreciation Help'!$C$34="50%",$V$5=Inservice),VLOOKUP($C$2,'LookUp Ranges'!$A$64:$CY$69,AQ$38)*$B58,VLOOKUP($C$2,'LookUp Ranges'!$A$56:$CY$62,AQ$38)*$B58))</f>
        <v>0</v>
      </c>
      <c r="BJ58" s="257">
        <f ca="1">IF($V58=$B58,0,IF(AND('Bonus Depreciation Help'!$C$34="50%",$V$5=Inservice),VLOOKUP($C$2,'LookUp Ranges'!$A$64:$CY$69,AR$38)*$B58,VLOOKUP($C$2,'LookUp Ranges'!$A$56:$CY$62,AR$38)*$B58))</f>
        <v>0</v>
      </c>
      <c r="BK58" s="257">
        <f ca="1">IF($V58=$B58,0,IF(AND('Bonus Depreciation Help'!$C$34="50%",$V$5=Inservice),VLOOKUP($C$2,'LookUp Ranges'!$A$64:$CY$69,AS$38)*$B58,VLOOKUP($C$2,'LookUp Ranges'!$A$56:$CY$62,AS$38)*$B58))</f>
        <v>0</v>
      </c>
      <c r="BL58" s="257">
        <f ca="1">IF($V58=$B58,0,IF(AND('Bonus Depreciation Help'!$C$34="50%",$V$5=Inservice),VLOOKUP($C$2,'LookUp Ranges'!$A$64:$CY$69,AT$38)*$B58,VLOOKUP($C$2,'LookUp Ranges'!$A$56:$CY$62,AT$38)*$B58))</f>
        <v>0</v>
      </c>
      <c r="BM58" s="257">
        <f ca="1">IF($V58=$B58,0,IF(AND('Bonus Depreciation Help'!$C$34="50%",$V$5=Inservice),VLOOKUP($C$2,'LookUp Ranges'!$A$64:$CY$69,AU$38)*$B58,VLOOKUP($C$2,'LookUp Ranges'!$A$56:$CY$62,AU$38)*$B58))</f>
        <v>0</v>
      </c>
      <c r="BN58" s="257">
        <f ca="1">IF($V58=$B58,0,IF(AND('Bonus Depreciation Help'!$C$34="50%",$V$5=Inservice),VLOOKUP($C$2,'LookUp Ranges'!$A$64:$CY$69,AV$38)*$B58,VLOOKUP($C$2,'LookUp Ranges'!$A$56:$CY$62,AV$38)*$B58))</f>
        <v>0</v>
      </c>
      <c r="BO58" s="257">
        <f ca="1">IF($V58=$B58,0,IF(AND('Bonus Depreciation Help'!$C$34="50%",$V$5=Inservice),VLOOKUP($C$2,'LookUp Ranges'!$A$64:$CY$69,AW$38)*$B58,VLOOKUP($C$2,'LookUp Ranges'!$A$56:$CY$62,AW$38)*$B58))</f>
        <v>0</v>
      </c>
      <c r="BP58" s="257">
        <f ca="1">IF($V58=$B58,0,IF(AND('Bonus Depreciation Help'!$C$34="50%",$V$5=Inservice),VLOOKUP($C$2,'LookUp Ranges'!$A$64:$CY$69,AX$38)*$B58,VLOOKUP($C$2,'LookUp Ranges'!$A$56:$CY$62,AX$38)*$B58))</f>
        <v>0</v>
      </c>
      <c r="BQ58" s="257">
        <f ca="1">IF($V58=$B58,0,IF(AND('Bonus Depreciation Help'!$C$34="50%",$V$5=Inservice),VLOOKUP($C$2,'LookUp Ranges'!$A$64:$CY$69,AY$38)*$B58,VLOOKUP($C$2,'LookUp Ranges'!$A$56:$CY$62,AY$38)*$B58))</f>
        <v>0</v>
      </c>
      <c r="BR58" s="257">
        <f ca="1">IF($V58=$B58,0,IF(AND('Bonus Depreciation Help'!$C$34="50%",$V$5=Inservice),VLOOKUP($C$2,'LookUp Ranges'!$A$64:$CY$69,AZ$38)*$B58,VLOOKUP($C$2,'LookUp Ranges'!$A$56:$CY$62,AZ$38)*$B58))</f>
        <v>0</v>
      </c>
      <c r="BS58" s="257">
        <f ca="1">IF($V58=$B58,0,IF(AND('Bonus Depreciation Help'!$C$34="50%",$V$5=Inservice),VLOOKUP($C$2,'LookUp Ranges'!$A$64:$CY$69,BA$38)*$B58,VLOOKUP($C$2,'LookUp Ranges'!$A$56:$CY$62,BA$38)*$B58))</f>
        <v>0</v>
      </c>
      <c r="BT58" s="257">
        <f ca="1">IF($V58=$B58,0,IF(AND('Bonus Depreciation Help'!$C$34="50%",$V$5=Inservice),VLOOKUP($C$2,'LookUp Ranges'!$A$64:$CY$69,BB$38)*$B58,VLOOKUP($C$2,'LookUp Ranges'!$A$56:$CY$62,BB$38)*$B58))</f>
        <v>0</v>
      </c>
      <c r="BU58" s="257">
        <f ca="1">IF($V58=$B58,0,IF(AND('Bonus Depreciation Help'!$C$34="50%",$V$5=Inservice),VLOOKUP($C$2,'LookUp Ranges'!$A$64:$CY$69,BC$38)*$B58,VLOOKUP($C$2,'LookUp Ranges'!$A$56:$CY$62,BC$38)*$B58))</f>
        <v>0</v>
      </c>
      <c r="BV58" s="257">
        <f ca="1">IF($V58=$B58,0,IF(AND('Bonus Depreciation Help'!$C$34="50%",$V$5=Inservice),VLOOKUP($C$2,'LookUp Ranges'!$A$64:$CY$69,BD$38)*$B58,VLOOKUP($C$2,'LookUp Ranges'!$A$56:$CY$62,BD$38)*$B58))</f>
        <v>0</v>
      </c>
      <c r="BW58" s="257">
        <f ca="1">IF($V58=$B58,0,IF(AND('Bonus Depreciation Help'!$C$34="50%",$V$5=Inservice),VLOOKUP($C$2,'LookUp Ranges'!$A$64:$CY$69,BE$38)*$B58,VLOOKUP($C$2,'LookUp Ranges'!$A$56:$CY$62,BE$38)*$B58))</f>
        <v>0</v>
      </c>
      <c r="BX58" s="257">
        <f ca="1">IF($V58=$B58,0,IF(AND('Bonus Depreciation Help'!$C$34="50%",$V$5=Inservice),VLOOKUP($C$2,'LookUp Ranges'!$A$64:$CY$69,BF$38)*$B58,VLOOKUP($C$2,'LookUp Ranges'!$A$56:$CY$62,BF$38)*$B58))</f>
        <v>0</v>
      </c>
      <c r="BY58" s="257">
        <f ca="1">IF($V58=$B58,0,IF(AND('Bonus Depreciation Help'!$C$34="50%",$V$5=Inservice),VLOOKUP($C$2,'LookUp Ranges'!$A$64:$CY$69,BG$38)*$B58,VLOOKUP($C$2,'LookUp Ranges'!$A$56:$CY$62,BG$38)*$B58))</f>
        <v>0</v>
      </c>
      <c r="BZ58" s="257">
        <f ca="1">IF($V58=$B58,0,IF(AND('Bonus Depreciation Help'!$C$34="50%",$V$5=Inservice),VLOOKUP($C$2,'LookUp Ranges'!$A$64:$CY$69,BH$38)*$B58,VLOOKUP($C$2,'LookUp Ranges'!$A$56:$CY$62,BH$38)*$B58))</f>
        <v>0</v>
      </c>
      <c r="CA58" s="257">
        <f ca="1">IF($V58=$B58,0,IF(AND('Bonus Depreciation Help'!$C$34="50%",$V$5=Inservice),VLOOKUP($C$2,'LookUp Ranges'!$A$64:$CY$69,BI$38)*$B58,VLOOKUP($C$2,'LookUp Ranges'!$A$56:$CY$62,BI$38)*$B58))</f>
        <v>0</v>
      </c>
      <c r="CB58" s="257">
        <f ca="1">IF($V58=$B58,0,IF(AND('Bonus Depreciation Help'!$C$34="50%",$V$5=Inservice),VLOOKUP($C$2,'LookUp Ranges'!$A$64:$CY$69,BJ$38)*$B58,VLOOKUP($C$2,'LookUp Ranges'!$A$56:$CY$62,BJ$38)*$B58))</f>
        <v>0</v>
      </c>
      <c r="CC58" s="257">
        <f ca="1">IF($V58=$B58,0,IF(AND('Bonus Depreciation Help'!$C$34="50%",$V$5=Inservice),VLOOKUP($C$2,'LookUp Ranges'!$A$64:$CY$69,BK$38)*$B58,VLOOKUP($C$2,'LookUp Ranges'!$A$56:$CY$62,BK$38)*$B58))</f>
        <v>0</v>
      </c>
      <c r="CD58" s="257">
        <f ca="1">IF($V58=$B58,0,IF(AND('Bonus Depreciation Help'!$C$34="50%",$V$5=Inservice),VLOOKUP($C$2,'LookUp Ranges'!$A$64:$CY$69,BL$38)*$B58,VLOOKUP($C$2,'LookUp Ranges'!$A$56:$CY$62,BL$38)*$B58))</f>
        <v>0</v>
      </c>
      <c r="CE58" s="257">
        <f ca="1">IF($V58=$B58,0,IF(AND('Bonus Depreciation Help'!$C$34="50%",$V$5=Inservice),VLOOKUP($C$2,'LookUp Ranges'!$A$64:$CY$69,BM$38)*$B58,VLOOKUP($C$2,'LookUp Ranges'!$A$56:$CY$62,BM$38)*$B58))</f>
        <v>0</v>
      </c>
      <c r="CF58" s="257">
        <f ca="1">IF($V58=$B58,0,IF(AND('Bonus Depreciation Help'!$C$34="50%",$V$5=Inservice),VLOOKUP($C$2,'LookUp Ranges'!$A$64:$CY$69,BN$38)*$B58,VLOOKUP($C$2,'LookUp Ranges'!$A$56:$CY$62,BN$38)*$B58))</f>
        <v>0</v>
      </c>
      <c r="CG58" s="257">
        <f ca="1">IF($V58=$B58,0,IF(AND('Bonus Depreciation Help'!$C$34="50%",$V$5=Inservice),VLOOKUP($C$2,'LookUp Ranges'!$A$64:$CY$69,BO$38)*$B58,VLOOKUP($C$2,'LookUp Ranges'!$A$56:$CY$62,BO$38)*$B58))</f>
        <v>0</v>
      </c>
      <c r="CH58" s="257">
        <f ca="1">IF($V58=$B58,0,IF(AND('Bonus Depreciation Help'!$C$34="50%",$V$5=Inservice),VLOOKUP($C$2,'LookUp Ranges'!$A$64:$CY$69,BP$38)*$B58,VLOOKUP($C$2,'LookUp Ranges'!$A$56:$CY$62,BP$38)*$B58))</f>
        <v>0</v>
      </c>
      <c r="CI58" s="257">
        <f ca="1">IF($V58=$B58,0,IF(AND('Bonus Depreciation Help'!$C$34="50%",$V$5=Inservice),VLOOKUP($C$2,'LookUp Ranges'!$A$64:$CY$69,BQ$38)*$B58,VLOOKUP($C$2,'LookUp Ranges'!$A$56:$CY$62,BQ$38)*$B58))</f>
        <v>0</v>
      </c>
      <c r="CJ58" s="257">
        <f ca="1">IF($V58=$B58,0,IF(AND('Bonus Depreciation Help'!$C$34="50%",$V$5=Inservice),VLOOKUP($C$2,'LookUp Ranges'!$A$64:$CY$69,BR$38)*$B58,VLOOKUP($C$2,'LookUp Ranges'!$A$56:$CY$62,BR$38)*$B58))</f>
        <v>0</v>
      </c>
      <c r="CK58" s="257">
        <f ca="1">IF($V58=$B58,0,IF(AND('Bonus Depreciation Help'!$C$34="50%",$V$5=Inservice),VLOOKUP($C$2,'LookUp Ranges'!$A$64:$CY$69,BS$38)*$B58,VLOOKUP($C$2,'LookUp Ranges'!$A$56:$CY$62,BS$38)*$B58))</f>
        <v>0</v>
      </c>
      <c r="CL58" s="257">
        <f ca="1">IF($V58=$B58,0,IF(AND('Bonus Depreciation Help'!$C$34="50%",$V$5=Inservice),VLOOKUP($C$2,'LookUp Ranges'!$A$64:$CY$69,BT$38)*$B58,VLOOKUP($C$2,'LookUp Ranges'!$A$56:$CY$62,BT$38)*$B58))</f>
        <v>0</v>
      </c>
      <c r="CM58" s="257">
        <f ca="1">IF($V58=$B58,0,IF(AND('Bonus Depreciation Help'!$C$34="50%",$V$5=Inservice),VLOOKUP($C$2,'LookUp Ranges'!$A$64:$CY$69,BU$38)*$B58,VLOOKUP($C$2,'LookUp Ranges'!$A$56:$CY$62,BU$38)*$B58))</f>
        <v>0</v>
      </c>
      <c r="CN58" s="257">
        <f ca="1">IF($V58=$B58,0,IF(AND('Bonus Depreciation Help'!$C$34="50%",$V$5=Inservice),VLOOKUP($C$2,'LookUp Ranges'!$A$64:$CY$69,BV$38)*$B58,VLOOKUP($C$2,'LookUp Ranges'!$A$56:$CY$62,BV$38)*$B58))</f>
        <v>0</v>
      </c>
      <c r="CO58" s="257">
        <f ca="1">IF($V58=$B58,0,IF(AND('Bonus Depreciation Help'!$C$34="50%",$V$5=Inservice),VLOOKUP($C$2,'LookUp Ranges'!$A$64:$CY$69,BW$38)*$B58,VLOOKUP($C$2,'LookUp Ranges'!$A$56:$CY$62,BW$38)*$B58))</f>
        <v>0</v>
      </c>
      <c r="CP58" s="257">
        <f ca="1">IF($V58=$B58,0,IF(AND('Bonus Depreciation Help'!$C$34="50%",$V$5=Inservice),VLOOKUP($C$2,'LookUp Ranges'!$A$64:$CY$69,BX$38)*$B58,VLOOKUP($C$2,'LookUp Ranges'!$A$56:$CY$62,BX$38)*$B58))</f>
        <v>0</v>
      </c>
      <c r="CQ58" s="257">
        <f ca="1">IF($V58=$B58,0,IF(AND('Bonus Depreciation Help'!$C$34="50%",$V$5=Inservice),VLOOKUP($C$2,'LookUp Ranges'!$A$64:$CY$69,BY$38)*$B58,VLOOKUP($C$2,'LookUp Ranges'!$A$56:$CY$62,BY$38)*$B58))</f>
        <v>0</v>
      </c>
      <c r="CR58" s="257">
        <f ca="1">IF($V58=$B58,0,IF(AND('Bonus Depreciation Help'!$C$34="50%",$V$5=Inservice),VLOOKUP($C$2,'LookUp Ranges'!$A$64:$CY$69,BZ$38)*$B58,VLOOKUP($C$2,'LookUp Ranges'!$A$56:$CY$62,BZ$38)*$B58))</f>
        <v>0</v>
      </c>
      <c r="CS58" s="257">
        <f ca="1">IF($V58=$B58,0,IF(AND('Bonus Depreciation Help'!$C$34="50%",$V$5=Inservice),VLOOKUP($C$2,'LookUp Ranges'!$A$64:$CY$69,CA$38)*$B58,VLOOKUP($C$2,'LookUp Ranges'!$A$56:$CY$62,CA$38)*$B58))</f>
        <v>0</v>
      </c>
      <c r="CT58" s="257">
        <f ca="1">IF($V58=$B58,0,IF(AND('Bonus Depreciation Help'!$C$34="50%",$V$5=Inservice),VLOOKUP($C$2,'LookUp Ranges'!$A$64:$CY$69,CB$38)*$B58,VLOOKUP($C$2,'LookUp Ranges'!$A$56:$CY$62,CB$38)*$B58))</f>
        <v>0</v>
      </c>
      <c r="CU58" s="257">
        <f ca="1">IF($V58=$B58,0,IF(AND('Bonus Depreciation Help'!$C$34="50%",$V$5=Inservice),VLOOKUP($C$2,'LookUp Ranges'!$A$64:$CY$69,CC$38)*$B58,VLOOKUP($C$2,'LookUp Ranges'!$A$56:$CY$62,CC$38)*$B58))</f>
        <v>0</v>
      </c>
      <c r="CV58" s="257">
        <f ca="1">IF($V58=$B58,0,IF(AND('Bonus Depreciation Help'!$C$34="50%",$V$5=Inservice),VLOOKUP($C$2,'LookUp Ranges'!$A$64:$CY$69,CD$38)*$B58,VLOOKUP($C$2,'LookUp Ranges'!$A$56:$CY$62,CD$38)*$B58))</f>
        <v>0</v>
      </c>
      <c r="CW58" s="257">
        <f ca="1">IF($V58=$B58,0,IF(AND('Bonus Depreciation Help'!$C$34="50%",$V$5=Inservice),VLOOKUP($C$2,'LookUp Ranges'!$A$64:$CY$69,CE$38)*$B58,VLOOKUP($C$2,'LookUp Ranges'!$A$56:$CY$62,CE$38)*$B58))</f>
        <v>0</v>
      </c>
      <c r="CX58" s="257">
        <f ca="1">IF($V58=$B58,0,IF(AND('Bonus Depreciation Help'!$C$34="50%",$V$5=Inservice),VLOOKUP($C$2,'LookUp Ranges'!$A$64:$CY$69,CF$38)*$B58,VLOOKUP($C$2,'LookUp Ranges'!$A$56:$CY$62,CF$38)*$B58))</f>
        <v>0</v>
      </c>
      <c r="CY58" s="247">
        <f t="shared" ca="1" si="28"/>
        <v>0</v>
      </c>
    </row>
    <row r="59" spans="1:103" x14ac:dyDescent="0.2">
      <c r="A59" s="246">
        <f t="shared" si="26"/>
        <v>21</v>
      </c>
      <c r="B59" s="238">
        <f t="shared" si="27"/>
        <v>0</v>
      </c>
      <c r="C59" s="258"/>
      <c r="D59" s="258"/>
      <c r="E59" s="258"/>
      <c r="F59" s="258"/>
      <c r="G59" s="258"/>
      <c r="H59" s="258"/>
      <c r="I59" s="258"/>
      <c r="J59" s="258"/>
      <c r="K59" s="258"/>
      <c r="L59" s="258"/>
      <c r="M59" s="258"/>
      <c r="N59" s="258"/>
      <c r="O59" s="258"/>
      <c r="P59" s="258"/>
      <c r="Q59" s="258"/>
      <c r="R59" s="258"/>
      <c r="S59" s="258"/>
      <c r="T59" s="258"/>
      <c r="U59" s="258"/>
      <c r="V59" s="259"/>
      <c r="W59" s="260">
        <f ca="1">IF(AND('Bonus Depreciation Help'!$C$34="100%",W$5=Inservice),$B59,IF(AND('Bonus Depreciation Help'!$C$34="50%",W$5=Inservice),VLOOKUP($C$2,'LookUp Ranges'!$A$64:$CY$69,D$38)*$B59,VLOOKUP($C$2,'LookUp Ranges'!$A$56:$CY$62,D$38)*$B59))</f>
        <v>0</v>
      </c>
      <c r="X59" s="260">
        <f ca="1">IF($W59=$B59,0,IF(AND('Bonus Depreciation Help'!$C$34="50%",$W$5=Inservice),VLOOKUP($C$2,'LookUp Ranges'!$A$64:$CY$69,E$38)*$B59,VLOOKUP($C$2,'LookUp Ranges'!$A$56:$CY$62,E$38)*$B59))</f>
        <v>0</v>
      </c>
      <c r="Y59" s="260">
        <f ca="1">IF($W59=$B59,0,IF(AND('Bonus Depreciation Help'!$C$34="50%",$W$5=Inservice),VLOOKUP($C$2,'LookUp Ranges'!$A$64:$CY$69,F$38)*$B59,VLOOKUP($C$2,'LookUp Ranges'!$A$56:$CY$62,F$38)*$B59))</f>
        <v>0</v>
      </c>
      <c r="Z59" s="261">
        <f ca="1">IF($W59=$B59,0,IF(AND('Bonus Depreciation Help'!$C$34="50%",$W$5=Inservice),VLOOKUP($C$2,'LookUp Ranges'!$A$64:$CY$69,G$38)*$B59,VLOOKUP($C$2,'LookUp Ranges'!$A$56:$CY$62,G$38)*$B59))</f>
        <v>0</v>
      </c>
      <c r="AA59" s="261">
        <f ca="1">IF($W59=$B59,0,IF(AND('Bonus Depreciation Help'!$C$34="50%",$W$5=Inservice),VLOOKUP($C$2,'LookUp Ranges'!$A$64:$CY$69,H$38)*$B59,VLOOKUP($C$2,'LookUp Ranges'!$A$56:$CY$62,H$38)*$B59))</f>
        <v>0</v>
      </c>
      <c r="AB59" s="261">
        <f ca="1">IF($W59=$B59,0,IF(AND('Bonus Depreciation Help'!$C$34="50%",$W$5=Inservice),VLOOKUP($C$2,'LookUp Ranges'!$A$64:$CY$69,I$38)*$B59,VLOOKUP($C$2,'LookUp Ranges'!$A$56:$CY$62,I$38)*$B59))</f>
        <v>0</v>
      </c>
      <c r="AC59" s="261">
        <f ca="1">IF($W59=$B59,0,IF(AND('Bonus Depreciation Help'!$C$34="50%",$W$5=Inservice),VLOOKUP($C$2,'LookUp Ranges'!$A$64:$CY$69,J$38)*$B59,VLOOKUP($C$2,'LookUp Ranges'!$A$56:$CY$62,J$38)*$B59))</f>
        <v>0</v>
      </c>
      <c r="AD59" s="261">
        <f ca="1">IF($W59=$B59,0,IF(AND('Bonus Depreciation Help'!$C$34="50%",$W$5=Inservice),VLOOKUP($C$2,'LookUp Ranges'!$A$64:$CY$69,K$38)*$B59,VLOOKUP($C$2,'LookUp Ranges'!$A$56:$CY$62,K$38)*$B59))</f>
        <v>0</v>
      </c>
      <c r="AE59" s="261">
        <f ca="1">IF($W59=$B59,0,IF(AND('Bonus Depreciation Help'!$C$34="50%",$W$5=Inservice),VLOOKUP($C$2,'LookUp Ranges'!$A$64:$CY$69,L$38)*$B59,VLOOKUP($C$2,'LookUp Ranges'!$A$56:$CY$62,L$38)*$B59))</f>
        <v>0</v>
      </c>
      <c r="AF59" s="261">
        <f ca="1">IF($W59=$B59,0,IF(AND('Bonus Depreciation Help'!$C$34="50%",$W$5=Inservice),VLOOKUP($C$2,'LookUp Ranges'!$A$64:$CY$69,M$38)*$B59,VLOOKUP($C$2,'LookUp Ranges'!$A$56:$CY$62,M$38)*$B59))</f>
        <v>0</v>
      </c>
      <c r="AG59" s="261">
        <f ca="1">IF($W59=$B59,0,IF(AND('Bonus Depreciation Help'!$C$34="50%",$W$5=Inservice),VLOOKUP($C$2,'LookUp Ranges'!$A$64:$CY$69,N$38)*$B59,VLOOKUP($C$2,'LookUp Ranges'!$A$56:$CY$62,N$38)*$B59))</f>
        <v>0</v>
      </c>
      <c r="AH59" s="261">
        <f ca="1">IF($W59=$B59,0,IF(AND('Bonus Depreciation Help'!$C$34="50%",$W$5=Inservice),VLOOKUP($C$2,'LookUp Ranges'!$A$64:$CY$69,O$38)*$B59,VLOOKUP($C$2,'LookUp Ranges'!$A$56:$CY$62,O$38)*$B59))</f>
        <v>0</v>
      </c>
      <c r="AI59" s="261">
        <f ca="1">IF($W59=$B59,0,IF(AND('Bonus Depreciation Help'!$C$34="50%",$W$5=Inservice),VLOOKUP($C$2,'LookUp Ranges'!$A$64:$CY$69,P$38)*$B59,VLOOKUP($C$2,'LookUp Ranges'!$A$56:$CY$62,P$38)*$B59))</f>
        <v>0</v>
      </c>
      <c r="AJ59" s="261">
        <f ca="1">IF($W59=$B59,0,IF(AND('Bonus Depreciation Help'!$C$34="50%",$W$5=Inservice),VLOOKUP($C$2,'LookUp Ranges'!$A$64:$CY$69,Q$38)*$B59,VLOOKUP($C$2,'LookUp Ranges'!$A$56:$CY$62,Q$38)*$B59))</f>
        <v>0</v>
      </c>
      <c r="AK59" s="261">
        <f ca="1">IF($W59=$B59,0,IF(AND('Bonus Depreciation Help'!$C$34="50%",$W$5=Inservice),VLOOKUP($C$2,'LookUp Ranges'!$A$64:$CY$69,R$38)*$B59,VLOOKUP($C$2,'LookUp Ranges'!$A$56:$CY$62,R$38)*$B59))</f>
        <v>0</v>
      </c>
      <c r="AL59" s="261">
        <f ca="1">IF($W59=$B59,0,IF(AND('Bonus Depreciation Help'!$C$34="50%",$W$5=Inservice),VLOOKUP($C$2,'LookUp Ranges'!$A$64:$CY$69,S$38)*$B59,VLOOKUP($C$2,'LookUp Ranges'!$A$56:$CY$62,S$38)*$B59))</f>
        <v>0</v>
      </c>
      <c r="AM59" s="261">
        <f ca="1">IF($W59=$B59,0,IF(AND('Bonus Depreciation Help'!$C$34="50%",$W$5=Inservice),VLOOKUP($C$2,'LookUp Ranges'!$A$64:$CY$69,T$38)*$B59,VLOOKUP($C$2,'LookUp Ranges'!$A$56:$CY$62,T$38)*$B59))</f>
        <v>0</v>
      </c>
      <c r="AN59" s="261">
        <f ca="1">IF($W59=$B59,0,IF(AND('Bonus Depreciation Help'!$C$34="50%",$W$5=Inservice),VLOOKUP($C$2,'LookUp Ranges'!$A$64:$CY$69,U$38)*$B59,VLOOKUP($C$2,'LookUp Ranges'!$A$56:$CY$62,U$38)*$B59))</f>
        <v>0</v>
      </c>
      <c r="AO59" s="261">
        <f ca="1">IF($W59=$B59,0,IF(AND('Bonus Depreciation Help'!$C$34="50%",$W$5=Inservice),VLOOKUP($C$2,'LookUp Ranges'!$A$64:$CY$69,V$38)*$B59,VLOOKUP($C$2,'LookUp Ranges'!$A$56:$CY$62,V$38)*$B59))</f>
        <v>0</v>
      </c>
      <c r="AP59" s="261">
        <f ca="1">IF($W59=$B59,0,IF(AND('Bonus Depreciation Help'!$C$34="50%",$W$5=Inservice),VLOOKUP($C$2,'LookUp Ranges'!$A$64:$CY$69,W$38)*$B59,VLOOKUP($C$2,'LookUp Ranges'!$A$56:$CY$62,W$38)*$B59))</f>
        <v>0</v>
      </c>
      <c r="AQ59" s="261">
        <f ca="1">IF($W59=$B59,0,IF(AND('Bonus Depreciation Help'!$C$34="50%",$W$5=Inservice),VLOOKUP($C$2,'LookUp Ranges'!$A$64:$CY$69,X$38)*$B59,VLOOKUP($C$2,'LookUp Ranges'!$A$56:$CY$62,X$38)*$B59))</f>
        <v>0</v>
      </c>
      <c r="AR59" s="261">
        <f ca="1">IF($W59=$B59,0,IF(AND('Bonus Depreciation Help'!$C$34="50%",$W$5=Inservice),VLOOKUP($C$2,'LookUp Ranges'!$A$64:$CY$69,Y$38)*$B59,VLOOKUP($C$2,'LookUp Ranges'!$A$56:$CY$62,Y$38)*$B59))</f>
        <v>0</v>
      </c>
      <c r="AS59" s="261">
        <f ca="1">IF($W59=$B59,0,IF(AND('Bonus Depreciation Help'!$C$34="50%",$W$5=Inservice),VLOOKUP($C$2,'LookUp Ranges'!$A$64:$CY$69,Z$38)*$B59,VLOOKUP($C$2,'LookUp Ranges'!$A$56:$CY$62,Z$38)*$B59))</f>
        <v>0</v>
      </c>
      <c r="AT59" s="261">
        <f ca="1">IF($W59=$B59,0,IF(AND('Bonus Depreciation Help'!$C$34="50%",$W$5=Inservice),VLOOKUP($C$2,'LookUp Ranges'!$A$64:$CY$69,AA$38)*$B59,VLOOKUP($C$2,'LookUp Ranges'!$A$56:$CY$62,AA$38)*$B59))</f>
        <v>0</v>
      </c>
      <c r="AU59" s="261">
        <f ca="1">IF($W59=$B59,0,IF(AND('Bonus Depreciation Help'!$C$34="50%",$W$5=Inservice),VLOOKUP($C$2,'LookUp Ranges'!$A$64:$CY$69,AB$38)*$B59,VLOOKUP($C$2,'LookUp Ranges'!$A$56:$CY$62,AB$38)*$B59))</f>
        <v>0</v>
      </c>
      <c r="AV59" s="261">
        <f ca="1">IF($W59=$B59,0,IF(AND('Bonus Depreciation Help'!$C$34="50%",$W$5=Inservice),VLOOKUP($C$2,'LookUp Ranges'!$A$64:$CY$69,AC$38)*$B59,VLOOKUP($C$2,'LookUp Ranges'!$A$56:$CY$62,AC$38)*$B59))</f>
        <v>0</v>
      </c>
      <c r="AW59" s="261">
        <f ca="1">IF($W59=$B59,0,IF(AND('Bonus Depreciation Help'!$C$34="50%",$W$5=Inservice),VLOOKUP($C$2,'LookUp Ranges'!$A$64:$CY$69,AD$38)*$B59,VLOOKUP($C$2,'LookUp Ranges'!$A$56:$CY$62,AD$38)*$B59))</f>
        <v>0</v>
      </c>
      <c r="AX59" s="261">
        <f ca="1">IF($W59=$B59,0,IF(AND('Bonus Depreciation Help'!$C$34="50%",$W$5=Inservice),VLOOKUP($C$2,'LookUp Ranges'!$A$64:$CY$69,AE$38)*$B59,VLOOKUP($C$2,'LookUp Ranges'!$A$56:$CY$62,AE$38)*$B59))</f>
        <v>0</v>
      </c>
      <c r="AY59" s="261">
        <f ca="1">IF($W59=$B59,0,IF(AND('Bonus Depreciation Help'!$C$34="50%",$W$5=Inservice),VLOOKUP($C$2,'LookUp Ranges'!$A$64:$CY$69,AF$38)*$B59,VLOOKUP($C$2,'LookUp Ranges'!$A$56:$CY$62,AF$38)*$B59))</f>
        <v>0</v>
      </c>
      <c r="AZ59" s="261">
        <f ca="1">IF($W59=$B59,0,IF(AND('Bonus Depreciation Help'!$C$34="50%",$W$5=Inservice),VLOOKUP($C$2,'LookUp Ranges'!$A$64:$CY$69,AG$38)*$B59,VLOOKUP($C$2,'LookUp Ranges'!$A$56:$CY$62,AG$38)*$B59))</f>
        <v>0</v>
      </c>
      <c r="BA59" s="261">
        <f ca="1">IF($W59=$B59,0,IF(AND('Bonus Depreciation Help'!$C$34="50%",$W$5=Inservice),VLOOKUP($C$2,'LookUp Ranges'!$A$64:$CY$69,AH$38)*$B59,VLOOKUP($C$2,'LookUp Ranges'!$A$56:$CY$62,AH$38)*$B59))</f>
        <v>0</v>
      </c>
      <c r="BB59" s="261">
        <f ca="1">IF($W59=$B59,0,IF(AND('Bonus Depreciation Help'!$C$34="50%",$W$5=Inservice),VLOOKUP($C$2,'LookUp Ranges'!$A$64:$CY$69,AI$38)*$B59,VLOOKUP($C$2,'LookUp Ranges'!$A$56:$CY$62,AI$38)*$B59))</f>
        <v>0</v>
      </c>
      <c r="BC59" s="261">
        <f ca="1">IF($W59=$B59,0,IF(AND('Bonus Depreciation Help'!$C$34="50%",$W$5=Inservice),VLOOKUP($C$2,'LookUp Ranges'!$A$64:$CY$69,AJ$38)*$B59,VLOOKUP($C$2,'LookUp Ranges'!$A$56:$CY$62,AJ$38)*$B59))</f>
        <v>0</v>
      </c>
      <c r="BD59" s="261">
        <f ca="1">IF($W59=$B59,0,IF(AND('Bonus Depreciation Help'!$C$34="50%",$W$5=Inservice),VLOOKUP($C$2,'LookUp Ranges'!$A$64:$CY$69,AK$38)*$B59,VLOOKUP($C$2,'LookUp Ranges'!$A$56:$CY$62,AK$38)*$B59))</f>
        <v>0</v>
      </c>
      <c r="BE59" s="261">
        <f ca="1">IF($W59=$B59,0,IF(AND('Bonus Depreciation Help'!$C$34="50%",$W$5=Inservice),VLOOKUP($C$2,'LookUp Ranges'!$A$64:$CY$69,AL$38)*$B59,VLOOKUP($C$2,'LookUp Ranges'!$A$56:$CY$62,AL$38)*$B59))</f>
        <v>0</v>
      </c>
      <c r="BF59" s="261">
        <f ca="1">IF($W59=$B59,0,IF(AND('Bonus Depreciation Help'!$C$34="50%",$W$5=Inservice),VLOOKUP($C$2,'LookUp Ranges'!$A$64:$CY$69,AM$38)*$B59,VLOOKUP($C$2,'LookUp Ranges'!$A$56:$CY$62,AM$38)*$B59))</f>
        <v>0</v>
      </c>
      <c r="BG59" s="261">
        <f ca="1">IF($W59=$B59,0,IF(AND('Bonus Depreciation Help'!$C$34="50%",$W$5=Inservice),VLOOKUP($C$2,'LookUp Ranges'!$A$64:$CY$69,AN$38)*$B59,VLOOKUP($C$2,'LookUp Ranges'!$A$56:$CY$62,AN$38)*$B59))</f>
        <v>0</v>
      </c>
      <c r="BH59" s="261">
        <f ca="1">IF($W59=$B59,0,IF(AND('Bonus Depreciation Help'!$C$34="50%",$W$5=Inservice),VLOOKUP($C$2,'LookUp Ranges'!$A$64:$CY$69,AO$38)*$B59,VLOOKUP($C$2,'LookUp Ranges'!$A$56:$CY$62,AO$38)*$B59))</f>
        <v>0</v>
      </c>
      <c r="BI59" s="261">
        <f ca="1">IF($W59=$B59,0,IF(AND('Bonus Depreciation Help'!$C$34="50%",$W$5=Inservice),VLOOKUP($C$2,'LookUp Ranges'!$A$64:$CY$69,AP$38)*$B59,VLOOKUP($C$2,'LookUp Ranges'!$A$56:$CY$62,AP$38)*$B59))</f>
        <v>0</v>
      </c>
      <c r="BJ59" s="261">
        <f ca="1">IF($W59=$B59,0,IF(AND('Bonus Depreciation Help'!$C$34="50%",$W$5=Inservice),VLOOKUP($C$2,'LookUp Ranges'!$A$64:$CY$69,AQ$38)*$B59,VLOOKUP($C$2,'LookUp Ranges'!$A$56:$CY$62,AQ$38)*$B59))</f>
        <v>0</v>
      </c>
      <c r="BK59" s="261">
        <f ca="1">IF($W59=$B59,0,IF(AND('Bonus Depreciation Help'!$C$34="50%",$W$5=Inservice),VLOOKUP($C$2,'LookUp Ranges'!$A$64:$CY$69,AR$38)*$B59,VLOOKUP($C$2,'LookUp Ranges'!$A$56:$CY$62,AR$38)*$B59))</f>
        <v>0</v>
      </c>
      <c r="BL59" s="261">
        <f ca="1">IF($W59=$B59,0,IF(AND('Bonus Depreciation Help'!$C$34="50%",$W$5=Inservice),VLOOKUP($C$2,'LookUp Ranges'!$A$64:$CY$69,AS$38)*$B59,VLOOKUP($C$2,'LookUp Ranges'!$A$56:$CY$62,AS$38)*$B59))</f>
        <v>0</v>
      </c>
      <c r="BM59" s="261">
        <f ca="1">IF($W59=$B59,0,IF(AND('Bonus Depreciation Help'!$C$34="50%",$W$5=Inservice),VLOOKUP($C$2,'LookUp Ranges'!$A$64:$CY$69,AT$38)*$B59,VLOOKUP($C$2,'LookUp Ranges'!$A$56:$CY$62,AT$38)*$B59))</f>
        <v>0</v>
      </c>
      <c r="BN59" s="261">
        <f ca="1">IF($W59=$B59,0,IF(AND('Bonus Depreciation Help'!$C$34="50%",$W$5=Inservice),VLOOKUP($C$2,'LookUp Ranges'!$A$64:$CY$69,AU$38)*$B59,VLOOKUP($C$2,'LookUp Ranges'!$A$56:$CY$62,AU$38)*$B59))</f>
        <v>0</v>
      </c>
      <c r="BO59" s="261">
        <f ca="1">IF($W59=$B59,0,IF(AND('Bonus Depreciation Help'!$C$34="50%",$W$5=Inservice),VLOOKUP($C$2,'LookUp Ranges'!$A$64:$CY$69,AV$38)*$B59,VLOOKUP($C$2,'LookUp Ranges'!$A$56:$CY$62,AV$38)*$B59))</f>
        <v>0</v>
      </c>
      <c r="BP59" s="261">
        <f ca="1">IF($W59=$B59,0,IF(AND('Bonus Depreciation Help'!$C$34="50%",$W$5=Inservice),VLOOKUP($C$2,'LookUp Ranges'!$A$64:$CY$69,AW$38)*$B59,VLOOKUP($C$2,'LookUp Ranges'!$A$56:$CY$62,AW$38)*$B59))</f>
        <v>0</v>
      </c>
      <c r="BQ59" s="261">
        <f ca="1">IF($W59=$B59,0,IF(AND('Bonus Depreciation Help'!$C$34="50%",$W$5=Inservice),VLOOKUP($C$2,'LookUp Ranges'!$A$64:$CY$69,AX$38)*$B59,VLOOKUP($C$2,'LookUp Ranges'!$A$56:$CY$62,AX$38)*$B59))</f>
        <v>0</v>
      </c>
      <c r="BR59" s="261">
        <f ca="1">IF($W59=$B59,0,IF(AND('Bonus Depreciation Help'!$C$34="50%",$W$5=Inservice),VLOOKUP($C$2,'LookUp Ranges'!$A$64:$CY$69,AY$38)*$B59,VLOOKUP($C$2,'LookUp Ranges'!$A$56:$CY$62,AY$38)*$B59))</f>
        <v>0</v>
      </c>
      <c r="BS59" s="261">
        <f ca="1">IF($W59=$B59,0,IF(AND('Bonus Depreciation Help'!$C$34="50%",$W$5=Inservice),VLOOKUP($C$2,'LookUp Ranges'!$A$64:$CY$69,AZ$38)*$B59,VLOOKUP($C$2,'LookUp Ranges'!$A$56:$CY$62,AZ$38)*$B59))</f>
        <v>0</v>
      </c>
      <c r="BT59" s="261">
        <f ca="1">IF($W59=$B59,0,IF(AND('Bonus Depreciation Help'!$C$34="50%",$W$5=Inservice),VLOOKUP($C$2,'LookUp Ranges'!$A$64:$CY$69,BA$38)*$B59,VLOOKUP($C$2,'LookUp Ranges'!$A$56:$CY$62,BA$38)*$B59))</f>
        <v>0</v>
      </c>
      <c r="BU59" s="261">
        <f ca="1">IF($W59=$B59,0,IF(AND('Bonus Depreciation Help'!$C$34="50%",$W$5=Inservice),VLOOKUP($C$2,'LookUp Ranges'!$A$64:$CY$69,BB$38)*$B59,VLOOKUP($C$2,'LookUp Ranges'!$A$56:$CY$62,BB$38)*$B59))</f>
        <v>0</v>
      </c>
      <c r="BV59" s="261">
        <f ca="1">IF($W59=$B59,0,IF(AND('Bonus Depreciation Help'!$C$34="50%",$W$5=Inservice),VLOOKUP($C$2,'LookUp Ranges'!$A$64:$CY$69,BC$38)*$B59,VLOOKUP($C$2,'LookUp Ranges'!$A$56:$CY$62,BC$38)*$B59))</f>
        <v>0</v>
      </c>
      <c r="BW59" s="261">
        <f ca="1">IF($W59=$B59,0,IF(AND('Bonus Depreciation Help'!$C$34="50%",$W$5=Inservice),VLOOKUP($C$2,'LookUp Ranges'!$A$64:$CY$69,BD$38)*$B59,VLOOKUP($C$2,'LookUp Ranges'!$A$56:$CY$62,BD$38)*$B59))</f>
        <v>0</v>
      </c>
      <c r="BX59" s="261">
        <f ca="1">IF($W59=$B59,0,IF(AND('Bonus Depreciation Help'!$C$34="50%",$W$5=Inservice),VLOOKUP($C$2,'LookUp Ranges'!$A$64:$CY$69,BE$38)*$B59,VLOOKUP($C$2,'LookUp Ranges'!$A$56:$CY$62,BE$38)*$B59))</f>
        <v>0</v>
      </c>
      <c r="BY59" s="261">
        <f ca="1">IF($W59=$B59,0,IF(AND('Bonus Depreciation Help'!$C$34="50%",$W$5=Inservice),VLOOKUP($C$2,'LookUp Ranges'!$A$64:$CY$69,BF$38)*$B59,VLOOKUP($C$2,'LookUp Ranges'!$A$56:$CY$62,BF$38)*$B59))</f>
        <v>0</v>
      </c>
      <c r="BZ59" s="261">
        <f ca="1">IF($W59=$B59,0,IF(AND('Bonus Depreciation Help'!$C$34="50%",$W$5=Inservice),VLOOKUP($C$2,'LookUp Ranges'!$A$64:$CY$69,BG$38)*$B59,VLOOKUP($C$2,'LookUp Ranges'!$A$56:$CY$62,BG$38)*$B59))</f>
        <v>0</v>
      </c>
      <c r="CA59" s="261">
        <f ca="1">IF($W59=$B59,0,IF(AND('Bonus Depreciation Help'!$C$34="50%",$W$5=Inservice),VLOOKUP($C$2,'LookUp Ranges'!$A$64:$CY$69,BH$38)*$B59,VLOOKUP($C$2,'LookUp Ranges'!$A$56:$CY$62,BH$38)*$B59))</f>
        <v>0</v>
      </c>
      <c r="CB59" s="261">
        <f ca="1">IF($W59=$B59,0,IF(AND('Bonus Depreciation Help'!$C$34="50%",$W$5=Inservice),VLOOKUP($C$2,'LookUp Ranges'!$A$64:$CY$69,BI$38)*$B59,VLOOKUP($C$2,'LookUp Ranges'!$A$56:$CY$62,BI$38)*$B59))</f>
        <v>0</v>
      </c>
      <c r="CC59" s="261">
        <f ca="1">IF($W59=$B59,0,IF(AND('Bonus Depreciation Help'!$C$34="50%",$W$5=Inservice),VLOOKUP($C$2,'LookUp Ranges'!$A$64:$CY$69,BJ$38)*$B59,VLOOKUP($C$2,'LookUp Ranges'!$A$56:$CY$62,BJ$38)*$B59))</f>
        <v>0</v>
      </c>
      <c r="CD59" s="261">
        <f ca="1">IF($W59=$B59,0,IF(AND('Bonus Depreciation Help'!$C$34="50%",$W$5=Inservice),VLOOKUP($C$2,'LookUp Ranges'!$A$64:$CY$69,BK$38)*$B59,VLOOKUP($C$2,'LookUp Ranges'!$A$56:$CY$62,BK$38)*$B59))</f>
        <v>0</v>
      </c>
      <c r="CE59" s="261">
        <f ca="1">IF($W59=$B59,0,IF(AND('Bonus Depreciation Help'!$C$34="50%",$W$5=Inservice),VLOOKUP($C$2,'LookUp Ranges'!$A$64:$CY$69,BL$38)*$B59,VLOOKUP($C$2,'LookUp Ranges'!$A$56:$CY$62,BL$38)*$B59))</f>
        <v>0</v>
      </c>
      <c r="CF59" s="261">
        <f ca="1">IF($W59=$B59,0,IF(AND('Bonus Depreciation Help'!$C$34="50%",$W$5=Inservice),VLOOKUP($C$2,'LookUp Ranges'!$A$64:$CY$69,BM$38)*$B59,VLOOKUP($C$2,'LookUp Ranges'!$A$56:$CY$62,BM$38)*$B59))</f>
        <v>0</v>
      </c>
      <c r="CG59" s="261">
        <f ca="1">IF($W59=$B59,0,IF(AND('Bonus Depreciation Help'!$C$34="50%",$W$5=Inservice),VLOOKUP($C$2,'LookUp Ranges'!$A$64:$CY$69,BN$38)*$B59,VLOOKUP($C$2,'LookUp Ranges'!$A$56:$CY$62,BN$38)*$B59))</f>
        <v>0</v>
      </c>
      <c r="CH59" s="261">
        <f ca="1">IF($W59=$B59,0,IF(AND('Bonus Depreciation Help'!$C$34="50%",$W$5=Inservice),VLOOKUP($C$2,'LookUp Ranges'!$A$64:$CY$69,BO$38)*$B59,VLOOKUP($C$2,'LookUp Ranges'!$A$56:$CY$62,BO$38)*$B59))</f>
        <v>0</v>
      </c>
      <c r="CI59" s="261">
        <f ca="1">IF($W59=$B59,0,IF(AND('Bonus Depreciation Help'!$C$34="50%",$W$5=Inservice),VLOOKUP($C$2,'LookUp Ranges'!$A$64:$CY$69,BP$38)*$B59,VLOOKUP($C$2,'LookUp Ranges'!$A$56:$CY$62,BP$38)*$B59))</f>
        <v>0</v>
      </c>
      <c r="CJ59" s="261">
        <f ca="1">IF($W59=$B59,0,IF(AND('Bonus Depreciation Help'!$C$34="50%",$W$5=Inservice),VLOOKUP($C$2,'LookUp Ranges'!$A$64:$CY$69,BQ$38)*$B59,VLOOKUP($C$2,'LookUp Ranges'!$A$56:$CY$62,BQ$38)*$B59))</f>
        <v>0</v>
      </c>
      <c r="CK59" s="261">
        <f ca="1">IF($W59=$B59,0,IF(AND('Bonus Depreciation Help'!$C$34="50%",$W$5=Inservice),VLOOKUP($C$2,'LookUp Ranges'!$A$64:$CY$69,BR$38)*$B59,VLOOKUP($C$2,'LookUp Ranges'!$A$56:$CY$62,BR$38)*$B59))</f>
        <v>0</v>
      </c>
      <c r="CL59" s="261">
        <f ca="1">IF($W59=$B59,0,IF(AND('Bonus Depreciation Help'!$C$34="50%",$W$5=Inservice),VLOOKUP($C$2,'LookUp Ranges'!$A$64:$CY$69,BS$38)*$B59,VLOOKUP($C$2,'LookUp Ranges'!$A$56:$CY$62,BS$38)*$B59))</f>
        <v>0</v>
      </c>
      <c r="CM59" s="261">
        <f ca="1">IF($W59=$B59,0,IF(AND('Bonus Depreciation Help'!$C$34="50%",$W$5=Inservice),VLOOKUP($C$2,'LookUp Ranges'!$A$64:$CY$69,BT$38)*$B59,VLOOKUP($C$2,'LookUp Ranges'!$A$56:$CY$62,BT$38)*$B59))</f>
        <v>0</v>
      </c>
      <c r="CN59" s="261">
        <f ca="1">IF($W59=$B59,0,IF(AND('Bonus Depreciation Help'!$C$34="50%",$W$5=Inservice),VLOOKUP($C$2,'LookUp Ranges'!$A$64:$CY$69,BU$38)*$B59,VLOOKUP($C$2,'LookUp Ranges'!$A$56:$CY$62,BU$38)*$B59))</f>
        <v>0</v>
      </c>
      <c r="CO59" s="261">
        <f ca="1">IF($W59=$B59,0,IF(AND('Bonus Depreciation Help'!$C$34="50%",$W$5=Inservice),VLOOKUP($C$2,'LookUp Ranges'!$A$64:$CY$69,BV$38)*$B59,VLOOKUP($C$2,'LookUp Ranges'!$A$56:$CY$62,BV$38)*$B59))</f>
        <v>0</v>
      </c>
      <c r="CP59" s="261">
        <f ca="1">IF($W59=$B59,0,IF(AND('Bonus Depreciation Help'!$C$34="50%",$W$5=Inservice),VLOOKUP($C$2,'LookUp Ranges'!$A$64:$CY$69,BW$38)*$B59,VLOOKUP($C$2,'LookUp Ranges'!$A$56:$CY$62,BW$38)*$B59))</f>
        <v>0</v>
      </c>
      <c r="CQ59" s="261">
        <f ca="1">IF($W59=$B59,0,IF(AND('Bonus Depreciation Help'!$C$34="50%",$W$5=Inservice),VLOOKUP($C$2,'LookUp Ranges'!$A$64:$CY$69,BX$38)*$B59,VLOOKUP($C$2,'LookUp Ranges'!$A$56:$CY$62,BX$38)*$B59))</f>
        <v>0</v>
      </c>
      <c r="CR59" s="261">
        <f ca="1">IF($W59=$B59,0,IF(AND('Bonus Depreciation Help'!$C$34="50%",$W$5=Inservice),VLOOKUP($C$2,'LookUp Ranges'!$A$64:$CY$69,BY$38)*$B59,VLOOKUP($C$2,'LookUp Ranges'!$A$56:$CY$62,BY$38)*$B59))</f>
        <v>0</v>
      </c>
      <c r="CS59" s="261">
        <f ca="1">IF($W59=$B59,0,IF(AND('Bonus Depreciation Help'!$C$34="50%",$W$5=Inservice),VLOOKUP($C$2,'LookUp Ranges'!$A$64:$CY$69,BZ$38)*$B59,VLOOKUP($C$2,'LookUp Ranges'!$A$56:$CY$62,BZ$38)*$B59))</f>
        <v>0</v>
      </c>
      <c r="CT59" s="261">
        <f ca="1">IF($W59=$B59,0,IF(AND('Bonus Depreciation Help'!$C$34="50%",$W$5=Inservice),VLOOKUP($C$2,'LookUp Ranges'!$A$64:$CY$69,CA$38)*$B59,VLOOKUP($C$2,'LookUp Ranges'!$A$56:$CY$62,CA$38)*$B59))</f>
        <v>0</v>
      </c>
      <c r="CU59" s="261">
        <f ca="1">IF($W59=$B59,0,IF(AND('Bonus Depreciation Help'!$C$34="50%",$W$5=Inservice),VLOOKUP($C$2,'LookUp Ranges'!$A$64:$CY$69,CB$38)*$B59,VLOOKUP($C$2,'LookUp Ranges'!$A$56:$CY$62,CB$38)*$B59))</f>
        <v>0</v>
      </c>
      <c r="CV59" s="261">
        <f ca="1">IF($W59=$B59,0,IF(AND('Bonus Depreciation Help'!$C$34="50%",$W$5=Inservice),VLOOKUP($C$2,'LookUp Ranges'!$A$64:$CY$69,CC$38)*$B59,VLOOKUP($C$2,'LookUp Ranges'!$A$56:$CY$62,CC$38)*$B59))</f>
        <v>0</v>
      </c>
      <c r="CW59" s="261">
        <f ca="1">IF($W59=$B59,0,IF(AND('Bonus Depreciation Help'!$C$34="50%",$W$5=Inservice),VLOOKUP($C$2,'LookUp Ranges'!$A$64:$CY$69,CD$38)*$B59,VLOOKUP($C$2,'LookUp Ranges'!$A$56:$CY$62,CD$38)*$B59))</f>
        <v>0</v>
      </c>
      <c r="CX59" s="261">
        <f ca="1">IF($W59=$B59,0,IF(AND('Bonus Depreciation Help'!$C$34="50%",$W$5=Inservice),VLOOKUP($C$2,'LookUp Ranges'!$A$64:$CY$69,CE$38)*$B59,VLOOKUP($C$2,'LookUp Ranges'!$A$56:$CY$62,CE$38)*$B59))</f>
        <v>0</v>
      </c>
      <c r="CY59" s="262">
        <f t="shared" ca="1" si="28"/>
        <v>0</v>
      </c>
    </row>
    <row r="60" spans="1:103" s="237" customFormat="1" x14ac:dyDescent="0.2">
      <c r="A60" s="251" t="s">
        <v>70</v>
      </c>
      <c r="B60" s="251"/>
      <c r="C60" s="263">
        <f t="shared" ref="C60:W60" ca="1" si="29">SUM(C39:C59)</f>
        <v>0</v>
      </c>
      <c r="D60" s="263">
        <f t="shared" ca="1" si="29"/>
        <v>0</v>
      </c>
      <c r="E60" s="263">
        <f t="shared" ca="1" si="29"/>
        <v>0</v>
      </c>
      <c r="F60" s="263">
        <f t="shared" ca="1" si="29"/>
        <v>0</v>
      </c>
      <c r="G60" s="263">
        <f t="shared" ca="1" si="29"/>
        <v>0</v>
      </c>
      <c r="H60" s="263">
        <f t="shared" ca="1" si="29"/>
        <v>0</v>
      </c>
      <c r="I60" s="263">
        <f t="shared" ca="1" si="29"/>
        <v>0</v>
      </c>
      <c r="J60" s="263">
        <f t="shared" ca="1" si="29"/>
        <v>0</v>
      </c>
      <c r="K60" s="263">
        <f t="shared" ca="1" si="29"/>
        <v>0</v>
      </c>
      <c r="L60" s="263">
        <f t="shared" ca="1" si="29"/>
        <v>0</v>
      </c>
      <c r="M60" s="263">
        <f t="shared" ca="1" si="29"/>
        <v>0</v>
      </c>
      <c r="N60" s="263">
        <f t="shared" ca="1" si="29"/>
        <v>0</v>
      </c>
      <c r="O60" s="263">
        <f t="shared" ca="1" si="29"/>
        <v>0</v>
      </c>
      <c r="P60" s="263">
        <f t="shared" ca="1" si="29"/>
        <v>0</v>
      </c>
      <c r="Q60" s="263">
        <f t="shared" ca="1" si="29"/>
        <v>0</v>
      </c>
      <c r="R60" s="263">
        <f t="shared" ca="1" si="29"/>
        <v>0</v>
      </c>
      <c r="S60" s="263">
        <f t="shared" ca="1" si="29"/>
        <v>0</v>
      </c>
      <c r="T60" s="263">
        <f t="shared" ca="1" si="29"/>
        <v>0</v>
      </c>
      <c r="U60" s="263">
        <f t="shared" ca="1" si="29"/>
        <v>0</v>
      </c>
      <c r="V60" s="263">
        <f t="shared" ca="1" si="29"/>
        <v>0</v>
      </c>
      <c r="W60" s="263">
        <f t="shared" ca="1" si="29"/>
        <v>0</v>
      </c>
      <c r="X60" s="263">
        <f t="shared" ref="X60:CI60" ca="1" si="30">SUM(X39:X59)</f>
        <v>0</v>
      </c>
      <c r="Y60" s="263">
        <f t="shared" ca="1" si="30"/>
        <v>0</v>
      </c>
      <c r="Z60" s="263">
        <f t="shared" ca="1" si="30"/>
        <v>0</v>
      </c>
      <c r="AA60" s="263">
        <f t="shared" ca="1" si="30"/>
        <v>0</v>
      </c>
      <c r="AB60" s="263">
        <f t="shared" ca="1" si="30"/>
        <v>0</v>
      </c>
      <c r="AC60" s="263">
        <f t="shared" ca="1" si="30"/>
        <v>0</v>
      </c>
      <c r="AD60" s="263">
        <f t="shared" ca="1" si="30"/>
        <v>0</v>
      </c>
      <c r="AE60" s="263">
        <f t="shared" ca="1" si="30"/>
        <v>0</v>
      </c>
      <c r="AF60" s="263">
        <f t="shared" ca="1" si="30"/>
        <v>0</v>
      </c>
      <c r="AG60" s="263">
        <f t="shared" ca="1" si="30"/>
        <v>0</v>
      </c>
      <c r="AH60" s="263">
        <f t="shared" ca="1" si="30"/>
        <v>0</v>
      </c>
      <c r="AI60" s="263">
        <f t="shared" ca="1" si="30"/>
        <v>0</v>
      </c>
      <c r="AJ60" s="263">
        <f t="shared" ca="1" si="30"/>
        <v>0</v>
      </c>
      <c r="AK60" s="263">
        <f t="shared" ca="1" si="30"/>
        <v>0</v>
      </c>
      <c r="AL60" s="263">
        <f t="shared" ca="1" si="30"/>
        <v>0</v>
      </c>
      <c r="AM60" s="263">
        <f t="shared" ca="1" si="30"/>
        <v>0</v>
      </c>
      <c r="AN60" s="263">
        <f t="shared" ca="1" si="30"/>
        <v>0</v>
      </c>
      <c r="AO60" s="263">
        <f t="shared" ca="1" si="30"/>
        <v>0</v>
      </c>
      <c r="AP60" s="263">
        <f t="shared" ca="1" si="30"/>
        <v>0</v>
      </c>
      <c r="AQ60" s="263">
        <f t="shared" ca="1" si="30"/>
        <v>0</v>
      </c>
      <c r="AR60" s="263">
        <f t="shared" ca="1" si="30"/>
        <v>0</v>
      </c>
      <c r="AS60" s="263">
        <f t="shared" ca="1" si="30"/>
        <v>0</v>
      </c>
      <c r="AT60" s="263">
        <f t="shared" ca="1" si="30"/>
        <v>0</v>
      </c>
      <c r="AU60" s="263">
        <f t="shared" ca="1" si="30"/>
        <v>0</v>
      </c>
      <c r="AV60" s="263">
        <f t="shared" ca="1" si="30"/>
        <v>0</v>
      </c>
      <c r="AW60" s="263">
        <f t="shared" ca="1" si="30"/>
        <v>0</v>
      </c>
      <c r="AX60" s="263">
        <f t="shared" ca="1" si="30"/>
        <v>0</v>
      </c>
      <c r="AY60" s="263">
        <f t="shared" ca="1" si="30"/>
        <v>0</v>
      </c>
      <c r="AZ60" s="263">
        <f t="shared" ca="1" si="30"/>
        <v>0</v>
      </c>
      <c r="BA60" s="263">
        <f t="shared" ca="1" si="30"/>
        <v>0</v>
      </c>
      <c r="BB60" s="263">
        <f t="shared" ca="1" si="30"/>
        <v>0</v>
      </c>
      <c r="BC60" s="263">
        <f t="shared" ca="1" si="30"/>
        <v>0</v>
      </c>
      <c r="BD60" s="263">
        <f t="shared" ca="1" si="30"/>
        <v>0</v>
      </c>
      <c r="BE60" s="263">
        <f t="shared" ca="1" si="30"/>
        <v>0</v>
      </c>
      <c r="BF60" s="263">
        <f t="shared" ca="1" si="30"/>
        <v>0</v>
      </c>
      <c r="BG60" s="263">
        <f t="shared" ca="1" si="30"/>
        <v>0</v>
      </c>
      <c r="BH60" s="263">
        <f t="shared" ca="1" si="30"/>
        <v>0</v>
      </c>
      <c r="BI60" s="263">
        <f t="shared" ca="1" si="30"/>
        <v>0</v>
      </c>
      <c r="BJ60" s="263">
        <f t="shared" ca="1" si="30"/>
        <v>0</v>
      </c>
      <c r="BK60" s="263">
        <f t="shared" ca="1" si="30"/>
        <v>0</v>
      </c>
      <c r="BL60" s="263">
        <f t="shared" ca="1" si="30"/>
        <v>0</v>
      </c>
      <c r="BM60" s="263">
        <f t="shared" ca="1" si="30"/>
        <v>0</v>
      </c>
      <c r="BN60" s="263">
        <f t="shared" ca="1" si="30"/>
        <v>0</v>
      </c>
      <c r="BO60" s="263">
        <f t="shared" ca="1" si="30"/>
        <v>0</v>
      </c>
      <c r="BP60" s="263">
        <f t="shared" ca="1" si="30"/>
        <v>0</v>
      </c>
      <c r="BQ60" s="263">
        <f t="shared" ca="1" si="30"/>
        <v>0</v>
      </c>
      <c r="BR60" s="263">
        <f t="shared" ca="1" si="30"/>
        <v>0</v>
      </c>
      <c r="BS60" s="263">
        <f t="shared" ca="1" si="30"/>
        <v>0</v>
      </c>
      <c r="BT60" s="263">
        <f t="shared" ca="1" si="30"/>
        <v>0</v>
      </c>
      <c r="BU60" s="263">
        <f t="shared" ca="1" si="30"/>
        <v>0</v>
      </c>
      <c r="BV60" s="263">
        <f t="shared" ca="1" si="30"/>
        <v>0</v>
      </c>
      <c r="BW60" s="263">
        <f t="shared" ca="1" si="30"/>
        <v>0</v>
      </c>
      <c r="BX60" s="263">
        <f t="shared" ca="1" si="30"/>
        <v>0</v>
      </c>
      <c r="BY60" s="263">
        <f t="shared" ca="1" si="30"/>
        <v>0</v>
      </c>
      <c r="BZ60" s="263">
        <f t="shared" ca="1" si="30"/>
        <v>0</v>
      </c>
      <c r="CA60" s="263">
        <f t="shared" ca="1" si="30"/>
        <v>0</v>
      </c>
      <c r="CB60" s="263">
        <f t="shared" ca="1" si="30"/>
        <v>0</v>
      </c>
      <c r="CC60" s="263">
        <f t="shared" ca="1" si="30"/>
        <v>0</v>
      </c>
      <c r="CD60" s="263">
        <f t="shared" ca="1" si="30"/>
        <v>0</v>
      </c>
      <c r="CE60" s="263">
        <f t="shared" ca="1" si="30"/>
        <v>0</v>
      </c>
      <c r="CF60" s="263">
        <f t="shared" ca="1" si="30"/>
        <v>0</v>
      </c>
      <c r="CG60" s="263">
        <f t="shared" ca="1" si="30"/>
        <v>0</v>
      </c>
      <c r="CH60" s="263">
        <f t="shared" ca="1" si="30"/>
        <v>0</v>
      </c>
      <c r="CI60" s="263">
        <f t="shared" ca="1" si="30"/>
        <v>0</v>
      </c>
      <c r="CJ60" s="263">
        <f t="shared" ref="CJ60:CX60" ca="1" si="31">SUM(CJ39:CJ59)</f>
        <v>0</v>
      </c>
      <c r="CK60" s="263">
        <f t="shared" ca="1" si="31"/>
        <v>0</v>
      </c>
      <c r="CL60" s="263">
        <f t="shared" ca="1" si="31"/>
        <v>0</v>
      </c>
      <c r="CM60" s="263">
        <f t="shared" ca="1" si="31"/>
        <v>0</v>
      </c>
      <c r="CN60" s="263">
        <f t="shared" ca="1" si="31"/>
        <v>0</v>
      </c>
      <c r="CO60" s="263">
        <f t="shared" ca="1" si="31"/>
        <v>0</v>
      </c>
      <c r="CP60" s="263">
        <f t="shared" ca="1" si="31"/>
        <v>0</v>
      </c>
      <c r="CQ60" s="263">
        <f t="shared" ca="1" si="31"/>
        <v>0</v>
      </c>
      <c r="CR60" s="263">
        <f t="shared" ca="1" si="31"/>
        <v>0</v>
      </c>
      <c r="CS60" s="263">
        <f t="shared" ca="1" si="31"/>
        <v>0</v>
      </c>
      <c r="CT60" s="263">
        <f t="shared" ca="1" si="31"/>
        <v>0</v>
      </c>
      <c r="CU60" s="263">
        <f t="shared" ca="1" si="31"/>
        <v>0</v>
      </c>
      <c r="CV60" s="263">
        <f t="shared" ca="1" si="31"/>
        <v>0</v>
      </c>
      <c r="CW60" s="263">
        <f t="shared" ca="1" si="31"/>
        <v>0</v>
      </c>
      <c r="CX60" s="263">
        <f t="shared" ca="1" si="31"/>
        <v>0</v>
      </c>
      <c r="CY60" s="264">
        <f ca="1">SUM(CY39:CY59)</f>
        <v>0</v>
      </c>
    </row>
    <row r="61" spans="1:103" x14ac:dyDescent="0.2">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row>
    <row r="62" spans="1:103" x14ac:dyDescent="0.2">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row>
    <row r="63" spans="1:103" x14ac:dyDescent="0.2">
      <c r="F63" s="266"/>
    </row>
    <row r="64" spans="1:103" x14ac:dyDescent="0.2">
      <c r="F64" s="266"/>
    </row>
  </sheetData>
  <pageMargins left="0.75" right="0.75" top="1" bottom="1" header="0.5" footer="0.5"/>
  <pageSetup scale="3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pageSetUpPr fitToPage="1"/>
  </sheetPr>
  <dimension ref="A1:CY64"/>
  <sheetViews>
    <sheetView zoomScaleNormal="100" workbookViewId="0"/>
  </sheetViews>
  <sheetFormatPr defaultColWidth="9" defaultRowHeight="11.25" x14ac:dyDescent="0.2"/>
  <cols>
    <col min="1" max="1" width="20.125" style="234" bestFit="1" customWidth="1"/>
    <col min="2" max="2" width="7.125" style="234" bestFit="1" customWidth="1"/>
    <col min="3" max="3" width="8.125" style="234" customWidth="1"/>
    <col min="4" max="5" width="6.375" style="234" bestFit="1" customWidth="1"/>
    <col min="6" max="6" width="6.75" style="234" customWidth="1"/>
    <col min="7" max="8" width="6.75" style="234" bestFit="1" customWidth="1"/>
    <col min="9" max="20" width="5.25" style="234" bestFit="1" customWidth="1"/>
    <col min="21" max="21" width="6.5" style="234" bestFit="1" customWidth="1"/>
    <col min="22" max="23" width="5.25" style="234" bestFit="1" customWidth="1"/>
    <col min="24" max="102" width="5.25" style="234" customWidth="1"/>
    <col min="103" max="103" width="7.5" style="234" customWidth="1"/>
    <col min="104" max="16384" width="9" style="234"/>
  </cols>
  <sheetData>
    <row r="1" spans="1:103" x14ac:dyDescent="0.2">
      <c r="A1" s="232" t="s">
        <v>67</v>
      </c>
      <c r="B1" s="232"/>
      <c r="C1" s="232">
        <f ca="1">IF(OR(Company='LookUp Ranges'!A5,Company='LookUp Ranges'!A7),'LookUp Ranges'!C46,'LookUp Ranges'!B46)</f>
        <v>5</v>
      </c>
      <c r="D1" s="232" t="s">
        <v>73</v>
      </c>
      <c r="E1" s="233" t="s">
        <v>33</v>
      </c>
      <c r="F1" s="233"/>
      <c r="G1" s="234">
        <f>FirstYear</f>
        <v>2016</v>
      </c>
    </row>
    <row r="2" spans="1:103" x14ac:dyDescent="0.2">
      <c r="A2" s="232" t="s">
        <v>72</v>
      </c>
      <c r="B2" s="232"/>
      <c r="C2" s="232">
        <f ca="1">'LookUp Ranges'!D46</f>
        <v>5</v>
      </c>
      <c r="D2" s="232" t="s">
        <v>73</v>
      </c>
      <c r="E2" s="233" t="s">
        <v>87</v>
      </c>
      <c r="F2" s="233"/>
      <c r="G2" s="234">
        <f>Inservice</f>
        <v>2030</v>
      </c>
    </row>
    <row r="3" spans="1:103" x14ac:dyDescent="0.2">
      <c r="G3" s="235">
        <f>G2-G1</f>
        <v>14</v>
      </c>
    </row>
    <row r="4" spans="1:103" x14ac:dyDescent="0.2">
      <c r="F4" s="236"/>
    </row>
    <row r="5" spans="1:103" x14ac:dyDescent="0.2">
      <c r="C5" s="237">
        <f>FirstYear</f>
        <v>2016</v>
      </c>
      <c r="D5" s="237">
        <f>C5+1</f>
        <v>2017</v>
      </c>
      <c r="E5" s="237">
        <f t="shared" ref="E5:V5" si="0">D5+1</f>
        <v>2018</v>
      </c>
      <c r="F5" s="237">
        <f t="shared" si="0"/>
        <v>2019</v>
      </c>
      <c r="G5" s="237">
        <f t="shared" si="0"/>
        <v>2020</v>
      </c>
      <c r="H5" s="237">
        <f t="shared" si="0"/>
        <v>2021</v>
      </c>
      <c r="I5" s="237">
        <f t="shared" si="0"/>
        <v>2022</v>
      </c>
      <c r="J5" s="237">
        <f t="shared" si="0"/>
        <v>2023</v>
      </c>
      <c r="K5" s="237">
        <f t="shared" si="0"/>
        <v>2024</v>
      </c>
      <c r="L5" s="237">
        <f t="shared" si="0"/>
        <v>2025</v>
      </c>
      <c r="M5" s="237">
        <f t="shared" si="0"/>
        <v>2026</v>
      </c>
      <c r="N5" s="237">
        <f t="shared" si="0"/>
        <v>2027</v>
      </c>
      <c r="O5" s="237">
        <f t="shared" si="0"/>
        <v>2028</v>
      </c>
      <c r="P5" s="237">
        <f t="shared" si="0"/>
        <v>2029</v>
      </c>
      <c r="Q5" s="237">
        <f t="shared" si="0"/>
        <v>2030</v>
      </c>
      <c r="R5" s="237">
        <f t="shared" si="0"/>
        <v>2031</v>
      </c>
      <c r="S5" s="237">
        <f t="shared" si="0"/>
        <v>2032</v>
      </c>
      <c r="T5" s="237">
        <f t="shared" si="0"/>
        <v>2033</v>
      </c>
      <c r="U5" s="237">
        <f t="shared" si="0"/>
        <v>2034</v>
      </c>
      <c r="V5" s="237">
        <f t="shared" si="0"/>
        <v>2035</v>
      </c>
      <c r="W5" s="237">
        <f>V5+1</f>
        <v>2036</v>
      </c>
      <c r="X5" s="237">
        <f t="shared" ref="X5:CI5" si="1">W5+1</f>
        <v>2037</v>
      </c>
      <c r="Y5" s="237">
        <f t="shared" si="1"/>
        <v>2038</v>
      </c>
      <c r="Z5" s="237">
        <f t="shared" si="1"/>
        <v>2039</v>
      </c>
      <c r="AA5" s="237">
        <f t="shared" si="1"/>
        <v>2040</v>
      </c>
      <c r="AB5" s="237">
        <f t="shared" si="1"/>
        <v>2041</v>
      </c>
      <c r="AC5" s="237">
        <f t="shared" si="1"/>
        <v>2042</v>
      </c>
      <c r="AD5" s="237">
        <f t="shared" si="1"/>
        <v>2043</v>
      </c>
      <c r="AE5" s="237">
        <f t="shared" si="1"/>
        <v>2044</v>
      </c>
      <c r="AF5" s="237">
        <f t="shared" si="1"/>
        <v>2045</v>
      </c>
      <c r="AG5" s="237">
        <f t="shared" si="1"/>
        <v>2046</v>
      </c>
      <c r="AH5" s="237">
        <f t="shared" si="1"/>
        <v>2047</v>
      </c>
      <c r="AI5" s="237">
        <f t="shared" si="1"/>
        <v>2048</v>
      </c>
      <c r="AJ5" s="237">
        <f t="shared" si="1"/>
        <v>2049</v>
      </c>
      <c r="AK5" s="237">
        <f t="shared" si="1"/>
        <v>2050</v>
      </c>
      <c r="AL5" s="237">
        <f t="shared" si="1"/>
        <v>2051</v>
      </c>
      <c r="AM5" s="237">
        <f t="shared" si="1"/>
        <v>2052</v>
      </c>
      <c r="AN5" s="237">
        <f t="shared" si="1"/>
        <v>2053</v>
      </c>
      <c r="AO5" s="237">
        <f t="shared" si="1"/>
        <v>2054</v>
      </c>
      <c r="AP5" s="237">
        <f t="shared" si="1"/>
        <v>2055</v>
      </c>
      <c r="AQ5" s="237">
        <f t="shared" si="1"/>
        <v>2056</v>
      </c>
      <c r="AR5" s="237">
        <f t="shared" si="1"/>
        <v>2057</v>
      </c>
      <c r="AS5" s="237">
        <f t="shared" si="1"/>
        <v>2058</v>
      </c>
      <c r="AT5" s="237">
        <f t="shared" si="1"/>
        <v>2059</v>
      </c>
      <c r="AU5" s="237">
        <f t="shared" si="1"/>
        <v>2060</v>
      </c>
      <c r="AV5" s="237">
        <f t="shared" si="1"/>
        <v>2061</v>
      </c>
      <c r="AW5" s="237">
        <f t="shared" si="1"/>
        <v>2062</v>
      </c>
      <c r="AX5" s="237">
        <f t="shared" si="1"/>
        <v>2063</v>
      </c>
      <c r="AY5" s="237">
        <f t="shared" si="1"/>
        <v>2064</v>
      </c>
      <c r="AZ5" s="237">
        <f t="shared" si="1"/>
        <v>2065</v>
      </c>
      <c r="BA5" s="237">
        <f t="shared" si="1"/>
        <v>2066</v>
      </c>
      <c r="BB5" s="237">
        <f t="shared" si="1"/>
        <v>2067</v>
      </c>
      <c r="BC5" s="237">
        <f t="shared" si="1"/>
        <v>2068</v>
      </c>
      <c r="BD5" s="237">
        <f t="shared" si="1"/>
        <v>2069</v>
      </c>
      <c r="BE5" s="237">
        <f t="shared" si="1"/>
        <v>2070</v>
      </c>
      <c r="BF5" s="237">
        <f t="shared" si="1"/>
        <v>2071</v>
      </c>
      <c r="BG5" s="237">
        <f t="shared" si="1"/>
        <v>2072</v>
      </c>
      <c r="BH5" s="237">
        <f t="shared" si="1"/>
        <v>2073</v>
      </c>
      <c r="BI5" s="237">
        <f t="shared" si="1"/>
        <v>2074</v>
      </c>
      <c r="BJ5" s="237">
        <f t="shared" si="1"/>
        <v>2075</v>
      </c>
      <c r="BK5" s="237">
        <f t="shared" si="1"/>
        <v>2076</v>
      </c>
      <c r="BL5" s="237">
        <f t="shared" si="1"/>
        <v>2077</v>
      </c>
      <c r="BM5" s="237">
        <f t="shared" si="1"/>
        <v>2078</v>
      </c>
      <c r="BN5" s="237">
        <f t="shared" si="1"/>
        <v>2079</v>
      </c>
      <c r="BO5" s="237">
        <f t="shared" si="1"/>
        <v>2080</v>
      </c>
      <c r="BP5" s="237">
        <f t="shared" si="1"/>
        <v>2081</v>
      </c>
      <c r="BQ5" s="237">
        <f t="shared" si="1"/>
        <v>2082</v>
      </c>
      <c r="BR5" s="237">
        <f t="shared" si="1"/>
        <v>2083</v>
      </c>
      <c r="BS5" s="237">
        <f t="shared" si="1"/>
        <v>2084</v>
      </c>
      <c r="BT5" s="237">
        <f t="shared" si="1"/>
        <v>2085</v>
      </c>
      <c r="BU5" s="237">
        <f t="shared" si="1"/>
        <v>2086</v>
      </c>
      <c r="BV5" s="237">
        <f t="shared" si="1"/>
        <v>2087</v>
      </c>
      <c r="BW5" s="237">
        <f t="shared" si="1"/>
        <v>2088</v>
      </c>
      <c r="BX5" s="237">
        <f t="shared" si="1"/>
        <v>2089</v>
      </c>
      <c r="BY5" s="237">
        <f t="shared" si="1"/>
        <v>2090</v>
      </c>
      <c r="BZ5" s="237">
        <f t="shared" si="1"/>
        <v>2091</v>
      </c>
      <c r="CA5" s="237">
        <f t="shared" si="1"/>
        <v>2092</v>
      </c>
      <c r="CB5" s="237">
        <f t="shared" si="1"/>
        <v>2093</v>
      </c>
      <c r="CC5" s="237">
        <f t="shared" si="1"/>
        <v>2094</v>
      </c>
      <c r="CD5" s="237">
        <f t="shared" si="1"/>
        <v>2095</v>
      </c>
      <c r="CE5" s="237">
        <f t="shared" si="1"/>
        <v>2096</v>
      </c>
      <c r="CF5" s="237">
        <f t="shared" si="1"/>
        <v>2097</v>
      </c>
      <c r="CG5" s="237">
        <f t="shared" si="1"/>
        <v>2098</v>
      </c>
      <c r="CH5" s="237">
        <f t="shared" si="1"/>
        <v>2099</v>
      </c>
      <c r="CI5" s="237">
        <f t="shared" si="1"/>
        <v>2100</v>
      </c>
      <c r="CJ5" s="237">
        <f t="shared" ref="CJ5:CX5" si="2">CI5+1</f>
        <v>2101</v>
      </c>
      <c r="CK5" s="237">
        <f t="shared" si="2"/>
        <v>2102</v>
      </c>
      <c r="CL5" s="237">
        <f t="shared" si="2"/>
        <v>2103</v>
      </c>
      <c r="CM5" s="237">
        <f t="shared" si="2"/>
        <v>2104</v>
      </c>
      <c r="CN5" s="237">
        <f t="shared" si="2"/>
        <v>2105</v>
      </c>
      <c r="CO5" s="237">
        <f t="shared" si="2"/>
        <v>2106</v>
      </c>
      <c r="CP5" s="237">
        <f t="shared" si="2"/>
        <v>2107</v>
      </c>
      <c r="CQ5" s="237">
        <f t="shared" si="2"/>
        <v>2108</v>
      </c>
      <c r="CR5" s="237">
        <f t="shared" si="2"/>
        <v>2109</v>
      </c>
      <c r="CS5" s="237">
        <f t="shared" si="2"/>
        <v>2110</v>
      </c>
      <c r="CT5" s="237">
        <f t="shared" si="2"/>
        <v>2111</v>
      </c>
      <c r="CU5" s="237">
        <f t="shared" si="2"/>
        <v>2112</v>
      </c>
      <c r="CV5" s="237">
        <f t="shared" si="2"/>
        <v>2113</v>
      </c>
      <c r="CW5" s="237">
        <f t="shared" si="2"/>
        <v>2114</v>
      </c>
      <c r="CX5" s="237">
        <f t="shared" si="2"/>
        <v>2115</v>
      </c>
    </row>
    <row r="6" spans="1:103" x14ac:dyDescent="0.2">
      <c r="A6" s="234" t="s">
        <v>88</v>
      </c>
      <c r="C6" s="238">
        <f ca="1">-Inputs!E150</f>
        <v>0</v>
      </c>
      <c r="D6" s="238">
        <f ca="1">-Inputs!F150</f>
        <v>0</v>
      </c>
      <c r="E6" s="238">
        <f ca="1">-Inputs!G150</f>
        <v>0</v>
      </c>
      <c r="F6" s="238">
        <f ca="1">-Inputs!H150</f>
        <v>0</v>
      </c>
      <c r="G6" s="238">
        <f ca="1">-Inputs!I150</f>
        <v>0</v>
      </c>
      <c r="H6" s="238">
        <f ca="1">-Inputs!J150</f>
        <v>0</v>
      </c>
      <c r="I6" s="238">
        <f ca="1">-Inputs!K150</f>
        <v>0</v>
      </c>
      <c r="J6" s="238">
        <f ca="1">-Inputs!L150</f>
        <v>0</v>
      </c>
      <c r="K6" s="238">
        <f ca="1">-Inputs!M150</f>
        <v>0</v>
      </c>
      <c r="L6" s="238">
        <f ca="1">-Inputs!N150</f>
        <v>0</v>
      </c>
      <c r="M6" s="238">
        <f ca="1">-Inputs!O150</f>
        <v>0</v>
      </c>
      <c r="N6" s="238">
        <f ca="1">-Inputs!P150</f>
        <v>0</v>
      </c>
      <c r="O6" s="238">
        <f ca="1">-Inputs!Q150</f>
        <v>0</v>
      </c>
      <c r="P6" s="238">
        <f>-Inputs!AD150</f>
        <v>0</v>
      </c>
      <c r="Q6" s="238">
        <f>-Inputs!AE150</f>
        <v>0</v>
      </c>
      <c r="R6" s="238">
        <f>-Inputs!AF150</f>
        <v>0</v>
      </c>
      <c r="S6" s="238">
        <f>-Inputs!AG150</f>
        <v>0</v>
      </c>
      <c r="T6" s="238">
        <f>-Inputs!AH150</f>
        <v>0</v>
      </c>
      <c r="U6" s="238">
        <f>-Inputs!AI150</f>
        <v>0</v>
      </c>
      <c r="V6" s="238">
        <f>-Inputs!AJ150</f>
        <v>0</v>
      </c>
      <c r="W6" s="238">
        <f>-Inputs!AK150</f>
        <v>0</v>
      </c>
      <c r="X6" s="238">
        <f>-Inputs!AL150</f>
        <v>0</v>
      </c>
      <c r="Y6" s="238">
        <f>-Inputs!AM150</f>
        <v>0</v>
      </c>
      <c r="Z6" s="238">
        <f>-Inputs!AG150</f>
        <v>0</v>
      </c>
      <c r="AA6" s="238">
        <f>-Inputs!AH150</f>
        <v>0</v>
      </c>
      <c r="AB6" s="238">
        <f>-Inputs!AI150</f>
        <v>0</v>
      </c>
      <c r="AC6" s="238">
        <f>-Inputs!AJ150</f>
        <v>0</v>
      </c>
      <c r="AD6" s="238">
        <f>-Inputs!AK150</f>
        <v>0</v>
      </c>
      <c r="AE6" s="238">
        <f>-Inputs!AL150</f>
        <v>0</v>
      </c>
      <c r="AF6" s="238">
        <f>-Inputs!AM150</f>
        <v>0</v>
      </c>
      <c r="AG6" s="238">
        <f>-Inputs!AN150</f>
        <v>0</v>
      </c>
      <c r="AH6" s="238">
        <f>-Inputs!AO150</f>
        <v>0</v>
      </c>
      <c r="AI6" s="238">
        <f>-Inputs!AP150</f>
        <v>0</v>
      </c>
      <c r="AJ6" s="238">
        <f>-Inputs!AQ150</f>
        <v>0</v>
      </c>
      <c r="AK6" s="238">
        <f>-Inputs!AR150</f>
        <v>0</v>
      </c>
      <c r="AL6" s="238">
        <f>-Inputs!AS150</f>
        <v>0</v>
      </c>
      <c r="AM6" s="238">
        <f>-Inputs!AT150</f>
        <v>0</v>
      </c>
      <c r="AN6" s="238">
        <f>-Inputs!AU150</f>
        <v>0</v>
      </c>
      <c r="AO6" s="238">
        <f>-Inputs!AV150</f>
        <v>0</v>
      </c>
      <c r="AP6" s="238">
        <f>-Inputs!AW150</f>
        <v>0</v>
      </c>
      <c r="AQ6" s="238">
        <f>-Inputs!AX150</f>
        <v>0</v>
      </c>
      <c r="AR6" s="238">
        <f>-Inputs!AY150</f>
        <v>0</v>
      </c>
      <c r="AS6" s="238">
        <f>-Inputs!AZ150</f>
        <v>0</v>
      </c>
      <c r="AT6" s="238">
        <f>-Inputs!BA150</f>
        <v>0</v>
      </c>
      <c r="AU6" s="238">
        <f>-Inputs!BB150</f>
        <v>0</v>
      </c>
      <c r="AV6" s="238">
        <f>-Inputs!BC150</f>
        <v>0</v>
      </c>
      <c r="AW6" s="238">
        <f>-Inputs!BD150</f>
        <v>0</v>
      </c>
      <c r="AX6" s="238">
        <f>-Inputs!BE150</f>
        <v>0</v>
      </c>
      <c r="AY6" s="238">
        <f>-Inputs!BF150</f>
        <v>0</v>
      </c>
      <c r="AZ6" s="238">
        <f>-Inputs!BG150</f>
        <v>0</v>
      </c>
      <c r="BA6" s="238">
        <f>-Inputs!BH150</f>
        <v>0</v>
      </c>
      <c r="BB6" s="238">
        <f>-Inputs!BI150</f>
        <v>0</v>
      </c>
      <c r="BC6" s="238">
        <f>-Inputs!BJ150</f>
        <v>0</v>
      </c>
      <c r="BD6" s="238">
        <f>-Inputs!BK150</f>
        <v>0</v>
      </c>
      <c r="BE6" s="238">
        <f>-Inputs!BL150</f>
        <v>0</v>
      </c>
      <c r="BF6" s="238">
        <f>-Inputs!BM150</f>
        <v>0</v>
      </c>
      <c r="BG6" s="238">
        <f>-Inputs!BN150</f>
        <v>0</v>
      </c>
      <c r="BH6" s="238">
        <f>-Inputs!BO150</f>
        <v>0</v>
      </c>
      <c r="BI6" s="238">
        <f>-Inputs!BP150</f>
        <v>0</v>
      </c>
      <c r="BJ6" s="238">
        <f>-Inputs!BQ150</f>
        <v>0</v>
      </c>
      <c r="BK6" s="238">
        <f>-Inputs!BR150</f>
        <v>0</v>
      </c>
      <c r="BL6" s="238">
        <f>-Inputs!BS150</f>
        <v>0</v>
      </c>
      <c r="BM6" s="238">
        <f>-Inputs!BT150</f>
        <v>0</v>
      </c>
      <c r="BN6" s="238">
        <f>-Inputs!BU150</f>
        <v>0</v>
      </c>
      <c r="BO6" s="238">
        <f>-Inputs!BV150</f>
        <v>0</v>
      </c>
      <c r="BP6" s="238">
        <f>-Inputs!BW150</f>
        <v>0</v>
      </c>
      <c r="BQ6" s="238">
        <f>-Inputs!BX150</f>
        <v>0</v>
      </c>
      <c r="BR6" s="238">
        <f>-Inputs!BY150</f>
        <v>0</v>
      </c>
      <c r="BS6" s="238">
        <f>-Inputs!BZ150</f>
        <v>0</v>
      </c>
      <c r="BT6" s="238">
        <f>-Inputs!CA150</f>
        <v>0</v>
      </c>
      <c r="BU6" s="238">
        <f>-Inputs!CB150</f>
        <v>0</v>
      </c>
      <c r="BV6" s="238">
        <f>-Inputs!CC150</f>
        <v>0</v>
      </c>
      <c r="BW6" s="238">
        <f>-Inputs!CD150</f>
        <v>0</v>
      </c>
      <c r="BX6" s="238">
        <f>-Inputs!CE150</f>
        <v>0</v>
      </c>
      <c r="BY6" s="238">
        <f>-Inputs!CF150</f>
        <v>0</v>
      </c>
      <c r="BZ6" s="238">
        <f>-Inputs!CG150</f>
        <v>0</v>
      </c>
      <c r="CA6" s="238">
        <f>-Inputs!CH150</f>
        <v>0</v>
      </c>
      <c r="CB6" s="238">
        <f>-Inputs!CI150</f>
        <v>0</v>
      </c>
      <c r="CC6" s="238">
        <f>-Inputs!CJ150</f>
        <v>0</v>
      </c>
      <c r="CD6" s="238">
        <f>-Inputs!CK150</f>
        <v>0</v>
      </c>
      <c r="CE6" s="238">
        <f>-Inputs!CL150</f>
        <v>0</v>
      </c>
      <c r="CF6" s="238">
        <f>-Inputs!CM150</f>
        <v>0</v>
      </c>
      <c r="CG6" s="238">
        <f>-Inputs!CN150</f>
        <v>0</v>
      </c>
      <c r="CH6" s="238">
        <f>-Inputs!CO150</f>
        <v>0</v>
      </c>
      <c r="CI6" s="238">
        <f>-Inputs!CP150</f>
        <v>0</v>
      </c>
      <c r="CJ6" s="238">
        <f>-Inputs!CQ150</f>
        <v>0</v>
      </c>
      <c r="CK6" s="238">
        <f>-Inputs!CR150</f>
        <v>0</v>
      </c>
      <c r="CL6" s="238">
        <f>-Inputs!CS150</f>
        <v>0</v>
      </c>
      <c r="CM6" s="238">
        <f>-Inputs!CT150</f>
        <v>0</v>
      </c>
      <c r="CN6" s="238">
        <f>-Inputs!CU150</f>
        <v>0</v>
      </c>
      <c r="CO6" s="238">
        <f>-Inputs!CV150</f>
        <v>0</v>
      </c>
      <c r="CP6" s="238">
        <f>-Inputs!CW150</f>
        <v>0</v>
      </c>
      <c r="CQ6" s="238">
        <f>-Inputs!CX150</f>
        <v>0</v>
      </c>
      <c r="CR6" s="238">
        <f>-Inputs!CY150</f>
        <v>0</v>
      </c>
      <c r="CS6" s="238">
        <f>-Inputs!CZ150</f>
        <v>0</v>
      </c>
      <c r="CT6" s="238">
        <f>-Inputs!DA150</f>
        <v>0</v>
      </c>
      <c r="CU6" s="238">
        <f>-Inputs!DB150</f>
        <v>0</v>
      </c>
      <c r="CV6" s="238">
        <f>-Inputs!DC150</f>
        <v>0</v>
      </c>
      <c r="CW6" s="238">
        <f>-Inputs!DD150</f>
        <v>0</v>
      </c>
      <c r="CX6" s="238">
        <f>-Inputs!DE150</f>
        <v>0</v>
      </c>
    </row>
    <row r="7" spans="1:103" x14ac:dyDescent="0.2">
      <c r="A7" s="234" t="s">
        <v>89</v>
      </c>
    </row>
    <row r="9" spans="1:103" x14ac:dyDescent="0.2">
      <c r="F9" s="236"/>
    </row>
    <row r="10" spans="1:103" x14ac:dyDescent="0.2">
      <c r="A10" s="239" t="s">
        <v>67</v>
      </c>
      <c r="B10" s="239"/>
      <c r="C10" s="240" t="s">
        <v>68</v>
      </c>
      <c r="D10" s="105"/>
      <c r="R10" s="106"/>
    </row>
    <row r="11" spans="1:103" s="245" customFormat="1" x14ac:dyDescent="0.2">
      <c r="A11" s="241" t="s">
        <v>71</v>
      </c>
      <c r="B11" s="242" t="s">
        <v>90</v>
      </c>
      <c r="C11" s="243">
        <v>1</v>
      </c>
      <c r="D11" s="243">
        <f t="shared" ref="D11:BO11" si="3">C11+1</f>
        <v>2</v>
      </c>
      <c r="E11" s="243">
        <f t="shared" si="3"/>
        <v>3</v>
      </c>
      <c r="F11" s="243">
        <f t="shared" si="3"/>
        <v>4</v>
      </c>
      <c r="G11" s="243">
        <f t="shared" si="3"/>
        <v>5</v>
      </c>
      <c r="H11" s="243">
        <f t="shared" si="3"/>
        <v>6</v>
      </c>
      <c r="I11" s="243">
        <f t="shared" si="3"/>
        <v>7</v>
      </c>
      <c r="J11" s="243">
        <f t="shared" si="3"/>
        <v>8</v>
      </c>
      <c r="K11" s="243">
        <f t="shared" si="3"/>
        <v>9</v>
      </c>
      <c r="L11" s="243">
        <f t="shared" si="3"/>
        <v>10</v>
      </c>
      <c r="M11" s="243">
        <f t="shared" si="3"/>
        <v>11</v>
      </c>
      <c r="N11" s="243">
        <f t="shared" si="3"/>
        <v>12</v>
      </c>
      <c r="O11" s="243">
        <f t="shared" si="3"/>
        <v>13</v>
      </c>
      <c r="P11" s="243">
        <f t="shared" si="3"/>
        <v>14</v>
      </c>
      <c r="Q11" s="243">
        <f t="shared" si="3"/>
        <v>15</v>
      </c>
      <c r="R11" s="243">
        <f t="shared" si="3"/>
        <v>16</v>
      </c>
      <c r="S11" s="243">
        <f t="shared" si="3"/>
        <v>17</v>
      </c>
      <c r="T11" s="243">
        <f t="shared" si="3"/>
        <v>18</v>
      </c>
      <c r="U11" s="243">
        <f t="shared" si="3"/>
        <v>19</v>
      </c>
      <c r="V11" s="243">
        <f t="shared" si="3"/>
        <v>20</v>
      </c>
      <c r="W11" s="243">
        <f t="shared" si="3"/>
        <v>21</v>
      </c>
      <c r="X11" s="243">
        <f t="shared" si="3"/>
        <v>22</v>
      </c>
      <c r="Y11" s="243">
        <f t="shared" si="3"/>
        <v>23</v>
      </c>
      <c r="Z11" s="243">
        <f t="shared" si="3"/>
        <v>24</v>
      </c>
      <c r="AA11" s="243">
        <f t="shared" si="3"/>
        <v>25</v>
      </c>
      <c r="AB11" s="243">
        <f t="shared" si="3"/>
        <v>26</v>
      </c>
      <c r="AC11" s="243">
        <f t="shared" si="3"/>
        <v>27</v>
      </c>
      <c r="AD11" s="243">
        <f t="shared" si="3"/>
        <v>28</v>
      </c>
      <c r="AE11" s="243">
        <f t="shared" si="3"/>
        <v>29</v>
      </c>
      <c r="AF11" s="243">
        <f t="shared" si="3"/>
        <v>30</v>
      </c>
      <c r="AG11" s="243">
        <f t="shared" si="3"/>
        <v>31</v>
      </c>
      <c r="AH11" s="243">
        <f t="shared" si="3"/>
        <v>32</v>
      </c>
      <c r="AI11" s="243">
        <f t="shared" si="3"/>
        <v>33</v>
      </c>
      <c r="AJ11" s="243">
        <f t="shared" si="3"/>
        <v>34</v>
      </c>
      <c r="AK11" s="243">
        <f t="shared" si="3"/>
        <v>35</v>
      </c>
      <c r="AL11" s="243">
        <f t="shared" si="3"/>
        <v>36</v>
      </c>
      <c r="AM11" s="243">
        <f t="shared" si="3"/>
        <v>37</v>
      </c>
      <c r="AN11" s="243">
        <f t="shared" si="3"/>
        <v>38</v>
      </c>
      <c r="AO11" s="243">
        <f t="shared" si="3"/>
        <v>39</v>
      </c>
      <c r="AP11" s="243">
        <f t="shared" si="3"/>
        <v>40</v>
      </c>
      <c r="AQ11" s="243">
        <f t="shared" si="3"/>
        <v>41</v>
      </c>
      <c r="AR11" s="243">
        <f t="shared" si="3"/>
        <v>42</v>
      </c>
      <c r="AS11" s="243">
        <f t="shared" si="3"/>
        <v>43</v>
      </c>
      <c r="AT11" s="243">
        <f t="shared" si="3"/>
        <v>44</v>
      </c>
      <c r="AU11" s="243">
        <f t="shared" si="3"/>
        <v>45</v>
      </c>
      <c r="AV11" s="243">
        <f t="shared" si="3"/>
        <v>46</v>
      </c>
      <c r="AW11" s="243">
        <f t="shared" si="3"/>
        <v>47</v>
      </c>
      <c r="AX11" s="243">
        <f t="shared" si="3"/>
        <v>48</v>
      </c>
      <c r="AY11" s="243">
        <f t="shared" si="3"/>
        <v>49</v>
      </c>
      <c r="AZ11" s="243">
        <f t="shared" si="3"/>
        <v>50</v>
      </c>
      <c r="BA11" s="243">
        <f t="shared" si="3"/>
        <v>51</v>
      </c>
      <c r="BB11" s="243">
        <f t="shared" si="3"/>
        <v>52</v>
      </c>
      <c r="BC11" s="243">
        <f t="shared" si="3"/>
        <v>53</v>
      </c>
      <c r="BD11" s="243">
        <f t="shared" si="3"/>
        <v>54</v>
      </c>
      <c r="BE11" s="243">
        <f t="shared" si="3"/>
        <v>55</v>
      </c>
      <c r="BF11" s="243">
        <f t="shared" si="3"/>
        <v>56</v>
      </c>
      <c r="BG11" s="243">
        <f t="shared" si="3"/>
        <v>57</v>
      </c>
      <c r="BH11" s="243">
        <f t="shared" si="3"/>
        <v>58</v>
      </c>
      <c r="BI11" s="243">
        <f t="shared" si="3"/>
        <v>59</v>
      </c>
      <c r="BJ11" s="243">
        <f t="shared" si="3"/>
        <v>60</v>
      </c>
      <c r="BK11" s="243">
        <f t="shared" si="3"/>
        <v>61</v>
      </c>
      <c r="BL11" s="243">
        <f t="shared" si="3"/>
        <v>62</v>
      </c>
      <c r="BM11" s="243">
        <f t="shared" si="3"/>
        <v>63</v>
      </c>
      <c r="BN11" s="243">
        <f t="shared" si="3"/>
        <v>64</v>
      </c>
      <c r="BO11" s="243">
        <f t="shared" si="3"/>
        <v>65</v>
      </c>
      <c r="BP11" s="243">
        <f t="shared" ref="BP11:CX11" si="4">BO11+1</f>
        <v>66</v>
      </c>
      <c r="BQ11" s="243">
        <f t="shared" si="4"/>
        <v>67</v>
      </c>
      <c r="BR11" s="243">
        <f t="shared" si="4"/>
        <v>68</v>
      </c>
      <c r="BS11" s="243">
        <f t="shared" si="4"/>
        <v>69</v>
      </c>
      <c r="BT11" s="243">
        <f t="shared" si="4"/>
        <v>70</v>
      </c>
      <c r="BU11" s="243">
        <f t="shared" si="4"/>
        <v>71</v>
      </c>
      <c r="BV11" s="243">
        <f t="shared" si="4"/>
        <v>72</v>
      </c>
      <c r="BW11" s="243">
        <f t="shared" si="4"/>
        <v>73</v>
      </c>
      <c r="BX11" s="243">
        <f t="shared" si="4"/>
        <v>74</v>
      </c>
      <c r="BY11" s="243">
        <f t="shared" si="4"/>
        <v>75</v>
      </c>
      <c r="BZ11" s="243">
        <f t="shared" si="4"/>
        <v>76</v>
      </c>
      <c r="CA11" s="243">
        <f t="shared" si="4"/>
        <v>77</v>
      </c>
      <c r="CB11" s="243">
        <f t="shared" si="4"/>
        <v>78</v>
      </c>
      <c r="CC11" s="243">
        <f t="shared" si="4"/>
        <v>79</v>
      </c>
      <c r="CD11" s="243">
        <f t="shared" si="4"/>
        <v>80</v>
      </c>
      <c r="CE11" s="243">
        <f t="shared" si="4"/>
        <v>81</v>
      </c>
      <c r="CF11" s="243">
        <f t="shared" si="4"/>
        <v>82</v>
      </c>
      <c r="CG11" s="243">
        <f t="shared" si="4"/>
        <v>83</v>
      </c>
      <c r="CH11" s="243">
        <f t="shared" si="4"/>
        <v>84</v>
      </c>
      <c r="CI11" s="243">
        <f t="shared" si="4"/>
        <v>85</v>
      </c>
      <c r="CJ11" s="243">
        <f t="shared" si="4"/>
        <v>86</v>
      </c>
      <c r="CK11" s="243">
        <f t="shared" si="4"/>
        <v>87</v>
      </c>
      <c r="CL11" s="243">
        <f t="shared" si="4"/>
        <v>88</v>
      </c>
      <c r="CM11" s="243">
        <f t="shared" si="4"/>
        <v>89</v>
      </c>
      <c r="CN11" s="243">
        <f t="shared" si="4"/>
        <v>90</v>
      </c>
      <c r="CO11" s="243">
        <f t="shared" si="4"/>
        <v>91</v>
      </c>
      <c r="CP11" s="243">
        <f t="shared" si="4"/>
        <v>92</v>
      </c>
      <c r="CQ11" s="243">
        <f t="shared" si="4"/>
        <v>93</v>
      </c>
      <c r="CR11" s="243">
        <f t="shared" si="4"/>
        <v>94</v>
      </c>
      <c r="CS11" s="243">
        <f t="shared" si="4"/>
        <v>95</v>
      </c>
      <c r="CT11" s="243">
        <f t="shared" si="4"/>
        <v>96</v>
      </c>
      <c r="CU11" s="243">
        <f t="shared" si="4"/>
        <v>97</v>
      </c>
      <c r="CV11" s="243">
        <f t="shared" si="4"/>
        <v>98</v>
      </c>
      <c r="CW11" s="243">
        <f t="shared" si="4"/>
        <v>99</v>
      </c>
      <c r="CX11" s="243">
        <f t="shared" si="4"/>
        <v>100</v>
      </c>
      <c r="CY11" s="244" t="s">
        <v>34</v>
      </c>
    </row>
    <row r="12" spans="1:103" x14ac:dyDescent="0.2">
      <c r="A12" s="246">
        <v>1</v>
      </c>
      <c r="B12" s="238">
        <f>IF(C5=$G$2,SUM($C6:C6),IF(C5&gt;$G$2,C6,0))</f>
        <v>0</v>
      </c>
      <c r="C12" s="247">
        <f ca="1">($B12/$C$1)/2</f>
        <v>0</v>
      </c>
      <c r="D12" s="247">
        <f ca="1">IF(D$11&lt;$C$1+$A12,$B12/$C$1,IF(D$11=$C$1+$A12,($B12/$C$1)/2,0))</f>
        <v>0</v>
      </c>
      <c r="E12" s="247">
        <f t="shared" ref="E12:X27" ca="1" si="5">IF(E$11&lt;$C$1+$A12,$B12/$C$1,IF(E$11=$C$1+$A12,($B12/$C$1)/2,0))</f>
        <v>0</v>
      </c>
      <c r="F12" s="247">
        <f t="shared" ca="1" si="5"/>
        <v>0</v>
      </c>
      <c r="G12" s="247">
        <f t="shared" ca="1" si="5"/>
        <v>0</v>
      </c>
      <c r="H12" s="247">
        <f t="shared" ca="1" si="5"/>
        <v>0</v>
      </c>
      <c r="I12" s="247">
        <f t="shared" ca="1" si="5"/>
        <v>0</v>
      </c>
      <c r="J12" s="247">
        <f t="shared" ca="1" si="5"/>
        <v>0</v>
      </c>
      <c r="K12" s="247">
        <f t="shared" ca="1" si="5"/>
        <v>0</v>
      </c>
      <c r="L12" s="247">
        <f t="shared" ca="1" si="5"/>
        <v>0</v>
      </c>
      <c r="M12" s="247">
        <f t="shared" ca="1" si="5"/>
        <v>0</v>
      </c>
      <c r="N12" s="247">
        <f t="shared" ca="1" si="5"/>
        <v>0</v>
      </c>
      <c r="O12" s="247">
        <f t="shared" ca="1" si="5"/>
        <v>0</v>
      </c>
      <c r="P12" s="247">
        <f t="shared" ca="1" si="5"/>
        <v>0</v>
      </c>
      <c r="Q12" s="247">
        <f t="shared" ca="1" si="5"/>
        <v>0</v>
      </c>
      <c r="R12" s="247">
        <f t="shared" ca="1" si="5"/>
        <v>0</v>
      </c>
      <c r="S12" s="247">
        <f t="shared" ca="1" si="5"/>
        <v>0</v>
      </c>
      <c r="T12" s="247">
        <f t="shared" ca="1" si="5"/>
        <v>0</v>
      </c>
      <c r="U12" s="247">
        <f t="shared" ca="1" si="5"/>
        <v>0</v>
      </c>
      <c r="V12" s="247">
        <f t="shared" ca="1" si="5"/>
        <v>0</v>
      </c>
      <c r="W12" s="247">
        <f t="shared" ca="1" si="5"/>
        <v>0</v>
      </c>
      <c r="X12" s="247">
        <f t="shared" ca="1" si="5"/>
        <v>0</v>
      </c>
      <c r="Y12" s="247">
        <f t="shared" ref="Y12:AU23" ca="1" si="6">IF(Y$11&lt;$C$1+$A12,$B12/$C$1,IF(Y$11=$C$1+$A12,($B12/$C$1)/2,0))</f>
        <v>0</v>
      </c>
      <c r="Z12" s="247">
        <f t="shared" ca="1" si="6"/>
        <v>0</v>
      </c>
      <c r="AA12" s="247">
        <f t="shared" ca="1" si="6"/>
        <v>0</v>
      </c>
      <c r="AB12" s="247">
        <f t="shared" ca="1" si="6"/>
        <v>0</v>
      </c>
      <c r="AC12" s="247">
        <f t="shared" ca="1" si="6"/>
        <v>0</v>
      </c>
      <c r="AD12" s="247">
        <f t="shared" ca="1" si="6"/>
        <v>0</v>
      </c>
      <c r="AE12" s="247">
        <f t="shared" ca="1" si="6"/>
        <v>0</v>
      </c>
      <c r="AF12" s="247">
        <f t="shared" ca="1" si="6"/>
        <v>0</v>
      </c>
      <c r="AG12" s="247">
        <f t="shared" ca="1" si="6"/>
        <v>0</v>
      </c>
      <c r="AH12" s="247">
        <f t="shared" ca="1" si="6"/>
        <v>0</v>
      </c>
      <c r="AI12" s="247">
        <f t="shared" ca="1" si="6"/>
        <v>0</v>
      </c>
      <c r="AJ12" s="247">
        <f t="shared" ca="1" si="6"/>
        <v>0</v>
      </c>
      <c r="AK12" s="247">
        <f t="shared" ca="1" si="6"/>
        <v>0</v>
      </c>
      <c r="AL12" s="247">
        <f t="shared" ca="1" si="6"/>
        <v>0</v>
      </c>
      <c r="AM12" s="247">
        <f t="shared" ca="1" si="6"/>
        <v>0</v>
      </c>
      <c r="AN12" s="247">
        <f t="shared" ca="1" si="6"/>
        <v>0</v>
      </c>
      <c r="AO12" s="247">
        <f t="shared" ca="1" si="6"/>
        <v>0</v>
      </c>
      <c r="AP12" s="247">
        <f t="shared" ca="1" si="6"/>
        <v>0</v>
      </c>
      <c r="AQ12" s="247">
        <f t="shared" ca="1" si="6"/>
        <v>0</v>
      </c>
      <c r="AR12" s="247">
        <f t="shared" ca="1" si="6"/>
        <v>0</v>
      </c>
      <c r="AS12" s="247">
        <f t="shared" ca="1" si="6"/>
        <v>0</v>
      </c>
      <c r="AT12" s="247">
        <f t="shared" ca="1" si="6"/>
        <v>0</v>
      </c>
      <c r="AU12" s="247">
        <f t="shared" ca="1" si="6"/>
        <v>0</v>
      </c>
      <c r="AV12" s="247">
        <f t="shared" ref="AV12:BK27" ca="1" si="7">IF(AV$11&lt;$C$1+$A12,$B12/$C$1,IF(AV$11=$C$1+$A12,($B12/$C$1)/2,0))</f>
        <v>0</v>
      </c>
      <c r="AW12" s="247">
        <f t="shared" ca="1" si="7"/>
        <v>0</v>
      </c>
      <c r="AX12" s="247">
        <f t="shared" ca="1" si="7"/>
        <v>0</v>
      </c>
      <c r="AY12" s="247">
        <f t="shared" ca="1" si="7"/>
        <v>0</v>
      </c>
      <c r="AZ12" s="247">
        <f t="shared" ca="1" si="7"/>
        <v>0</v>
      </c>
      <c r="BA12" s="247">
        <f t="shared" ca="1" si="7"/>
        <v>0</v>
      </c>
      <c r="BB12" s="247">
        <f t="shared" ca="1" si="7"/>
        <v>0</v>
      </c>
      <c r="BC12" s="247">
        <f t="shared" ca="1" si="7"/>
        <v>0</v>
      </c>
      <c r="BD12" s="247">
        <f t="shared" ca="1" si="7"/>
        <v>0</v>
      </c>
      <c r="BE12" s="247">
        <f t="shared" ca="1" si="7"/>
        <v>0</v>
      </c>
      <c r="BF12" s="247">
        <f t="shared" ca="1" si="7"/>
        <v>0</v>
      </c>
      <c r="BG12" s="247">
        <f t="shared" ca="1" si="7"/>
        <v>0</v>
      </c>
      <c r="BH12" s="247">
        <f t="shared" ca="1" si="7"/>
        <v>0</v>
      </c>
      <c r="BI12" s="247">
        <f t="shared" ca="1" si="7"/>
        <v>0</v>
      </c>
      <c r="BJ12" s="247">
        <f t="shared" ca="1" si="7"/>
        <v>0</v>
      </c>
      <c r="BK12" s="247">
        <f t="shared" ca="1" si="7"/>
        <v>0</v>
      </c>
      <c r="BL12" s="247">
        <f t="shared" ref="BL12:CX18" ca="1" si="8">IF(BL$11&lt;$C$1+$A12,$B12/$C$1,IF(BL$11=$C$1+$A12,($B12/$C$1)/2,0))</f>
        <v>0</v>
      </c>
      <c r="BM12" s="247">
        <f t="shared" ca="1" si="8"/>
        <v>0</v>
      </c>
      <c r="BN12" s="247">
        <f t="shared" ca="1" si="8"/>
        <v>0</v>
      </c>
      <c r="BO12" s="247">
        <f t="shared" ca="1" si="8"/>
        <v>0</v>
      </c>
      <c r="BP12" s="247">
        <f t="shared" ca="1" si="8"/>
        <v>0</v>
      </c>
      <c r="BQ12" s="247">
        <f t="shared" ca="1" si="8"/>
        <v>0</v>
      </c>
      <c r="BR12" s="247">
        <f t="shared" ca="1" si="8"/>
        <v>0</v>
      </c>
      <c r="BS12" s="247">
        <f t="shared" ca="1" si="8"/>
        <v>0</v>
      </c>
      <c r="BT12" s="247">
        <f t="shared" ca="1" si="8"/>
        <v>0</v>
      </c>
      <c r="BU12" s="247">
        <f t="shared" ca="1" si="8"/>
        <v>0</v>
      </c>
      <c r="BV12" s="247">
        <f t="shared" ca="1" si="8"/>
        <v>0</v>
      </c>
      <c r="BW12" s="247">
        <f t="shared" ca="1" si="8"/>
        <v>0</v>
      </c>
      <c r="BX12" s="247">
        <f t="shared" ca="1" si="8"/>
        <v>0</v>
      </c>
      <c r="BY12" s="247">
        <f t="shared" ca="1" si="8"/>
        <v>0</v>
      </c>
      <c r="BZ12" s="247">
        <f t="shared" ca="1" si="8"/>
        <v>0</v>
      </c>
      <c r="CA12" s="247">
        <f t="shared" ca="1" si="8"/>
        <v>0</v>
      </c>
      <c r="CB12" s="247">
        <f t="shared" ca="1" si="8"/>
        <v>0</v>
      </c>
      <c r="CC12" s="247">
        <f t="shared" ca="1" si="8"/>
        <v>0</v>
      </c>
      <c r="CD12" s="247">
        <f t="shared" ca="1" si="8"/>
        <v>0</v>
      </c>
      <c r="CE12" s="247">
        <f t="shared" ca="1" si="8"/>
        <v>0</v>
      </c>
      <c r="CF12" s="247">
        <f t="shared" ca="1" si="8"/>
        <v>0</v>
      </c>
      <c r="CG12" s="247">
        <f t="shared" ca="1" si="8"/>
        <v>0</v>
      </c>
      <c r="CH12" s="247">
        <f t="shared" ca="1" si="8"/>
        <v>0</v>
      </c>
      <c r="CI12" s="247">
        <f t="shared" ca="1" si="8"/>
        <v>0</v>
      </c>
      <c r="CJ12" s="247">
        <f t="shared" ca="1" si="8"/>
        <v>0</v>
      </c>
      <c r="CK12" s="247">
        <f t="shared" ca="1" si="8"/>
        <v>0</v>
      </c>
      <c r="CL12" s="247">
        <f t="shared" ca="1" si="8"/>
        <v>0</v>
      </c>
      <c r="CM12" s="247">
        <f t="shared" ca="1" si="8"/>
        <v>0</v>
      </c>
      <c r="CN12" s="247">
        <f t="shared" ca="1" si="8"/>
        <v>0</v>
      </c>
      <c r="CO12" s="247">
        <f t="shared" ca="1" si="8"/>
        <v>0</v>
      </c>
      <c r="CP12" s="247">
        <f t="shared" ca="1" si="8"/>
        <v>0</v>
      </c>
      <c r="CQ12" s="247">
        <f t="shared" ca="1" si="8"/>
        <v>0</v>
      </c>
      <c r="CR12" s="247">
        <f t="shared" ca="1" si="8"/>
        <v>0</v>
      </c>
      <c r="CS12" s="247">
        <f t="shared" ca="1" si="8"/>
        <v>0</v>
      </c>
      <c r="CT12" s="247">
        <f t="shared" ca="1" si="8"/>
        <v>0</v>
      </c>
      <c r="CU12" s="247">
        <f t="shared" ca="1" si="8"/>
        <v>0</v>
      </c>
      <c r="CV12" s="247">
        <f t="shared" ca="1" si="8"/>
        <v>0</v>
      </c>
      <c r="CW12" s="247">
        <f t="shared" ca="1" si="8"/>
        <v>0</v>
      </c>
      <c r="CX12" s="247">
        <f t="shared" ca="1" si="8"/>
        <v>0</v>
      </c>
      <c r="CY12" s="247">
        <f ca="1">SUM(C12:CX12)</f>
        <v>0</v>
      </c>
    </row>
    <row r="13" spans="1:103" x14ac:dyDescent="0.2">
      <c r="A13" s="246">
        <f t="shared" ref="A13:A32" si="9">A12+1</f>
        <v>2</v>
      </c>
      <c r="B13" s="238">
        <f>IF(D5=$G$2,SUM($C6:D6),IF(D5&gt;$G$2,D6,0))</f>
        <v>0</v>
      </c>
      <c r="C13" s="247"/>
      <c r="D13" s="247">
        <f ca="1">($B13/$C$1)/2</f>
        <v>0</v>
      </c>
      <c r="E13" s="247">
        <f ca="1">IF(E$11&lt;$C$1+$A13,$B13/$C$1,IF(E$11=$C$1+$A13,($B13/$C$1)/2,0))</f>
        <v>0</v>
      </c>
      <c r="F13" s="247">
        <f t="shared" ca="1" si="5"/>
        <v>0</v>
      </c>
      <c r="G13" s="247">
        <f t="shared" ca="1" si="5"/>
        <v>0</v>
      </c>
      <c r="H13" s="247">
        <f t="shared" ca="1" si="5"/>
        <v>0</v>
      </c>
      <c r="I13" s="247">
        <f t="shared" ca="1" si="5"/>
        <v>0</v>
      </c>
      <c r="J13" s="247">
        <f t="shared" ca="1" si="5"/>
        <v>0</v>
      </c>
      <c r="K13" s="247">
        <f t="shared" ca="1" si="5"/>
        <v>0</v>
      </c>
      <c r="L13" s="247">
        <f t="shared" ca="1" si="5"/>
        <v>0</v>
      </c>
      <c r="M13" s="247">
        <f t="shared" ca="1" si="5"/>
        <v>0</v>
      </c>
      <c r="N13" s="247">
        <f t="shared" ca="1" si="5"/>
        <v>0</v>
      </c>
      <c r="O13" s="247">
        <f t="shared" ca="1" si="5"/>
        <v>0</v>
      </c>
      <c r="P13" s="247">
        <f t="shared" ca="1" si="5"/>
        <v>0</v>
      </c>
      <c r="Q13" s="247">
        <f t="shared" ca="1" si="5"/>
        <v>0</v>
      </c>
      <c r="R13" s="247">
        <f t="shared" ca="1" si="5"/>
        <v>0</v>
      </c>
      <c r="S13" s="247">
        <f t="shared" ca="1" si="5"/>
        <v>0</v>
      </c>
      <c r="T13" s="247">
        <f t="shared" ca="1" si="5"/>
        <v>0</v>
      </c>
      <c r="U13" s="247">
        <f t="shared" ca="1" si="5"/>
        <v>0</v>
      </c>
      <c r="V13" s="247">
        <f t="shared" ca="1" si="5"/>
        <v>0</v>
      </c>
      <c r="W13" s="247">
        <f t="shared" ca="1" si="5"/>
        <v>0</v>
      </c>
      <c r="X13" s="247">
        <f t="shared" ca="1" si="5"/>
        <v>0</v>
      </c>
      <c r="Y13" s="247">
        <f t="shared" ca="1" si="6"/>
        <v>0</v>
      </c>
      <c r="Z13" s="247">
        <f t="shared" ca="1" si="6"/>
        <v>0</v>
      </c>
      <c r="AA13" s="247">
        <f t="shared" ca="1" si="6"/>
        <v>0</v>
      </c>
      <c r="AB13" s="247">
        <f t="shared" ca="1" si="6"/>
        <v>0</v>
      </c>
      <c r="AC13" s="247">
        <f t="shared" ca="1" si="6"/>
        <v>0</v>
      </c>
      <c r="AD13" s="247">
        <f t="shared" ca="1" si="6"/>
        <v>0</v>
      </c>
      <c r="AE13" s="247">
        <f t="shared" ca="1" si="6"/>
        <v>0</v>
      </c>
      <c r="AF13" s="247">
        <f t="shared" ca="1" si="6"/>
        <v>0</v>
      </c>
      <c r="AG13" s="247">
        <f t="shared" ca="1" si="6"/>
        <v>0</v>
      </c>
      <c r="AH13" s="247">
        <f t="shared" ca="1" si="6"/>
        <v>0</v>
      </c>
      <c r="AI13" s="247">
        <f t="shared" ca="1" si="6"/>
        <v>0</v>
      </c>
      <c r="AJ13" s="247">
        <f t="shared" ca="1" si="6"/>
        <v>0</v>
      </c>
      <c r="AK13" s="247">
        <f t="shared" ca="1" si="6"/>
        <v>0</v>
      </c>
      <c r="AL13" s="247">
        <f t="shared" ca="1" si="6"/>
        <v>0</v>
      </c>
      <c r="AM13" s="247">
        <f t="shared" ca="1" si="6"/>
        <v>0</v>
      </c>
      <c r="AN13" s="247">
        <f t="shared" ca="1" si="6"/>
        <v>0</v>
      </c>
      <c r="AO13" s="247">
        <f t="shared" ca="1" si="6"/>
        <v>0</v>
      </c>
      <c r="AP13" s="247">
        <f t="shared" ca="1" si="6"/>
        <v>0</v>
      </c>
      <c r="AQ13" s="247">
        <f t="shared" ca="1" si="6"/>
        <v>0</v>
      </c>
      <c r="AR13" s="247">
        <f t="shared" ca="1" si="6"/>
        <v>0</v>
      </c>
      <c r="AS13" s="247">
        <f t="shared" ca="1" si="6"/>
        <v>0</v>
      </c>
      <c r="AT13" s="247">
        <f t="shared" ca="1" si="6"/>
        <v>0</v>
      </c>
      <c r="AU13" s="247">
        <f t="shared" ca="1" si="6"/>
        <v>0</v>
      </c>
      <c r="AV13" s="247">
        <f t="shared" ca="1" si="7"/>
        <v>0</v>
      </c>
      <c r="AW13" s="247">
        <f t="shared" ca="1" si="7"/>
        <v>0</v>
      </c>
      <c r="AX13" s="247">
        <f t="shared" ca="1" si="7"/>
        <v>0</v>
      </c>
      <c r="AY13" s="247">
        <f t="shared" ca="1" si="7"/>
        <v>0</v>
      </c>
      <c r="AZ13" s="247">
        <f t="shared" ca="1" si="7"/>
        <v>0</v>
      </c>
      <c r="BA13" s="247">
        <f t="shared" ca="1" si="7"/>
        <v>0</v>
      </c>
      <c r="BB13" s="247">
        <f t="shared" ca="1" si="7"/>
        <v>0</v>
      </c>
      <c r="BC13" s="247">
        <f t="shared" ca="1" si="7"/>
        <v>0</v>
      </c>
      <c r="BD13" s="247">
        <f t="shared" ca="1" si="7"/>
        <v>0</v>
      </c>
      <c r="BE13" s="247">
        <f t="shared" ca="1" si="7"/>
        <v>0</v>
      </c>
      <c r="BF13" s="247">
        <f t="shared" ca="1" si="7"/>
        <v>0</v>
      </c>
      <c r="BG13" s="247">
        <f t="shared" ca="1" si="7"/>
        <v>0</v>
      </c>
      <c r="BH13" s="247">
        <f t="shared" ca="1" si="7"/>
        <v>0</v>
      </c>
      <c r="BI13" s="247">
        <f t="shared" ca="1" si="7"/>
        <v>0</v>
      </c>
      <c r="BJ13" s="247">
        <f t="shared" ca="1" si="7"/>
        <v>0</v>
      </c>
      <c r="BK13" s="247">
        <f t="shared" ca="1" si="7"/>
        <v>0</v>
      </c>
      <c r="BL13" s="247">
        <f t="shared" ca="1" si="8"/>
        <v>0</v>
      </c>
      <c r="BM13" s="247">
        <f t="shared" ca="1" si="8"/>
        <v>0</v>
      </c>
      <c r="BN13" s="247">
        <f t="shared" ca="1" si="8"/>
        <v>0</v>
      </c>
      <c r="BO13" s="247">
        <f t="shared" ca="1" si="8"/>
        <v>0</v>
      </c>
      <c r="BP13" s="247">
        <f t="shared" ca="1" si="8"/>
        <v>0</v>
      </c>
      <c r="BQ13" s="247">
        <f t="shared" ca="1" si="8"/>
        <v>0</v>
      </c>
      <c r="BR13" s="247">
        <f t="shared" ca="1" si="8"/>
        <v>0</v>
      </c>
      <c r="BS13" s="247">
        <f t="shared" ca="1" si="8"/>
        <v>0</v>
      </c>
      <c r="BT13" s="247">
        <f t="shared" ca="1" si="8"/>
        <v>0</v>
      </c>
      <c r="BU13" s="247">
        <f t="shared" ca="1" si="8"/>
        <v>0</v>
      </c>
      <c r="BV13" s="247">
        <f t="shared" ca="1" si="8"/>
        <v>0</v>
      </c>
      <c r="BW13" s="247">
        <f t="shared" ca="1" si="8"/>
        <v>0</v>
      </c>
      <c r="BX13" s="247">
        <f t="shared" ca="1" si="8"/>
        <v>0</v>
      </c>
      <c r="BY13" s="247">
        <f t="shared" ca="1" si="8"/>
        <v>0</v>
      </c>
      <c r="BZ13" s="247">
        <f t="shared" ca="1" si="8"/>
        <v>0</v>
      </c>
      <c r="CA13" s="247">
        <f t="shared" ca="1" si="8"/>
        <v>0</v>
      </c>
      <c r="CB13" s="247">
        <f t="shared" ca="1" si="8"/>
        <v>0</v>
      </c>
      <c r="CC13" s="247">
        <f t="shared" ca="1" si="8"/>
        <v>0</v>
      </c>
      <c r="CD13" s="247">
        <f t="shared" ca="1" si="8"/>
        <v>0</v>
      </c>
      <c r="CE13" s="247">
        <f t="shared" ca="1" si="8"/>
        <v>0</v>
      </c>
      <c r="CF13" s="247">
        <f t="shared" ca="1" si="8"/>
        <v>0</v>
      </c>
      <c r="CG13" s="247">
        <f t="shared" ca="1" si="8"/>
        <v>0</v>
      </c>
      <c r="CH13" s="247">
        <f t="shared" ca="1" si="8"/>
        <v>0</v>
      </c>
      <c r="CI13" s="247">
        <f t="shared" ca="1" si="8"/>
        <v>0</v>
      </c>
      <c r="CJ13" s="247">
        <f t="shared" ca="1" si="8"/>
        <v>0</v>
      </c>
      <c r="CK13" s="247">
        <f t="shared" ca="1" si="8"/>
        <v>0</v>
      </c>
      <c r="CL13" s="247">
        <f t="shared" ca="1" si="8"/>
        <v>0</v>
      </c>
      <c r="CM13" s="247">
        <f t="shared" ca="1" si="8"/>
        <v>0</v>
      </c>
      <c r="CN13" s="247">
        <f t="shared" ca="1" si="8"/>
        <v>0</v>
      </c>
      <c r="CO13" s="247">
        <f t="shared" ca="1" si="8"/>
        <v>0</v>
      </c>
      <c r="CP13" s="247">
        <f t="shared" ca="1" si="8"/>
        <v>0</v>
      </c>
      <c r="CQ13" s="247">
        <f t="shared" ca="1" si="8"/>
        <v>0</v>
      </c>
      <c r="CR13" s="247">
        <f t="shared" ca="1" si="8"/>
        <v>0</v>
      </c>
      <c r="CS13" s="247">
        <f t="shared" ca="1" si="8"/>
        <v>0</v>
      </c>
      <c r="CT13" s="247">
        <f t="shared" ca="1" si="8"/>
        <v>0</v>
      </c>
      <c r="CU13" s="247">
        <f t="shared" ca="1" si="8"/>
        <v>0</v>
      </c>
      <c r="CV13" s="247">
        <f t="shared" ca="1" si="8"/>
        <v>0</v>
      </c>
      <c r="CW13" s="247">
        <f t="shared" ca="1" si="8"/>
        <v>0</v>
      </c>
      <c r="CX13" s="247">
        <f t="shared" ca="1" si="8"/>
        <v>0</v>
      </c>
      <c r="CY13" s="247">
        <f t="shared" ref="CY13:CY32" ca="1" si="10">SUM(C13:CX13)</f>
        <v>0</v>
      </c>
    </row>
    <row r="14" spans="1:103" x14ac:dyDescent="0.2">
      <c r="A14" s="246">
        <f t="shared" si="9"/>
        <v>3</v>
      </c>
      <c r="B14" s="238">
        <f>IF(E5=$G$2,SUM($C6:E6),IF(E5&gt;$G$2,E6,0))</f>
        <v>0</v>
      </c>
      <c r="C14" s="247"/>
      <c r="D14" s="247"/>
      <c r="E14" s="247">
        <f ca="1">($B14/$C$1)/2</f>
        <v>0</v>
      </c>
      <c r="F14" s="247">
        <f ca="1">IF(F$11&lt;$C$1+$A14,$B14/$C$1,IF(F$11=$C$1+$A14,($B14/$C$1)/2,0))</f>
        <v>0</v>
      </c>
      <c r="G14" s="247">
        <f t="shared" ca="1" si="5"/>
        <v>0</v>
      </c>
      <c r="H14" s="247">
        <f t="shared" ca="1" si="5"/>
        <v>0</v>
      </c>
      <c r="I14" s="247">
        <f t="shared" ca="1" si="5"/>
        <v>0</v>
      </c>
      <c r="J14" s="247">
        <f t="shared" ca="1" si="5"/>
        <v>0</v>
      </c>
      <c r="K14" s="247">
        <f t="shared" ca="1" si="5"/>
        <v>0</v>
      </c>
      <c r="L14" s="247">
        <f t="shared" ca="1" si="5"/>
        <v>0</v>
      </c>
      <c r="M14" s="247">
        <f t="shared" ca="1" si="5"/>
        <v>0</v>
      </c>
      <c r="N14" s="247">
        <f t="shared" ca="1" si="5"/>
        <v>0</v>
      </c>
      <c r="O14" s="247">
        <f t="shared" ca="1" si="5"/>
        <v>0</v>
      </c>
      <c r="P14" s="247">
        <f t="shared" ca="1" si="5"/>
        <v>0</v>
      </c>
      <c r="Q14" s="247">
        <f t="shared" ca="1" si="5"/>
        <v>0</v>
      </c>
      <c r="R14" s="247">
        <f t="shared" ca="1" si="5"/>
        <v>0</v>
      </c>
      <c r="S14" s="247">
        <f t="shared" ca="1" si="5"/>
        <v>0</v>
      </c>
      <c r="T14" s="247">
        <f t="shared" ca="1" si="5"/>
        <v>0</v>
      </c>
      <c r="U14" s="247">
        <f t="shared" ca="1" si="5"/>
        <v>0</v>
      </c>
      <c r="V14" s="247">
        <f t="shared" ca="1" si="5"/>
        <v>0</v>
      </c>
      <c r="W14" s="247">
        <f t="shared" ca="1" si="5"/>
        <v>0</v>
      </c>
      <c r="X14" s="247">
        <f t="shared" ca="1" si="5"/>
        <v>0</v>
      </c>
      <c r="Y14" s="247">
        <f t="shared" ca="1" si="6"/>
        <v>0</v>
      </c>
      <c r="Z14" s="247">
        <f t="shared" ca="1" si="6"/>
        <v>0</v>
      </c>
      <c r="AA14" s="247">
        <f t="shared" ca="1" si="6"/>
        <v>0</v>
      </c>
      <c r="AB14" s="247">
        <f t="shared" ca="1" si="6"/>
        <v>0</v>
      </c>
      <c r="AC14" s="247">
        <f t="shared" ca="1" si="6"/>
        <v>0</v>
      </c>
      <c r="AD14" s="247">
        <f t="shared" ca="1" si="6"/>
        <v>0</v>
      </c>
      <c r="AE14" s="247">
        <f t="shared" ca="1" si="6"/>
        <v>0</v>
      </c>
      <c r="AF14" s="247">
        <f t="shared" ca="1" si="6"/>
        <v>0</v>
      </c>
      <c r="AG14" s="247">
        <f t="shared" ca="1" si="6"/>
        <v>0</v>
      </c>
      <c r="AH14" s="247">
        <f t="shared" ca="1" si="6"/>
        <v>0</v>
      </c>
      <c r="AI14" s="247">
        <f t="shared" ca="1" si="6"/>
        <v>0</v>
      </c>
      <c r="AJ14" s="247">
        <f t="shared" ca="1" si="6"/>
        <v>0</v>
      </c>
      <c r="AK14" s="247">
        <f t="shared" ca="1" si="6"/>
        <v>0</v>
      </c>
      <c r="AL14" s="247">
        <f t="shared" ca="1" si="6"/>
        <v>0</v>
      </c>
      <c r="AM14" s="247">
        <f t="shared" ca="1" si="6"/>
        <v>0</v>
      </c>
      <c r="AN14" s="247">
        <f t="shared" ca="1" si="6"/>
        <v>0</v>
      </c>
      <c r="AO14" s="247">
        <f t="shared" ca="1" si="6"/>
        <v>0</v>
      </c>
      <c r="AP14" s="247">
        <f t="shared" ca="1" si="6"/>
        <v>0</v>
      </c>
      <c r="AQ14" s="247">
        <f t="shared" ca="1" si="6"/>
        <v>0</v>
      </c>
      <c r="AR14" s="247">
        <f t="shared" ca="1" si="6"/>
        <v>0</v>
      </c>
      <c r="AS14" s="247">
        <f t="shared" ca="1" si="6"/>
        <v>0</v>
      </c>
      <c r="AT14" s="247">
        <f t="shared" ca="1" si="6"/>
        <v>0</v>
      </c>
      <c r="AU14" s="247">
        <f t="shared" ca="1" si="6"/>
        <v>0</v>
      </c>
      <c r="AV14" s="247">
        <f t="shared" ca="1" si="7"/>
        <v>0</v>
      </c>
      <c r="AW14" s="247">
        <f t="shared" ca="1" si="7"/>
        <v>0</v>
      </c>
      <c r="AX14" s="247">
        <f t="shared" ca="1" si="7"/>
        <v>0</v>
      </c>
      <c r="AY14" s="247">
        <f t="shared" ca="1" si="7"/>
        <v>0</v>
      </c>
      <c r="AZ14" s="247">
        <f t="shared" ca="1" si="7"/>
        <v>0</v>
      </c>
      <c r="BA14" s="247">
        <f t="shared" ca="1" si="7"/>
        <v>0</v>
      </c>
      <c r="BB14" s="247">
        <f t="shared" ca="1" si="7"/>
        <v>0</v>
      </c>
      <c r="BC14" s="247">
        <f t="shared" ca="1" si="7"/>
        <v>0</v>
      </c>
      <c r="BD14" s="247">
        <f t="shared" ca="1" si="7"/>
        <v>0</v>
      </c>
      <c r="BE14" s="247">
        <f t="shared" ca="1" si="7"/>
        <v>0</v>
      </c>
      <c r="BF14" s="247">
        <f t="shared" ca="1" si="7"/>
        <v>0</v>
      </c>
      <c r="BG14" s="247">
        <f t="shared" ca="1" si="7"/>
        <v>0</v>
      </c>
      <c r="BH14" s="247">
        <f t="shared" ca="1" si="7"/>
        <v>0</v>
      </c>
      <c r="BI14" s="247">
        <f t="shared" ca="1" si="7"/>
        <v>0</v>
      </c>
      <c r="BJ14" s="247">
        <f t="shared" ca="1" si="7"/>
        <v>0</v>
      </c>
      <c r="BK14" s="247">
        <f t="shared" ca="1" si="7"/>
        <v>0</v>
      </c>
      <c r="BL14" s="247">
        <f t="shared" ca="1" si="8"/>
        <v>0</v>
      </c>
      <c r="BM14" s="247">
        <f t="shared" ca="1" si="8"/>
        <v>0</v>
      </c>
      <c r="BN14" s="247">
        <f t="shared" ca="1" si="8"/>
        <v>0</v>
      </c>
      <c r="BO14" s="247">
        <f t="shared" ca="1" si="8"/>
        <v>0</v>
      </c>
      <c r="BP14" s="247">
        <f t="shared" ca="1" si="8"/>
        <v>0</v>
      </c>
      <c r="BQ14" s="247">
        <f t="shared" ca="1" si="8"/>
        <v>0</v>
      </c>
      <c r="BR14" s="247">
        <f t="shared" ca="1" si="8"/>
        <v>0</v>
      </c>
      <c r="BS14" s="247">
        <f t="shared" ca="1" si="8"/>
        <v>0</v>
      </c>
      <c r="BT14" s="247">
        <f t="shared" ca="1" si="8"/>
        <v>0</v>
      </c>
      <c r="BU14" s="247">
        <f t="shared" ca="1" si="8"/>
        <v>0</v>
      </c>
      <c r="BV14" s="247">
        <f t="shared" ca="1" si="8"/>
        <v>0</v>
      </c>
      <c r="BW14" s="247">
        <f t="shared" ca="1" si="8"/>
        <v>0</v>
      </c>
      <c r="BX14" s="247">
        <f t="shared" ca="1" si="8"/>
        <v>0</v>
      </c>
      <c r="BY14" s="247">
        <f t="shared" ca="1" si="8"/>
        <v>0</v>
      </c>
      <c r="BZ14" s="247">
        <f t="shared" ca="1" si="8"/>
        <v>0</v>
      </c>
      <c r="CA14" s="247">
        <f t="shared" ca="1" si="8"/>
        <v>0</v>
      </c>
      <c r="CB14" s="247">
        <f t="shared" ca="1" si="8"/>
        <v>0</v>
      </c>
      <c r="CC14" s="247">
        <f t="shared" ca="1" si="8"/>
        <v>0</v>
      </c>
      <c r="CD14" s="247">
        <f t="shared" ca="1" si="8"/>
        <v>0</v>
      </c>
      <c r="CE14" s="247">
        <f t="shared" ca="1" si="8"/>
        <v>0</v>
      </c>
      <c r="CF14" s="247">
        <f t="shared" ca="1" si="8"/>
        <v>0</v>
      </c>
      <c r="CG14" s="247">
        <f t="shared" ca="1" si="8"/>
        <v>0</v>
      </c>
      <c r="CH14" s="247">
        <f t="shared" ca="1" si="8"/>
        <v>0</v>
      </c>
      <c r="CI14" s="247">
        <f t="shared" ca="1" si="8"/>
        <v>0</v>
      </c>
      <c r="CJ14" s="247">
        <f t="shared" ca="1" si="8"/>
        <v>0</v>
      </c>
      <c r="CK14" s="247">
        <f t="shared" ca="1" si="8"/>
        <v>0</v>
      </c>
      <c r="CL14" s="247">
        <f t="shared" ca="1" si="8"/>
        <v>0</v>
      </c>
      <c r="CM14" s="247">
        <f t="shared" ca="1" si="8"/>
        <v>0</v>
      </c>
      <c r="CN14" s="247">
        <f t="shared" ca="1" si="8"/>
        <v>0</v>
      </c>
      <c r="CO14" s="247">
        <f t="shared" ca="1" si="8"/>
        <v>0</v>
      </c>
      <c r="CP14" s="247">
        <f t="shared" ca="1" si="8"/>
        <v>0</v>
      </c>
      <c r="CQ14" s="247">
        <f t="shared" ca="1" si="8"/>
        <v>0</v>
      </c>
      <c r="CR14" s="247">
        <f t="shared" ca="1" si="8"/>
        <v>0</v>
      </c>
      <c r="CS14" s="247">
        <f t="shared" ca="1" si="8"/>
        <v>0</v>
      </c>
      <c r="CT14" s="247">
        <f t="shared" ca="1" si="8"/>
        <v>0</v>
      </c>
      <c r="CU14" s="247">
        <f t="shared" ca="1" si="8"/>
        <v>0</v>
      </c>
      <c r="CV14" s="247">
        <f t="shared" ca="1" si="8"/>
        <v>0</v>
      </c>
      <c r="CW14" s="247">
        <f t="shared" ca="1" si="8"/>
        <v>0</v>
      </c>
      <c r="CX14" s="247">
        <f t="shared" ca="1" si="8"/>
        <v>0</v>
      </c>
      <c r="CY14" s="247">
        <f t="shared" ca="1" si="10"/>
        <v>0</v>
      </c>
    </row>
    <row r="15" spans="1:103" x14ac:dyDescent="0.2">
      <c r="A15" s="246">
        <f t="shared" si="9"/>
        <v>4</v>
      </c>
      <c r="B15" s="238">
        <f>IF(F5=$G$2,SUM($C6:F6),IF(F5&gt;$G$2,F6,0))</f>
        <v>0</v>
      </c>
      <c r="C15" s="247"/>
      <c r="D15" s="247"/>
      <c r="E15" s="247"/>
      <c r="F15" s="247">
        <f ca="1">($B15/$C$1)/2</f>
        <v>0</v>
      </c>
      <c r="G15" s="247">
        <f ca="1">IF(G$11&lt;$C$1+$A15,$B15/$C$1,IF(G$11=$C$1+$A15,($B15/$C$1)/2,0))</f>
        <v>0</v>
      </c>
      <c r="H15" s="247">
        <f t="shared" ca="1" si="5"/>
        <v>0</v>
      </c>
      <c r="I15" s="247">
        <f t="shared" ca="1" si="5"/>
        <v>0</v>
      </c>
      <c r="J15" s="247">
        <f t="shared" ca="1" si="5"/>
        <v>0</v>
      </c>
      <c r="K15" s="247">
        <f t="shared" ca="1" si="5"/>
        <v>0</v>
      </c>
      <c r="L15" s="247">
        <f t="shared" ca="1" si="5"/>
        <v>0</v>
      </c>
      <c r="M15" s="247">
        <f t="shared" ca="1" si="5"/>
        <v>0</v>
      </c>
      <c r="N15" s="247">
        <f t="shared" ca="1" si="5"/>
        <v>0</v>
      </c>
      <c r="O15" s="247">
        <f t="shared" ca="1" si="5"/>
        <v>0</v>
      </c>
      <c r="P15" s="247">
        <f t="shared" ca="1" si="5"/>
        <v>0</v>
      </c>
      <c r="Q15" s="247">
        <f t="shared" ca="1" si="5"/>
        <v>0</v>
      </c>
      <c r="R15" s="247">
        <f t="shared" ca="1" si="5"/>
        <v>0</v>
      </c>
      <c r="S15" s="247">
        <f t="shared" ca="1" si="5"/>
        <v>0</v>
      </c>
      <c r="T15" s="247">
        <f t="shared" ca="1" si="5"/>
        <v>0</v>
      </c>
      <c r="U15" s="247">
        <f t="shared" ca="1" si="5"/>
        <v>0</v>
      </c>
      <c r="V15" s="247">
        <f t="shared" ca="1" si="5"/>
        <v>0</v>
      </c>
      <c r="W15" s="247">
        <f t="shared" ca="1" si="5"/>
        <v>0</v>
      </c>
      <c r="X15" s="247">
        <f t="shared" ca="1" si="5"/>
        <v>0</v>
      </c>
      <c r="Y15" s="247">
        <f t="shared" ca="1" si="6"/>
        <v>0</v>
      </c>
      <c r="Z15" s="247">
        <f t="shared" ca="1" si="6"/>
        <v>0</v>
      </c>
      <c r="AA15" s="247">
        <f t="shared" ca="1" si="6"/>
        <v>0</v>
      </c>
      <c r="AB15" s="247">
        <f t="shared" ca="1" si="6"/>
        <v>0</v>
      </c>
      <c r="AC15" s="247">
        <f t="shared" ca="1" si="6"/>
        <v>0</v>
      </c>
      <c r="AD15" s="247">
        <f t="shared" ca="1" si="6"/>
        <v>0</v>
      </c>
      <c r="AE15" s="247">
        <f t="shared" ca="1" si="6"/>
        <v>0</v>
      </c>
      <c r="AF15" s="247">
        <f t="shared" ca="1" si="6"/>
        <v>0</v>
      </c>
      <c r="AG15" s="247">
        <f t="shared" ca="1" si="6"/>
        <v>0</v>
      </c>
      <c r="AH15" s="247">
        <f t="shared" ca="1" si="6"/>
        <v>0</v>
      </c>
      <c r="AI15" s="247">
        <f t="shared" ca="1" si="6"/>
        <v>0</v>
      </c>
      <c r="AJ15" s="247">
        <f t="shared" ca="1" si="6"/>
        <v>0</v>
      </c>
      <c r="AK15" s="247">
        <f t="shared" ca="1" si="6"/>
        <v>0</v>
      </c>
      <c r="AL15" s="247">
        <f t="shared" ca="1" si="6"/>
        <v>0</v>
      </c>
      <c r="AM15" s="247">
        <f t="shared" ca="1" si="6"/>
        <v>0</v>
      </c>
      <c r="AN15" s="247">
        <f t="shared" ca="1" si="6"/>
        <v>0</v>
      </c>
      <c r="AO15" s="247">
        <f t="shared" ca="1" si="6"/>
        <v>0</v>
      </c>
      <c r="AP15" s="247">
        <f t="shared" ca="1" si="6"/>
        <v>0</v>
      </c>
      <c r="AQ15" s="247">
        <f t="shared" ca="1" si="6"/>
        <v>0</v>
      </c>
      <c r="AR15" s="247">
        <f t="shared" ca="1" si="6"/>
        <v>0</v>
      </c>
      <c r="AS15" s="247">
        <f t="shared" ca="1" si="6"/>
        <v>0</v>
      </c>
      <c r="AT15" s="247">
        <f t="shared" ca="1" si="6"/>
        <v>0</v>
      </c>
      <c r="AU15" s="247">
        <f t="shared" ca="1" si="6"/>
        <v>0</v>
      </c>
      <c r="AV15" s="247">
        <f t="shared" ca="1" si="7"/>
        <v>0</v>
      </c>
      <c r="AW15" s="247">
        <f t="shared" ca="1" si="7"/>
        <v>0</v>
      </c>
      <c r="AX15" s="247">
        <f t="shared" ca="1" si="7"/>
        <v>0</v>
      </c>
      <c r="AY15" s="247">
        <f t="shared" ca="1" si="7"/>
        <v>0</v>
      </c>
      <c r="AZ15" s="247">
        <f t="shared" ca="1" si="7"/>
        <v>0</v>
      </c>
      <c r="BA15" s="247">
        <f t="shared" ca="1" si="7"/>
        <v>0</v>
      </c>
      <c r="BB15" s="247">
        <f t="shared" ca="1" si="7"/>
        <v>0</v>
      </c>
      <c r="BC15" s="247">
        <f t="shared" ca="1" si="7"/>
        <v>0</v>
      </c>
      <c r="BD15" s="247">
        <f t="shared" ca="1" si="7"/>
        <v>0</v>
      </c>
      <c r="BE15" s="247">
        <f t="shared" ca="1" si="7"/>
        <v>0</v>
      </c>
      <c r="BF15" s="247">
        <f t="shared" ca="1" si="7"/>
        <v>0</v>
      </c>
      <c r="BG15" s="247">
        <f t="shared" ca="1" si="7"/>
        <v>0</v>
      </c>
      <c r="BH15" s="247">
        <f t="shared" ca="1" si="7"/>
        <v>0</v>
      </c>
      <c r="BI15" s="247">
        <f t="shared" ca="1" si="7"/>
        <v>0</v>
      </c>
      <c r="BJ15" s="247">
        <f t="shared" ca="1" si="7"/>
        <v>0</v>
      </c>
      <c r="BK15" s="247">
        <f t="shared" ca="1" si="7"/>
        <v>0</v>
      </c>
      <c r="BL15" s="247">
        <f t="shared" ca="1" si="8"/>
        <v>0</v>
      </c>
      <c r="BM15" s="247">
        <f t="shared" ca="1" si="8"/>
        <v>0</v>
      </c>
      <c r="BN15" s="247">
        <f t="shared" ca="1" si="8"/>
        <v>0</v>
      </c>
      <c r="BO15" s="247">
        <f t="shared" ca="1" si="8"/>
        <v>0</v>
      </c>
      <c r="BP15" s="247">
        <f t="shared" ca="1" si="8"/>
        <v>0</v>
      </c>
      <c r="BQ15" s="247">
        <f t="shared" ca="1" si="8"/>
        <v>0</v>
      </c>
      <c r="BR15" s="247">
        <f t="shared" ca="1" si="8"/>
        <v>0</v>
      </c>
      <c r="BS15" s="247">
        <f t="shared" ca="1" si="8"/>
        <v>0</v>
      </c>
      <c r="BT15" s="247">
        <f t="shared" ca="1" si="8"/>
        <v>0</v>
      </c>
      <c r="BU15" s="247">
        <f t="shared" ca="1" si="8"/>
        <v>0</v>
      </c>
      <c r="BV15" s="247">
        <f t="shared" ca="1" si="8"/>
        <v>0</v>
      </c>
      <c r="BW15" s="247">
        <f t="shared" ca="1" si="8"/>
        <v>0</v>
      </c>
      <c r="BX15" s="247">
        <f t="shared" ca="1" si="8"/>
        <v>0</v>
      </c>
      <c r="BY15" s="247">
        <f t="shared" ca="1" si="8"/>
        <v>0</v>
      </c>
      <c r="BZ15" s="247">
        <f t="shared" ca="1" si="8"/>
        <v>0</v>
      </c>
      <c r="CA15" s="247">
        <f t="shared" ca="1" si="8"/>
        <v>0</v>
      </c>
      <c r="CB15" s="247">
        <f t="shared" ca="1" si="8"/>
        <v>0</v>
      </c>
      <c r="CC15" s="247">
        <f t="shared" ca="1" si="8"/>
        <v>0</v>
      </c>
      <c r="CD15" s="247">
        <f t="shared" ca="1" si="8"/>
        <v>0</v>
      </c>
      <c r="CE15" s="247">
        <f t="shared" ca="1" si="8"/>
        <v>0</v>
      </c>
      <c r="CF15" s="247">
        <f t="shared" ca="1" si="8"/>
        <v>0</v>
      </c>
      <c r="CG15" s="247">
        <f t="shared" ca="1" si="8"/>
        <v>0</v>
      </c>
      <c r="CH15" s="247">
        <f t="shared" ca="1" si="8"/>
        <v>0</v>
      </c>
      <c r="CI15" s="247">
        <f t="shared" ca="1" si="8"/>
        <v>0</v>
      </c>
      <c r="CJ15" s="247">
        <f t="shared" ca="1" si="8"/>
        <v>0</v>
      </c>
      <c r="CK15" s="247">
        <f t="shared" ca="1" si="8"/>
        <v>0</v>
      </c>
      <c r="CL15" s="247">
        <f t="shared" ca="1" si="8"/>
        <v>0</v>
      </c>
      <c r="CM15" s="247">
        <f t="shared" ca="1" si="8"/>
        <v>0</v>
      </c>
      <c r="CN15" s="247">
        <f t="shared" ca="1" si="8"/>
        <v>0</v>
      </c>
      <c r="CO15" s="247">
        <f t="shared" ca="1" si="8"/>
        <v>0</v>
      </c>
      <c r="CP15" s="247">
        <f t="shared" ca="1" si="8"/>
        <v>0</v>
      </c>
      <c r="CQ15" s="247">
        <f t="shared" ca="1" si="8"/>
        <v>0</v>
      </c>
      <c r="CR15" s="247">
        <f t="shared" ca="1" si="8"/>
        <v>0</v>
      </c>
      <c r="CS15" s="247">
        <f t="shared" ca="1" si="8"/>
        <v>0</v>
      </c>
      <c r="CT15" s="247">
        <f t="shared" ca="1" si="8"/>
        <v>0</v>
      </c>
      <c r="CU15" s="247">
        <f t="shared" ca="1" si="8"/>
        <v>0</v>
      </c>
      <c r="CV15" s="247">
        <f t="shared" ca="1" si="8"/>
        <v>0</v>
      </c>
      <c r="CW15" s="247">
        <f t="shared" ca="1" si="8"/>
        <v>0</v>
      </c>
      <c r="CX15" s="247">
        <f t="shared" ca="1" si="8"/>
        <v>0</v>
      </c>
      <c r="CY15" s="247">
        <f t="shared" ca="1" si="10"/>
        <v>0</v>
      </c>
    </row>
    <row r="16" spans="1:103" x14ac:dyDescent="0.2">
      <c r="A16" s="246">
        <f t="shared" si="9"/>
        <v>5</v>
      </c>
      <c r="B16" s="238">
        <f>IF(G5=$G$2,SUM($C6:G6),IF(G5&gt;$G$2,G6,0))</f>
        <v>0</v>
      </c>
      <c r="C16" s="247"/>
      <c r="D16" s="247"/>
      <c r="E16" s="247"/>
      <c r="F16" s="247"/>
      <c r="G16" s="247">
        <f ca="1">($B16/$C$1)/2</f>
        <v>0</v>
      </c>
      <c r="H16" s="247">
        <f ca="1">IF(H$11&lt;$C$1+$A16,$B16/$C$1,IF(H$11=$C$1+$A16,($B16/$C$1)/2,0))</f>
        <v>0</v>
      </c>
      <c r="I16" s="247">
        <f t="shared" ca="1" si="5"/>
        <v>0</v>
      </c>
      <c r="J16" s="247">
        <f t="shared" ca="1" si="5"/>
        <v>0</v>
      </c>
      <c r="K16" s="247">
        <f t="shared" ca="1" si="5"/>
        <v>0</v>
      </c>
      <c r="L16" s="247">
        <f t="shared" ca="1" si="5"/>
        <v>0</v>
      </c>
      <c r="M16" s="247">
        <f t="shared" ca="1" si="5"/>
        <v>0</v>
      </c>
      <c r="N16" s="247">
        <f t="shared" ca="1" si="5"/>
        <v>0</v>
      </c>
      <c r="O16" s="247">
        <f t="shared" ca="1" si="5"/>
        <v>0</v>
      </c>
      <c r="P16" s="247">
        <f t="shared" ca="1" si="5"/>
        <v>0</v>
      </c>
      <c r="Q16" s="247">
        <f t="shared" ca="1" si="5"/>
        <v>0</v>
      </c>
      <c r="R16" s="247">
        <f t="shared" ca="1" si="5"/>
        <v>0</v>
      </c>
      <c r="S16" s="247">
        <f t="shared" ca="1" si="5"/>
        <v>0</v>
      </c>
      <c r="T16" s="247">
        <f t="shared" ca="1" si="5"/>
        <v>0</v>
      </c>
      <c r="U16" s="247">
        <f t="shared" ca="1" si="5"/>
        <v>0</v>
      </c>
      <c r="V16" s="247">
        <f t="shared" ca="1" si="5"/>
        <v>0</v>
      </c>
      <c r="W16" s="247">
        <f t="shared" ca="1" si="5"/>
        <v>0</v>
      </c>
      <c r="X16" s="247">
        <f t="shared" ca="1" si="5"/>
        <v>0</v>
      </c>
      <c r="Y16" s="247">
        <f t="shared" ca="1" si="6"/>
        <v>0</v>
      </c>
      <c r="Z16" s="247">
        <f t="shared" ca="1" si="6"/>
        <v>0</v>
      </c>
      <c r="AA16" s="247">
        <f t="shared" ca="1" si="6"/>
        <v>0</v>
      </c>
      <c r="AB16" s="247">
        <f t="shared" ca="1" si="6"/>
        <v>0</v>
      </c>
      <c r="AC16" s="247">
        <f t="shared" ca="1" si="6"/>
        <v>0</v>
      </c>
      <c r="AD16" s="247">
        <f t="shared" ca="1" si="6"/>
        <v>0</v>
      </c>
      <c r="AE16" s="247">
        <f t="shared" ca="1" si="6"/>
        <v>0</v>
      </c>
      <c r="AF16" s="247">
        <f t="shared" ca="1" si="6"/>
        <v>0</v>
      </c>
      <c r="AG16" s="247">
        <f t="shared" ca="1" si="6"/>
        <v>0</v>
      </c>
      <c r="AH16" s="247">
        <f t="shared" ca="1" si="6"/>
        <v>0</v>
      </c>
      <c r="AI16" s="247">
        <f t="shared" ca="1" si="6"/>
        <v>0</v>
      </c>
      <c r="AJ16" s="247">
        <f t="shared" ca="1" si="6"/>
        <v>0</v>
      </c>
      <c r="AK16" s="247">
        <f t="shared" ca="1" si="6"/>
        <v>0</v>
      </c>
      <c r="AL16" s="247">
        <f t="shared" ca="1" si="6"/>
        <v>0</v>
      </c>
      <c r="AM16" s="247">
        <f t="shared" ca="1" si="6"/>
        <v>0</v>
      </c>
      <c r="AN16" s="247">
        <f t="shared" ca="1" si="6"/>
        <v>0</v>
      </c>
      <c r="AO16" s="247">
        <f t="shared" ca="1" si="6"/>
        <v>0</v>
      </c>
      <c r="AP16" s="247">
        <f t="shared" ca="1" si="6"/>
        <v>0</v>
      </c>
      <c r="AQ16" s="247">
        <f t="shared" ca="1" si="6"/>
        <v>0</v>
      </c>
      <c r="AR16" s="247">
        <f t="shared" ca="1" si="6"/>
        <v>0</v>
      </c>
      <c r="AS16" s="247">
        <f t="shared" ca="1" si="6"/>
        <v>0</v>
      </c>
      <c r="AT16" s="247">
        <f t="shared" ca="1" si="6"/>
        <v>0</v>
      </c>
      <c r="AU16" s="247">
        <f t="shared" ca="1" si="6"/>
        <v>0</v>
      </c>
      <c r="AV16" s="247">
        <f t="shared" ca="1" si="7"/>
        <v>0</v>
      </c>
      <c r="AW16" s="247">
        <f t="shared" ca="1" si="7"/>
        <v>0</v>
      </c>
      <c r="AX16" s="247">
        <f t="shared" ca="1" si="7"/>
        <v>0</v>
      </c>
      <c r="AY16" s="247">
        <f t="shared" ca="1" si="7"/>
        <v>0</v>
      </c>
      <c r="AZ16" s="247">
        <f t="shared" ca="1" si="7"/>
        <v>0</v>
      </c>
      <c r="BA16" s="247">
        <f t="shared" ca="1" si="7"/>
        <v>0</v>
      </c>
      <c r="BB16" s="247">
        <f t="shared" ca="1" si="7"/>
        <v>0</v>
      </c>
      <c r="BC16" s="247">
        <f t="shared" ca="1" si="7"/>
        <v>0</v>
      </c>
      <c r="BD16" s="247">
        <f t="shared" ca="1" si="7"/>
        <v>0</v>
      </c>
      <c r="BE16" s="247">
        <f t="shared" ca="1" si="7"/>
        <v>0</v>
      </c>
      <c r="BF16" s="247">
        <f t="shared" ca="1" si="7"/>
        <v>0</v>
      </c>
      <c r="BG16" s="247">
        <f t="shared" ca="1" si="7"/>
        <v>0</v>
      </c>
      <c r="BH16" s="247">
        <f t="shared" ca="1" si="7"/>
        <v>0</v>
      </c>
      <c r="BI16" s="247">
        <f t="shared" ca="1" si="7"/>
        <v>0</v>
      </c>
      <c r="BJ16" s="247">
        <f t="shared" ca="1" si="7"/>
        <v>0</v>
      </c>
      <c r="BK16" s="247">
        <f t="shared" ca="1" si="7"/>
        <v>0</v>
      </c>
      <c r="BL16" s="247">
        <f t="shared" ca="1" si="8"/>
        <v>0</v>
      </c>
      <c r="BM16" s="247">
        <f t="shared" ca="1" si="8"/>
        <v>0</v>
      </c>
      <c r="BN16" s="247">
        <f t="shared" ca="1" si="8"/>
        <v>0</v>
      </c>
      <c r="BO16" s="247">
        <f t="shared" ca="1" si="8"/>
        <v>0</v>
      </c>
      <c r="BP16" s="247">
        <f t="shared" ca="1" si="8"/>
        <v>0</v>
      </c>
      <c r="BQ16" s="247">
        <f t="shared" ca="1" si="8"/>
        <v>0</v>
      </c>
      <c r="BR16" s="247">
        <f t="shared" ca="1" si="8"/>
        <v>0</v>
      </c>
      <c r="BS16" s="247">
        <f t="shared" ca="1" si="8"/>
        <v>0</v>
      </c>
      <c r="BT16" s="247">
        <f t="shared" ca="1" si="8"/>
        <v>0</v>
      </c>
      <c r="BU16" s="247">
        <f t="shared" ca="1" si="8"/>
        <v>0</v>
      </c>
      <c r="BV16" s="247">
        <f t="shared" ca="1" si="8"/>
        <v>0</v>
      </c>
      <c r="BW16" s="247">
        <f t="shared" ca="1" si="8"/>
        <v>0</v>
      </c>
      <c r="BX16" s="247">
        <f t="shared" ca="1" si="8"/>
        <v>0</v>
      </c>
      <c r="BY16" s="247">
        <f t="shared" ca="1" si="8"/>
        <v>0</v>
      </c>
      <c r="BZ16" s="247">
        <f t="shared" ca="1" si="8"/>
        <v>0</v>
      </c>
      <c r="CA16" s="247">
        <f t="shared" ca="1" si="8"/>
        <v>0</v>
      </c>
      <c r="CB16" s="247">
        <f t="shared" ca="1" si="8"/>
        <v>0</v>
      </c>
      <c r="CC16" s="247">
        <f t="shared" ca="1" si="8"/>
        <v>0</v>
      </c>
      <c r="CD16" s="247">
        <f t="shared" ca="1" si="8"/>
        <v>0</v>
      </c>
      <c r="CE16" s="247">
        <f t="shared" ca="1" si="8"/>
        <v>0</v>
      </c>
      <c r="CF16" s="247">
        <f t="shared" ca="1" si="8"/>
        <v>0</v>
      </c>
      <c r="CG16" s="247">
        <f t="shared" ca="1" si="8"/>
        <v>0</v>
      </c>
      <c r="CH16" s="247">
        <f t="shared" ca="1" si="8"/>
        <v>0</v>
      </c>
      <c r="CI16" s="247">
        <f t="shared" ca="1" si="8"/>
        <v>0</v>
      </c>
      <c r="CJ16" s="247">
        <f t="shared" ca="1" si="8"/>
        <v>0</v>
      </c>
      <c r="CK16" s="247">
        <f t="shared" ca="1" si="8"/>
        <v>0</v>
      </c>
      <c r="CL16" s="247">
        <f t="shared" ca="1" si="8"/>
        <v>0</v>
      </c>
      <c r="CM16" s="247">
        <f t="shared" ca="1" si="8"/>
        <v>0</v>
      </c>
      <c r="CN16" s="247">
        <f t="shared" ca="1" si="8"/>
        <v>0</v>
      </c>
      <c r="CO16" s="247">
        <f t="shared" ca="1" si="8"/>
        <v>0</v>
      </c>
      <c r="CP16" s="247">
        <f t="shared" ca="1" si="8"/>
        <v>0</v>
      </c>
      <c r="CQ16" s="247">
        <f t="shared" ca="1" si="8"/>
        <v>0</v>
      </c>
      <c r="CR16" s="247">
        <f t="shared" ca="1" si="8"/>
        <v>0</v>
      </c>
      <c r="CS16" s="247">
        <f t="shared" ca="1" si="8"/>
        <v>0</v>
      </c>
      <c r="CT16" s="247">
        <f t="shared" ca="1" si="8"/>
        <v>0</v>
      </c>
      <c r="CU16" s="247">
        <f t="shared" ca="1" si="8"/>
        <v>0</v>
      </c>
      <c r="CV16" s="247">
        <f t="shared" ca="1" si="8"/>
        <v>0</v>
      </c>
      <c r="CW16" s="247">
        <f t="shared" ca="1" si="8"/>
        <v>0</v>
      </c>
      <c r="CX16" s="247">
        <f t="shared" ca="1" si="8"/>
        <v>0</v>
      </c>
      <c r="CY16" s="247">
        <f t="shared" ca="1" si="10"/>
        <v>0</v>
      </c>
    </row>
    <row r="17" spans="1:103" x14ac:dyDescent="0.2">
      <c r="A17" s="246">
        <f t="shared" si="9"/>
        <v>6</v>
      </c>
      <c r="B17" s="238">
        <f>IF(H5=$G$2,SUM($C6:H6),IF(H5&gt;$G$2,H6,0))</f>
        <v>0</v>
      </c>
      <c r="C17" s="247"/>
      <c r="D17" s="247"/>
      <c r="E17" s="247"/>
      <c r="F17" s="247"/>
      <c r="G17" s="247"/>
      <c r="H17" s="247">
        <f ca="1">($B17/$C$1)/2</f>
        <v>0</v>
      </c>
      <c r="I17" s="247">
        <f ca="1">IF(I$11&lt;$C$1+$A17,$B17/$C$1,IF(I$11=$C$1+$A17,($B17/$C$1)/2,0))</f>
        <v>0</v>
      </c>
      <c r="J17" s="247">
        <f t="shared" ca="1" si="5"/>
        <v>0</v>
      </c>
      <c r="K17" s="247">
        <f t="shared" ca="1" si="5"/>
        <v>0</v>
      </c>
      <c r="L17" s="247">
        <f t="shared" ca="1" si="5"/>
        <v>0</v>
      </c>
      <c r="M17" s="247">
        <f t="shared" ca="1" si="5"/>
        <v>0</v>
      </c>
      <c r="N17" s="247">
        <f t="shared" ca="1" si="5"/>
        <v>0</v>
      </c>
      <c r="O17" s="247">
        <f t="shared" ca="1" si="5"/>
        <v>0</v>
      </c>
      <c r="P17" s="247">
        <f t="shared" ca="1" si="5"/>
        <v>0</v>
      </c>
      <c r="Q17" s="247">
        <f t="shared" ca="1" si="5"/>
        <v>0</v>
      </c>
      <c r="R17" s="247">
        <f t="shared" ca="1" si="5"/>
        <v>0</v>
      </c>
      <c r="S17" s="247">
        <f t="shared" ca="1" si="5"/>
        <v>0</v>
      </c>
      <c r="T17" s="247">
        <f t="shared" ca="1" si="5"/>
        <v>0</v>
      </c>
      <c r="U17" s="247">
        <f t="shared" ca="1" si="5"/>
        <v>0</v>
      </c>
      <c r="V17" s="247">
        <f t="shared" ca="1" si="5"/>
        <v>0</v>
      </c>
      <c r="W17" s="247">
        <f t="shared" ca="1" si="5"/>
        <v>0</v>
      </c>
      <c r="X17" s="247">
        <f t="shared" ca="1" si="5"/>
        <v>0</v>
      </c>
      <c r="Y17" s="247">
        <f t="shared" ca="1" si="6"/>
        <v>0</v>
      </c>
      <c r="Z17" s="247">
        <f t="shared" ca="1" si="6"/>
        <v>0</v>
      </c>
      <c r="AA17" s="247">
        <f t="shared" ca="1" si="6"/>
        <v>0</v>
      </c>
      <c r="AB17" s="247">
        <f t="shared" ca="1" si="6"/>
        <v>0</v>
      </c>
      <c r="AC17" s="247">
        <f t="shared" ca="1" si="6"/>
        <v>0</v>
      </c>
      <c r="AD17" s="247">
        <f t="shared" ca="1" si="6"/>
        <v>0</v>
      </c>
      <c r="AE17" s="247">
        <f t="shared" ca="1" si="6"/>
        <v>0</v>
      </c>
      <c r="AF17" s="247">
        <f t="shared" ca="1" si="6"/>
        <v>0</v>
      </c>
      <c r="AG17" s="247">
        <f t="shared" ca="1" si="6"/>
        <v>0</v>
      </c>
      <c r="AH17" s="247">
        <f t="shared" ca="1" si="6"/>
        <v>0</v>
      </c>
      <c r="AI17" s="247">
        <f t="shared" ca="1" si="6"/>
        <v>0</v>
      </c>
      <c r="AJ17" s="247">
        <f t="shared" ca="1" si="6"/>
        <v>0</v>
      </c>
      <c r="AK17" s="247">
        <f t="shared" ca="1" si="6"/>
        <v>0</v>
      </c>
      <c r="AL17" s="247">
        <f t="shared" ca="1" si="6"/>
        <v>0</v>
      </c>
      <c r="AM17" s="247">
        <f t="shared" ca="1" si="6"/>
        <v>0</v>
      </c>
      <c r="AN17" s="247">
        <f t="shared" ca="1" si="6"/>
        <v>0</v>
      </c>
      <c r="AO17" s="247">
        <f t="shared" ca="1" si="6"/>
        <v>0</v>
      </c>
      <c r="AP17" s="247">
        <f t="shared" ca="1" si="6"/>
        <v>0</v>
      </c>
      <c r="AQ17" s="247">
        <f t="shared" ca="1" si="6"/>
        <v>0</v>
      </c>
      <c r="AR17" s="247">
        <f t="shared" ca="1" si="6"/>
        <v>0</v>
      </c>
      <c r="AS17" s="247">
        <f t="shared" ca="1" si="6"/>
        <v>0</v>
      </c>
      <c r="AT17" s="247">
        <f t="shared" ca="1" si="6"/>
        <v>0</v>
      </c>
      <c r="AU17" s="247">
        <f t="shared" ca="1" si="6"/>
        <v>0</v>
      </c>
      <c r="AV17" s="247">
        <f t="shared" ca="1" si="7"/>
        <v>0</v>
      </c>
      <c r="AW17" s="247">
        <f t="shared" ca="1" si="7"/>
        <v>0</v>
      </c>
      <c r="AX17" s="247">
        <f t="shared" ca="1" si="7"/>
        <v>0</v>
      </c>
      <c r="AY17" s="247">
        <f t="shared" ca="1" si="7"/>
        <v>0</v>
      </c>
      <c r="AZ17" s="247">
        <f t="shared" ca="1" si="7"/>
        <v>0</v>
      </c>
      <c r="BA17" s="247">
        <f t="shared" ca="1" si="7"/>
        <v>0</v>
      </c>
      <c r="BB17" s="247">
        <f t="shared" ca="1" si="7"/>
        <v>0</v>
      </c>
      <c r="BC17" s="247">
        <f t="shared" ca="1" si="7"/>
        <v>0</v>
      </c>
      <c r="BD17" s="247">
        <f t="shared" ca="1" si="7"/>
        <v>0</v>
      </c>
      <c r="BE17" s="247">
        <f t="shared" ca="1" si="7"/>
        <v>0</v>
      </c>
      <c r="BF17" s="247">
        <f t="shared" ca="1" si="7"/>
        <v>0</v>
      </c>
      <c r="BG17" s="247">
        <f t="shared" ca="1" si="7"/>
        <v>0</v>
      </c>
      <c r="BH17" s="247">
        <f t="shared" ca="1" si="7"/>
        <v>0</v>
      </c>
      <c r="BI17" s="247">
        <f t="shared" ca="1" si="7"/>
        <v>0</v>
      </c>
      <c r="BJ17" s="247">
        <f t="shared" ca="1" si="7"/>
        <v>0</v>
      </c>
      <c r="BK17" s="247">
        <f t="shared" ca="1" si="7"/>
        <v>0</v>
      </c>
      <c r="BL17" s="247">
        <f t="shared" ca="1" si="8"/>
        <v>0</v>
      </c>
      <c r="BM17" s="247">
        <f t="shared" ca="1" si="8"/>
        <v>0</v>
      </c>
      <c r="BN17" s="247">
        <f t="shared" ca="1" si="8"/>
        <v>0</v>
      </c>
      <c r="BO17" s="247">
        <f t="shared" ca="1" si="8"/>
        <v>0</v>
      </c>
      <c r="BP17" s="247">
        <f t="shared" ca="1" si="8"/>
        <v>0</v>
      </c>
      <c r="BQ17" s="247">
        <f t="shared" ca="1" si="8"/>
        <v>0</v>
      </c>
      <c r="BR17" s="247">
        <f t="shared" ca="1" si="8"/>
        <v>0</v>
      </c>
      <c r="BS17" s="247">
        <f t="shared" ca="1" si="8"/>
        <v>0</v>
      </c>
      <c r="BT17" s="247">
        <f t="shared" ca="1" si="8"/>
        <v>0</v>
      </c>
      <c r="BU17" s="247">
        <f t="shared" ca="1" si="8"/>
        <v>0</v>
      </c>
      <c r="BV17" s="247">
        <f t="shared" ca="1" si="8"/>
        <v>0</v>
      </c>
      <c r="BW17" s="247">
        <f t="shared" ca="1" si="8"/>
        <v>0</v>
      </c>
      <c r="BX17" s="247">
        <f t="shared" ca="1" si="8"/>
        <v>0</v>
      </c>
      <c r="BY17" s="247">
        <f t="shared" ca="1" si="8"/>
        <v>0</v>
      </c>
      <c r="BZ17" s="247">
        <f t="shared" ca="1" si="8"/>
        <v>0</v>
      </c>
      <c r="CA17" s="247">
        <f t="shared" ca="1" si="8"/>
        <v>0</v>
      </c>
      <c r="CB17" s="247">
        <f t="shared" ca="1" si="8"/>
        <v>0</v>
      </c>
      <c r="CC17" s="247">
        <f t="shared" ca="1" si="8"/>
        <v>0</v>
      </c>
      <c r="CD17" s="247">
        <f t="shared" ca="1" si="8"/>
        <v>0</v>
      </c>
      <c r="CE17" s="247">
        <f t="shared" ca="1" si="8"/>
        <v>0</v>
      </c>
      <c r="CF17" s="247">
        <f t="shared" ca="1" si="8"/>
        <v>0</v>
      </c>
      <c r="CG17" s="247">
        <f t="shared" ca="1" si="8"/>
        <v>0</v>
      </c>
      <c r="CH17" s="247">
        <f t="shared" ca="1" si="8"/>
        <v>0</v>
      </c>
      <c r="CI17" s="247">
        <f t="shared" ca="1" si="8"/>
        <v>0</v>
      </c>
      <c r="CJ17" s="247">
        <f t="shared" ca="1" si="8"/>
        <v>0</v>
      </c>
      <c r="CK17" s="247">
        <f t="shared" ca="1" si="8"/>
        <v>0</v>
      </c>
      <c r="CL17" s="247">
        <f t="shared" ca="1" si="8"/>
        <v>0</v>
      </c>
      <c r="CM17" s="247">
        <f t="shared" ca="1" si="8"/>
        <v>0</v>
      </c>
      <c r="CN17" s="247">
        <f t="shared" ca="1" si="8"/>
        <v>0</v>
      </c>
      <c r="CO17" s="247">
        <f t="shared" ca="1" si="8"/>
        <v>0</v>
      </c>
      <c r="CP17" s="247">
        <f t="shared" ca="1" si="8"/>
        <v>0</v>
      </c>
      <c r="CQ17" s="247">
        <f t="shared" ca="1" si="8"/>
        <v>0</v>
      </c>
      <c r="CR17" s="247">
        <f t="shared" ca="1" si="8"/>
        <v>0</v>
      </c>
      <c r="CS17" s="247">
        <f t="shared" ca="1" si="8"/>
        <v>0</v>
      </c>
      <c r="CT17" s="247">
        <f t="shared" ca="1" si="8"/>
        <v>0</v>
      </c>
      <c r="CU17" s="247">
        <f t="shared" ca="1" si="8"/>
        <v>0</v>
      </c>
      <c r="CV17" s="247">
        <f t="shared" ca="1" si="8"/>
        <v>0</v>
      </c>
      <c r="CW17" s="247">
        <f t="shared" ca="1" si="8"/>
        <v>0</v>
      </c>
      <c r="CX17" s="247">
        <f t="shared" ca="1" si="8"/>
        <v>0</v>
      </c>
      <c r="CY17" s="247">
        <f t="shared" ca="1" si="10"/>
        <v>0</v>
      </c>
    </row>
    <row r="18" spans="1:103" x14ac:dyDescent="0.2">
      <c r="A18" s="246">
        <f t="shared" si="9"/>
        <v>7</v>
      </c>
      <c r="B18" s="238">
        <f>IF(I5=$G$2,SUM($C6:I6),IF(I5&gt;$G$2,I6,0))</f>
        <v>0</v>
      </c>
      <c r="C18" s="247"/>
      <c r="D18" s="247"/>
      <c r="E18" s="247"/>
      <c r="F18" s="247"/>
      <c r="G18" s="247"/>
      <c r="H18" s="247"/>
      <c r="I18" s="247">
        <f ca="1">($B18/$C$1)/2</f>
        <v>0</v>
      </c>
      <c r="J18" s="247">
        <f ca="1">IF(J$11&lt;$C$1+$A18,$B18/$C$1,IF(J$11=$C$1+$A18,($B18/$C$1)/2,0))</f>
        <v>0</v>
      </c>
      <c r="K18" s="247">
        <f t="shared" ca="1" si="5"/>
        <v>0</v>
      </c>
      <c r="L18" s="247">
        <f t="shared" ca="1" si="5"/>
        <v>0</v>
      </c>
      <c r="M18" s="247">
        <f t="shared" ca="1" si="5"/>
        <v>0</v>
      </c>
      <c r="N18" s="247">
        <f t="shared" ca="1" si="5"/>
        <v>0</v>
      </c>
      <c r="O18" s="247">
        <f t="shared" ca="1" si="5"/>
        <v>0</v>
      </c>
      <c r="P18" s="247">
        <f t="shared" ca="1" si="5"/>
        <v>0</v>
      </c>
      <c r="Q18" s="247">
        <f t="shared" ca="1" si="5"/>
        <v>0</v>
      </c>
      <c r="R18" s="247">
        <f t="shared" ca="1" si="5"/>
        <v>0</v>
      </c>
      <c r="S18" s="247">
        <f t="shared" ca="1" si="5"/>
        <v>0</v>
      </c>
      <c r="T18" s="247">
        <f t="shared" ca="1" si="5"/>
        <v>0</v>
      </c>
      <c r="U18" s="247">
        <f t="shared" ca="1" si="5"/>
        <v>0</v>
      </c>
      <c r="V18" s="247">
        <f t="shared" ca="1" si="5"/>
        <v>0</v>
      </c>
      <c r="W18" s="247">
        <f t="shared" ca="1" si="5"/>
        <v>0</v>
      </c>
      <c r="X18" s="247">
        <f t="shared" ca="1" si="5"/>
        <v>0</v>
      </c>
      <c r="Y18" s="247">
        <f t="shared" ca="1" si="6"/>
        <v>0</v>
      </c>
      <c r="Z18" s="247">
        <f t="shared" ca="1" si="6"/>
        <v>0</v>
      </c>
      <c r="AA18" s="247">
        <f t="shared" ca="1" si="6"/>
        <v>0</v>
      </c>
      <c r="AB18" s="247">
        <f t="shared" ca="1" si="6"/>
        <v>0</v>
      </c>
      <c r="AC18" s="247">
        <f t="shared" ca="1" si="6"/>
        <v>0</v>
      </c>
      <c r="AD18" s="247">
        <f t="shared" ca="1" si="6"/>
        <v>0</v>
      </c>
      <c r="AE18" s="247">
        <f t="shared" ca="1" si="6"/>
        <v>0</v>
      </c>
      <c r="AF18" s="247">
        <f t="shared" ca="1" si="6"/>
        <v>0</v>
      </c>
      <c r="AG18" s="247">
        <f t="shared" ca="1" si="6"/>
        <v>0</v>
      </c>
      <c r="AH18" s="247">
        <f t="shared" ca="1" si="6"/>
        <v>0</v>
      </c>
      <c r="AI18" s="247">
        <f t="shared" ca="1" si="6"/>
        <v>0</v>
      </c>
      <c r="AJ18" s="247">
        <f t="shared" ca="1" si="6"/>
        <v>0</v>
      </c>
      <c r="AK18" s="247">
        <f t="shared" ca="1" si="6"/>
        <v>0</v>
      </c>
      <c r="AL18" s="247">
        <f t="shared" ca="1" si="6"/>
        <v>0</v>
      </c>
      <c r="AM18" s="247">
        <f t="shared" ca="1" si="6"/>
        <v>0</v>
      </c>
      <c r="AN18" s="247">
        <f t="shared" ca="1" si="6"/>
        <v>0</v>
      </c>
      <c r="AO18" s="247">
        <f t="shared" ca="1" si="6"/>
        <v>0</v>
      </c>
      <c r="AP18" s="247">
        <f t="shared" ca="1" si="6"/>
        <v>0</v>
      </c>
      <c r="AQ18" s="247">
        <f t="shared" ca="1" si="6"/>
        <v>0</v>
      </c>
      <c r="AR18" s="247">
        <f t="shared" ca="1" si="6"/>
        <v>0</v>
      </c>
      <c r="AS18" s="247">
        <f t="shared" ca="1" si="6"/>
        <v>0</v>
      </c>
      <c r="AT18" s="247">
        <f t="shared" ca="1" si="6"/>
        <v>0</v>
      </c>
      <c r="AU18" s="247">
        <f t="shared" ca="1" si="6"/>
        <v>0</v>
      </c>
      <c r="AV18" s="247">
        <f t="shared" ca="1" si="7"/>
        <v>0</v>
      </c>
      <c r="AW18" s="247">
        <f t="shared" ca="1" si="7"/>
        <v>0</v>
      </c>
      <c r="AX18" s="247">
        <f t="shared" ca="1" si="7"/>
        <v>0</v>
      </c>
      <c r="AY18" s="247">
        <f t="shared" ca="1" si="7"/>
        <v>0</v>
      </c>
      <c r="AZ18" s="247">
        <f t="shared" ca="1" si="7"/>
        <v>0</v>
      </c>
      <c r="BA18" s="247">
        <f t="shared" ca="1" si="7"/>
        <v>0</v>
      </c>
      <c r="BB18" s="247">
        <f t="shared" ca="1" si="7"/>
        <v>0</v>
      </c>
      <c r="BC18" s="247">
        <f t="shared" ca="1" si="7"/>
        <v>0</v>
      </c>
      <c r="BD18" s="247">
        <f t="shared" ca="1" si="7"/>
        <v>0</v>
      </c>
      <c r="BE18" s="247">
        <f t="shared" ca="1" si="7"/>
        <v>0</v>
      </c>
      <c r="BF18" s="247">
        <f t="shared" ca="1" si="7"/>
        <v>0</v>
      </c>
      <c r="BG18" s="247">
        <f t="shared" ca="1" si="7"/>
        <v>0</v>
      </c>
      <c r="BH18" s="247">
        <f t="shared" ca="1" si="7"/>
        <v>0</v>
      </c>
      <c r="BI18" s="247">
        <f t="shared" ca="1" si="7"/>
        <v>0</v>
      </c>
      <c r="BJ18" s="247">
        <f t="shared" ca="1" si="7"/>
        <v>0</v>
      </c>
      <c r="BK18" s="247">
        <f t="shared" ca="1" si="7"/>
        <v>0</v>
      </c>
      <c r="BL18" s="247">
        <f t="shared" ca="1" si="8"/>
        <v>0</v>
      </c>
      <c r="BM18" s="247">
        <f t="shared" ca="1" si="8"/>
        <v>0</v>
      </c>
      <c r="BN18" s="247">
        <f t="shared" ca="1" si="8"/>
        <v>0</v>
      </c>
      <c r="BO18" s="247">
        <f t="shared" ca="1" si="8"/>
        <v>0</v>
      </c>
      <c r="BP18" s="247">
        <f t="shared" ca="1" si="8"/>
        <v>0</v>
      </c>
      <c r="BQ18" s="247">
        <f t="shared" ca="1" si="8"/>
        <v>0</v>
      </c>
      <c r="BR18" s="247">
        <f t="shared" ca="1" si="8"/>
        <v>0</v>
      </c>
      <c r="BS18" s="247">
        <f t="shared" ca="1" si="8"/>
        <v>0</v>
      </c>
      <c r="BT18" s="247">
        <f t="shared" ca="1" si="8"/>
        <v>0</v>
      </c>
      <c r="BU18" s="247">
        <f t="shared" ca="1" si="8"/>
        <v>0</v>
      </c>
      <c r="BV18" s="247">
        <f t="shared" ca="1" si="8"/>
        <v>0</v>
      </c>
      <c r="BW18" s="247">
        <f t="shared" ca="1" si="8"/>
        <v>0</v>
      </c>
      <c r="BX18" s="247">
        <f t="shared" ca="1" si="8"/>
        <v>0</v>
      </c>
      <c r="BY18" s="247">
        <f t="shared" ca="1" si="8"/>
        <v>0</v>
      </c>
      <c r="BZ18" s="247">
        <f t="shared" ca="1" si="8"/>
        <v>0</v>
      </c>
      <c r="CA18" s="247">
        <f t="shared" ca="1" si="8"/>
        <v>0</v>
      </c>
      <c r="CB18" s="247">
        <f t="shared" ca="1" si="8"/>
        <v>0</v>
      </c>
      <c r="CC18" s="247">
        <f t="shared" ca="1" si="8"/>
        <v>0</v>
      </c>
      <c r="CD18" s="247">
        <f t="shared" ca="1" si="8"/>
        <v>0</v>
      </c>
      <c r="CE18" s="247">
        <f t="shared" ca="1" si="8"/>
        <v>0</v>
      </c>
      <c r="CF18" s="247">
        <f t="shared" ca="1" si="8"/>
        <v>0</v>
      </c>
      <c r="CG18" s="247">
        <f t="shared" ref="CG18:CX18" ca="1" si="11">IF(CG$11&lt;$C$1+$A18,$B18/$C$1,IF(CG$11=$C$1+$A18,($B18/$C$1)/2,0))</f>
        <v>0</v>
      </c>
      <c r="CH18" s="247">
        <f t="shared" ca="1" si="11"/>
        <v>0</v>
      </c>
      <c r="CI18" s="247">
        <f t="shared" ca="1" si="11"/>
        <v>0</v>
      </c>
      <c r="CJ18" s="247">
        <f t="shared" ca="1" si="11"/>
        <v>0</v>
      </c>
      <c r="CK18" s="247">
        <f t="shared" ca="1" si="11"/>
        <v>0</v>
      </c>
      <c r="CL18" s="247">
        <f t="shared" ca="1" si="11"/>
        <v>0</v>
      </c>
      <c r="CM18" s="247">
        <f t="shared" ca="1" si="11"/>
        <v>0</v>
      </c>
      <c r="CN18" s="247">
        <f t="shared" ca="1" si="11"/>
        <v>0</v>
      </c>
      <c r="CO18" s="247">
        <f t="shared" ca="1" si="11"/>
        <v>0</v>
      </c>
      <c r="CP18" s="247">
        <f t="shared" ca="1" si="11"/>
        <v>0</v>
      </c>
      <c r="CQ18" s="247">
        <f t="shared" ca="1" si="11"/>
        <v>0</v>
      </c>
      <c r="CR18" s="247">
        <f t="shared" ca="1" si="11"/>
        <v>0</v>
      </c>
      <c r="CS18" s="247">
        <f t="shared" ca="1" si="11"/>
        <v>0</v>
      </c>
      <c r="CT18" s="247">
        <f t="shared" ca="1" si="11"/>
        <v>0</v>
      </c>
      <c r="CU18" s="247">
        <f t="shared" ca="1" si="11"/>
        <v>0</v>
      </c>
      <c r="CV18" s="247">
        <f t="shared" ca="1" si="11"/>
        <v>0</v>
      </c>
      <c r="CW18" s="247">
        <f t="shared" ca="1" si="11"/>
        <v>0</v>
      </c>
      <c r="CX18" s="247">
        <f t="shared" ca="1" si="11"/>
        <v>0</v>
      </c>
      <c r="CY18" s="247">
        <f t="shared" ca="1" si="10"/>
        <v>0</v>
      </c>
    </row>
    <row r="19" spans="1:103" x14ac:dyDescent="0.2">
      <c r="A19" s="246">
        <f t="shared" si="9"/>
        <v>8</v>
      </c>
      <c r="B19" s="238">
        <f>IF(J5=$G$2,SUM($C6:J6),IF(J5&gt;$G$2,J6,0))</f>
        <v>0</v>
      </c>
      <c r="C19" s="247"/>
      <c r="D19" s="247"/>
      <c r="E19" s="247"/>
      <c r="F19" s="247"/>
      <c r="G19" s="247"/>
      <c r="H19" s="247"/>
      <c r="I19" s="247"/>
      <c r="J19" s="247">
        <f ca="1">($B19/$C$1)/2</f>
        <v>0</v>
      </c>
      <c r="K19" s="247">
        <f ca="1">IF(K$11&lt;$C$1+$A19,$B19/$C$1,IF(K$11=$C$1+$A19,($B19/$C$1)/2,0))</f>
        <v>0</v>
      </c>
      <c r="L19" s="247">
        <f t="shared" ca="1" si="5"/>
        <v>0</v>
      </c>
      <c r="M19" s="247">
        <f t="shared" ca="1" si="5"/>
        <v>0</v>
      </c>
      <c r="N19" s="247">
        <f t="shared" ca="1" si="5"/>
        <v>0</v>
      </c>
      <c r="O19" s="247">
        <f t="shared" ca="1" si="5"/>
        <v>0</v>
      </c>
      <c r="P19" s="247">
        <f t="shared" ca="1" si="5"/>
        <v>0</v>
      </c>
      <c r="Q19" s="247">
        <f t="shared" ca="1" si="5"/>
        <v>0</v>
      </c>
      <c r="R19" s="247">
        <f t="shared" ca="1" si="5"/>
        <v>0</v>
      </c>
      <c r="S19" s="247">
        <f t="shared" ca="1" si="5"/>
        <v>0</v>
      </c>
      <c r="T19" s="247">
        <f t="shared" ca="1" si="5"/>
        <v>0</v>
      </c>
      <c r="U19" s="247">
        <f t="shared" ca="1" si="5"/>
        <v>0</v>
      </c>
      <c r="V19" s="247">
        <f t="shared" ca="1" si="5"/>
        <v>0</v>
      </c>
      <c r="W19" s="247">
        <f t="shared" ca="1" si="5"/>
        <v>0</v>
      </c>
      <c r="X19" s="247">
        <f t="shared" ca="1" si="5"/>
        <v>0</v>
      </c>
      <c r="Y19" s="247">
        <f t="shared" ca="1" si="6"/>
        <v>0</v>
      </c>
      <c r="Z19" s="247">
        <f t="shared" ca="1" si="6"/>
        <v>0</v>
      </c>
      <c r="AA19" s="247">
        <f t="shared" ca="1" si="6"/>
        <v>0</v>
      </c>
      <c r="AB19" s="247">
        <f t="shared" ca="1" si="6"/>
        <v>0</v>
      </c>
      <c r="AC19" s="247">
        <f t="shared" ca="1" si="6"/>
        <v>0</v>
      </c>
      <c r="AD19" s="247">
        <f t="shared" ca="1" si="6"/>
        <v>0</v>
      </c>
      <c r="AE19" s="247">
        <f t="shared" ca="1" si="6"/>
        <v>0</v>
      </c>
      <c r="AF19" s="247">
        <f t="shared" ca="1" si="6"/>
        <v>0</v>
      </c>
      <c r="AG19" s="247">
        <f t="shared" ca="1" si="6"/>
        <v>0</v>
      </c>
      <c r="AH19" s="247">
        <f t="shared" ca="1" si="6"/>
        <v>0</v>
      </c>
      <c r="AI19" s="247">
        <f t="shared" ca="1" si="6"/>
        <v>0</v>
      </c>
      <c r="AJ19" s="247">
        <f t="shared" ca="1" si="6"/>
        <v>0</v>
      </c>
      <c r="AK19" s="247">
        <f t="shared" ca="1" si="6"/>
        <v>0</v>
      </c>
      <c r="AL19" s="247">
        <f t="shared" ca="1" si="6"/>
        <v>0</v>
      </c>
      <c r="AM19" s="247">
        <f t="shared" ca="1" si="6"/>
        <v>0</v>
      </c>
      <c r="AN19" s="247">
        <f t="shared" ca="1" si="6"/>
        <v>0</v>
      </c>
      <c r="AO19" s="247">
        <f t="shared" ca="1" si="6"/>
        <v>0</v>
      </c>
      <c r="AP19" s="247">
        <f t="shared" ca="1" si="6"/>
        <v>0</v>
      </c>
      <c r="AQ19" s="247">
        <f t="shared" ca="1" si="6"/>
        <v>0</v>
      </c>
      <c r="AR19" s="247">
        <f t="shared" ca="1" si="6"/>
        <v>0</v>
      </c>
      <c r="AS19" s="247">
        <f t="shared" ca="1" si="6"/>
        <v>0</v>
      </c>
      <c r="AT19" s="247">
        <f t="shared" ca="1" si="6"/>
        <v>0</v>
      </c>
      <c r="AU19" s="247">
        <f t="shared" ca="1" si="6"/>
        <v>0</v>
      </c>
      <c r="AV19" s="247">
        <f t="shared" ca="1" si="7"/>
        <v>0</v>
      </c>
      <c r="AW19" s="247">
        <f t="shared" ca="1" si="7"/>
        <v>0</v>
      </c>
      <c r="AX19" s="247">
        <f t="shared" ca="1" si="7"/>
        <v>0</v>
      </c>
      <c r="AY19" s="247">
        <f t="shared" ca="1" si="7"/>
        <v>0</v>
      </c>
      <c r="AZ19" s="247">
        <f t="shared" ca="1" si="7"/>
        <v>0</v>
      </c>
      <c r="BA19" s="247">
        <f t="shared" ca="1" si="7"/>
        <v>0</v>
      </c>
      <c r="BB19" s="247">
        <f t="shared" ca="1" si="7"/>
        <v>0</v>
      </c>
      <c r="BC19" s="247">
        <f t="shared" ca="1" si="7"/>
        <v>0</v>
      </c>
      <c r="BD19" s="247">
        <f t="shared" ca="1" si="7"/>
        <v>0</v>
      </c>
      <c r="BE19" s="247">
        <f t="shared" ca="1" si="7"/>
        <v>0</v>
      </c>
      <c r="BF19" s="247">
        <f t="shared" ca="1" si="7"/>
        <v>0</v>
      </c>
      <c r="BG19" s="247">
        <f t="shared" ca="1" si="7"/>
        <v>0</v>
      </c>
      <c r="BH19" s="247">
        <f t="shared" ca="1" si="7"/>
        <v>0</v>
      </c>
      <c r="BI19" s="247">
        <f t="shared" ca="1" si="7"/>
        <v>0</v>
      </c>
      <c r="BJ19" s="247">
        <f t="shared" ca="1" si="7"/>
        <v>0</v>
      </c>
      <c r="BK19" s="247">
        <f t="shared" ca="1" si="7"/>
        <v>0</v>
      </c>
      <c r="BL19" s="247">
        <f t="shared" ref="BL19:CX25" ca="1" si="12">IF(BL$11&lt;$C$1+$A19,$B19/$C$1,IF(BL$11=$C$1+$A19,($B19/$C$1)/2,0))</f>
        <v>0</v>
      </c>
      <c r="BM19" s="247">
        <f t="shared" ca="1" si="12"/>
        <v>0</v>
      </c>
      <c r="BN19" s="247">
        <f t="shared" ca="1" si="12"/>
        <v>0</v>
      </c>
      <c r="BO19" s="247">
        <f t="shared" ca="1" si="12"/>
        <v>0</v>
      </c>
      <c r="BP19" s="247">
        <f t="shared" ca="1" si="12"/>
        <v>0</v>
      </c>
      <c r="BQ19" s="247">
        <f t="shared" ca="1" si="12"/>
        <v>0</v>
      </c>
      <c r="BR19" s="247">
        <f t="shared" ca="1" si="12"/>
        <v>0</v>
      </c>
      <c r="BS19" s="247">
        <f t="shared" ca="1" si="12"/>
        <v>0</v>
      </c>
      <c r="BT19" s="247">
        <f t="shared" ca="1" si="12"/>
        <v>0</v>
      </c>
      <c r="BU19" s="247">
        <f t="shared" ca="1" si="12"/>
        <v>0</v>
      </c>
      <c r="BV19" s="247">
        <f t="shared" ca="1" si="12"/>
        <v>0</v>
      </c>
      <c r="BW19" s="247">
        <f t="shared" ca="1" si="12"/>
        <v>0</v>
      </c>
      <c r="BX19" s="247">
        <f t="shared" ca="1" si="12"/>
        <v>0</v>
      </c>
      <c r="BY19" s="247">
        <f t="shared" ca="1" si="12"/>
        <v>0</v>
      </c>
      <c r="BZ19" s="247">
        <f t="shared" ca="1" si="12"/>
        <v>0</v>
      </c>
      <c r="CA19" s="247">
        <f t="shared" ca="1" si="12"/>
        <v>0</v>
      </c>
      <c r="CB19" s="247">
        <f t="shared" ca="1" si="12"/>
        <v>0</v>
      </c>
      <c r="CC19" s="247">
        <f t="shared" ca="1" si="12"/>
        <v>0</v>
      </c>
      <c r="CD19" s="247">
        <f t="shared" ca="1" si="12"/>
        <v>0</v>
      </c>
      <c r="CE19" s="247">
        <f t="shared" ca="1" si="12"/>
        <v>0</v>
      </c>
      <c r="CF19" s="247">
        <f t="shared" ca="1" si="12"/>
        <v>0</v>
      </c>
      <c r="CG19" s="247">
        <f t="shared" ca="1" si="12"/>
        <v>0</v>
      </c>
      <c r="CH19" s="247">
        <f t="shared" ca="1" si="12"/>
        <v>0</v>
      </c>
      <c r="CI19" s="247">
        <f t="shared" ca="1" si="12"/>
        <v>0</v>
      </c>
      <c r="CJ19" s="247">
        <f t="shared" ca="1" si="12"/>
        <v>0</v>
      </c>
      <c r="CK19" s="247">
        <f t="shared" ca="1" si="12"/>
        <v>0</v>
      </c>
      <c r="CL19" s="247">
        <f t="shared" ca="1" si="12"/>
        <v>0</v>
      </c>
      <c r="CM19" s="247">
        <f t="shared" ca="1" si="12"/>
        <v>0</v>
      </c>
      <c r="CN19" s="247">
        <f t="shared" ca="1" si="12"/>
        <v>0</v>
      </c>
      <c r="CO19" s="247">
        <f t="shared" ca="1" si="12"/>
        <v>0</v>
      </c>
      <c r="CP19" s="247">
        <f t="shared" ca="1" si="12"/>
        <v>0</v>
      </c>
      <c r="CQ19" s="247">
        <f t="shared" ca="1" si="12"/>
        <v>0</v>
      </c>
      <c r="CR19" s="247">
        <f t="shared" ca="1" si="12"/>
        <v>0</v>
      </c>
      <c r="CS19" s="247">
        <f t="shared" ca="1" si="12"/>
        <v>0</v>
      </c>
      <c r="CT19" s="247">
        <f t="shared" ca="1" si="12"/>
        <v>0</v>
      </c>
      <c r="CU19" s="247">
        <f t="shared" ca="1" si="12"/>
        <v>0</v>
      </c>
      <c r="CV19" s="247">
        <f t="shared" ca="1" si="12"/>
        <v>0</v>
      </c>
      <c r="CW19" s="247">
        <f t="shared" ca="1" si="12"/>
        <v>0</v>
      </c>
      <c r="CX19" s="247">
        <f t="shared" ca="1" si="12"/>
        <v>0</v>
      </c>
      <c r="CY19" s="247">
        <f t="shared" ca="1" si="10"/>
        <v>0</v>
      </c>
    </row>
    <row r="20" spans="1:103" x14ac:dyDescent="0.2">
      <c r="A20" s="246">
        <f t="shared" si="9"/>
        <v>9</v>
      </c>
      <c r="B20" s="238">
        <f>IF(K5=$G$2,SUM($C6:K6),IF(K5&gt;$G$2,K6,0))</f>
        <v>0</v>
      </c>
      <c r="C20" s="247"/>
      <c r="D20" s="247"/>
      <c r="E20" s="247"/>
      <c r="F20" s="247"/>
      <c r="G20" s="247"/>
      <c r="H20" s="247"/>
      <c r="I20" s="247"/>
      <c r="J20" s="247"/>
      <c r="K20" s="247">
        <f ca="1">($B20/$C$1)/2</f>
        <v>0</v>
      </c>
      <c r="L20" s="247">
        <f ca="1">IF(L$11&lt;$C$1+$A20,$B20/$C$1,IF(L$11=$C$1+$A20,($B20/$C$1)/2,0))</f>
        <v>0</v>
      </c>
      <c r="M20" s="247">
        <f t="shared" ca="1" si="5"/>
        <v>0</v>
      </c>
      <c r="N20" s="247">
        <f t="shared" ca="1" si="5"/>
        <v>0</v>
      </c>
      <c r="O20" s="247">
        <f t="shared" ca="1" si="5"/>
        <v>0</v>
      </c>
      <c r="P20" s="247">
        <f t="shared" ca="1" si="5"/>
        <v>0</v>
      </c>
      <c r="Q20" s="247">
        <f t="shared" ca="1" si="5"/>
        <v>0</v>
      </c>
      <c r="R20" s="247">
        <f t="shared" ca="1" si="5"/>
        <v>0</v>
      </c>
      <c r="S20" s="247">
        <f t="shared" ca="1" si="5"/>
        <v>0</v>
      </c>
      <c r="T20" s="247">
        <f t="shared" ca="1" si="5"/>
        <v>0</v>
      </c>
      <c r="U20" s="247">
        <f t="shared" ca="1" si="5"/>
        <v>0</v>
      </c>
      <c r="V20" s="247">
        <f t="shared" ca="1" si="5"/>
        <v>0</v>
      </c>
      <c r="W20" s="247">
        <f t="shared" ca="1" si="5"/>
        <v>0</v>
      </c>
      <c r="X20" s="247">
        <f t="shared" ca="1" si="5"/>
        <v>0</v>
      </c>
      <c r="Y20" s="247">
        <f t="shared" ca="1" si="6"/>
        <v>0</v>
      </c>
      <c r="Z20" s="247">
        <f t="shared" ca="1" si="6"/>
        <v>0</v>
      </c>
      <c r="AA20" s="247">
        <f t="shared" ca="1" si="6"/>
        <v>0</v>
      </c>
      <c r="AB20" s="247">
        <f t="shared" ca="1" si="6"/>
        <v>0</v>
      </c>
      <c r="AC20" s="247">
        <f t="shared" ca="1" si="6"/>
        <v>0</v>
      </c>
      <c r="AD20" s="247">
        <f t="shared" ca="1" si="6"/>
        <v>0</v>
      </c>
      <c r="AE20" s="247">
        <f t="shared" ca="1" si="6"/>
        <v>0</v>
      </c>
      <c r="AF20" s="247">
        <f t="shared" ca="1" si="6"/>
        <v>0</v>
      </c>
      <c r="AG20" s="247">
        <f t="shared" ca="1" si="6"/>
        <v>0</v>
      </c>
      <c r="AH20" s="247">
        <f t="shared" ca="1" si="6"/>
        <v>0</v>
      </c>
      <c r="AI20" s="247">
        <f t="shared" ca="1" si="6"/>
        <v>0</v>
      </c>
      <c r="AJ20" s="247">
        <f t="shared" ca="1" si="6"/>
        <v>0</v>
      </c>
      <c r="AK20" s="247">
        <f t="shared" ca="1" si="6"/>
        <v>0</v>
      </c>
      <c r="AL20" s="247">
        <f t="shared" ca="1" si="6"/>
        <v>0</v>
      </c>
      <c r="AM20" s="247">
        <f t="shared" ca="1" si="6"/>
        <v>0</v>
      </c>
      <c r="AN20" s="247">
        <f t="shared" ca="1" si="6"/>
        <v>0</v>
      </c>
      <c r="AO20" s="247">
        <f t="shared" ca="1" si="6"/>
        <v>0</v>
      </c>
      <c r="AP20" s="247">
        <f t="shared" ca="1" si="6"/>
        <v>0</v>
      </c>
      <c r="AQ20" s="247">
        <f t="shared" ca="1" si="6"/>
        <v>0</v>
      </c>
      <c r="AR20" s="247">
        <f t="shared" ca="1" si="6"/>
        <v>0</v>
      </c>
      <c r="AS20" s="247">
        <f t="shared" ca="1" si="6"/>
        <v>0</v>
      </c>
      <c r="AT20" s="247">
        <f t="shared" ca="1" si="6"/>
        <v>0</v>
      </c>
      <c r="AU20" s="247">
        <f t="shared" ca="1" si="6"/>
        <v>0</v>
      </c>
      <c r="AV20" s="247">
        <f t="shared" ca="1" si="7"/>
        <v>0</v>
      </c>
      <c r="AW20" s="247">
        <f t="shared" ca="1" si="7"/>
        <v>0</v>
      </c>
      <c r="AX20" s="247">
        <f t="shared" ca="1" si="7"/>
        <v>0</v>
      </c>
      <c r="AY20" s="247">
        <f t="shared" ca="1" si="7"/>
        <v>0</v>
      </c>
      <c r="AZ20" s="247">
        <f t="shared" ca="1" si="7"/>
        <v>0</v>
      </c>
      <c r="BA20" s="247">
        <f t="shared" ca="1" si="7"/>
        <v>0</v>
      </c>
      <c r="BB20" s="247">
        <f t="shared" ca="1" si="7"/>
        <v>0</v>
      </c>
      <c r="BC20" s="247">
        <f t="shared" ca="1" si="7"/>
        <v>0</v>
      </c>
      <c r="BD20" s="247">
        <f t="shared" ca="1" si="7"/>
        <v>0</v>
      </c>
      <c r="BE20" s="247">
        <f t="shared" ca="1" si="7"/>
        <v>0</v>
      </c>
      <c r="BF20" s="247">
        <f t="shared" ca="1" si="7"/>
        <v>0</v>
      </c>
      <c r="BG20" s="247">
        <f t="shared" ca="1" si="7"/>
        <v>0</v>
      </c>
      <c r="BH20" s="247">
        <f t="shared" ca="1" si="7"/>
        <v>0</v>
      </c>
      <c r="BI20" s="247">
        <f t="shared" ca="1" si="7"/>
        <v>0</v>
      </c>
      <c r="BJ20" s="247">
        <f t="shared" ca="1" si="7"/>
        <v>0</v>
      </c>
      <c r="BK20" s="247">
        <f t="shared" ca="1" si="7"/>
        <v>0</v>
      </c>
      <c r="BL20" s="247">
        <f t="shared" ca="1" si="12"/>
        <v>0</v>
      </c>
      <c r="BM20" s="247">
        <f t="shared" ca="1" si="12"/>
        <v>0</v>
      </c>
      <c r="BN20" s="247">
        <f t="shared" ca="1" si="12"/>
        <v>0</v>
      </c>
      <c r="BO20" s="247">
        <f t="shared" ca="1" si="12"/>
        <v>0</v>
      </c>
      <c r="BP20" s="247">
        <f t="shared" ca="1" si="12"/>
        <v>0</v>
      </c>
      <c r="BQ20" s="247">
        <f t="shared" ca="1" si="12"/>
        <v>0</v>
      </c>
      <c r="BR20" s="247">
        <f t="shared" ca="1" si="12"/>
        <v>0</v>
      </c>
      <c r="BS20" s="247">
        <f t="shared" ca="1" si="12"/>
        <v>0</v>
      </c>
      <c r="BT20" s="247">
        <f t="shared" ca="1" si="12"/>
        <v>0</v>
      </c>
      <c r="BU20" s="247">
        <f t="shared" ca="1" si="12"/>
        <v>0</v>
      </c>
      <c r="BV20" s="247">
        <f t="shared" ca="1" si="12"/>
        <v>0</v>
      </c>
      <c r="BW20" s="247">
        <f t="shared" ca="1" si="12"/>
        <v>0</v>
      </c>
      <c r="BX20" s="247">
        <f t="shared" ca="1" si="12"/>
        <v>0</v>
      </c>
      <c r="BY20" s="247">
        <f t="shared" ca="1" si="12"/>
        <v>0</v>
      </c>
      <c r="BZ20" s="247">
        <f t="shared" ca="1" si="12"/>
        <v>0</v>
      </c>
      <c r="CA20" s="247">
        <f t="shared" ca="1" si="12"/>
        <v>0</v>
      </c>
      <c r="CB20" s="247">
        <f t="shared" ca="1" si="12"/>
        <v>0</v>
      </c>
      <c r="CC20" s="247">
        <f t="shared" ca="1" si="12"/>
        <v>0</v>
      </c>
      <c r="CD20" s="247">
        <f t="shared" ca="1" si="12"/>
        <v>0</v>
      </c>
      <c r="CE20" s="247">
        <f t="shared" ca="1" si="12"/>
        <v>0</v>
      </c>
      <c r="CF20" s="247">
        <f t="shared" ca="1" si="12"/>
        <v>0</v>
      </c>
      <c r="CG20" s="247">
        <f t="shared" ca="1" si="12"/>
        <v>0</v>
      </c>
      <c r="CH20" s="247">
        <f t="shared" ca="1" si="12"/>
        <v>0</v>
      </c>
      <c r="CI20" s="247">
        <f t="shared" ca="1" si="12"/>
        <v>0</v>
      </c>
      <c r="CJ20" s="247">
        <f t="shared" ca="1" si="12"/>
        <v>0</v>
      </c>
      <c r="CK20" s="247">
        <f t="shared" ca="1" si="12"/>
        <v>0</v>
      </c>
      <c r="CL20" s="247">
        <f t="shared" ca="1" si="12"/>
        <v>0</v>
      </c>
      <c r="CM20" s="247">
        <f t="shared" ca="1" si="12"/>
        <v>0</v>
      </c>
      <c r="CN20" s="247">
        <f t="shared" ca="1" si="12"/>
        <v>0</v>
      </c>
      <c r="CO20" s="247">
        <f t="shared" ca="1" si="12"/>
        <v>0</v>
      </c>
      <c r="CP20" s="247">
        <f t="shared" ca="1" si="12"/>
        <v>0</v>
      </c>
      <c r="CQ20" s="247">
        <f t="shared" ca="1" si="12"/>
        <v>0</v>
      </c>
      <c r="CR20" s="247">
        <f t="shared" ca="1" si="12"/>
        <v>0</v>
      </c>
      <c r="CS20" s="247">
        <f t="shared" ca="1" si="12"/>
        <v>0</v>
      </c>
      <c r="CT20" s="247">
        <f t="shared" ca="1" si="12"/>
        <v>0</v>
      </c>
      <c r="CU20" s="247">
        <f t="shared" ca="1" si="12"/>
        <v>0</v>
      </c>
      <c r="CV20" s="247">
        <f t="shared" ca="1" si="12"/>
        <v>0</v>
      </c>
      <c r="CW20" s="247">
        <f t="shared" ca="1" si="12"/>
        <v>0</v>
      </c>
      <c r="CX20" s="247">
        <f t="shared" ca="1" si="12"/>
        <v>0</v>
      </c>
      <c r="CY20" s="247">
        <f t="shared" ca="1" si="10"/>
        <v>0</v>
      </c>
    </row>
    <row r="21" spans="1:103" x14ac:dyDescent="0.2">
      <c r="A21" s="246">
        <f t="shared" si="9"/>
        <v>10</v>
      </c>
      <c r="B21" s="238">
        <f>IF(L5=$G$2,SUM($C6:L6),IF(L5&gt;$G$2,L6,0))</f>
        <v>0</v>
      </c>
      <c r="C21" s="247"/>
      <c r="D21" s="247"/>
      <c r="E21" s="247"/>
      <c r="F21" s="247"/>
      <c r="G21" s="247"/>
      <c r="H21" s="247"/>
      <c r="I21" s="247"/>
      <c r="J21" s="247"/>
      <c r="K21" s="247"/>
      <c r="L21" s="247">
        <f ca="1">($B21/$C$1)/2</f>
        <v>0</v>
      </c>
      <c r="M21" s="247">
        <f ca="1">IF(M$11&lt;$C$1+$A21,$B21/$C$1,IF(M$11=$C$1+$A21,($B21/$C$1)/2,0))</f>
        <v>0</v>
      </c>
      <c r="N21" s="247">
        <f t="shared" ca="1" si="5"/>
        <v>0</v>
      </c>
      <c r="O21" s="247">
        <f t="shared" ca="1" si="5"/>
        <v>0</v>
      </c>
      <c r="P21" s="247">
        <f t="shared" ca="1" si="5"/>
        <v>0</v>
      </c>
      <c r="Q21" s="247">
        <f t="shared" ca="1" si="5"/>
        <v>0</v>
      </c>
      <c r="R21" s="247">
        <f t="shared" ca="1" si="5"/>
        <v>0</v>
      </c>
      <c r="S21" s="247">
        <f t="shared" ca="1" si="5"/>
        <v>0</v>
      </c>
      <c r="T21" s="247">
        <f t="shared" ca="1" si="5"/>
        <v>0</v>
      </c>
      <c r="U21" s="247">
        <f t="shared" ca="1" si="5"/>
        <v>0</v>
      </c>
      <c r="V21" s="247">
        <f t="shared" ca="1" si="5"/>
        <v>0</v>
      </c>
      <c r="W21" s="247">
        <f t="shared" ca="1" si="5"/>
        <v>0</v>
      </c>
      <c r="X21" s="247">
        <f t="shared" ca="1" si="5"/>
        <v>0</v>
      </c>
      <c r="Y21" s="247">
        <f t="shared" ca="1" si="6"/>
        <v>0</v>
      </c>
      <c r="Z21" s="247">
        <f t="shared" ca="1" si="6"/>
        <v>0</v>
      </c>
      <c r="AA21" s="247">
        <f t="shared" ca="1" si="6"/>
        <v>0</v>
      </c>
      <c r="AB21" s="247">
        <f t="shared" ca="1" si="6"/>
        <v>0</v>
      </c>
      <c r="AC21" s="247">
        <f t="shared" ca="1" si="6"/>
        <v>0</v>
      </c>
      <c r="AD21" s="247">
        <f t="shared" ca="1" si="6"/>
        <v>0</v>
      </c>
      <c r="AE21" s="247">
        <f t="shared" ca="1" si="6"/>
        <v>0</v>
      </c>
      <c r="AF21" s="247">
        <f t="shared" ca="1" si="6"/>
        <v>0</v>
      </c>
      <c r="AG21" s="247">
        <f t="shared" ca="1" si="6"/>
        <v>0</v>
      </c>
      <c r="AH21" s="247">
        <f t="shared" ca="1" si="6"/>
        <v>0</v>
      </c>
      <c r="AI21" s="247">
        <f t="shared" ca="1" si="6"/>
        <v>0</v>
      </c>
      <c r="AJ21" s="247">
        <f t="shared" ca="1" si="6"/>
        <v>0</v>
      </c>
      <c r="AK21" s="247">
        <f t="shared" ca="1" si="6"/>
        <v>0</v>
      </c>
      <c r="AL21" s="247">
        <f t="shared" ca="1" si="6"/>
        <v>0</v>
      </c>
      <c r="AM21" s="247">
        <f t="shared" ca="1" si="6"/>
        <v>0</v>
      </c>
      <c r="AN21" s="247">
        <f t="shared" ca="1" si="6"/>
        <v>0</v>
      </c>
      <c r="AO21" s="247">
        <f t="shared" ca="1" si="6"/>
        <v>0</v>
      </c>
      <c r="AP21" s="247">
        <f t="shared" ca="1" si="6"/>
        <v>0</v>
      </c>
      <c r="AQ21" s="247">
        <f t="shared" ca="1" si="6"/>
        <v>0</v>
      </c>
      <c r="AR21" s="247">
        <f t="shared" ca="1" si="6"/>
        <v>0</v>
      </c>
      <c r="AS21" s="247">
        <f t="shared" ca="1" si="6"/>
        <v>0</v>
      </c>
      <c r="AT21" s="247">
        <f t="shared" ca="1" si="6"/>
        <v>0</v>
      </c>
      <c r="AU21" s="247">
        <f t="shared" ca="1" si="6"/>
        <v>0</v>
      </c>
      <c r="AV21" s="247">
        <f t="shared" ca="1" si="7"/>
        <v>0</v>
      </c>
      <c r="AW21" s="247">
        <f t="shared" ca="1" si="7"/>
        <v>0</v>
      </c>
      <c r="AX21" s="247">
        <f t="shared" ca="1" si="7"/>
        <v>0</v>
      </c>
      <c r="AY21" s="247">
        <f t="shared" ca="1" si="7"/>
        <v>0</v>
      </c>
      <c r="AZ21" s="247">
        <f t="shared" ca="1" si="7"/>
        <v>0</v>
      </c>
      <c r="BA21" s="247">
        <f t="shared" ca="1" si="7"/>
        <v>0</v>
      </c>
      <c r="BB21" s="247">
        <f t="shared" ca="1" si="7"/>
        <v>0</v>
      </c>
      <c r="BC21" s="247">
        <f t="shared" ca="1" si="7"/>
        <v>0</v>
      </c>
      <c r="BD21" s="247">
        <f t="shared" ca="1" si="7"/>
        <v>0</v>
      </c>
      <c r="BE21" s="247">
        <f t="shared" ca="1" si="7"/>
        <v>0</v>
      </c>
      <c r="BF21" s="247">
        <f t="shared" ca="1" si="7"/>
        <v>0</v>
      </c>
      <c r="BG21" s="247">
        <f t="shared" ca="1" si="7"/>
        <v>0</v>
      </c>
      <c r="BH21" s="247">
        <f t="shared" ca="1" si="7"/>
        <v>0</v>
      </c>
      <c r="BI21" s="247">
        <f t="shared" ca="1" si="7"/>
        <v>0</v>
      </c>
      <c r="BJ21" s="247">
        <f t="shared" ca="1" si="7"/>
        <v>0</v>
      </c>
      <c r="BK21" s="247">
        <f t="shared" ca="1" si="7"/>
        <v>0</v>
      </c>
      <c r="BL21" s="247">
        <f t="shared" ca="1" si="12"/>
        <v>0</v>
      </c>
      <c r="BM21" s="247">
        <f t="shared" ca="1" si="12"/>
        <v>0</v>
      </c>
      <c r="BN21" s="247">
        <f t="shared" ca="1" si="12"/>
        <v>0</v>
      </c>
      <c r="BO21" s="247">
        <f t="shared" ca="1" si="12"/>
        <v>0</v>
      </c>
      <c r="BP21" s="247">
        <f t="shared" ca="1" si="12"/>
        <v>0</v>
      </c>
      <c r="BQ21" s="247">
        <f t="shared" ca="1" si="12"/>
        <v>0</v>
      </c>
      <c r="BR21" s="247">
        <f t="shared" ca="1" si="12"/>
        <v>0</v>
      </c>
      <c r="BS21" s="247">
        <f t="shared" ca="1" si="12"/>
        <v>0</v>
      </c>
      <c r="BT21" s="247">
        <f t="shared" ca="1" si="12"/>
        <v>0</v>
      </c>
      <c r="BU21" s="247">
        <f t="shared" ca="1" si="12"/>
        <v>0</v>
      </c>
      <c r="BV21" s="247">
        <f t="shared" ca="1" si="12"/>
        <v>0</v>
      </c>
      <c r="BW21" s="247">
        <f t="shared" ca="1" si="12"/>
        <v>0</v>
      </c>
      <c r="BX21" s="247">
        <f t="shared" ca="1" si="12"/>
        <v>0</v>
      </c>
      <c r="BY21" s="247">
        <f t="shared" ca="1" si="12"/>
        <v>0</v>
      </c>
      <c r="BZ21" s="247">
        <f t="shared" ca="1" si="12"/>
        <v>0</v>
      </c>
      <c r="CA21" s="247">
        <f t="shared" ca="1" si="12"/>
        <v>0</v>
      </c>
      <c r="CB21" s="247">
        <f t="shared" ca="1" si="12"/>
        <v>0</v>
      </c>
      <c r="CC21" s="247">
        <f t="shared" ca="1" si="12"/>
        <v>0</v>
      </c>
      <c r="CD21" s="247">
        <f t="shared" ca="1" si="12"/>
        <v>0</v>
      </c>
      <c r="CE21" s="247">
        <f t="shared" ca="1" si="12"/>
        <v>0</v>
      </c>
      <c r="CF21" s="247">
        <f t="shared" ca="1" si="12"/>
        <v>0</v>
      </c>
      <c r="CG21" s="247">
        <f t="shared" ca="1" si="12"/>
        <v>0</v>
      </c>
      <c r="CH21" s="247">
        <f t="shared" ca="1" si="12"/>
        <v>0</v>
      </c>
      <c r="CI21" s="247">
        <f t="shared" ca="1" si="12"/>
        <v>0</v>
      </c>
      <c r="CJ21" s="247">
        <f t="shared" ca="1" si="12"/>
        <v>0</v>
      </c>
      <c r="CK21" s="247">
        <f t="shared" ca="1" si="12"/>
        <v>0</v>
      </c>
      <c r="CL21" s="247">
        <f t="shared" ca="1" si="12"/>
        <v>0</v>
      </c>
      <c r="CM21" s="247">
        <f t="shared" ca="1" si="12"/>
        <v>0</v>
      </c>
      <c r="CN21" s="247">
        <f t="shared" ca="1" si="12"/>
        <v>0</v>
      </c>
      <c r="CO21" s="247">
        <f t="shared" ca="1" si="12"/>
        <v>0</v>
      </c>
      <c r="CP21" s="247">
        <f t="shared" ca="1" si="12"/>
        <v>0</v>
      </c>
      <c r="CQ21" s="247">
        <f t="shared" ca="1" si="12"/>
        <v>0</v>
      </c>
      <c r="CR21" s="247">
        <f t="shared" ca="1" si="12"/>
        <v>0</v>
      </c>
      <c r="CS21" s="247">
        <f t="shared" ca="1" si="12"/>
        <v>0</v>
      </c>
      <c r="CT21" s="247">
        <f t="shared" ca="1" si="12"/>
        <v>0</v>
      </c>
      <c r="CU21" s="247">
        <f t="shared" ca="1" si="12"/>
        <v>0</v>
      </c>
      <c r="CV21" s="247">
        <f t="shared" ca="1" si="12"/>
        <v>0</v>
      </c>
      <c r="CW21" s="247">
        <f t="shared" ca="1" si="12"/>
        <v>0</v>
      </c>
      <c r="CX21" s="247">
        <f t="shared" ca="1" si="12"/>
        <v>0</v>
      </c>
      <c r="CY21" s="247">
        <f t="shared" ca="1" si="10"/>
        <v>0</v>
      </c>
    </row>
    <row r="22" spans="1:103" x14ac:dyDescent="0.2">
      <c r="A22" s="246">
        <f t="shared" si="9"/>
        <v>11</v>
      </c>
      <c r="B22" s="238">
        <f>IF(M5=$G$2,SUM($C6:M6),IF(M5&gt;$G$2,M6,0))</f>
        <v>0</v>
      </c>
      <c r="C22" s="247"/>
      <c r="D22" s="247"/>
      <c r="E22" s="247"/>
      <c r="F22" s="247"/>
      <c r="G22" s="247"/>
      <c r="H22" s="247"/>
      <c r="I22" s="247"/>
      <c r="J22" s="247"/>
      <c r="K22" s="247"/>
      <c r="L22" s="247"/>
      <c r="M22" s="247">
        <f ca="1">($B22/$C$1)/2</f>
        <v>0</v>
      </c>
      <c r="N22" s="247">
        <f ca="1">IF(N$11&lt;$C$1+$A22,$B22/$C$1,IF(N$11=$C$1+$A22,($B22/$C$1)/2,0))</f>
        <v>0</v>
      </c>
      <c r="O22" s="247">
        <f t="shared" ca="1" si="5"/>
        <v>0</v>
      </c>
      <c r="P22" s="247">
        <f t="shared" ca="1" si="5"/>
        <v>0</v>
      </c>
      <c r="Q22" s="247">
        <f t="shared" ca="1" si="5"/>
        <v>0</v>
      </c>
      <c r="R22" s="247">
        <f t="shared" ca="1" si="5"/>
        <v>0</v>
      </c>
      <c r="S22" s="247">
        <f t="shared" ca="1" si="5"/>
        <v>0</v>
      </c>
      <c r="T22" s="247">
        <f t="shared" ca="1" si="5"/>
        <v>0</v>
      </c>
      <c r="U22" s="247">
        <f t="shared" ca="1" si="5"/>
        <v>0</v>
      </c>
      <c r="V22" s="247">
        <f t="shared" ca="1" si="5"/>
        <v>0</v>
      </c>
      <c r="W22" s="247">
        <f t="shared" ca="1" si="5"/>
        <v>0</v>
      </c>
      <c r="X22" s="247">
        <f t="shared" ca="1" si="5"/>
        <v>0</v>
      </c>
      <c r="Y22" s="247">
        <f t="shared" ca="1" si="6"/>
        <v>0</v>
      </c>
      <c r="Z22" s="247">
        <f t="shared" ca="1" si="6"/>
        <v>0</v>
      </c>
      <c r="AA22" s="247">
        <f t="shared" ca="1" si="6"/>
        <v>0</v>
      </c>
      <c r="AB22" s="247">
        <f t="shared" ca="1" si="6"/>
        <v>0</v>
      </c>
      <c r="AC22" s="247">
        <f t="shared" ca="1" si="6"/>
        <v>0</v>
      </c>
      <c r="AD22" s="247">
        <f t="shared" ca="1" si="6"/>
        <v>0</v>
      </c>
      <c r="AE22" s="247">
        <f t="shared" ca="1" si="6"/>
        <v>0</v>
      </c>
      <c r="AF22" s="247">
        <f t="shared" ca="1" si="6"/>
        <v>0</v>
      </c>
      <c r="AG22" s="247">
        <f t="shared" ca="1" si="6"/>
        <v>0</v>
      </c>
      <c r="AH22" s="247">
        <f t="shared" ca="1" si="6"/>
        <v>0</v>
      </c>
      <c r="AI22" s="247">
        <f t="shared" ca="1" si="6"/>
        <v>0</v>
      </c>
      <c r="AJ22" s="247">
        <f t="shared" ca="1" si="6"/>
        <v>0</v>
      </c>
      <c r="AK22" s="247">
        <f t="shared" ca="1" si="6"/>
        <v>0</v>
      </c>
      <c r="AL22" s="247">
        <f t="shared" ca="1" si="6"/>
        <v>0</v>
      </c>
      <c r="AM22" s="247">
        <f t="shared" ca="1" si="6"/>
        <v>0</v>
      </c>
      <c r="AN22" s="247">
        <f t="shared" ca="1" si="6"/>
        <v>0</v>
      </c>
      <c r="AO22" s="247">
        <f t="shared" ca="1" si="6"/>
        <v>0</v>
      </c>
      <c r="AP22" s="247">
        <f t="shared" ca="1" si="6"/>
        <v>0</v>
      </c>
      <c r="AQ22" s="247">
        <f t="shared" ca="1" si="6"/>
        <v>0</v>
      </c>
      <c r="AR22" s="247">
        <f t="shared" ca="1" si="6"/>
        <v>0</v>
      </c>
      <c r="AS22" s="247">
        <f t="shared" ca="1" si="6"/>
        <v>0</v>
      </c>
      <c r="AT22" s="247">
        <f t="shared" ca="1" si="6"/>
        <v>0</v>
      </c>
      <c r="AU22" s="247">
        <f t="shared" ca="1" si="6"/>
        <v>0</v>
      </c>
      <c r="AV22" s="247">
        <f t="shared" ca="1" si="7"/>
        <v>0</v>
      </c>
      <c r="AW22" s="247">
        <f t="shared" ca="1" si="7"/>
        <v>0</v>
      </c>
      <c r="AX22" s="247">
        <f t="shared" ca="1" si="7"/>
        <v>0</v>
      </c>
      <c r="AY22" s="247">
        <f t="shared" ca="1" si="7"/>
        <v>0</v>
      </c>
      <c r="AZ22" s="247">
        <f t="shared" ca="1" si="7"/>
        <v>0</v>
      </c>
      <c r="BA22" s="247">
        <f t="shared" ca="1" si="7"/>
        <v>0</v>
      </c>
      <c r="BB22" s="247">
        <f t="shared" ca="1" si="7"/>
        <v>0</v>
      </c>
      <c r="BC22" s="247">
        <f t="shared" ca="1" si="7"/>
        <v>0</v>
      </c>
      <c r="BD22" s="247">
        <f t="shared" ca="1" si="7"/>
        <v>0</v>
      </c>
      <c r="BE22" s="247">
        <f t="shared" ca="1" si="7"/>
        <v>0</v>
      </c>
      <c r="BF22" s="247">
        <f t="shared" ca="1" si="7"/>
        <v>0</v>
      </c>
      <c r="BG22" s="247">
        <f t="shared" ca="1" si="7"/>
        <v>0</v>
      </c>
      <c r="BH22" s="247">
        <f t="shared" ca="1" si="7"/>
        <v>0</v>
      </c>
      <c r="BI22" s="247">
        <f t="shared" ca="1" si="7"/>
        <v>0</v>
      </c>
      <c r="BJ22" s="247">
        <f t="shared" ca="1" si="7"/>
        <v>0</v>
      </c>
      <c r="BK22" s="247">
        <f t="shared" ca="1" si="7"/>
        <v>0</v>
      </c>
      <c r="BL22" s="247">
        <f t="shared" ca="1" si="12"/>
        <v>0</v>
      </c>
      <c r="BM22" s="247">
        <f t="shared" ca="1" si="12"/>
        <v>0</v>
      </c>
      <c r="BN22" s="247">
        <f t="shared" ca="1" si="12"/>
        <v>0</v>
      </c>
      <c r="BO22" s="247">
        <f t="shared" ca="1" si="12"/>
        <v>0</v>
      </c>
      <c r="BP22" s="247">
        <f t="shared" ca="1" si="12"/>
        <v>0</v>
      </c>
      <c r="BQ22" s="247">
        <f t="shared" ca="1" si="12"/>
        <v>0</v>
      </c>
      <c r="BR22" s="247">
        <f t="shared" ca="1" si="12"/>
        <v>0</v>
      </c>
      <c r="BS22" s="247">
        <f t="shared" ca="1" si="12"/>
        <v>0</v>
      </c>
      <c r="BT22" s="247">
        <f t="shared" ca="1" si="12"/>
        <v>0</v>
      </c>
      <c r="BU22" s="247">
        <f t="shared" ca="1" si="12"/>
        <v>0</v>
      </c>
      <c r="BV22" s="247">
        <f t="shared" ca="1" si="12"/>
        <v>0</v>
      </c>
      <c r="BW22" s="247">
        <f t="shared" ca="1" si="12"/>
        <v>0</v>
      </c>
      <c r="BX22" s="247">
        <f t="shared" ca="1" si="12"/>
        <v>0</v>
      </c>
      <c r="BY22" s="247">
        <f t="shared" ca="1" si="12"/>
        <v>0</v>
      </c>
      <c r="BZ22" s="247">
        <f t="shared" ca="1" si="12"/>
        <v>0</v>
      </c>
      <c r="CA22" s="247">
        <f t="shared" ca="1" si="12"/>
        <v>0</v>
      </c>
      <c r="CB22" s="247">
        <f t="shared" ca="1" si="12"/>
        <v>0</v>
      </c>
      <c r="CC22" s="247">
        <f t="shared" ca="1" si="12"/>
        <v>0</v>
      </c>
      <c r="CD22" s="247">
        <f t="shared" ca="1" si="12"/>
        <v>0</v>
      </c>
      <c r="CE22" s="247">
        <f t="shared" ca="1" si="12"/>
        <v>0</v>
      </c>
      <c r="CF22" s="247">
        <f t="shared" ca="1" si="12"/>
        <v>0</v>
      </c>
      <c r="CG22" s="247">
        <f t="shared" ca="1" si="12"/>
        <v>0</v>
      </c>
      <c r="CH22" s="247">
        <f t="shared" ca="1" si="12"/>
        <v>0</v>
      </c>
      <c r="CI22" s="247">
        <f t="shared" ca="1" si="12"/>
        <v>0</v>
      </c>
      <c r="CJ22" s="247">
        <f t="shared" ca="1" si="12"/>
        <v>0</v>
      </c>
      <c r="CK22" s="247">
        <f t="shared" ca="1" si="12"/>
        <v>0</v>
      </c>
      <c r="CL22" s="247">
        <f t="shared" ca="1" si="12"/>
        <v>0</v>
      </c>
      <c r="CM22" s="247">
        <f t="shared" ca="1" si="12"/>
        <v>0</v>
      </c>
      <c r="CN22" s="247">
        <f t="shared" ca="1" si="12"/>
        <v>0</v>
      </c>
      <c r="CO22" s="247">
        <f t="shared" ca="1" si="12"/>
        <v>0</v>
      </c>
      <c r="CP22" s="247">
        <f t="shared" ca="1" si="12"/>
        <v>0</v>
      </c>
      <c r="CQ22" s="247">
        <f t="shared" ca="1" si="12"/>
        <v>0</v>
      </c>
      <c r="CR22" s="247">
        <f t="shared" ca="1" si="12"/>
        <v>0</v>
      </c>
      <c r="CS22" s="247">
        <f t="shared" ca="1" si="12"/>
        <v>0</v>
      </c>
      <c r="CT22" s="247">
        <f t="shared" ca="1" si="12"/>
        <v>0</v>
      </c>
      <c r="CU22" s="247">
        <f t="shared" ca="1" si="12"/>
        <v>0</v>
      </c>
      <c r="CV22" s="247">
        <f t="shared" ca="1" si="12"/>
        <v>0</v>
      </c>
      <c r="CW22" s="247">
        <f t="shared" ca="1" si="12"/>
        <v>0</v>
      </c>
      <c r="CX22" s="247">
        <f t="shared" ca="1" si="12"/>
        <v>0</v>
      </c>
      <c r="CY22" s="247">
        <f t="shared" ca="1" si="10"/>
        <v>0</v>
      </c>
    </row>
    <row r="23" spans="1:103" x14ac:dyDescent="0.2">
      <c r="A23" s="246">
        <f t="shared" si="9"/>
        <v>12</v>
      </c>
      <c r="B23" s="238">
        <f>IF(N5=$G$2,SUM($C6:N6),IF(N5&gt;$G$2,N6,0))</f>
        <v>0</v>
      </c>
      <c r="C23" s="247"/>
      <c r="D23" s="247"/>
      <c r="E23" s="247"/>
      <c r="F23" s="247"/>
      <c r="G23" s="247"/>
      <c r="H23" s="247"/>
      <c r="I23" s="247"/>
      <c r="J23" s="247"/>
      <c r="K23" s="247"/>
      <c r="L23" s="247"/>
      <c r="M23" s="247"/>
      <c r="N23" s="247">
        <f ca="1">($B23/$C$1)/2</f>
        <v>0</v>
      </c>
      <c r="O23" s="247">
        <f ca="1">IF(O$11&lt;$C$1+$A23,$B23/$C$1,IF(O$11=$C$1+$A23,($B23/$C$1)/2,0))</f>
        <v>0</v>
      </c>
      <c r="P23" s="247">
        <f t="shared" ca="1" si="5"/>
        <v>0</v>
      </c>
      <c r="Q23" s="247">
        <f t="shared" ca="1" si="5"/>
        <v>0</v>
      </c>
      <c r="R23" s="247">
        <f t="shared" ca="1" si="5"/>
        <v>0</v>
      </c>
      <c r="S23" s="247">
        <f t="shared" ca="1" si="5"/>
        <v>0</v>
      </c>
      <c r="T23" s="247">
        <f t="shared" ca="1" si="5"/>
        <v>0</v>
      </c>
      <c r="U23" s="247">
        <f t="shared" ca="1" si="5"/>
        <v>0</v>
      </c>
      <c r="V23" s="247">
        <f t="shared" ca="1" si="5"/>
        <v>0</v>
      </c>
      <c r="W23" s="247">
        <f t="shared" ca="1" si="5"/>
        <v>0</v>
      </c>
      <c r="X23" s="247">
        <f t="shared" ca="1" si="5"/>
        <v>0</v>
      </c>
      <c r="Y23" s="247">
        <f t="shared" ca="1" si="6"/>
        <v>0</v>
      </c>
      <c r="Z23" s="247">
        <f t="shared" ca="1" si="6"/>
        <v>0</v>
      </c>
      <c r="AA23" s="247">
        <f t="shared" ref="AA23:AX31" ca="1" si="13">IF(AA$11&lt;$C$1+$A23,$B23/$C$1,IF(AA$11=$C$1+$A23,($B23/$C$1)/2,0))</f>
        <v>0</v>
      </c>
      <c r="AB23" s="247">
        <f t="shared" ca="1" si="13"/>
        <v>0</v>
      </c>
      <c r="AC23" s="247">
        <f t="shared" ca="1" si="13"/>
        <v>0</v>
      </c>
      <c r="AD23" s="247">
        <f t="shared" ca="1" si="13"/>
        <v>0</v>
      </c>
      <c r="AE23" s="247">
        <f t="shared" ca="1" si="13"/>
        <v>0</v>
      </c>
      <c r="AF23" s="247">
        <f t="shared" ca="1" si="13"/>
        <v>0</v>
      </c>
      <c r="AG23" s="247">
        <f t="shared" ca="1" si="13"/>
        <v>0</v>
      </c>
      <c r="AH23" s="247">
        <f t="shared" ca="1" si="13"/>
        <v>0</v>
      </c>
      <c r="AI23" s="247">
        <f t="shared" ca="1" si="13"/>
        <v>0</v>
      </c>
      <c r="AJ23" s="247">
        <f t="shared" ca="1" si="13"/>
        <v>0</v>
      </c>
      <c r="AK23" s="247">
        <f t="shared" ca="1" si="13"/>
        <v>0</v>
      </c>
      <c r="AL23" s="247">
        <f t="shared" ca="1" si="13"/>
        <v>0</v>
      </c>
      <c r="AM23" s="247">
        <f t="shared" ca="1" si="13"/>
        <v>0</v>
      </c>
      <c r="AN23" s="247">
        <f t="shared" ca="1" si="13"/>
        <v>0</v>
      </c>
      <c r="AO23" s="247">
        <f t="shared" ca="1" si="13"/>
        <v>0</v>
      </c>
      <c r="AP23" s="247">
        <f t="shared" ca="1" si="13"/>
        <v>0</v>
      </c>
      <c r="AQ23" s="247">
        <f t="shared" ca="1" si="13"/>
        <v>0</v>
      </c>
      <c r="AR23" s="247">
        <f t="shared" ca="1" si="13"/>
        <v>0</v>
      </c>
      <c r="AS23" s="247">
        <f t="shared" ca="1" si="13"/>
        <v>0</v>
      </c>
      <c r="AT23" s="247">
        <f t="shared" ca="1" si="13"/>
        <v>0</v>
      </c>
      <c r="AU23" s="247">
        <f t="shared" ca="1" si="13"/>
        <v>0</v>
      </c>
      <c r="AV23" s="247">
        <f t="shared" ca="1" si="7"/>
        <v>0</v>
      </c>
      <c r="AW23" s="247">
        <f t="shared" ca="1" si="7"/>
        <v>0</v>
      </c>
      <c r="AX23" s="247">
        <f t="shared" ca="1" si="7"/>
        <v>0</v>
      </c>
      <c r="AY23" s="247">
        <f t="shared" ca="1" si="7"/>
        <v>0</v>
      </c>
      <c r="AZ23" s="247">
        <f t="shared" ca="1" si="7"/>
        <v>0</v>
      </c>
      <c r="BA23" s="247">
        <f t="shared" ca="1" si="7"/>
        <v>0</v>
      </c>
      <c r="BB23" s="247">
        <f t="shared" ca="1" si="7"/>
        <v>0</v>
      </c>
      <c r="BC23" s="247">
        <f t="shared" ca="1" si="7"/>
        <v>0</v>
      </c>
      <c r="BD23" s="247">
        <f t="shared" ca="1" si="7"/>
        <v>0</v>
      </c>
      <c r="BE23" s="247">
        <f t="shared" ca="1" si="7"/>
        <v>0</v>
      </c>
      <c r="BF23" s="247">
        <f t="shared" ca="1" si="7"/>
        <v>0</v>
      </c>
      <c r="BG23" s="247">
        <f t="shared" ca="1" si="7"/>
        <v>0</v>
      </c>
      <c r="BH23" s="247">
        <f t="shared" ca="1" si="7"/>
        <v>0</v>
      </c>
      <c r="BI23" s="247">
        <f t="shared" ca="1" si="7"/>
        <v>0</v>
      </c>
      <c r="BJ23" s="247">
        <f t="shared" ca="1" si="7"/>
        <v>0</v>
      </c>
      <c r="BK23" s="247">
        <f t="shared" ca="1" si="7"/>
        <v>0</v>
      </c>
      <c r="BL23" s="247">
        <f t="shared" ca="1" si="12"/>
        <v>0</v>
      </c>
      <c r="BM23" s="247">
        <f t="shared" ca="1" si="12"/>
        <v>0</v>
      </c>
      <c r="BN23" s="247">
        <f t="shared" ca="1" si="12"/>
        <v>0</v>
      </c>
      <c r="BO23" s="247">
        <f t="shared" ca="1" si="12"/>
        <v>0</v>
      </c>
      <c r="BP23" s="247">
        <f t="shared" ca="1" si="12"/>
        <v>0</v>
      </c>
      <c r="BQ23" s="247">
        <f t="shared" ca="1" si="12"/>
        <v>0</v>
      </c>
      <c r="BR23" s="247">
        <f t="shared" ca="1" si="12"/>
        <v>0</v>
      </c>
      <c r="BS23" s="247">
        <f t="shared" ca="1" si="12"/>
        <v>0</v>
      </c>
      <c r="BT23" s="247">
        <f t="shared" ca="1" si="12"/>
        <v>0</v>
      </c>
      <c r="BU23" s="247">
        <f t="shared" ca="1" si="12"/>
        <v>0</v>
      </c>
      <c r="BV23" s="247">
        <f t="shared" ca="1" si="12"/>
        <v>0</v>
      </c>
      <c r="BW23" s="247">
        <f t="shared" ca="1" si="12"/>
        <v>0</v>
      </c>
      <c r="BX23" s="247">
        <f t="shared" ca="1" si="12"/>
        <v>0</v>
      </c>
      <c r="BY23" s="247">
        <f t="shared" ca="1" si="12"/>
        <v>0</v>
      </c>
      <c r="BZ23" s="247">
        <f t="shared" ca="1" si="12"/>
        <v>0</v>
      </c>
      <c r="CA23" s="247">
        <f t="shared" ca="1" si="12"/>
        <v>0</v>
      </c>
      <c r="CB23" s="247">
        <f t="shared" ca="1" si="12"/>
        <v>0</v>
      </c>
      <c r="CC23" s="247">
        <f t="shared" ca="1" si="12"/>
        <v>0</v>
      </c>
      <c r="CD23" s="247">
        <f t="shared" ca="1" si="12"/>
        <v>0</v>
      </c>
      <c r="CE23" s="247">
        <f t="shared" ca="1" si="12"/>
        <v>0</v>
      </c>
      <c r="CF23" s="247">
        <f t="shared" ca="1" si="12"/>
        <v>0</v>
      </c>
      <c r="CG23" s="247">
        <f t="shared" ca="1" si="12"/>
        <v>0</v>
      </c>
      <c r="CH23" s="247">
        <f t="shared" ca="1" si="12"/>
        <v>0</v>
      </c>
      <c r="CI23" s="247">
        <f t="shared" ca="1" si="12"/>
        <v>0</v>
      </c>
      <c r="CJ23" s="247">
        <f t="shared" ca="1" si="12"/>
        <v>0</v>
      </c>
      <c r="CK23" s="247">
        <f t="shared" ca="1" si="12"/>
        <v>0</v>
      </c>
      <c r="CL23" s="247">
        <f t="shared" ca="1" si="12"/>
        <v>0</v>
      </c>
      <c r="CM23" s="247">
        <f t="shared" ca="1" si="12"/>
        <v>0</v>
      </c>
      <c r="CN23" s="247">
        <f t="shared" ca="1" si="12"/>
        <v>0</v>
      </c>
      <c r="CO23" s="247">
        <f t="shared" ca="1" si="12"/>
        <v>0</v>
      </c>
      <c r="CP23" s="247">
        <f t="shared" ca="1" si="12"/>
        <v>0</v>
      </c>
      <c r="CQ23" s="247">
        <f t="shared" ca="1" si="12"/>
        <v>0</v>
      </c>
      <c r="CR23" s="247">
        <f t="shared" ca="1" si="12"/>
        <v>0</v>
      </c>
      <c r="CS23" s="247">
        <f t="shared" ca="1" si="12"/>
        <v>0</v>
      </c>
      <c r="CT23" s="247">
        <f t="shared" ca="1" si="12"/>
        <v>0</v>
      </c>
      <c r="CU23" s="247">
        <f t="shared" ca="1" si="12"/>
        <v>0</v>
      </c>
      <c r="CV23" s="247">
        <f t="shared" ca="1" si="12"/>
        <v>0</v>
      </c>
      <c r="CW23" s="247">
        <f t="shared" ca="1" si="12"/>
        <v>0</v>
      </c>
      <c r="CX23" s="247">
        <f t="shared" ca="1" si="12"/>
        <v>0</v>
      </c>
      <c r="CY23" s="247">
        <f t="shared" ca="1" si="10"/>
        <v>0</v>
      </c>
    </row>
    <row r="24" spans="1:103" x14ac:dyDescent="0.2">
      <c r="A24" s="246">
        <f t="shared" si="9"/>
        <v>13</v>
      </c>
      <c r="B24" s="238">
        <f>IF(O5=$G$2,SUM($C6:O6),IF(O5&gt;$G$2,O6,0))</f>
        <v>0</v>
      </c>
      <c r="C24" s="247"/>
      <c r="D24" s="247"/>
      <c r="E24" s="247"/>
      <c r="F24" s="247"/>
      <c r="G24" s="247"/>
      <c r="H24" s="247"/>
      <c r="I24" s="247"/>
      <c r="J24" s="247"/>
      <c r="K24" s="247"/>
      <c r="L24" s="247"/>
      <c r="M24" s="247"/>
      <c r="N24" s="247"/>
      <c r="O24" s="247">
        <f ca="1">($B24/$C$1)/2</f>
        <v>0</v>
      </c>
      <c r="P24" s="247">
        <f ca="1">IF(P$11&lt;$C$1+$A24,$B24/$C$1,IF(P$11=$C$1+$A24,($B24/$C$1)/2,0))</f>
        <v>0</v>
      </c>
      <c r="Q24" s="247">
        <f ca="1">IF(Q$11&lt;$C$1+$A24,$B24/$C$1,IF(Q$11=$C$1+$A24,($B24/$C$1)/2,0))</f>
        <v>0</v>
      </c>
      <c r="R24" s="247">
        <f t="shared" ca="1" si="5"/>
        <v>0</v>
      </c>
      <c r="S24" s="247">
        <f t="shared" ca="1" si="5"/>
        <v>0</v>
      </c>
      <c r="T24" s="247">
        <f t="shared" ca="1" si="5"/>
        <v>0</v>
      </c>
      <c r="U24" s="247">
        <f t="shared" ca="1" si="5"/>
        <v>0</v>
      </c>
      <c r="V24" s="247">
        <f t="shared" ca="1" si="5"/>
        <v>0</v>
      </c>
      <c r="W24" s="247">
        <f t="shared" ca="1" si="5"/>
        <v>0</v>
      </c>
      <c r="X24" s="247">
        <f t="shared" ca="1" si="5"/>
        <v>0</v>
      </c>
      <c r="Y24" s="247">
        <f t="shared" ref="Y24:AT31" ca="1" si="14">IF(Y$11&lt;$C$1+$A24,$B24/$C$1,IF(Y$11=$C$1+$A24,($B24/$C$1)/2,0))</f>
        <v>0</v>
      </c>
      <c r="Z24" s="247">
        <f t="shared" ca="1" si="14"/>
        <v>0</v>
      </c>
      <c r="AA24" s="247">
        <f t="shared" ca="1" si="14"/>
        <v>0</v>
      </c>
      <c r="AB24" s="247">
        <f t="shared" ca="1" si="14"/>
        <v>0</v>
      </c>
      <c r="AC24" s="247">
        <f t="shared" ca="1" si="14"/>
        <v>0</v>
      </c>
      <c r="AD24" s="247">
        <f t="shared" ca="1" si="14"/>
        <v>0</v>
      </c>
      <c r="AE24" s="247">
        <f t="shared" ca="1" si="14"/>
        <v>0</v>
      </c>
      <c r="AF24" s="247">
        <f t="shared" ca="1" si="14"/>
        <v>0</v>
      </c>
      <c r="AG24" s="247">
        <f t="shared" ca="1" si="14"/>
        <v>0</v>
      </c>
      <c r="AH24" s="247">
        <f t="shared" ca="1" si="14"/>
        <v>0</v>
      </c>
      <c r="AI24" s="247">
        <f t="shared" ca="1" si="14"/>
        <v>0</v>
      </c>
      <c r="AJ24" s="247">
        <f t="shared" ca="1" si="14"/>
        <v>0</v>
      </c>
      <c r="AK24" s="247">
        <f t="shared" ca="1" si="14"/>
        <v>0</v>
      </c>
      <c r="AL24" s="247">
        <f t="shared" ca="1" si="14"/>
        <v>0</v>
      </c>
      <c r="AM24" s="247">
        <f t="shared" ca="1" si="14"/>
        <v>0</v>
      </c>
      <c r="AN24" s="247">
        <f t="shared" ca="1" si="14"/>
        <v>0</v>
      </c>
      <c r="AO24" s="247">
        <f t="shared" ca="1" si="14"/>
        <v>0</v>
      </c>
      <c r="AP24" s="247">
        <f t="shared" ca="1" si="14"/>
        <v>0</v>
      </c>
      <c r="AQ24" s="247">
        <f t="shared" ca="1" si="14"/>
        <v>0</v>
      </c>
      <c r="AR24" s="247">
        <f t="shared" ca="1" si="14"/>
        <v>0</v>
      </c>
      <c r="AS24" s="247">
        <f t="shared" ca="1" si="14"/>
        <v>0</v>
      </c>
      <c r="AT24" s="247">
        <f t="shared" ca="1" si="14"/>
        <v>0</v>
      </c>
      <c r="AU24" s="247">
        <f t="shared" ca="1" si="13"/>
        <v>0</v>
      </c>
      <c r="AV24" s="247">
        <f t="shared" ca="1" si="13"/>
        <v>0</v>
      </c>
      <c r="AW24" s="247">
        <f t="shared" ca="1" si="13"/>
        <v>0</v>
      </c>
      <c r="AX24" s="247">
        <f t="shared" ca="1" si="13"/>
        <v>0</v>
      </c>
      <c r="AY24" s="247">
        <f t="shared" ca="1" si="7"/>
        <v>0</v>
      </c>
      <c r="AZ24" s="247">
        <f t="shared" ca="1" si="7"/>
        <v>0</v>
      </c>
      <c r="BA24" s="247">
        <f t="shared" ca="1" si="7"/>
        <v>0</v>
      </c>
      <c r="BB24" s="247">
        <f t="shared" ca="1" si="7"/>
        <v>0</v>
      </c>
      <c r="BC24" s="247">
        <f t="shared" ca="1" si="7"/>
        <v>0</v>
      </c>
      <c r="BD24" s="247">
        <f t="shared" ca="1" si="7"/>
        <v>0</v>
      </c>
      <c r="BE24" s="247">
        <f t="shared" ca="1" si="7"/>
        <v>0</v>
      </c>
      <c r="BF24" s="247">
        <f t="shared" ca="1" si="7"/>
        <v>0</v>
      </c>
      <c r="BG24" s="247">
        <f t="shared" ca="1" si="7"/>
        <v>0</v>
      </c>
      <c r="BH24" s="247">
        <f t="shared" ca="1" si="7"/>
        <v>0</v>
      </c>
      <c r="BI24" s="247">
        <f t="shared" ca="1" si="7"/>
        <v>0</v>
      </c>
      <c r="BJ24" s="247">
        <f t="shared" ca="1" si="7"/>
        <v>0</v>
      </c>
      <c r="BK24" s="247">
        <f t="shared" ca="1" si="7"/>
        <v>0</v>
      </c>
      <c r="BL24" s="247">
        <f t="shared" ca="1" si="12"/>
        <v>0</v>
      </c>
      <c r="BM24" s="247">
        <f t="shared" ca="1" si="12"/>
        <v>0</v>
      </c>
      <c r="BN24" s="247">
        <f t="shared" ca="1" si="12"/>
        <v>0</v>
      </c>
      <c r="BO24" s="247">
        <f t="shared" ca="1" si="12"/>
        <v>0</v>
      </c>
      <c r="BP24" s="247">
        <f t="shared" ca="1" si="12"/>
        <v>0</v>
      </c>
      <c r="BQ24" s="247">
        <f t="shared" ca="1" si="12"/>
        <v>0</v>
      </c>
      <c r="BR24" s="247">
        <f t="shared" ca="1" si="12"/>
        <v>0</v>
      </c>
      <c r="BS24" s="247">
        <f t="shared" ca="1" si="12"/>
        <v>0</v>
      </c>
      <c r="BT24" s="247">
        <f t="shared" ca="1" si="12"/>
        <v>0</v>
      </c>
      <c r="BU24" s="247">
        <f t="shared" ca="1" si="12"/>
        <v>0</v>
      </c>
      <c r="BV24" s="247">
        <f t="shared" ca="1" si="12"/>
        <v>0</v>
      </c>
      <c r="BW24" s="247">
        <f t="shared" ca="1" si="12"/>
        <v>0</v>
      </c>
      <c r="BX24" s="247">
        <f t="shared" ca="1" si="12"/>
        <v>0</v>
      </c>
      <c r="BY24" s="247">
        <f t="shared" ca="1" si="12"/>
        <v>0</v>
      </c>
      <c r="BZ24" s="247">
        <f t="shared" ca="1" si="12"/>
        <v>0</v>
      </c>
      <c r="CA24" s="247">
        <f t="shared" ca="1" si="12"/>
        <v>0</v>
      </c>
      <c r="CB24" s="247">
        <f t="shared" ca="1" si="12"/>
        <v>0</v>
      </c>
      <c r="CC24" s="247">
        <f t="shared" ca="1" si="12"/>
        <v>0</v>
      </c>
      <c r="CD24" s="247">
        <f t="shared" ca="1" si="12"/>
        <v>0</v>
      </c>
      <c r="CE24" s="247">
        <f t="shared" ca="1" si="12"/>
        <v>0</v>
      </c>
      <c r="CF24" s="247">
        <f t="shared" ca="1" si="12"/>
        <v>0</v>
      </c>
      <c r="CG24" s="247">
        <f t="shared" ca="1" si="12"/>
        <v>0</v>
      </c>
      <c r="CH24" s="247">
        <f t="shared" ca="1" si="12"/>
        <v>0</v>
      </c>
      <c r="CI24" s="247">
        <f t="shared" ca="1" si="12"/>
        <v>0</v>
      </c>
      <c r="CJ24" s="247">
        <f t="shared" ca="1" si="12"/>
        <v>0</v>
      </c>
      <c r="CK24" s="247">
        <f t="shared" ca="1" si="12"/>
        <v>0</v>
      </c>
      <c r="CL24" s="247">
        <f t="shared" ca="1" si="12"/>
        <v>0</v>
      </c>
      <c r="CM24" s="247">
        <f t="shared" ca="1" si="12"/>
        <v>0</v>
      </c>
      <c r="CN24" s="247">
        <f t="shared" ca="1" si="12"/>
        <v>0</v>
      </c>
      <c r="CO24" s="247">
        <f t="shared" ca="1" si="12"/>
        <v>0</v>
      </c>
      <c r="CP24" s="247">
        <f t="shared" ca="1" si="12"/>
        <v>0</v>
      </c>
      <c r="CQ24" s="247">
        <f t="shared" ca="1" si="12"/>
        <v>0</v>
      </c>
      <c r="CR24" s="247">
        <f t="shared" ca="1" si="12"/>
        <v>0</v>
      </c>
      <c r="CS24" s="247">
        <f t="shared" ca="1" si="12"/>
        <v>0</v>
      </c>
      <c r="CT24" s="247">
        <f t="shared" ca="1" si="12"/>
        <v>0</v>
      </c>
      <c r="CU24" s="247">
        <f t="shared" ca="1" si="12"/>
        <v>0</v>
      </c>
      <c r="CV24" s="247">
        <f t="shared" ca="1" si="12"/>
        <v>0</v>
      </c>
      <c r="CW24" s="247">
        <f t="shared" ca="1" si="12"/>
        <v>0</v>
      </c>
      <c r="CX24" s="247">
        <f t="shared" ca="1" si="12"/>
        <v>0</v>
      </c>
      <c r="CY24" s="247">
        <f t="shared" ca="1" si="10"/>
        <v>0</v>
      </c>
    </row>
    <row r="25" spans="1:103" x14ac:dyDescent="0.2">
      <c r="A25" s="246">
        <f t="shared" si="9"/>
        <v>14</v>
      </c>
      <c r="B25" s="238">
        <f>IF(P5=$G$2,SUM($C6:P6),IF(P5&gt;$G$2,P6,0))</f>
        <v>0</v>
      </c>
      <c r="C25" s="247"/>
      <c r="D25" s="247"/>
      <c r="E25" s="247"/>
      <c r="F25" s="247"/>
      <c r="G25" s="247"/>
      <c r="H25" s="247"/>
      <c r="I25" s="247"/>
      <c r="J25" s="247"/>
      <c r="K25" s="247"/>
      <c r="L25" s="247"/>
      <c r="M25" s="247"/>
      <c r="N25" s="247"/>
      <c r="O25" s="247"/>
      <c r="P25" s="247">
        <f ca="1">($B25/$C$1)/2</f>
        <v>0</v>
      </c>
      <c r="Q25" s="247">
        <f ca="1">IF(Q$11&lt;$C$1+$A25,$B25/$C$1,IF(Q$11=$C$1+$A25,($B25/$C$1)/2,0))</f>
        <v>0</v>
      </c>
      <c r="R25" s="247">
        <f t="shared" ca="1" si="5"/>
        <v>0</v>
      </c>
      <c r="S25" s="247">
        <f t="shared" ca="1" si="5"/>
        <v>0</v>
      </c>
      <c r="T25" s="247">
        <f t="shared" ca="1" si="5"/>
        <v>0</v>
      </c>
      <c r="U25" s="247">
        <f t="shared" ca="1" si="5"/>
        <v>0</v>
      </c>
      <c r="V25" s="247">
        <f t="shared" ca="1" si="5"/>
        <v>0</v>
      </c>
      <c r="W25" s="247">
        <f t="shared" ca="1" si="5"/>
        <v>0</v>
      </c>
      <c r="X25" s="247">
        <f t="shared" ca="1" si="5"/>
        <v>0</v>
      </c>
      <c r="Y25" s="247">
        <f t="shared" ca="1" si="14"/>
        <v>0</v>
      </c>
      <c r="Z25" s="247">
        <f t="shared" ca="1" si="14"/>
        <v>0</v>
      </c>
      <c r="AA25" s="247">
        <f t="shared" ca="1" si="14"/>
        <v>0</v>
      </c>
      <c r="AB25" s="247">
        <f t="shared" ca="1" si="14"/>
        <v>0</v>
      </c>
      <c r="AC25" s="247">
        <f t="shared" ca="1" si="14"/>
        <v>0</v>
      </c>
      <c r="AD25" s="247">
        <f t="shared" ca="1" si="14"/>
        <v>0</v>
      </c>
      <c r="AE25" s="247">
        <f t="shared" ca="1" si="14"/>
        <v>0</v>
      </c>
      <c r="AF25" s="247">
        <f t="shared" ca="1" si="14"/>
        <v>0</v>
      </c>
      <c r="AG25" s="247">
        <f t="shared" ca="1" si="14"/>
        <v>0</v>
      </c>
      <c r="AH25" s="247">
        <f t="shared" ca="1" si="14"/>
        <v>0</v>
      </c>
      <c r="AI25" s="247">
        <f t="shared" ca="1" si="14"/>
        <v>0</v>
      </c>
      <c r="AJ25" s="247">
        <f t="shared" ca="1" si="14"/>
        <v>0</v>
      </c>
      <c r="AK25" s="247">
        <f t="shared" ca="1" si="14"/>
        <v>0</v>
      </c>
      <c r="AL25" s="247">
        <f t="shared" ca="1" si="14"/>
        <v>0</v>
      </c>
      <c r="AM25" s="247">
        <f t="shared" ca="1" si="14"/>
        <v>0</v>
      </c>
      <c r="AN25" s="247">
        <f t="shared" ca="1" si="14"/>
        <v>0</v>
      </c>
      <c r="AO25" s="247">
        <f t="shared" ca="1" si="14"/>
        <v>0</v>
      </c>
      <c r="AP25" s="247">
        <f t="shared" ca="1" si="14"/>
        <v>0</v>
      </c>
      <c r="AQ25" s="247">
        <f t="shared" ca="1" si="14"/>
        <v>0</v>
      </c>
      <c r="AR25" s="247">
        <f t="shared" ca="1" si="14"/>
        <v>0</v>
      </c>
      <c r="AS25" s="247">
        <f t="shared" ca="1" si="14"/>
        <v>0</v>
      </c>
      <c r="AT25" s="247">
        <f t="shared" ca="1" si="14"/>
        <v>0</v>
      </c>
      <c r="AU25" s="247">
        <f t="shared" ca="1" si="13"/>
        <v>0</v>
      </c>
      <c r="AV25" s="247">
        <f t="shared" ca="1" si="13"/>
        <v>0</v>
      </c>
      <c r="AW25" s="247">
        <f t="shared" ca="1" si="13"/>
        <v>0</v>
      </c>
      <c r="AX25" s="247">
        <f t="shared" ca="1" si="13"/>
        <v>0</v>
      </c>
      <c r="AY25" s="247">
        <f t="shared" ca="1" si="7"/>
        <v>0</v>
      </c>
      <c r="AZ25" s="247">
        <f t="shared" ca="1" si="7"/>
        <v>0</v>
      </c>
      <c r="BA25" s="247">
        <f t="shared" ca="1" si="7"/>
        <v>0</v>
      </c>
      <c r="BB25" s="247">
        <f t="shared" ca="1" si="7"/>
        <v>0</v>
      </c>
      <c r="BC25" s="247">
        <f t="shared" ca="1" si="7"/>
        <v>0</v>
      </c>
      <c r="BD25" s="247">
        <f t="shared" ca="1" si="7"/>
        <v>0</v>
      </c>
      <c r="BE25" s="247">
        <f t="shared" ca="1" si="7"/>
        <v>0</v>
      </c>
      <c r="BF25" s="247">
        <f t="shared" ca="1" si="7"/>
        <v>0</v>
      </c>
      <c r="BG25" s="247">
        <f t="shared" ca="1" si="7"/>
        <v>0</v>
      </c>
      <c r="BH25" s="247">
        <f t="shared" ca="1" si="7"/>
        <v>0</v>
      </c>
      <c r="BI25" s="247">
        <f t="shared" ca="1" si="7"/>
        <v>0</v>
      </c>
      <c r="BJ25" s="247">
        <f t="shared" ca="1" si="7"/>
        <v>0</v>
      </c>
      <c r="BK25" s="247">
        <f t="shared" ca="1" si="7"/>
        <v>0</v>
      </c>
      <c r="BL25" s="247">
        <f t="shared" ca="1" si="12"/>
        <v>0</v>
      </c>
      <c r="BM25" s="247">
        <f t="shared" ca="1" si="12"/>
        <v>0</v>
      </c>
      <c r="BN25" s="247">
        <f t="shared" ca="1" si="12"/>
        <v>0</v>
      </c>
      <c r="BO25" s="247">
        <f t="shared" ca="1" si="12"/>
        <v>0</v>
      </c>
      <c r="BP25" s="247">
        <f t="shared" ca="1" si="12"/>
        <v>0</v>
      </c>
      <c r="BQ25" s="247">
        <f t="shared" ca="1" si="12"/>
        <v>0</v>
      </c>
      <c r="BR25" s="247">
        <f t="shared" ca="1" si="12"/>
        <v>0</v>
      </c>
      <c r="BS25" s="247">
        <f t="shared" ca="1" si="12"/>
        <v>0</v>
      </c>
      <c r="BT25" s="247">
        <f t="shared" ca="1" si="12"/>
        <v>0</v>
      </c>
      <c r="BU25" s="247">
        <f t="shared" ca="1" si="12"/>
        <v>0</v>
      </c>
      <c r="BV25" s="247">
        <f t="shared" ca="1" si="12"/>
        <v>0</v>
      </c>
      <c r="BW25" s="247">
        <f t="shared" ca="1" si="12"/>
        <v>0</v>
      </c>
      <c r="BX25" s="247">
        <f t="shared" ca="1" si="12"/>
        <v>0</v>
      </c>
      <c r="BY25" s="247">
        <f t="shared" ca="1" si="12"/>
        <v>0</v>
      </c>
      <c r="BZ25" s="247">
        <f t="shared" ca="1" si="12"/>
        <v>0</v>
      </c>
      <c r="CA25" s="247">
        <f t="shared" ca="1" si="12"/>
        <v>0</v>
      </c>
      <c r="CB25" s="247">
        <f t="shared" ca="1" si="12"/>
        <v>0</v>
      </c>
      <c r="CC25" s="247">
        <f t="shared" ca="1" si="12"/>
        <v>0</v>
      </c>
      <c r="CD25" s="247">
        <f t="shared" ca="1" si="12"/>
        <v>0</v>
      </c>
      <c r="CE25" s="247">
        <f t="shared" ca="1" si="12"/>
        <v>0</v>
      </c>
      <c r="CF25" s="247">
        <f t="shared" ca="1" si="12"/>
        <v>0</v>
      </c>
      <c r="CG25" s="247">
        <f t="shared" ref="CG25:CX25" ca="1" si="15">IF(CG$11&lt;$C$1+$A25,$B25/$C$1,IF(CG$11=$C$1+$A25,($B25/$C$1)/2,0))</f>
        <v>0</v>
      </c>
      <c r="CH25" s="247">
        <f t="shared" ca="1" si="15"/>
        <v>0</v>
      </c>
      <c r="CI25" s="247">
        <f t="shared" ca="1" si="15"/>
        <v>0</v>
      </c>
      <c r="CJ25" s="247">
        <f t="shared" ca="1" si="15"/>
        <v>0</v>
      </c>
      <c r="CK25" s="247">
        <f t="shared" ca="1" si="15"/>
        <v>0</v>
      </c>
      <c r="CL25" s="247">
        <f t="shared" ca="1" si="15"/>
        <v>0</v>
      </c>
      <c r="CM25" s="247">
        <f t="shared" ca="1" si="15"/>
        <v>0</v>
      </c>
      <c r="CN25" s="247">
        <f t="shared" ca="1" si="15"/>
        <v>0</v>
      </c>
      <c r="CO25" s="247">
        <f t="shared" ca="1" si="15"/>
        <v>0</v>
      </c>
      <c r="CP25" s="247">
        <f t="shared" ca="1" si="15"/>
        <v>0</v>
      </c>
      <c r="CQ25" s="247">
        <f t="shared" ca="1" si="15"/>
        <v>0</v>
      </c>
      <c r="CR25" s="247">
        <f t="shared" ca="1" si="15"/>
        <v>0</v>
      </c>
      <c r="CS25" s="247">
        <f t="shared" ca="1" si="15"/>
        <v>0</v>
      </c>
      <c r="CT25" s="247">
        <f t="shared" ca="1" si="15"/>
        <v>0</v>
      </c>
      <c r="CU25" s="247">
        <f t="shared" ca="1" si="15"/>
        <v>0</v>
      </c>
      <c r="CV25" s="247">
        <f t="shared" ca="1" si="15"/>
        <v>0</v>
      </c>
      <c r="CW25" s="247">
        <f t="shared" ca="1" si="15"/>
        <v>0</v>
      </c>
      <c r="CX25" s="247">
        <f t="shared" ca="1" si="15"/>
        <v>0</v>
      </c>
      <c r="CY25" s="247">
        <f t="shared" ca="1" si="10"/>
        <v>0</v>
      </c>
    </row>
    <row r="26" spans="1:103" x14ac:dyDescent="0.2">
      <c r="A26" s="246">
        <f t="shared" si="9"/>
        <v>15</v>
      </c>
      <c r="B26" s="238">
        <f ca="1">IF(Q5=$G$2,SUM($C6:Q6),IF(Q5&gt;$G$2,Q6,0))</f>
        <v>0</v>
      </c>
      <c r="C26" s="247"/>
      <c r="D26" s="247"/>
      <c r="E26" s="247"/>
      <c r="F26" s="247"/>
      <c r="G26" s="247"/>
      <c r="H26" s="247"/>
      <c r="I26" s="247"/>
      <c r="J26" s="247"/>
      <c r="K26" s="247"/>
      <c r="L26" s="247"/>
      <c r="M26" s="247"/>
      <c r="N26" s="247"/>
      <c r="O26" s="247"/>
      <c r="P26" s="247"/>
      <c r="Q26" s="247">
        <f ca="1">($B26/$C$1)/2</f>
        <v>0</v>
      </c>
      <c r="R26" s="247">
        <f ca="1">IF(R$11&lt;$C$1+$A26,$B26/$C$1,IF(R$11=$C$1+$A26,($B26/$C$1)/2,0))</f>
        <v>0</v>
      </c>
      <c r="S26" s="247">
        <f t="shared" ca="1" si="5"/>
        <v>0</v>
      </c>
      <c r="T26" s="247">
        <f t="shared" ca="1" si="5"/>
        <v>0</v>
      </c>
      <c r="U26" s="247">
        <f t="shared" ca="1" si="5"/>
        <v>0</v>
      </c>
      <c r="V26" s="247">
        <f t="shared" ca="1" si="5"/>
        <v>0</v>
      </c>
      <c r="W26" s="247">
        <f t="shared" ca="1" si="5"/>
        <v>0</v>
      </c>
      <c r="X26" s="247">
        <f t="shared" ca="1" si="5"/>
        <v>0</v>
      </c>
      <c r="Y26" s="247">
        <f t="shared" ca="1" si="14"/>
        <v>0</v>
      </c>
      <c r="Z26" s="247">
        <f t="shared" ca="1" si="14"/>
        <v>0</v>
      </c>
      <c r="AA26" s="247">
        <f t="shared" ca="1" si="14"/>
        <v>0</v>
      </c>
      <c r="AB26" s="247">
        <f t="shared" ca="1" si="14"/>
        <v>0</v>
      </c>
      <c r="AC26" s="247">
        <f t="shared" ca="1" si="14"/>
        <v>0</v>
      </c>
      <c r="AD26" s="247">
        <f t="shared" ca="1" si="14"/>
        <v>0</v>
      </c>
      <c r="AE26" s="247">
        <f t="shared" ca="1" si="14"/>
        <v>0</v>
      </c>
      <c r="AF26" s="247">
        <f t="shared" ca="1" si="14"/>
        <v>0</v>
      </c>
      <c r="AG26" s="247">
        <f t="shared" ca="1" si="14"/>
        <v>0</v>
      </c>
      <c r="AH26" s="247">
        <f t="shared" ca="1" si="14"/>
        <v>0</v>
      </c>
      <c r="AI26" s="247">
        <f t="shared" ca="1" si="14"/>
        <v>0</v>
      </c>
      <c r="AJ26" s="247">
        <f t="shared" ca="1" si="14"/>
        <v>0</v>
      </c>
      <c r="AK26" s="247">
        <f t="shared" ca="1" si="14"/>
        <v>0</v>
      </c>
      <c r="AL26" s="247">
        <f t="shared" ca="1" si="14"/>
        <v>0</v>
      </c>
      <c r="AM26" s="247">
        <f t="shared" ca="1" si="14"/>
        <v>0</v>
      </c>
      <c r="AN26" s="247">
        <f t="shared" ca="1" si="14"/>
        <v>0</v>
      </c>
      <c r="AO26" s="247">
        <f t="shared" ca="1" si="14"/>
        <v>0</v>
      </c>
      <c r="AP26" s="247">
        <f t="shared" ca="1" si="14"/>
        <v>0</v>
      </c>
      <c r="AQ26" s="247">
        <f t="shared" ca="1" si="14"/>
        <v>0</v>
      </c>
      <c r="AR26" s="247">
        <f t="shared" ca="1" si="14"/>
        <v>0</v>
      </c>
      <c r="AS26" s="247">
        <f t="shared" ca="1" si="14"/>
        <v>0</v>
      </c>
      <c r="AT26" s="247">
        <f t="shared" ca="1" si="14"/>
        <v>0</v>
      </c>
      <c r="AU26" s="247">
        <f t="shared" ca="1" si="13"/>
        <v>0</v>
      </c>
      <c r="AV26" s="247">
        <f t="shared" ca="1" si="13"/>
        <v>0</v>
      </c>
      <c r="AW26" s="247">
        <f t="shared" ca="1" si="13"/>
        <v>0</v>
      </c>
      <c r="AX26" s="247">
        <f t="shared" ca="1" si="13"/>
        <v>0</v>
      </c>
      <c r="AY26" s="247">
        <f t="shared" ca="1" si="7"/>
        <v>0</v>
      </c>
      <c r="AZ26" s="247">
        <f t="shared" ca="1" si="7"/>
        <v>0</v>
      </c>
      <c r="BA26" s="247">
        <f t="shared" ca="1" si="7"/>
        <v>0</v>
      </c>
      <c r="BB26" s="247">
        <f t="shared" ca="1" si="7"/>
        <v>0</v>
      </c>
      <c r="BC26" s="247">
        <f t="shared" ca="1" si="7"/>
        <v>0</v>
      </c>
      <c r="BD26" s="247">
        <f t="shared" ca="1" si="7"/>
        <v>0</v>
      </c>
      <c r="BE26" s="247">
        <f t="shared" ca="1" si="7"/>
        <v>0</v>
      </c>
      <c r="BF26" s="247">
        <f t="shared" ca="1" si="7"/>
        <v>0</v>
      </c>
      <c r="BG26" s="247">
        <f t="shared" ca="1" si="7"/>
        <v>0</v>
      </c>
      <c r="BH26" s="247">
        <f t="shared" ca="1" si="7"/>
        <v>0</v>
      </c>
      <c r="BI26" s="247">
        <f t="shared" ca="1" si="7"/>
        <v>0</v>
      </c>
      <c r="BJ26" s="247">
        <f t="shared" ca="1" si="7"/>
        <v>0</v>
      </c>
      <c r="BK26" s="247">
        <f t="shared" ca="1" si="7"/>
        <v>0</v>
      </c>
      <c r="BL26" s="247">
        <f t="shared" ref="BL26:CX31" ca="1" si="16">IF(BL$11&lt;$C$1+$A26,$B26/$C$1,IF(BL$11=$C$1+$A26,($B26/$C$1)/2,0))</f>
        <v>0</v>
      </c>
      <c r="BM26" s="247">
        <f t="shared" ca="1" si="16"/>
        <v>0</v>
      </c>
      <c r="BN26" s="247">
        <f t="shared" ca="1" si="16"/>
        <v>0</v>
      </c>
      <c r="BO26" s="247">
        <f t="shared" ca="1" si="16"/>
        <v>0</v>
      </c>
      <c r="BP26" s="247">
        <f t="shared" ca="1" si="16"/>
        <v>0</v>
      </c>
      <c r="BQ26" s="247">
        <f t="shared" ca="1" si="16"/>
        <v>0</v>
      </c>
      <c r="BR26" s="247">
        <f t="shared" ca="1" si="16"/>
        <v>0</v>
      </c>
      <c r="BS26" s="247">
        <f t="shared" ca="1" si="16"/>
        <v>0</v>
      </c>
      <c r="BT26" s="247">
        <f t="shared" ca="1" si="16"/>
        <v>0</v>
      </c>
      <c r="BU26" s="247">
        <f t="shared" ca="1" si="16"/>
        <v>0</v>
      </c>
      <c r="BV26" s="247">
        <f t="shared" ca="1" si="16"/>
        <v>0</v>
      </c>
      <c r="BW26" s="247">
        <f t="shared" ca="1" si="16"/>
        <v>0</v>
      </c>
      <c r="BX26" s="247">
        <f t="shared" ca="1" si="16"/>
        <v>0</v>
      </c>
      <c r="BY26" s="247">
        <f t="shared" ca="1" si="16"/>
        <v>0</v>
      </c>
      <c r="BZ26" s="247">
        <f t="shared" ca="1" si="16"/>
        <v>0</v>
      </c>
      <c r="CA26" s="247">
        <f t="shared" ca="1" si="16"/>
        <v>0</v>
      </c>
      <c r="CB26" s="247">
        <f t="shared" ca="1" si="16"/>
        <v>0</v>
      </c>
      <c r="CC26" s="247">
        <f t="shared" ca="1" si="16"/>
        <v>0</v>
      </c>
      <c r="CD26" s="247">
        <f t="shared" ca="1" si="16"/>
        <v>0</v>
      </c>
      <c r="CE26" s="247">
        <f t="shared" ca="1" si="16"/>
        <v>0</v>
      </c>
      <c r="CF26" s="247">
        <f t="shared" ca="1" si="16"/>
        <v>0</v>
      </c>
      <c r="CG26" s="247">
        <f t="shared" ca="1" si="16"/>
        <v>0</v>
      </c>
      <c r="CH26" s="247">
        <f t="shared" ca="1" si="16"/>
        <v>0</v>
      </c>
      <c r="CI26" s="247">
        <f t="shared" ca="1" si="16"/>
        <v>0</v>
      </c>
      <c r="CJ26" s="247">
        <f t="shared" ca="1" si="16"/>
        <v>0</v>
      </c>
      <c r="CK26" s="247">
        <f t="shared" ca="1" si="16"/>
        <v>0</v>
      </c>
      <c r="CL26" s="247">
        <f t="shared" ca="1" si="16"/>
        <v>0</v>
      </c>
      <c r="CM26" s="247">
        <f t="shared" ca="1" si="16"/>
        <v>0</v>
      </c>
      <c r="CN26" s="247">
        <f t="shared" ca="1" si="16"/>
        <v>0</v>
      </c>
      <c r="CO26" s="247">
        <f t="shared" ca="1" si="16"/>
        <v>0</v>
      </c>
      <c r="CP26" s="247">
        <f t="shared" ca="1" si="16"/>
        <v>0</v>
      </c>
      <c r="CQ26" s="247">
        <f t="shared" ca="1" si="16"/>
        <v>0</v>
      </c>
      <c r="CR26" s="247">
        <f t="shared" ca="1" si="16"/>
        <v>0</v>
      </c>
      <c r="CS26" s="247">
        <f t="shared" ca="1" si="16"/>
        <v>0</v>
      </c>
      <c r="CT26" s="247">
        <f t="shared" ca="1" si="16"/>
        <v>0</v>
      </c>
      <c r="CU26" s="247">
        <f t="shared" ca="1" si="16"/>
        <v>0</v>
      </c>
      <c r="CV26" s="247">
        <f t="shared" ca="1" si="16"/>
        <v>0</v>
      </c>
      <c r="CW26" s="247">
        <f t="shared" ca="1" si="16"/>
        <v>0</v>
      </c>
      <c r="CX26" s="247">
        <f t="shared" ca="1" si="16"/>
        <v>0</v>
      </c>
      <c r="CY26" s="247">
        <f t="shared" ca="1" si="10"/>
        <v>0</v>
      </c>
    </row>
    <row r="27" spans="1:103" x14ac:dyDescent="0.2">
      <c r="A27" s="246">
        <f t="shared" si="9"/>
        <v>16</v>
      </c>
      <c r="B27" s="238">
        <f>IF(R5=$G$2,SUM($C6:R6),IF(R5&gt;$G$2,R6,0))</f>
        <v>0</v>
      </c>
      <c r="C27" s="247"/>
      <c r="D27" s="247"/>
      <c r="E27" s="247"/>
      <c r="F27" s="247"/>
      <c r="G27" s="247"/>
      <c r="H27" s="247"/>
      <c r="I27" s="247"/>
      <c r="J27" s="247"/>
      <c r="K27" s="247"/>
      <c r="L27" s="247"/>
      <c r="M27" s="247"/>
      <c r="N27" s="247"/>
      <c r="O27" s="247"/>
      <c r="P27" s="247"/>
      <c r="Q27" s="247"/>
      <c r="R27" s="247">
        <f ca="1">($B27/$C$1)/2</f>
        <v>0</v>
      </c>
      <c r="S27" s="247">
        <f ca="1">IF(S$11&lt;$C$1+$A27,$B27/$C$1,IF(S$11=$C$1+$A27,($B27/$C$1)/2,0))</f>
        <v>0</v>
      </c>
      <c r="T27" s="247">
        <f t="shared" ca="1" si="5"/>
        <v>0</v>
      </c>
      <c r="U27" s="247">
        <f t="shared" ca="1" si="5"/>
        <v>0</v>
      </c>
      <c r="V27" s="247">
        <f t="shared" ca="1" si="5"/>
        <v>0</v>
      </c>
      <c r="W27" s="247">
        <f t="shared" ca="1" si="5"/>
        <v>0</v>
      </c>
      <c r="X27" s="247">
        <f t="shared" ca="1" si="5"/>
        <v>0</v>
      </c>
      <c r="Y27" s="247">
        <f t="shared" ca="1" si="14"/>
        <v>0</v>
      </c>
      <c r="Z27" s="247">
        <f t="shared" ca="1" si="14"/>
        <v>0</v>
      </c>
      <c r="AA27" s="247">
        <f t="shared" ca="1" si="14"/>
        <v>0</v>
      </c>
      <c r="AB27" s="247">
        <f t="shared" ca="1" si="14"/>
        <v>0</v>
      </c>
      <c r="AC27" s="247">
        <f t="shared" ca="1" si="14"/>
        <v>0</v>
      </c>
      <c r="AD27" s="247">
        <f t="shared" ca="1" si="14"/>
        <v>0</v>
      </c>
      <c r="AE27" s="247">
        <f t="shared" ca="1" si="14"/>
        <v>0</v>
      </c>
      <c r="AF27" s="247">
        <f t="shared" ca="1" si="14"/>
        <v>0</v>
      </c>
      <c r="AG27" s="247">
        <f t="shared" ca="1" si="14"/>
        <v>0</v>
      </c>
      <c r="AH27" s="247">
        <f t="shared" ca="1" si="14"/>
        <v>0</v>
      </c>
      <c r="AI27" s="247">
        <f t="shared" ca="1" si="14"/>
        <v>0</v>
      </c>
      <c r="AJ27" s="247">
        <f t="shared" ca="1" si="14"/>
        <v>0</v>
      </c>
      <c r="AK27" s="247">
        <f t="shared" ca="1" si="14"/>
        <v>0</v>
      </c>
      <c r="AL27" s="247">
        <f t="shared" ca="1" si="14"/>
        <v>0</v>
      </c>
      <c r="AM27" s="247">
        <f t="shared" ca="1" si="14"/>
        <v>0</v>
      </c>
      <c r="AN27" s="247">
        <f t="shared" ca="1" si="14"/>
        <v>0</v>
      </c>
      <c r="AO27" s="247">
        <f t="shared" ca="1" si="14"/>
        <v>0</v>
      </c>
      <c r="AP27" s="247">
        <f t="shared" ca="1" si="14"/>
        <v>0</v>
      </c>
      <c r="AQ27" s="247">
        <f t="shared" ca="1" si="14"/>
        <v>0</v>
      </c>
      <c r="AR27" s="247">
        <f t="shared" ca="1" si="14"/>
        <v>0</v>
      </c>
      <c r="AS27" s="247">
        <f t="shared" ca="1" si="14"/>
        <v>0</v>
      </c>
      <c r="AT27" s="247">
        <f t="shared" ca="1" si="14"/>
        <v>0</v>
      </c>
      <c r="AU27" s="247">
        <f t="shared" ca="1" si="13"/>
        <v>0</v>
      </c>
      <c r="AV27" s="247">
        <f t="shared" ca="1" si="13"/>
        <v>0</v>
      </c>
      <c r="AW27" s="247">
        <f t="shared" ca="1" si="13"/>
        <v>0</v>
      </c>
      <c r="AX27" s="247">
        <f t="shared" ca="1" si="13"/>
        <v>0</v>
      </c>
      <c r="AY27" s="247">
        <f t="shared" ca="1" si="7"/>
        <v>0</v>
      </c>
      <c r="AZ27" s="247">
        <f t="shared" ca="1" si="7"/>
        <v>0</v>
      </c>
      <c r="BA27" s="247">
        <f t="shared" ca="1" si="7"/>
        <v>0</v>
      </c>
      <c r="BB27" s="247">
        <f t="shared" ca="1" si="7"/>
        <v>0</v>
      </c>
      <c r="BC27" s="247">
        <f t="shared" ca="1" si="7"/>
        <v>0</v>
      </c>
      <c r="BD27" s="247">
        <f t="shared" ca="1" si="7"/>
        <v>0</v>
      </c>
      <c r="BE27" s="247">
        <f t="shared" ca="1" si="7"/>
        <v>0</v>
      </c>
      <c r="BF27" s="247">
        <f t="shared" ca="1" si="7"/>
        <v>0</v>
      </c>
      <c r="BG27" s="247">
        <f t="shared" ca="1" si="7"/>
        <v>0</v>
      </c>
      <c r="BH27" s="247">
        <f t="shared" ca="1" si="7"/>
        <v>0</v>
      </c>
      <c r="BI27" s="247">
        <f t="shared" ca="1" si="7"/>
        <v>0</v>
      </c>
      <c r="BJ27" s="247">
        <f t="shared" ca="1" si="7"/>
        <v>0</v>
      </c>
      <c r="BK27" s="247">
        <f t="shared" ca="1" si="7"/>
        <v>0</v>
      </c>
      <c r="BL27" s="247">
        <f t="shared" ca="1" si="16"/>
        <v>0</v>
      </c>
      <c r="BM27" s="247">
        <f t="shared" ca="1" si="16"/>
        <v>0</v>
      </c>
      <c r="BN27" s="247">
        <f t="shared" ca="1" si="16"/>
        <v>0</v>
      </c>
      <c r="BO27" s="247">
        <f t="shared" ca="1" si="16"/>
        <v>0</v>
      </c>
      <c r="BP27" s="247">
        <f t="shared" ca="1" si="16"/>
        <v>0</v>
      </c>
      <c r="BQ27" s="247">
        <f t="shared" ca="1" si="16"/>
        <v>0</v>
      </c>
      <c r="BR27" s="247">
        <f t="shared" ca="1" si="16"/>
        <v>0</v>
      </c>
      <c r="BS27" s="247">
        <f t="shared" ca="1" si="16"/>
        <v>0</v>
      </c>
      <c r="BT27" s="247">
        <f t="shared" ca="1" si="16"/>
        <v>0</v>
      </c>
      <c r="BU27" s="247">
        <f t="shared" ca="1" si="16"/>
        <v>0</v>
      </c>
      <c r="BV27" s="247">
        <f t="shared" ca="1" si="16"/>
        <v>0</v>
      </c>
      <c r="BW27" s="247">
        <f t="shared" ca="1" si="16"/>
        <v>0</v>
      </c>
      <c r="BX27" s="247">
        <f t="shared" ca="1" si="16"/>
        <v>0</v>
      </c>
      <c r="BY27" s="247">
        <f t="shared" ca="1" si="16"/>
        <v>0</v>
      </c>
      <c r="BZ27" s="247">
        <f t="shared" ca="1" si="16"/>
        <v>0</v>
      </c>
      <c r="CA27" s="247">
        <f t="shared" ca="1" si="16"/>
        <v>0</v>
      </c>
      <c r="CB27" s="247">
        <f t="shared" ca="1" si="16"/>
        <v>0</v>
      </c>
      <c r="CC27" s="247">
        <f t="shared" ca="1" si="16"/>
        <v>0</v>
      </c>
      <c r="CD27" s="247">
        <f t="shared" ca="1" si="16"/>
        <v>0</v>
      </c>
      <c r="CE27" s="247">
        <f t="shared" ca="1" si="16"/>
        <v>0</v>
      </c>
      <c r="CF27" s="247">
        <f t="shared" ca="1" si="16"/>
        <v>0</v>
      </c>
      <c r="CG27" s="247">
        <f t="shared" ca="1" si="16"/>
        <v>0</v>
      </c>
      <c r="CH27" s="247">
        <f t="shared" ca="1" si="16"/>
        <v>0</v>
      </c>
      <c r="CI27" s="247">
        <f t="shared" ca="1" si="16"/>
        <v>0</v>
      </c>
      <c r="CJ27" s="247">
        <f t="shared" ca="1" si="16"/>
        <v>0</v>
      </c>
      <c r="CK27" s="247">
        <f t="shared" ca="1" si="16"/>
        <v>0</v>
      </c>
      <c r="CL27" s="247">
        <f t="shared" ca="1" si="16"/>
        <v>0</v>
      </c>
      <c r="CM27" s="247">
        <f t="shared" ca="1" si="16"/>
        <v>0</v>
      </c>
      <c r="CN27" s="247">
        <f t="shared" ca="1" si="16"/>
        <v>0</v>
      </c>
      <c r="CO27" s="247">
        <f t="shared" ca="1" si="16"/>
        <v>0</v>
      </c>
      <c r="CP27" s="247">
        <f t="shared" ca="1" si="16"/>
        <v>0</v>
      </c>
      <c r="CQ27" s="247">
        <f t="shared" ca="1" si="16"/>
        <v>0</v>
      </c>
      <c r="CR27" s="247">
        <f t="shared" ca="1" si="16"/>
        <v>0</v>
      </c>
      <c r="CS27" s="247">
        <f t="shared" ca="1" si="16"/>
        <v>0</v>
      </c>
      <c r="CT27" s="247">
        <f t="shared" ca="1" si="16"/>
        <v>0</v>
      </c>
      <c r="CU27" s="247">
        <f t="shared" ca="1" si="16"/>
        <v>0</v>
      </c>
      <c r="CV27" s="247">
        <f t="shared" ca="1" si="16"/>
        <v>0</v>
      </c>
      <c r="CW27" s="247">
        <f t="shared" ca="1" si="16"/>
        <v>0</v>
      </c>
      <c r="CX27" s="247">
        <f t="shared" ca="1" si="16"/>
        <v>0</v>
      </c>
      <c r="CY27" s="247">
        <f t="shared" ca="1" si="10"/>
        <v>0</v>
      </c>
    </row>
    <row r="28" spans="1:103" x14ac:dyDescent="0.2">
      <c r="A28" s="246">
        <f t="shared" si="9"/>
        <v>17</v>
      </c>
      <c r="B28" s="238">
        <f>IF(S5=$G$2,SUM($C6:S6),IF(S5&gt;$G$2,S6,0))</f>
        <v>0</v>
      </c>
      <c r="C28" s="247"/>
      <c r="D28" s="247"/>
      <c r="E28" s="247"/>
      <c r="F28" s="247"/>
      <c r="G28" s="247"/>
      <c r="H28" s="247"/>
      <c r="I28" s="247"/>
      <c r="J28" s="247"/>
      <c r="K28" s="247"/>
      <c r="L28" s="247"/>
      <c r="M28" s="247"/>
      <c r="N28" s="247"/>
      <c r="O28" s="247"/>
      <c r="P28" s="247"/>
      <c r="Q28" s="247"/>
      <c r="R28" s="247"/>
      <c r="S28" s="247">
        <f ca="1">($B28/$C$1)/2</f>
        <v>0</v>
      </c>
      <c r="T28" s="247">
        <f ca="1">IF(T$11&lt;$C$1+$A28,$B28/$C$1,IF(T$11=$C$1+$A28,($B28/$C$1)/2,0))</f>
        <v>0</v>
      </c>
      <c r="U28" s="247">
        <f t="shared" ref="U28:AJ31" ca="1" si="17">IF(U$11&lt;$C$1+$A28,$B28/$C$1,IF(U$11=$C$1+$A28,($B28/$C$1)/2,0))</f>
        <v>0</v>
      </c>
      <c r="V28" s="247">
        <f t="shared" ca="1" si="17"/>
        <v>0</v>
      </c>
      <c r="W28" s="247">
        <f t="shared" ca="1" si="17"/>
        <v>0</v>
      </c>
      <c r="X28" s="247">
        <f t="shared" ca="1" si="17"/>
        <v>0</v>
      </c>
      <c r="Y28" s="247">
        <f t="shared" ca="1" si="17"/>
        <v>0</v>
      </c>
      <c r="Z28" s="247">
        <f t="shared" ca="1" si="17"/>
        <v>0</v>
      </c>
      <c r="AA28" s="247">
        <f t="shared" ca="1" si="17"/>
        <v>0</v>
      </c>
      <c r="AB28" s="247">
        <f t="shared" ca="1" si="17"/>
        <v>0</v>
      </c>
      <c r="AC28" s="247">
        <f t="shared" ca="1" si="17"/>
        <v>0</v>
      </c>
      <c r="AD28" s="247">
        <f t="shared" ca="1" si="17"/>
        <v>0</v>
      </c>
      <c r="AE28" s="247">
        <f t="shared" ca="1" si="17"/>
        <v>0</v>
      </c>
      <c r="AF28" s="247">
        <f t="shared" ca="1" si="17"/>
        <v>0</v>
      </c>
      <c r="AG28" s="247">
        <f t="shared" ca="1" si="17"/>
        <v>0</v>
      </c>
      <c r="AH28" s="247">
        <f t="shared" ca="1" si="17"/>
        <v>0</v>
      </c>
      <c r="AI28" s="247">
        <f t="shared" ca="1" si="17"/>
        <v>0</v>
      </c>
      <c r="AJ28" s="247">
        <f t="shared" ca="1" si="17"/>
        <v>0</v>
      </c>
      <c r="AK28" s="247">
        <f t="shared" ca="1" si="14"/>
        <v>0</v>
      </c>
      <c r="AL28" s="247">
        <f t="shared" ca="1" si="14"/>
        <v>0</v>
      </c>
      <c r="AM28" s="247">
        <f t="shared" ca="1" si="14"/>
        <v>0</v>
      </c>
      <c r="AN28" s="247">
        <f t="shared" ca="1" si="14"/>
        <v>0</v>
      </c>
      <c r="AO28" s="247">
        <f t="shared" ca="1" si="14"/>
        <v>0</v>
      </c>
      <c r="AP28" s="247">
        <f t="shared" ca="1" si="14"/>
        <v>0</v>
      </c>
      <c r="AQ28" s="247">
        <f t="shared" ca="1" si="14"/>
        <v>0</v>
      </c>
      <c r="AR28" s="247">
        <f t="shared" ca="1" si="14"/>
        <v>0</v>
      </c>
      <c r="AS28" s="247">
        <f t="shared" ca="1" si="14"/>
        <v>0</v>
      </c>
      <c r="AT28" s="247">
        <f t="shared" ca="1" si="14"/>
        <v>0</v>
      </c>
      <c r="AU28" s="247">
        <f t="shared" ca="1" si="13"/>
        <v>0</v>
      </c>
      <c r="AV28" s="247">
        <f t="shared" ca="1" si="13"/>
        <v>0</v>
      </c>
      <c r="AW28" s="247">
        <f t="shared" ca="1" si="13"/>
        <v>0</v>
      </c>
      <c r="AX28" s="247">
        <f t="shared" ca="1" si="13"/>
        <v>0</v>
      </c>
      <c r="AY28" s="247">
        <f t="shared" ref="AY28:BN31" ca="1" si="18">IF(AY$11&lt;$C$1+$A28,$B28/$C$1,IF(AY$11=$C$1+$A28,($B28/$C$1)/2,0))</f>
        <v>0</v>
      </c>
      <c r="AZ28" s="247">
        <f t="shared" ca="1" si="18"/>
        <v>0</v>
      </c>
      <c r="BA28" s="247">
        <f t="shared" ca="1" si="18"/>
        <v>0</v>
      </c>
      <c r="BB28" s="247">
        <f t="shared" ca="1" si="18"/>
        <v>0</v>
      </c>
      <c r="BC28" s="247">
        <f t="shared" ca="1" si="18"/>
        <v>0</v>
      </c>
      <c r="BD28" s="247">
        <f t="shared" ca="1" si="18"/>
        <v>0</v>
      </c>
      <c r="BE28" s="247">
        <f t="shared" ca="1" si="18"/>
        <v>0</v>
      </c>
      <c r="BF28" s="247">
        <f t="shared" ca="1" si="18"/>
        <v>0</v>
      </c>
      <c r="BG28" s="247">
        <f t="shared" ca="1" si="18"/>
        <v>0</v>
      </c>
      <c r="BH28" s="247">
        <f t="shared" ca="1" si="18"/>
        <v>0</v>
      </c>
      <c r="BI28" s="247">
        <f t="shared" ca="1" si="18"/>
        <v>0</v>
      </c>
      <c r="BJ28" s="247">
        <f t="shared" ca="1" si="18"/>
        <v>0</v>
      </c>
      <c r="BK28" s="247">
        <f t="shared" ca="1" si="18"/>
        <v>0</v>
      </c>
      <c r="BL28" s="247">
        <f t="shared" ca="1" si="18"/>
        <v>0</v>
      </c>
      <c r="BM28" s="247">
        <f t="shared" ca="1" si="18"/>
        <v>0</v>
      </c>
      <c r="BN28" s="247">
        <f t="shared" ca="1" si="18"/>
        <v>0</v>
      </c>
      <c r="BO28" s="247">
        <f t="shared" ca="1" si="16"/>
        <v>0</v>
      </c>
      <c r="BP28" s="247">
        <f t="shared" ca="1" si="16"/>
        <v>0</v>
      </c>
      <c r="BQ28" s="247">
        <f t="shared" ca="1" si="16"/>
        <v>0</v>
      </c>
      <c r="BR28" s="247">
        <f t="shared" ca="1" si="16"/>
        <v>0</v>
      </c>
      <c r="BS28" s="247">
        <f t="shared" ca="1" si="16"/>
        <v>0</v>
      </c>
      <c r="BT28" s="247">
        <f t="shared" ca="1" si="16"/>
        <v>0</v>
      </c>
      <c r="BU28" s="247">
        <f t="shared" ca="1" si="16"/>
        <v>0</v>
      </c>
      <c r="BV28" s="247">
        <f t="shared" ca="1" si="16"/>
        <v>0</v>
      </c>
      <c r="BW28" s="247">
        <f t="shared" ca="1" si="16"/>
        <v>0</v>
      </c>
      <c r="BX28" s="247">
        <f t="shared" ca="1" si="16"/>
        <v>0</v>
      </c>
      <c r="BY28" s="247">
        <f t="shared" ca="1" si="16"/>
        <v>0</v>
      </c>
      <c r="BZ28" s="247">
        <f t="shared" ca="1" si="16"/>
        <v>0</v>
      </c>
      <c r="CA28" s="247">
        <f t="shared" ca="1" si="16"/>
        <v>0</v>
      </c>
      <c r="CB28" s="247">
        <f t="shared" ca="1" si="16"/>
        <v>0</v>
      </c>
      <c r="CC28" s="247">
        <f t="shared" ca="1" si="16"/>
        <v>0</v>
      </c>
      <c r="CD28" s="247">
        <f t="shared" ca="1" si="16"/>
        <v>0</v>
      </c>
      <c r="CE28" s="247">
        <f t="shared" ca="1" si="16"/>
        <v>0</v>
      </c>
      <c r="CF28" s="247">
        <f t="shared" ca="1" si="16"/>
        <v>0</v>
      </c>
      <c r="CG28" s="247">
        <f t="shared" ca="1" si="16"/>
        <v>0</v>
      </c>
      <c r="CH28" s="247">
        <f t="shared" ca="1" si="16"/>
        <v>0</v>
      </c>
      <c r="CI28" s="247">
        <f t="shared" ca="1" si="16"/>
        <v>0</v>
      </c>
      <c r="CJ28" s="247">
        <f t="shared" ca="1" si="16"/>
        <v>0</v>
      </c>
      <c r="CK28" s="247">
        <f t="shared" ca="1" si="16"/>
        <v>0</v>
      </c>
      <c r="CL28" s="247">
        <f t="shared" ca="1" si="16"/>
        <v>0</v>
      </c>
      <c r="CM28" s="247">
        <f t="shared" ca="1" si="16"/>
        <v>0</v>
      </c>
      <c r="CN28" s="247">
        <f t="shared" ca="1" si="16"/>
        <v>0</v>
      </c>
      <c r="CO28" s="247">
        <f t="shared" ca="1" si="16"/>
        <v>0</v>
      </c>
      <c r="CP28" s="247">
        <f t="shared" ca="1" si="16"/>
        <v>0</v>
      </c>
      <c r="CQ28" s="247">
        <f t="shared" ca="1" si="16"/>
        <v>0</v>
      </c>
      <c r="CR28" s="247">
        <f t="shared" ca="1" si="16"/>
        <v>0</v>
      </c>
      <c r="CS28" s="247">
        <f t="shared" ca="1" si="16"/>
        <v>0</v>
      </c>
      <c r="CT28" s="247">
        <f t="shared" ca="1" si="16"/>
        <v>0</v>
      </c>
      <c r="CU28" s="247">
        <f t="shared" ca="1" si="16"/>
        <v>0</v>
      </c>
      <c r="CV28" s="247">
        <f t="shared" ca="1" si="16"/>
        <v>0</v>
      </c>
      <c r="CW28" s="247">
        <f t="shared" ca="1" si="16"/>
        <v>0</v>
      </c>
      <c r="CX28" s="247">
        <f t="shared" ca="1" si="16"/>
        <v>0</v>
      </c>
      <c r="CY28" s="247">
        <f t="shared" ca="1" si="10"/>
        <v>0</v>
      </c>
    </row>
    <row r="29" spans="1:103" x14ac:dyDescent="0.2">
      <c r="A29" s="246">
        <f t="shared" si="9"/>
        <v>18</v>
      </c>
      <c r="B29" s="238">
        <f>IF(T5=$G$2,SUM($C6:T6),IF(T5&gt;$G$2,T6,0))</f>
        <v>0</v>
      </c>
      <c r="C29" s="247"/>
      <c r="D29" s="247"/>
      <c r="E29" s="247"/>
      <c r="F29" s="247"/>
      <c r="G29" s="247"/>
      <c r="H29" s="247"/>
      <c r="I29" s="247"/>
      <c r="J29" s="247"/>
      <c r="K29" s="247"/>
      <c r="L29" s="247"/>
      <c r="M29" s="247"/>
      <c r="N29" s="247"/>
      <c r="O29" s="247"/>
      <c r="P29" s="247"/>
      <c r="Q29" s="247"/>
      <c r="R29" s="247"/>
      <c r="S29" s="247"/>
      <c r="T29" s="247">
        <f ca="1">($B29/$C$1)/2</f>
        <v>0</v>
      </c>
      <c r="U29" s="247">
        <f ca="1">IF(U$11&lt;$C$1+$A29,$B29/$C$1,IF(U$11=$C$1+$A29,($B29/$C$1)/2,0))</f>
        <v>0</v>
      </c>
      <c r="V29" s="247">
        <f t="shared" ca="1" si="17"/>
        <v>0</v>
      </c>
      <c r="W29" s="247">
        <f t="shared" ca="1" si="17"/>
        <v>0</v>
      </c>
      <c r="X29" s="247">
        <f t="shared" ca="1" si="17"/>
        <v>0</v>
      </c>
      <c r="Y29" s="247">
        <f t="shared" ca="1" si="17"/>
        <v>0</v>
      </c>
      <c r="Z29" s="247">
        <f t="shared" ca="1" si="17"/>
        <v>0</v>
      </c>
      <c r="AA29" s="247">
        <f t="shared" ca="1" si="17"/>
        <v>0</v>
      </c>
      <c r="AB29" s="247">
        <f t="shared" ca="1" si="17"/>
        <v>0</v>
      </c>
      <c r="AC29" s="247">
        <f t="shared" ca="1" si="17"/>
        <v>0</v>
      </c>
      <c r="AD29" s="247">
        <f t="shared" ca="1" si="17"/>
        <v>0</v>
      </c>
      <c r="AE29" s="247">
        <f t="shared" ca="1" si="17"/>
        <v>0</v>
      </c>
      <c r="AF29" s="247">
        <f t="shared" ca="1" si="17"/>
        <v>0</v>
      </c>
      <c r="AG29" s="247">
        <f t="shared" ca="1" si="17"/>
        <v>0</v>
      </c>
      <c r="AH29" s="247">
        <f t="shared" ca="1" si="17"/>
        <v>0</v>
      </c>
      <c r="AI29" s="247">
        <f t="shared" ca="1" si="17"/>
        <v>0</v>
      </c>
      <c r="AJ29" s="247">
        <f t="shared" ca="1" si="17"/>
        <v>0</v>
      </c>
      <c r="AK29" s="247">
        <f t="shared" ca="1" si="14"/>
        <v>0</v>
      </c>
      <c r="AL29" s="247">
        <f t="shared" ca="1" si="14"/>
        <v>0</v>
      </c>
      <c r="AM29" s="247">
        <f t="shared" ca="1" si="14"/>
        <v>0</v>
      </c>
      <c r="AN29" s="247">
        <f t="shared" ca="1" si="14"/>
        <v>0</v>
      </c>
      <c r="AO29" s="247">
        <f t="shared" ca="1" si="14"/>
        <v>0</v>
      </c>
      <c r="AP29" s="247">
        <f t="shared" ca="1" si="14"/>
        <v>0</v>
      </c>
      <c r="AQ29" s="247">
        <f t="shared" ca="1" si="14"/>
        <v>0</v>
      </c>
      <c r="AR29" s="247">
        <f t="shared" ca="1" si="14"/>
        <v>0</v>
      </c>
      <c r="AS29" s="247">
        <f t="shared" ca="1" si="14"/>
        <v>0</v>
      </c>
      <c r="AT29" s="247">
        <f t="shared" ca="1" si="14"/>
        <v>0</v>
      </c>
      <c r="AU29" s="247">
        <f t="shared" ca="1" si="13"/>
        <v>0</v>
      </c>
      <c r="AV29" s="247">
        <f t="shared" ca="1" si="13"/>
        <v>0</v>
      </c>
      <c r="AW29" s="247">
        <f t="shared" ca="1" si="13"/>
        <v>0</v>
      </c>
      <c r="AX29" s="247">
        <f t="shared" ca="1" si="13"/>
        <v>0</v>
      </c>
      <c r="AY29" s="247">
        <f t="shared" ca="1" si="18"/>
        <v>0</v>
      </c>
      <c r="AZ29" s="247">
        <f t="shared" ca="1" si="18"/>
        <v>0</v>
      </c>
      <c r="BA29" s="247">
        <f t="shared" ca="1" si="18"/>
        <v>0</v>
      </c>
      <c r="BB29" s="247">
        <f t="shared" ca="1" si="18"/>
        <v>0</v>
      </c>
      <c r="BC29" s="247">
        <f t="shared" ca="1" si="18"/>
        <v>0</v>
      </c>
      <c r="BD29" s="247">
        <f t="shared" ca="1" si="18"/>
        <v>0</v>
      </c>
      <c r="BE29" s="247">
        <f t="shared" ca="1" si="18"/>
        <v>0</v>
      </c>
      <c r="BF29" s="247">
        <f t="shared" ca="1" si="18"/>
        <v>0</v>
      </c>
      <c r="BG29" s="247">
        <f t="shared" ca="1" si="18"/>
        <v>0</v>
      </c>
      <c r="BH29" s="247">
        <f t="shared" ca="1" si="18"/>
        <v>0</v>
      </c>
      <c r="BI29" s="247">
        <f t="shared" ca="1" si="18"/>
        <v>0</v>
      </c>
      <c r="BJ29" s="247">
        <f t="shared" ca="1" si="18"/>
        <v>0</v>
      </c>
      <c r="BK29" s="247">
        <f t="shared" ca="1" si="18"/>
        <v>0</v>
      </c>
      <c r="BL29" s="247">
        <f t="shared" ca="1" si="18"/>
        <v>0</v>
      </c>
      <c r="BM29" s="247">
        <f t="shared" ca="1" si="18"/>
        <v>0</v>
      </c>
      <c r="BN29" s="247">
        <f t="shared" ca="1" si="18"/>
        <v>0</v>
      </c>
      <c r="BO29" s="247">
        <f t="shared" ca="1" si="16"/>
        <v>0</v>
      </c>
      <c r="BP29" s="247">
        <f t="shared" ca="1" si="16"/>
        <v>0</v>
      </c>
      <c r="BQ29" s="247">
        <f t="shared" ca="1" si="16"/>
        <v>0</v>
      </c>
      <c r="BR29" s="247">
        <f t="shared" ca="1" si="16"/>
        <v>0</v>
      </c>
      <c r="BS29" s="247">
        <f t="shared" ca="1" si="16"/>
        <v>0</v>
      </c>
      <c r="BT29" s="247">
        <f t="shared" ca="1" si="16"/>
        <v>0</v>
      </c>
      <c r="BU29" s="247">
        <f t="shared" ca="1" si="16"/>
        <v>0</v>
      </c>
      <c r="BV29" s="247">
        <f t="shared" ca="1" si="16"/>
        <v>0</v>
      </c>
      <c r="BW29" s="247">
        <f t="shared" ca="1" si="16"/>
        <v>0</v>
      </c>
      <c r="BX29" s="247">
        <f t="shared" ca="1" si="16"/>
        <v>0</v>
      </c>
      <c r="BY29" s="247">
        <f t="shared" ca="1" si="16"/>
        <v>0</v>
      </c>
      <c r="BZ29" s="247">
        <f t="shared" ca="1" si="16"/>
        <v>0</v>
      </c>
      <c r="CA29" s="247">
        <f t="shared" ca="1" si="16"/>
        <v>0</v>
      </c>
      <c r="CB29" s="247">
        <f t="shared" ca="1" si="16"/>
        <v>0</v>
      </c>
      <c r="CC29" s="247">
        <f t="shared" ca="1" si="16"/>
        <v>0</v>
      </c>
      <c r="CD29" s="247">
        <f t="shared" ca="1" si="16"/>
        <v>0</v>
      </c>
      <c r="CE29" s="247">
        <f t="shared" ca="1" si="16"/>
        <v>0</v>
      </c>
      <c r="CF29" s="247">
        <f t="shared" ca="1" si="16"/>
        <v>0</v>
      </c>
      <c r="CG29" s="247">
        <f t="shared" ca="1" si="16"/>
        <v>0</v>
      </c>
      <c r="CH29" s="247">
        <f t="shared" ca="1" si="16"/>
        <v>0</v>
      </c>
      <c r="CI29" s="247">
        <f t="shared" ca="1" si="16"/>
        <v>0</v>
      </c>
      <c r="CJ29" s="247">
        <f t="shared" ca="1" si="16"/>
        <v>0</v>
      </c>
      <c r="CK29" s="247">
        <f t="shared" ca="1" si="16"/>
        <v>0</v>
      </c>
      <c r="CL29" s="247">
        <f t="shared" ca="1" si="16"/>
        <v>0</v>
      </c>
      <c r="CM29" s="247">
        <f t="shared" ca="1" si="16"/>
        <v>0</v>
      </c>
      <c r="CN29" s="247">
        <f t="shared" ca="1" si="16"/>
        <v>0</v>
      </c>
      <c r="CO29" s="247">
        <f t="shared" ca="1" si="16"/>
        <v>0</v>
      </c>
      <c r="CP29" s="247">
        <f t="shared" ca="1" si="16"/>
        <v>0</v>
      </c>
      <c r="CQ29" s="247">
        <f t="shared" ca="1" si="16"/>
        <v>0</v>
      </c>
      <c r="CR29" s="247">
        <f t="shared" ca="1" si="16"/>
        <v>0</v>
      </c>
      <c r="CS29" s="247">
        <f t="shared" ca="1" si="16"/>
        <v>0</v>
      </c>
      <c r="CT29" s="247">
        <f t="shared" ca="1" si="16"/>
        <v>0</v>
      </c>
      <c r="CU29" s="247">
        <f t="shared" ca="1" si="16"/>
        <v>0</v>
      </c>
      <c r="CV29" s="247">
        <f t="shared" ca="1" si="16"/>
        <v>0</v>
      </c>
      <c r="CW29" s="247">
        <f t="shared" ca="1" si="16"/>
        <v>0</v>
      </c>
      <c r="CX29" s="247">
        <f t="shared" ca="1" si="16"/>
        <v>0</v>
      </c>
      <c r="CY29" s="247">
        <f t="shared" ca="1" si="10"/>
        <v>0</v>
      </c>
    </row>
    <row r="30" spans="1:103" x14ac:dyDescent="0.2">
      <c r="A30" s="246">
        <f t="shared" si="9"/>
        <v>19</v>
      </c>
      <c r="B30" s="238">
        <f>IF(U5=$G$2,SUM($C6:U6),IF(U5&gt;$G$2,U6,0))</f>
        <v>0</v>
      </c>
      <c r="C30" s="247"/>
      <c r="D30" s="247"/>
      <c r="E30" s="247"/>
      <c r="F30" s="247"/>
      <c r="G30" s="247"/>
      <c r="H30" s="247"/>
      <c r="I30" s="247"/>
      <c r="J30" s="247"/>
      <c r="K30" s="247"/>
      <c r="L30" s="247"/>
      <c r="M30" s="247"/>
      <c r="N30" s="247"/>
      <c r="O30" s="247"/>
      <c r="P30" s="247"/>
      <c r="Q30" s="247"/>
      <c r="R30" s="247"/>
      <c r="S30" s="248"/>
      <c r="T30" s="247"/>
      <c r="U30" s="247">
        <f ca="1">($B30/$C$1)/2</f>
        <v>0</v>
      </c>
      <c r="V30" s="247">
        <f ca="1">IF(V$11&lt;$C$1+$A30,$B30/$C$1,IF(V$11=$C$1+$A30,($B30/$C$1)/2,0))</f>
        <v>0</v>
      </c>
      <c r="W30" s="247">
        <f ca="1">IF(W$11&lt;$C$1+$A30,$B30/$C$1,IF(W$11=$C$1+$A30,($B30/$C$1)/2,0))</f>
        <v>0</v>
      </c>
      <c r="X30" s="247">
        <f t="shared" ca="1" si="17"/>
        <v>0</v>
      </c>
      <c r="Y30" s="247">
        <f t="shared" ca="1" si="17"/>
        <v>0</v>
      </c>
      <c r="Z30" s="247">
        <f t="shared" ca="1" si="17"/>
        <v>0</v>
      </c>
      <c r="AA30" s="247">
        <f t="shared" ca="1" si="17"/>
        <v>0</v>
      </c>
      <c r="AB30" s="247">
        <f t="shared" ca="1" si="17"/>
        <v>0</v>
      </c>
      <c r="AC30" s="247">
        <f t="shared" ca="1" si="17"/>
        <v>0</v>
      </c>
      <c r="AD30" s="247">
        <f t="shared" ca="1" si="17"/>
        <v>0</v>
      </c>
      <c r="AE30" s="247">
        <f t="shared" ca="1" si="17"/>
        <v>0</v>
      </c>
      <c r="AF30" s="247">
        <f t="shared" ca="1" si="17"/>
        <v>0</v>
      </c>
      <c r="AG30" s="247">
        <f t="shared" ca="1" si="17"/>
        <v>0</v>
      </c>
      <c r="AH30" s="247">
        <f t="shared" ca="1" si="17"/>
        <v>0</v>
      </c>
      <c r="AI30" s="247">
        <f t="shared" ca="1" si="17"/>
        <v>0</v>
      </c>
      <c r="AJ30" s="247">
        <f t="shared" ca="1" si="17"/>
        <v>0</v>
      </c>
      <c r="AK30" s="247">
        <f t="shared" ca="1" si="14"/>
        <v>0</v>
      </c>
      <c r="AL30" s="247">
        <f t="shared" ca="1" si="14"/>
        <v>0</v>
      </c>
      <c r="AM30" s="247">
        <f t="shared" ca="1" si="14"/>
        <v>0</v>
      </c>
      <c r="AN30" s="247">
        <f t="shared" ca="1" si="14"/>
        <v>0</v>
      </c>
      <c r="AO30" s="247">
        <f t="shared" ca="1" si="14"/>
        <v>0</v>
      </c>
      <c r="AP30" s="247">
        <f t="shared" ca="1" si="14"/>
        <v>0</v>
      </c>
      <c r="AQ30" s="247">
        <f t="shared" ca="1" si="14"/>
        <v>0</v>
      </c>
      <c r="AR30" s="247">
        <f t="shared" ca="1" si="14"/>
        <v>0</v>
      </c>
      <c r="AS30" s="247">
        <f t="shared" ca="1" si="14"/>
        <v>0</v>
      </c>
      <c r="AT30" s="247">
        <f t="shared" ca="1" si="14"/>
        <v>0</v>
      </c>
      <c r="AU30" s="247">
        <f t="shared" ca="1" si="13"/>
        <v>0</v>
      </c>
      <c r="AV30" s="247">
        <f t="shared" ca="1" si="13"/>
        <v>0</v>
      </c>
      <c r="AW30" s="247">
        <f t="shared" ca="1" si="13"/>
        <v>0</v>
      </c>
      <c r="AX30" s="247">
        <f t="shared" ca="1" si="13"/>
        <v>0</v>
      </c>
      <c r="AY30" s="247">
        <f t="shared" ca="1" si="18"/>
        <v>0</v>
      </c>
      <c r="AZ30" s="247">
        <f t="shared" ca="1" si="18"/>
        <v>0</v>
      </c>
      <c r="BA30" s="247">
        <f t="shared" ca="1" si="18"/>
        <v>0</v>
      </c>
      <c r="BB30" s="247">
        <f t="shared" ca="1" si="18"/>
        <v>0</v>
      </c>
      <c r="BC30" s="247">
        <f t="shared" ca="1" si="18"/>
        <v>0</v>
      </c>
      <c r="BD30" s="247">
        <f t="shared" ca="1" si="18"/>
        <v>0</v>
      </c>
      <c r="BE30" s="247">
        <f t="shared" ca="1" si="18"/>
        <v>0</v>
      </c>
      <c r="BF30" s="247">
        <f t="shared" ca="1" si="18"/>
        <v>0</v>
      </c>
      <c r="BG30" s="247">
        <f t="shared" ca="1" si="18"/>
        <v>0</v>
      </c>
      <c r="BH30" s="247">
        <f t="shared" ca="1" si="18"/>
        <v>0</v>
      </c>
      <c r="BI30" s="247">
        <f t="shared" ca="1" si="18"/>
        <v>0</v>
      </c>
      <c r="BJ30" s="247">
        <f t="shared" ca="1" si="18"/>
        <v>0</v>
      </c>
      <c r="BK30" s="247">
        <f t="shared" ca="1" si="18"/>
        <v>0</v>
      </c>
      <c r="BL30" s="247">
        <f t="shared" ca="1" si="18"/>
        <v>0</v>
      </c>
      <c r="BM30" s="247">
        <f t="shared" ca="1" si="18"/>
        <v>0</v>
      </c>
      <c r="BN30" s="247">
        <f t="shared" ca="1" si="18"/>
        <v>0</v>
      </c>
      <c r="BO30" s="247">
        <f t="shared" ca="1" si="16"/>
        <v>0</v>
      </c>
      <c r="BP30" s="247">
        <f t="shared" ca="1" si="16"/>
        <v>0</v>
      </c>
      <c r="BQ30" s="247">
        <f t="shared" ca="1" si="16"/>
        <v>0</v>
      </c>
      <c r="BR30" s="247">
        <f t="shared" ca="1" si="16"/>
        <v>0</v>
      </c>
      <c r="BS30" s="247">
        <f t="shared" ca="1" si="16"/>
        <v>0</v>
      </c>
      <c r="BT30" s="247">
        <f t="shared" ca="1" si="16"/>
        <v>0</v>
      </c>
      <c r="BU30" s="247">
        <f t="shared" ca="1" si="16"/>
        <v>0</v>
      </c>
      <c r="BV30" s="247">
        <f t="shared" ca="1" si="16"/>
        <v>0</v>
      </c>
      <c r="BW30" s="247">
        <f t="shared" ca="1" si="16"/>
        <v>0</v>
      </c>
      <c r="BX30" s="247">
        <f t="shared" ca="1" si="16"/>
        <v>0</v>
      </c>
      <c r="BY30" s="247">
        <f t="shared" ca="1" si="16"/>
        <v>0</v>
      </c>
      <c r="BZ30" s="247">
        <f t="shared" ca="1" si="16"/>
        <v>0</v>
      </c>
      <c r="CA30" s="247">
        <f t="shared" ca="1" si="16"/>
        <v>0</v>
      </c>
      <c r="CB30" s="247">
        <f t="shared" ca="1" si="16"/>
        <v>0</v>
      </c>
      <c r="CC30" s="247">
        <f t="shared" ca="1" si="16"/>
        <v>0</v>
      </c>
      <c r="CD30" s="247">
        <f t="shared" ca="1" si="16"/>
        <v>0</v>
      </c>
      <c r="CE30" s="247">
        <f t="shared" ca="1" si="16"/>
        <v>0</v>
      </c>
      <c r="CF30" s="247">
        <f t="shared" ca="1" si="16"/>
        <v>0</v>
      </c>
      <c r="CG30" s="247">
        <f t="shared" ca="1" si="16"/>
        <v>0</v>
      </c>
      <c r="CH30" s="247">
        <f t="shared" ca="1" si="16"/>
        <v>0</v>
      </c>
      <c r="CI30" s="247">
        <f t="shared" ca="1" si="16"/>
        <v>0</v>
      </c>
      <c r="CJ30" s="247">
        <f t="shared" ca="1" si="16"/>
        <v>0</v>
      </c>
      <c r="CK30" s="247">
        <f t="shared" ca="1" si="16"/>
        <v>0</v>
      </c>
      <c r="CL30" s="247">
        <f t="shared" ca="1" si="16"/>
        <v>0</v>
      </c>
      <c r="CM30" s="247">
        <f t="shared" ca="1" si="16"/>
        <v>0</v>
      </c>
      <c r="CN30" s="247">
        <f t="shared" ca="1" si="16"/>
        <v>0</v>
      </c>
      <c r="CO30" s="247">
        <f t="shared" ca="1" si="16"/>
        <v>0</v>
      </c>
      <c r="CP30" s="247">
        <f t="shared" ca="1" si="16"/>
        <v>0</v>
      </c>
      <c r="CQ30" s="247">
        <f t="shared" ca="1" si="16"/>
        <v>0</v>
      </c>
      <c r="CR30" s="247">
        <f t="shared" ca="1" si="16"/>
        <v>0</v>
      </c>
      <c r="CS30" s="247">
        <f t="shared" ca="1" si="16"/>
        <v>0</v>
      </c>
      <c r="CT30" s="247">
        <f t="shared" ca="1" si="16"/>
        <v>0</v>
      </c>
      <c r="CU30" s="247">
        <f t="shared" ca="1" si="16"/>
        <v>0</v>
      </c>
      <c r="CV30" s="247">
        <f t="shared" ca="1" si="16"/>
        <v>0</v>
      </c>
      <c r="CW30" s="247">
        <f t="shared" ca="1" si="16"/>
        <v>0</v>
      </c>
      <c r="CX30" s="247">
        <f t="shared" ca="1" si="16"/>
        <v>0</v>
      </c>
      <c r="CY30" s="247">
        <f t="shared" ca="1" si="10"/>
        <v>0</v>
      </c>
    </row>
    <row r="31" spans="1:103" x14ac:dyDescent="0.2">
      <c r="A31" s="246">
        <f t="shared" si="9"/>
        <v>20</v>
      </c>
      <c r="B31" s="238">
        <f>IF(V5=$G$2,SUM($C6:V6),IF(V5&gt;$G$2,V6,0))</f>
        <v>0</v>
      </c>
      <c r="C31" s="247"/>
      <c r="D31" s="247"/>
      <c r="E31" s="247"/>
      <c r="F31" s="247"/>
      <c r="G31" s="247"/>
      <c r="H31" s="247"/>
      <c r="I31" s="247"/>
      <c r="J31" s="247"/>
      <c r="K31" s="247"/>
      <c r="L31" s="247"/>
      <c r="M31" s="247"/>
      <c r="N31" s="247"/>
      <c r="O31" s="247"/>
      <c r="P31" s="247"/>
      <c r="Q31" s="247"/>
      <c r="R31" s="247"/>
      <c r="S31" s="248"/>
      <c r="T31" s="248"/>
      <c r="U31" s="247"/>
      <c r="V31" s="247">
        <f ca="1">($B31/$C$1)/2</f>
        <v>0</v>
      </c>
      <c r="W31" s="247">
        <f ca="1">IF(W$11&lt;$C$1+$A31,$B31/$C$1,IF(W$11=$C$1+$A31,($B31/$C$1)/2,0))</f>
        <v>0</v>
      </c>
      <c r="X31" s="247">
        <f t="shared" ca="1" si="17"/>
        <v>0</v>
      </c>
      <c r="Y31" s="247">
        <f t="shared" ca="1" si="17"/>
        <v>0</v>
      </c>
      <c r="Z31" s="247">
        <f t="shared" ca="1" si="17"/>
        <v>0</v>
      </c>
      <c r="AA31" s="247">
        <f t="shared" ca="1" si="17"/>
        <v>0</v>
      </c>
      <c r="AB31" s="247">
        <f t="shared" ca="1" si="17"/>
        <v>0</v>
      </c>
      <c r="AC31" s="247">
        <f t="shared" ca="1" si="17"/>
        <v>0</v>
      </c>
      <c r="AD31" s="247">
        <f t="shared" ca="1" si="17"/>
        <v>0</v>
      </c>
      <c r="AE31" s="247">
        <f t="shared" ca="1" si="17"/>
        <v>0</v>
      </c>
      <c r="AF31" s="247">
        <f t="shared" ca="1" si="17"/>
        <v>0</v>
      </c>
      <c r="AG31" s="247">
        <f t="shared" ca="1" si="17"/>
        <v>0</v>
      </c>
      <c r="AH31" s="247">
        <f t="shared" ca="1" si="17"/>
        <v>0</v>
      </c>
      <c r="AI31" s="247">
        <f t="shared" ca="1" si="17"/>
        <v>0</v>
      </c>
      <c r="AJ31" s="247">
        <f t="shared" ca="1" si="17"/>
        <v>0</v>
      </c>
      <c r="AK31" s="247">
        <f t="shared" ca="1" si="14"/>
        <v>0</v>
      </c>
      <c r="AL31" s="247">
        <f t="shared" ca="1" si="14"/>
        <v>0</v>
      </c>
      <c r="AM31" s="247">
        <f t="shared" ca="1" si="14"/>
        <v>0</v>
      </c>
      <c r="AN31" s="247">
        <f t="shared" ca="1" si="14"/>
        <v>0</v>
      </c>
      <c r="AO31" s="247">
        <f t="shared" ca="1" si="14"/>
        <v>0</v>
      </c>
      <c r="AP31" s="247">
        <f t="shared" ca="1" si="14"/>
        <v>0</v>
      </c>
      <c r="AQ31" s="247">
        <f t="shared" ca="1" si="14"/>
        <v>0</v>
      </c>
      <c r="AR31" s="247">
        <f t="shared" ca="1" si="14"/>
        <v>0</v>
      </c>
      <c r="AS31" s="247">
        <f t="shared" ca="1" si="14"/>
        <v>0</v>
      </c>
      <c r="AT31" s="247">
        <f t="shared" ca="1" si="14"/>
        <v>0</v>
      </c>
      <c r="AU31" s="247">
        <f t="shared" ca="1" si="13"/>
        <v>0</v>
      </c>
      <c r="AV31" s="247">
        <f t="shared" ca="1" si="13"/>
        <v>0</v>
      </c>
      <c r="AW31" s="247">
        <f t="shared" ca="1" si="13"/>
        <v>0</v>
      </c>
      <c r="AX31" s="247">
        <f t="shared" ca="1" si="13"/>
        <v>0</v>
      </c>
      <c r="AY31" s="247">
        <f t="shared" ca="1" si="18"/>
        <v>0</v>
      </c>
      <c r="AZ31" s="247">
        <f t="shared" ca="1" si="18"/>
        <v>0</v>
      </c>
      <c r="BA31" s="247">
        <f t="shared" ca="1" si="18"/>
        <v>0</v>
      </c>
      <c r="BB31" s="247">
        <f t="shared" ca="1" si="18"/>
        <v>0</v>
      </c>
      <c r="BC31" s="247">
        <f t="shared" ca="1" si="18"/>
        <v>0</v>
      </c>
      <c r="BD31" s="247">
        <f t="shared" ca="1" si="18"/>
        <v>0</v>
      </c>
      <c r="BE31" s="247">
        <f t="shared" ca="1" si="18"/>
        <v>0</v>
      </c>
      <c r="BF31" s="247">
        <f t="shared" ca="1" si="18"/>
        <v>0</v>
      </c>
      <c r="BG31" s="247">
        <f t="shared" ca="1" si="18"/>
        <v>0</v>
      </c>
      <c r="BH31" s="247">
        <f t="shared" ca="1" si="18"/>
        <v>0</v>
      </c>
      <c r="BI31" s="247">
        <f t="shared" ca="1" si="18"/>
        <v>0</v>
      </c>
      <c r="BJ31" s="247">
        <f t="shared" ca="1" si="18"/>
        <v>0</v>
      </c>
      <c r="BK31" s="247">
        <f t="shared" ca="1" si="18"/>
        <v>0</v>
      </c>
      <c r="BL31" s="247">
        <f t="shared" ca="1" si="18"/>
        <v>0</v>
      </c>
      <c r="BM31" s="247">
        <f t="shared" ca="1" si="18"/>
        <v>0</v>
      </c>
      <c r="BN31" s="247">
        <f t="shared" ca="1" si="18"/>
        <v>0</v>
      </c>
      <c r="BO31" s="247">
        <f t="shared" ca="1" si="16"/>
        <v>0</v>
      </c>
      <c r="BP31" s="247">
        <f t="shared" ca="1" si="16"/>
        <v>0</v>
      </c>
      <c r="BQ31" s="247">
        <f t="shared" ca="1" si="16"/>
        <v>0</v>
      </c>
      <c r="BR31" s="247">
        <f t="shared" ca="1" si="16"/>
        <v>0</v>
      </c>
      <c r="BS31" s="247">
        <f t="shared" ca="1" si="16"/>
        <v>0</v>
      </c>
      <c r="BT31" s="247">
        <f t="shared" ca="1" si="16"/>
        <v>0</v>
      </c>
      <c r="BU31" s="247">
        <f t="shared" ca="1" si="16"/>
        <v>0</v>
      </c>
      <c r="BV31" s="247">
        <f t="shared" ca="1" si="16"/>
        <v>0</v>
      </c>
      <c r="BW31" s="247">
        <f t="shared" ca="1" si="16"/>
        <v>0</v>
      </c>
      <c r="BX31" s="247">
        <f t="shared" ca="1" si="16"/>
        <v>0</v>
      </c>
      <c r="BY31" s="247">
        <f t="shared" ca="1" si="16"/>
        <v>0</v>
      </c>
      <c r="BZ31" s="247">
        <f t="shared" ca="1" si="16"/>
        <v>0</v>
      </c>
      <c r="CA31" s="247">
        <f t="shared" ca="1" si="16"/>
        <v>0</v>
      </c>
      <c r="CB31" s="247">
        <f t="shared" ca="1" si="16"/>
        <v>0</v>
      </c>
      <c r="CC31" s="247">
        <f t="shared" ca="1" si="16"/>
        <v>0</v>
      </c>
      <c r="CD31" s="247">
        <f t="shared" ca="1" si="16"/>
        <v>0</v>
      </c>
      <c r="CE31" s="247">
        <f t="shared" ca="1" si="16"/>
        <v>0</v>
      </c>
      <c r="CF31" s="247">
        <f t="shared" ca="1" si="16"/>
        <v>0</v>
      </c>
      <c r="CG31" s="247">
        <f t="shared" ca="1" si="16"/>
        <v>0</v>
      </c>
      <c r="CH31" s="247">
        <f t="shared" ca="1" si="16"/>
        <v>0</v>
      </c>
      <c r="CI31" s="247">
        <f t="shared" ca="1" si="16"/>
        <v>0</v>
      </c>
      <c r="CJ31" s="247">
        <f t="shared" ca="1" si="16"/>
        <v>0</v>
      </c>
      <c r="CK31" s="247">
        <f t="shared" ca="1" si="16"/>
        <v>0</v>
      </c>
      <c r="CL31" s="247">
        <f t="shared" ca="1" si="16"/>
        <v>0</v>
      </c>
      <c r="CM31" s="247">
        <f t="shared" ca="1" si="16"/>
        <v>0</v>
      </c>
      <c r="CN31" s="247">
        <f t="shared" ca="1" si="16"/>
        <v>0</v>
      </c>
      <c r="CO31" s="247">
        <f t="shared" ca="1" si="16"/>
        <v>0</v>
      </c>
      <c r="CP31" s="247">
        <f t="shared" ca="1" si="16"/>
        <v>0</v>
      </c>
      <c r="CQ31" s="247">
        <f t="shared" ca="1" si="16"/>
        <v>0</v>
      </c>
      <c r="CR31" s="247">
        <f t="shared" ca="1" si="16"/>
        <v>0</v>
      </c>
      <c r="CS31" s="247">
        <f t="shared" ca="1" si="16"/>
        <v>0</v>
      </c>
      <c r="CT31" s="247">
        <f t="shared" ca="1" si="16"/>
        <v>0</v>
      </c>
      <c r="CU31" s="247">
        <f t="shared" ca="1" si="16"/>
        <v>0</v>
      </c>
      <c r="CV31" s="247">
        <f t="shared" ca="1" si="16"/>
        <v>0</v>
      </c>
      <c r="CW31" s="247">
        <f t="shared" ca="1" si="16"/>
        <v>0</v>
      </c>
      <c r="CX31" s="247">
        <f t="shared" ca="1" si="16"/>
        <v>0</v>
      </c>
      <c r="CY31" s="247">
        <f t="shared" ca="1" si="10"/>
        <v>0</v>
      </c>
    </row>
    <row r="32" spans="1:103" x14ac:dyDescent="0.2">
      <c r="A32" s="246">
        <f t="shared" si="9"/>
        <v>21</v>
      </c>
      <c r="B32" s="238">
        <f>IF(W5=$G$2,SUM($C6:W6),IF(W5&gt;$G$2,W6,0))</f>
        <v>0</v>
      </c>
      <c r="C32" s="249"/>
      <c r="D32" s="249"/>
      <c r="E32" s="249"/>
      <c r="F32" s="249"/>
      <c r="G32" s="249"/>
      <c r="H32" s="249"/>
      <c r="I32" s="249"/>
      <c r="J32" s="249"/>
      <c r="K32" s="249"/>
      <c r="L32" s="249"/>
      <c r="M32" s="249"/>
      <c r="N32" s="249"/>
      <c r="O32" s="249"/>
      <c r="P32" s="249"/>
      <c r="Q32" s="249"/>
      <c r="R32" s="249"/>
      <c r="S32" s="250"/>
      <c r="T32" s="250"/>
      <c r="U32" s="250"/>
      <c r="V32" s="247"/>
      <c r="W32" s="247">
        <f ca="1">($B32/$C$1)/2</f>
        <v>0</v>
      </c>
      <c r="X32" s="247">
        <f t="shared" ref="X32:CI32" ca="1" si="19">($B32/$C$1)/2</f>
        <v>0</v>
      </c>
      <c r="Y32" s="247">
        <f t="shared" ca="1" si="19"/>
        <v>0</v>
      </c>
      <c r="Z32" s="247">
        <f t="shared" ca="1" si="19"/>
        <v>0</v>
      </c>
      <c r="AA32" s="247">
        <f t="shared" ca="1" si="19"/>
        <v>0</v>
      </c>
      <c r="AB32" s="247">
        <f t="shared" ca="1" si="19"/>
        <v>0</v>
      </c>
      <c r="AC32" s="247">
        <f t="shared" ca="1" si="19"/>
        <v>0</v>
      </c>
      <c r="AD32" s="247">
        <f t="shared" ca="1" si="19"/>
        <v>0</v>
      </c>
      <c r="AE32" s="247">
        <f t="shared" ca="1" si="19"/>
        <v>0</v>
      </c>
      <c r="AF32" s="247">
        <f t="shared" ca="1" si="19"/>
        <v>0</v>
      </c>
      <c r="AG32" s="247">
        <f t="shared" ca="1" si="19"/>
        <v>0</v>
      </c>
      <c r="AH32" s="247">
        <f t="shared" ca="1" si="19"/>
        <v>0</v>
      </c>
      <c r="AI32" s="247">
        <f t="shared" ca="1" si="19"/>
        <v>0</v>
      </c>
      <c r="AJ32" s="247">
        <f t="shared" ca="1" si="19"/>
        <v>0</v>
      </c>
      <c r="AK32" s="247">
        <f t="shared" ca="1" si="19"/>
        <v>0</v>
      </c>
      <c r="AL32" s="247">
        <f t="shared" ca="1" si="19"/>
        <v>0</v>
      </c>
      <c r="AM32" s="247">
        <f t="shared" ca="1" si="19"/>
        <v>0</v>
      </c>
      <c r="AN32" s="247">
        <f t="shared" ca="1" si="19"/>
        <v>0</v>
      </c>
      <c r="AO32" s="247">
        <f t="shared" ca="1" si="19"/>
        <v>0</v>
      </c>
      <c r="AP32" s="247">
        <f t="shared" ca="1" si="19"/>
        <v>0</v>
      </c>
      <c r="AQ32" s="247">
        <f t="shared" ca="1" si="19"/>
        <v>0</v>
      </c>
      <c r="AR32" s="247">
        <f t="shared" ca="1" si="19"/>
        <v>0</v>
      </c>
      <c r="AS32" s="247">
        <f t="shared" ca="1" si="19"/>
        <v>0</v>
      </c>
      <c r="AT32" s="247">
        <f t="shared" ca="1" si="19"/>
        <v>0</v>
      </c>
      <c r="AU32" s="247">
        <f t="shared" ca="1" si="19"/>
        <v>0</v>
      </c>
      <c r="AV32" s="247">
        <f t="shared" ca="1" si="19"/>
        <v>0</v>
      </c>
      <c r="AW32" s="247">
        <f t="shared" ca="1" si="19"/>
        <v>0</v>
      </c>
      <c r="AX32" s="247">
        <f t="shared" ca="1" si="19"/>
        <v>0</v>
      </c>
      <c r="AY32" s="247">
        <f t="shared" ca="1" si="19"/>
        <v>0</v>
      </c>
      <c r="AZ32" s="247">
        <f t="shared" ca="1" si="19"/>
        <v>0</v>
      </c>
      <c r="BA32" s="247">
        <f t="shared" ca="1" si="19"/>
        <v>0</v>
      </c>
      <c r="BB32" s="247">
        <f t="shared" ca="1" si="19"/>
        <v>0</v>
      </c>
      <c r="BC32" s="247">
        <f t="shared" ca="1" si="19"/>
        <v>0</v>
      </c>
      <c r="BD32" s="247">
        <f t="shared" ca="1" si="19"/>
        <v>0</v>
      </c>
      <c r="BE32" s="247">
        <f t="shared" ca="1" si="19"/>
        <v>0</v>
      </c>
      <c r="BF32" s="247">
        <f t="shared" ca="1" si="19"/>
        <v>0</v>
      </c>
      <c r="BG32" s="247">
        <f t="shared" ca="1" si="19"/>
        <v>0</v>
      </c>
      <c r="BH32" s="247">
        <f t="shared" ca="1" si="19"/>
        <v>0</v>
      </c>
      <c r="BI32" s="247">
        <f t="shared" ca="1" si="19"/>
        <v>0</v>
      </c>
      <c r="BJ32" s="247">
        <f t="shared" ca="1" si="19"/>
        <v>0</v>
      </c>
      <c r="BK32" s="247">
        <f t="shared" ca="1" si="19"/>
        <v>0</v>
      </c>
      <c r="BL32" s="247">
        <f t="shared" ca="1" si="19"/>
        <v>0</v>
      </c>
      <c r="BM32" s="247">
        <f t="shared" ca="1" si="19"/>
        <v>0</v>
      </c>
      <c r="BN32" s="247">
        <f t="shared" ca="1" si="19"/>
        <v>0</v>
      </c>
      <c r="BO32" s="247">
        <f t="shared" ca="1" si="19"/>
        <v>0</v>
      </c>
      <c r="BP32" s="247">
        <f t="shared" ca="1" si="19"/>
        <v>0</v>
      </c>
      <c r="BQ32" s="247">
        <f t="shared" ca="1" si="19"/>
        <v>0</v>
      </c>
      <c r="BR32" s="247">
        <f t="shared" ca="1" si="19"/>
        <v>0</v>
      </c>
      <c r="BS32" s="247">
        <f t="shared" ca="1" si="19"/>
        <v>0</v>
      </c>
      <c r="BT32" s="247">
        <f t="shared" ca="1" si="19"/>
        <v>0</v>
      </c>
      <c r="BU32" s="247">
        <f t="shared" ca="1" si="19"/>
        <v>0</v>
      </c>
      <c r="BV32" s="247">
        <f t="shared" ca="1" si="19"/>
        <v>0</v>
      </c>
      <c r="BW32" s="247">
        <f t="shared" ca="1" si="19"/>
        <v>0</v>
      </c>
      <c r="BX32" s="247">
        <f t="shared" ca="1" si="19"/>
        <v>0</v>
      </c>
      <c r="BY32" s="247">
        <f t="shared" ca="1" si="19"/>
        <v>0</v>
      </c>
      <c r="BZ32" s="247">
        <f t="shared" ca="1" si="19"/>
        <v>0</v>
      </c>
      <c r="CA32" s="247">
        <f t="shared" ca="1" si="19"/>
        <v>0</v>
      </c>
      <c r="CB32" s="247">
        <f t="shared" ca="1" si="19"/>
        <v>0</v>
      </c>
      <c r="CC32" s="247">
        <f t="shared" ca="1" si="19"/>
        <v>0</v>
      </c>
      <c r="CD32" s="247">
        <f t="shared" ca="1" si="19"/>
        <v>0</v>
      </c>
      <c r="CE32" s="247">
        <f t="shared" ca="1" si="19"/>
        <v>0</v>
      </c>
      <c r="CF32" s="247">
        <f t="shared" ca="1" si="19"/>
        <v>0</v>
      </c>
      <c r="CG32" s="247">
        <f t="shared" ca="1" si="19"/>
        <v>0</v>
      </c>
      <c r="CH32" s="247">
        <f t="shared" ca="1" si="19"/>
        <v>0</v>
      </c>
      <c r="CI32" s="247">
        <f t="shared" ca="1" si="19"/>
        <v>0</v>
      </c>
      <c r="CJ32" s="247">
        <f t="shared" ref="CJ32:CX32" ca="1" si="20">($B32/$C$1)/2</f>
        <v>0</v>
      </c>
      <c r="CK32" s="247">
        <f t="shared" ca="1" si="20"/>
        <v>0</v>
      </c>
      <c r="CL32" s="247">
        <f t="shared" ca="1" si="20"/>
        <v>0</v>
      </c>
      <c r="CM32" s="247">
        <f t="shared" ca="1" si="20"/>
        <v>0</v>
      </c>
      <c r="CN32" s="247">
        <f t="shared" ca="1" si="20"/>
        <v>0</v>
      </c>
      <c r="CO32" s="247">
        <f t="shared" ca="1" si="20"/>
        <v>0</v>
      </c>
      <c r="CP32" s="247">
        <f t="shared" ca="1" si="20"/>
        <v>0</v>
      </c>
      <c r="CQ32" s="247">
        <f t="shared" ca="1" si="20"/>
        <v>0</v>
      </c>
      <c r="CR32" s="247">
        <f t="shared" ca="1" si="20"/>
        <v>0</v>
      </c>
      <c r="CS32" s="247">
        <f t="shared" ca="1" si="20"/>
        <v>0</v>
      </c>
      <c r="CT32" s="247">
        <f t="shared" ca="1" si="20"/>
        <v>0</v>
      </c>
      <c r="CU32" s="247">
        <f t="shared" ca="1" si="20"/>
        <v>0</v>
      </c>
      <c r="CV32" s="247">
        <f t="shared" ca="1" si="20"/>
        <v>0</v>
      </c>
      <c r="CW32" s="247">
        <f t="shared" ca="1" si="20"/>
        <v>0</v>
      </c>
      <c r="CX32" s="247">
        <f t="shared" ca="1" si="20"/>
        <v>0</v>
      </c>
      <c r="CY32" s="247">
        <f t="shared" ca="1" si="10"/>
        <v>0</v>
      </c>
    </row>
    <row r="33" spans="1:103" x14ac:dyDescent="0.2">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7"/>
    </row>
    <row r="34" spans="1:103" s="237" customFormat="1" ht="15" customHeight="1" x14ac:dyDescent="0.2">
      <c r="A34" s="251" t="s">
        <v>69</v>
      </c>
      <c r="B34" s="251"/>
      <c r="C34" s="252">
        <f t="shared" ref="C34:CY34" ca="1" si="21">SUM(C12:C33)</f>
        <v>0</v>
      </c>
      <c r="D34" s="252">
        <f t="shared" ca="1" si="21"/>
        <v>0</v>
      </c>
      <c r="E34" s="252">
        <f t="shared" ca="1" si="21"/>
        <v>0</v>
      </c>
      <c r="F34" s="252">
        <f t="shared" ca="1" si="21"/>
        <v>0</v>
      </c>
      <c r="G34" s="252">
        <f t="shared" ca="1" si="21"/>
        <v>0</v>
      </c>
      <c r="H34" s="252">
        <f t="shared" ca="1" si="21"/>
        <v>0</v>
      </c>
      <c r="I34" s="252">
        <f t="shared" ca="1" si="21"/>
        <v>0</v>
      </c>
      <c r="J34" s="252">
        <f t="shared" ca="1" si="21"/>
        <v>0</v>
      </c>
      <c r="K34" s="252">
        <f t="shared" ca="1" si="21"/>
        <v>0</v>
      </c>
      <c r="L34" s="252">
        <f t="shared" ca="1" si="21"/>
        <v>0</v>
      </c>
      <c r="M34" s="252">
        <f t="shared" ca="1" si="21"/>
        <v>0</v>
      </c>
      <c r="N34" s="252">
        <f t="shared" ca="1" si="21"/>
        <v>0</v>
      </c>
      <c r="O34" s="252">
        <f t="shared" ca="1" si="21"/>
        <v>0</v>
      </c>
      <c r="P34" s="252">
        <f t="shared" ca="1" si="21"/>
        <v>0</v>
      </c>
      <c r="Q34" s="252">
        <f t="shared" ca="1" si="21"/>
        <v>0</v>
      </c>
      <c r="R34" s="252">
        <f t="shared" ca="1" si="21"/>
        <v>0</v>
      </c>
      <c r="S34" s="252">
        <f t="shared" ca="1" si="21"/>
        <v>0</v>
      </c>
      <c r="T34" s="252">
        <f t="shared" ca="1" si="21"/>
        <v>0</v>
      </c>
      <c r="U34" s="252">
        <f t="shared" ca="1" si="21"/>
        <v>0</v>
      </c>
      <c r="V34" s="252">
        <f t="shared" ca="1" si="21"/>
        <v>0</v>
      </c>
      <c r="W34" s="252">
        <f t="shared" ca="1" si="21"/>
        <v>0</v>
      </c>
      <c r="X34" s="252">
        <f t="shared" ref="X34:CI34" ca="1" si="22">SUM(X12:X33)</f>
        <v>0</v>
      </c>
      <c r="Y34" s="252">
        <f t="shared" ca="1" si="22"/>
        <v>0</v>
      </c>
      <c r="Z34" s="252">
        <f t="shared" ca="1" si="22"/>
        <v>0</v>
      </c>
      <c r="AA34" s="252">
        <f t="shared" ca="1" si="22"/>
        <v>0</v>
      </c>
      <c r="AB34" s="252">
        <f t="shared" ca="1" si="22"/>
        <v>0</v>
      </c>
      <c r="AC34" s="252">
        <f t="shared" ca="1" si="22"/>
        <v>0</v>
      </c>
      <c r="AD34" s="252">
        <f t="shared" ca="1" si="22"/>
        <v>0</v>
      </c>
      <c r="AE34" s="252">
        <f t="shared" ca="1" si="22"/>
        <v>0</v>
      </c>
      <c r="AF34" s="252">
        <f t="shared" ca="1" si="22"/>
        <v>0</v>
      </c>
      <c r="AG34" s="252">
        <f t="shared" ca="1" si="22"/>
        <v>0</v>
      </c>
      <c r="AH34" s="252">
        <f t="shared" ca="1" si="22"/>
        <v>0</v>
      </c>
      <c r="AI34" s="252">
        <f t="shared" ca="1" si="22"/>
        <v>0</v>
      </c>
      <c r="AJ34" s="252">
        <f t="shared" ca="1" si="22"/>
        <v>0</v>
      </c>
      <c r="AK34" s="252">
        <f t="shared" ca="1" si="22"/>
        <v>0</v>
      </c>
      <c r="AL34" s="252">
        <f t="shared" ca="1" si="22"/>
        <v>0</v>
      </c>
      <c r="AM34" s="252">
        <f t="shared" ca="1" si="22"/>
        <v>0</v>
      </c>
      <c r="AN34" s="252">
        <f t="shared" ca="1" si="22"/>
        <v>0</v>
      </c>
      <c r="AO34" s="252">
        <f t="shared" ca="1" si="22"/>
        <v>0</v>
      </c>
      <c r="AP34" s="252">
        <f t="shared" ca="1" si="22"/>
        <v>0</v>
      </c>
      <c r="AQ34" s="252">
        <f t="shared" ca="1" si="22"/>
        <v>0</v>
      </c>
      <c r="AR34" s="252">
        <f t="shared" ca="1" si="22"/>
        <v>0</v>
      </c>
      <c r="AS34" s="252">
        <f t="shared" ca="1" si="22"/>
        <v>0</v>
      </c>
      <c r="AT34" s="252">
        <f t="shared" ca="1" si="22"/>
        <v>0</v>
      </c>
      <c r="AU34" s="252">
        <f t="shared" ca="1" si="22"/>
        <v>0</v>
      </c>
      <c r="AV34" s="252">
        <f t="shared" ca="1" si="22"/>
        <v>0</v>
      </c>
      <c r="AW34" s="252">
        <f t="shared" ca="1" si="22"/>
        <v>0</v>
      </c>
      <c r="AX34" s="252">
        <f t="shared" ca="1" si="22"/>
        <v>0</v>
      </c>
      <c r="AY34" s="252">
        <f t="shared" ca="1" si="22"/>
        <v>0</v>
      </c>
      <c r="AZ34" s="252">
        <f t="shared" ca="1" si="22"/>
        <v>0</v>
      </c>
      <c r="BA34" s="252">
        <f t="shared" ca="1" si="22"/>
        <v>0</v>
      </c>
      <c r="BB34" s="252">
        <f t="shared" ca="1" si="22"/>
        <v>0</v>
      </c>
      <c r="BC34" s="252">
        <f t="shared" ca="1" si="22"/>
        <v>0</v>
      </c>
      <c r="BD34" s="252">
        <f t="shared" ca="1" si="22"/>
        <v>0</v>
      </c>
      <c r="BE34" s="252">
        <f t="shared" ca="1" si="22"/>
        <v>0</v>
      </c>
      <c r="BF34" s="252">
        <f t="shared" ca="1" si="22"/>
        <v>0</v>
      </c>
      <c r="BG34" s="252">
        <f t="shared" ca="1" si="22"/>
        <v>0</v>
      </c>
      <c r="BH34" s="252">
        <f t="shared" ca="1" si="22"/>
        <v>0</v>
      </c>
      <c r="BI34" s="252">
        <f t="shared" ca="1" si="22"/>
        <v>0</v>
      </c>
      <c r="BJ34" s="252">
        <f t="shared" ca="1" si="22"/>
        <v>0</v>
      </c>
      <c r="BK34" s="252">
        <f t="shared" ca="1" si="22"/>
        <v>0</v>
      </c>
      <c r="BL34" s="252">
        <f t="shared" ca="1" si="22"/>
        <v>0</v>
      </c>
      <c r="BM34" s="252">
        <f t="shared" ca="1" si="22"/>
        <v>0</v>
      </c>
      <c r="BN34" s="252">
        <f t="shared" ca="1" si="22"/>
        <v>0</v>
      </c>
      <c r="BO34" s="252">
        <f t="shared" ca="1" si="22"/>
        <v>0</v>
      </c>
      <c r="BP34" s="252">
        <f t="shared" ca="1" si="22"/>
        <v>0</v>
      </c>
      <c r="BQ34" s="252">
        <f t="shared" ca="1" si="22"/>
        <v>0</v>
      </c>
      <c r="BR34" s="252">
        <f t="shared" ca="1" si="22"/>
        <v>0</v>
      </c>
      <c r="BS34" s="252">
        <f t="shared" ca="1" si="22"/>
        <v>0</v>
      </c>
      <c r="BT34" s="252">
        <f t="shared" ca="1" si="22"/>
        <v>0</v>
      </c>
      <c r="BU34" s="252">
        <f t="shared" ca="1" si="22"/>
        <v>0</v>
      </c>
      <c r="BV34" s="252">
        <f t="shared" ca="1" si="22"/>
        <v>0</v>
      </c>
      <c r="BW34" s="252">
        <f t="shared" ca="1" si="22"/>
        <v>0</v>
      </c>
      <c r="BX34" s="252">
        <f t="shared" ca="1" si="22"/>
        <v>0</v>
      </c>
      <c r="BY34" s="252">
        <f t="shared" ca="1" si="22"/>
        <v>0</v>
      </c>
      <c r="BZ34" s="252">
        <f t="shared" ca="1" si="22"/>
        <v>0</v>
      </c>
      <c r="CA34" s="252">
        <f t="shared" ca="1" si="22"/>
        <v>0</v>
      </c>
      <c r="CB34" s="252">
        <f t="shared" ca="1" si="22"/>
        <v>0</v>
      </c>
      <c r="CC34" s="252">
        <f t="shared" ca="1" si="22"/>
        <v>0</v>
      </c>
      <c r="CD34" s="252">
        <f t="shared" ca="1" si="22"/>
        <v>0</v>
      </c>
      <c r="CE34" s="252">
        <f t="shared" ca="1" si="22"/>
        <v>0</v>
      </c>
      <c r="CF34" s="252">
        <f t="shared" ca="1" si="22"/>
        <v>0</v>
      </c>
      <c r="CG34" s="252">
        <f t="shared" ca="1" si="22"/>
        <v>0</v>
      </c>
      <c r="CH34" s="252">
        <f t="shared" ca="1" si="22"/>
        <v>0</v>
      </c>
      <c r="CI34" s="252">
        <f t="shared" ca="1" si="22"/>
        <v>0</v>
      </c>
      <c r="CJ34" s="252">
        <f t="shared" ref="CJ34:CX34" ca="1" si="23">SUM(CJ12:CJ33)</f>
        <v>0</v>
      </c>
      <c r="CK34" s="252">
        <f t="shared" ca="1" si="23"/>
        <v>0</v>
      </c>
      <c r="CL34" s="252">
        <f t="shared" ca="1" si="23"/>
        <v>0</v>
      </c>
      <c r="CM34" s="252">
        <f t="shared" ca="1" si="23"/>
        <v>0</v>
      </c>
      <c r="CN34" s="252">
        <f t="shared" ca="1" si="23"/>
        <v>0</v>
      </c>
      <c r="CO34" s="252">
        <f t="shared" ca="1" si="23"/>
        <v>0</v>
      </c>
      <c r="CP34" s="252">
        <f t="shared" ca="1" si="23"/>
        <v>0</v>
      </c>
      <c r="CQ34" s="252">
        <f t="shared" ca="1" si="23"/>
        <v>0</v>
      </c>
      <c r="CR34" s="252">
        <f t="shared" ca="1" si="23"/>
        <v>0</v>
      </c>
      <c r="CS34" s="252">
        <f t="shared" ca="1" si="23"/>
        <v>0</v>
      </c>
      <c r="CT34" s="252">
        <f t="shared" ca="1" si="23"/>
        <v>0</v>
      </c>
      <c r="CU34" s="252">
        <f t="shared" ca="1" si="23"/>
        <v>0</v>
      </c>
      <c r="CV34" s="252">
        <f t="shared" ca="1" si="23"/>
        <v>0</v>
      </c>
      <c r="CW34" s="252">
        <f t="shared" ca="1" si="23"/>
        <v>0</v>
      </c>
      <c r="CX34" s="252">
        <f t="shared" ca="1" si="23"/>
        <v>0</v>
      </c>
      <c r="CY34" s="252">
        <f t="shared" ca="1" si="21"/>
        <v>0</v>
      </c>
    </row>
    <row r="37" spans="1:103" x14ac:dyDescent="0.2">
      <c r="A37" s="253" t="s">
        <v>72</v>
      </c>
      <c r="B37" s="253"/>
      <c r="C37" s="253"/>
      <c r="D37" s="253"/>
      <c r="E37" s="253"/>
      <c r="F37" s="253"/>
      <c r="G37" s="253"/>
      <c r="H37" s="253"/>
      <c r="I37" s="253"/>
      <c r="R37" s="106"/>
    </row>
    <row r="38" spans="1:103" s="245" customFormat="1" x14ac:dyDescent="0.2">
      <c r="A38" s="254" t="s">
        <v>71</v>
      </c>
      <c r="B38" s="255"/>
      <c r="C38" s="243">
        <v>1</v>
      </c>
      <c r="D38" s="243">
        <f t="shared" ref="D38:BO38" si="24">C38+1</f>
        <v>2</v>
      </c>
      <c r="E38" s="243">
        <f t="shared" si="24"/>
        <v>3</v>
      </c>
      <c r="F38" s="243">
        <f t="shared" si="24"/>
        <v>4</v>
      </c>
      <c r="G38" s="243">
        <f t="shared" si="24"/>
        <v>5</v>
      </c>
      <c r="H38" s="243">
        <f t="shared" si="24"/>
        <v>6</v>
      </c>
      <c r="I38" s="243">
        <f t="shared" si="24"/>
        <v>7</v>
      </c>
      <c r="J38" s="243">
        <f t="shared" si="24"/>
        <v>8</v>
      </c>
      <c r="K38" s="243">
        <f t="shared" si="24"/>
        <v>9</v>
      </c>
      <c r="L38" s="243">
        <f t="shared" si="24"/>
        <v>10</v>
      </c>
      <c r="M38" s="243">
        <f t="shared" si="24"/>
        <v>11</v>
      </c>
      <c r="N38" s="243">
        <f t="shared" si="24"/>
        <v>12</v>
      </c>
      <c r="O38" s="243">
        <f t="shared" si="24"/>
        <v>13</v>
      </c>
      <c r="P38" s="243">
        <f t="shared" si="24"/>
        <v>14</v>
      </c>
      <c r="Q38" s="243">
        <f t="shared" si="24"/>
        <v>15</v>
      </c>
      <c r="R38" s="243">
        <f t="shared" si="24"/>
        <v>16</v>
      </c>
      <c r="S38" s="243">
        <f t="shared" si="24"/>
        <v>17</v>
      </c>
      <c r="T38" s="243">
        <f t="shared" si="24"/>
        <v>18</v>
      </c>
      <c r="U38" s="243">
        <f t="shared" si="24"/>
        <v>19</v>
      </c>
      <c r="V38" s="243">
        <f t="shared" si="24"/>
        <v>20</v>
      </c>
      <c r="W38" s="243">
        <f t="shared" si="24"/>
        <v>21</v>
      </c>
      <c r="X38" s="243">
        <f t="shared" si="24"/>
        <v>22</v>
      </c>
      <c r="Y38" s="243">
        <f t="shared" si="24"/>
        <v>23</v>
      </c>
      <c r="Z38" s="243">
        <f t="shared" si="24"/>
        <v>24</v>
      </c>
      <c r="AA38" s="243">
        <f t="shared" si="24"/>
        <v>25</v>
      </c>
      <c r="AB38" s="243">
        <f t="shared" si="24"/>
        <v>26</v>
      </c>
      <c r="AC38" s="243">
        <f t="shared" si="24"/>
        <v>27</v>
      </c>
      <c r="AD38" s="243">
        <f t="shared" si="24"/>
        <v>28</v>
      </c>
      <c r="AE38" s="243">
        <f t="shared" si="24"/>
        <v>29</v>
      </c>
      <c r="AF38" s="243">
        <f t="shared" si="24"/>
        <v>30</v>
      </c>
      <c r="AG38" s="243">
        <f t="shared" si="24"/>
        <v>31</v>
      </c>
      <c r="AH38" s="243">
        <f t="shared" si="24"/>
        <v>32</v>
      </c>
      <c r="AI38" s="243">
        <f t="shared" si="24"/>
        <v>33</v>
      </c>
      <c r="AJ38" s="243">
        <f t="shared" si="24"/>
        <v>34</v>
      </c>
      <c r="AK38" s="243">
        <f t="shared" si="24"/>
        <v>35</v>
      </c>
      <c r="AL38" s="243">
        <f t="shared" si="24"/>
        <v>36</v>
      </c>
      <c r="AM38" s="243">
        <f t="shared" si="24"/>
        <v>37</v>
      </c>
      <c r="AN38" s="243">
        <f t="shared" si="24"/>
        <v>38</v>
      </c>
      <c r="AO38" s="243">
        <f t="shared" si="24"/>
        <v>39</v>
      </c>
      <c r="AP38" s="243">
        <f t="shared" si="24"/>
        <v>40</v>
      </c>
      <c r="AQ38" s="243">
        <f t="shared" si="24"/>
        <v>41</v>
      </c>
      <c r="AR38" s="243">
        <f t="shared" si="24"/>
        <v>42</v>
      </c>
      <c r="AS38" s="243">
        <f t="shared" si="24"/>
        <v>43</v>
      </c>
      <c r="AT38" s="243">
        <f t="shared" si="24"/>
        <v>44</v>
      </c>
      <c r="AU38" s="243">
        <f t="shared" si="24"/>
        <v>45</v>
      </c>
      <c r="AV38" s="243">
        <f t="shared" si="24"/>
        <v>46</v>
      </c>
      <c r="AW38" s="243">
        <f t="shared" si="24"/>
        <v>47</v>
      </c>
      <c r="AX38" s="243">
        <f t="shared" si="24"/>
        <v>48</v>
      </c>
      <c r="AY38" s="243">
        <f t="shared" si="24"/>
        <v>49</v>
      </c>
      <c r="AZ38" s="243">
        <f t="shared" si="24"/>
        <v>50</v>
      </c>
      <c r="BA38" s="243">
        <f t="shared" si="24"/>
        <v>51</v>
      </c>
      <c r="BB38" s="243">
        <f t="shared" si="24"/>
        <v>52</v>
      </c>
      <c r="BC38" s="243">
        <f t="shared" si="24"/>
        <v>53</v>
      </c>
      <c r="BD38" s="243">
        <f t="shared" si="24"/>
        <v>54</v>
      </c>
      <c r="BE38" s="243">
        <f t="shared" si="24"/>
        <v>55</v>
      </c>
      <c r="BF38" s="243">
        <f t="shared" si="24"/>
        <v>56</v>
      </c>
      <c r="BG38" s="243">
        <f t="shared" si="24"/>
        <v>57</v>
      </c>
      <c r="BH38" s="243">
        <f t="shared" si="24"/>
        <v>58</v>
      </c>
      <c r="BI38" s="243">
        <f t="shared" si="24"/>
        <v>59</v>
      </c>
      <c r="BJ38" s="243">
        <f t="shared" si="24"/>
        <v>60</v>
      </c>
      <c r="BK38" s="243">
        <f t="shared" si="24"/>
        <v>61</v>
      </c>
      <c r="BL38" s="243">
        <f t="shared" si="24"/>
        <v>62</v>
      </c>
      <c r="BM38" s="243">
        <f t="shared" si="24"/>
        <v>63</v>
      </c>
      <c r="BN38" s="243">
        <f t="shared" si="24"/>
        <v>64</v>
      </c>
      <c r="BO38" s="243">
        <f t="shared" si="24"/>
        <v>65</v>
      </c>
      <c r="BP38" s="243">
        <f t="shared" ref="BP38:CX38" si="25">BO38+1</f>
        <v>66</v>
      </c>
      <c r="BQ38" s="243">
        <f t="shared" si="25"/>
        <v>67</v>
      </c>
      <c r="BR38" s="243">
        <f t="shared" si="25"/>
        <v>68</v>
      </c>
      <c r="BS38" s="243">
        <f t="shared" si="25"/>
        <v>69</v>
      </c>
      <c r="BT38" s="243">
        <f t="shared" si="25"/>
        <v>70</v>
      </c>
      <c r="BU38" s="243">
        <f t="shared" si="25"/>
        <v>71</v>
      </c>
      <c r="BV38" s="243">
        <f t="shared" si="25"/>
        <v>72</v>
      </c>
      <c r="BW38" s="243">
        <f t="shared" si="25"/>
        <v>73</v>
      </c>
      <c r="BX38" s="243">
        <f t="shared" si="25"/>
        <v>74</v>
      </c>
      <c r="BY38" s="243">
        <f t="shared" si="25"/>
        <v>75</v>
      </c>
      <c r="BZ38" s="243">
        <f t="shared" si="25"/>
        <v>76</v>
      </c>
      <c r="CA38" s="243">
        <f t="shared" si="25"/>
        <v>77</v>
      </c>
      <c r="CB38" s="243">
        <f t="shared" si="25"/>
        <v>78</v>
      </c>
      <c r="CC38" s="243">
        <f t="shared" si="25"/>
        <v>79</v>
      </c>
      <c r="CD38" s="243">
        <f t="shared" si="25"/>
        <v>80</v>
      </c>
      <c r="CE38" s="243">
        <f t="shared" si="25"/>
        <v>81</v>
      </c>
      <c r="CF38" s="243">
        <f t="shared" si="25"/>
        <v>82</v>
      </c>
      <c r="CG38" s="243">
        <f t="shared" si="25"/>
        <v>83</v>
      </c>
      <c r="CH38" s="243">
        <f t="shared" si="25"/>
        <v>84</v>
      </c>
      <c r="CI38" s="243">
        <f t="shared" si="25"/>
        <v>85</v>
      </c>
      <c r="CJ38" s="243">
        <f t="shared" si="25"/>
        <v>86</v>
      </c>
      <c r="CK38" s="243">
        <f t="shared" si="25"/>
        <v>87</v>
      </c>
      <c r="CL38" s="243">
        <f t="shared" si="25"/>
        <v>88</v>
      </c>
      <c r="CM38" s="243">
        <f t="shared" si="25"/>
        <v>89</v>
      </c>
      <c r="CN38" s="243">
        <f t="shared" si="25"/>
        <v>90</v>
      </c>
      <c r="CO38" s="243">
        <f t="shared" si="25"/>
        <v>91</v>
      </c>
      <c r="CP38" s="243">
        <f t="shared" si="25"/>
        <v>92</v>
      </c>
      <c r="CQ38" s="243">
        <f t="shared" si="25"/>
        <v>93</v>
      </c>
      <c r="CR38" s="243">
        <f t="shared" si="25"/>
        <v>94</v>
      </c>
      <c r="CS38" s="243">
        <f t="shared" si="25"/>
        <v>95</v>
      </c>
      <c r="CT38" s="243">
        <f t="shared" si="25"/>
        <v>96</v>
      </c>
      <c r="CU38" s="243">
        <f t="shared" si="25"/>
        <v>97</v>
      </c>
      <c r="CV38" s="243">
        <f t="shared" si="25"/>
        <v>98</v>
      </c>
      <c r="CW38" s="243">
        <f t="shared" si="25"/>
        <v>99</v>
      </c>
      <c r="CX38" s="243">
        <f t="shared" si="25"/>
        <v>100</v>
      </c>
      <c r="CY38" s="244">
        <v>101</v>
      </c>
    </row>
    <row r="39" spans="1:103" x14ac:dyDescent="0.2">
      <c r="A39" s="246">
        <v>1</v>
      </c>
      <c r="B39" s="238">
        <f>B12</f>
        <v>0</v>
      </c>
      <c r="C39" s="248">
        <f ca="1">IF(AND('Bonus Depreciation Help'!$C$34="100%",C$5=Inservice),$B39,IF(AND('Bonus Depreciation Help'!$C$34="50%",C$5=Inservice),VLOOKUP($C$2,'LookUp Ranges'!$A$64:$CY$69,D$38)*$B39,VLOOKUP($C$2,'LookUp Ranges'!$A$56:$CY$62,D$38)*$B39))</f>
        <v>0</v>
      </c>
      <c r="D39" s="248">
        <f ca="1">IF($C39=$B39,0,IF(AND('Bonus Depreciation Help'!$C$34="50%",$C$5=Inservice),VLOOKUP($C$2,'LookUp Ranges'!$A$64:$CY$69,E$38)*$B39,VLOOKUP($C$2,'LookUp Ranges'!$A$56:$CY$62,E$38)*$B39))</f>
        <v>0</v>
      </c>
      <c r="E39" s="248">
        <f ca="1">IF($C39=$B39,0,IF(AND('Bonus Depreciation Help'!$C$34="50%",$C$5=Inservice),VLOOKUP($C$2,'LookUp Ranges'!$A$64:$CY$69,F$38)*$B39,VLOOKUP($C$2,'LookUp Ranges'!$A$56:$CY$62,F$38)*$B39))</f>
        <v>0</v>
      </c>
      <c r="F39" s="248">
        <f ca="1">IF($C39=$B39,0,IF(AND('Bonus Depreciation Help'!$C$34="50%",$C$5=Inservice),VLOOKUP($C$2,'LookUp Ranges'!$A$64:$CY$69,G$38)*$B39,VLOOKUP($C$2,'LookUp Ranges'!$A$56:$CY$62,G$38)*$B39))</f>
        <v>0</v>
      </c>
      <c r="G39" s="248">
        <f ca="1">IF($C39=$B39,0,IF(AND('Bonus Depreciation Help'!$C$34="50%",$C$5=Inservice),VLOOKUP($C$2,'LookUp Ranges'!$A$64:$CY$69,H$38)*$B39,VLOOKUP($C$2,'LookUp Ranges'!$A$56:$CY$62,H$38)*$B39))</f>
        <v>0</v>
      </c>
      <c r="H39" s="248">
        <f ca="1">IF($C39=$B39,0,IF(AND('Bonus Depreciation Help'!$C$34="50%",$C$5=Inservice),VLOOKUP($C$2,'LookUp Ranges'!$A$64:$CY$69,I$38)*$B39,VLOOKUP($C$2,'LookUp Ranges'!$A$56:$CY$62,I$38)*$B39))</f>
        <v>0</v>
      </c>
      <c r="I39" s="248">
        <f ca="1">IF($C39=$B39,0,IF(AND('Bonus Depreciation Help'!$C$34="50%",$C$5=Inservice),VLOOKUP($C$2,'LookUp Ranges'!$A$64:$CY$69,J$38)*$B39,VLOOKUP($C$2,'LookUp Ranges'!$A$56:$CY$62,J$38)*$B39))</f>
        <v>0</v>
      </c>
      <c r="J39" s="248">
        <f ca="1">IF($C39=$B39,0,IF(AND('Bonus Depreciation Help'!$C$34="50%",$C$5=Inservice),VLOOKUP($C$2,'LookUp Ranges'!$A$64:$CY$69,K$38)*$B39,VLOOKUP($C$2,'LookUp Ranges'!$A$56:$CY$62,K$38)*$B39))</f>
        <v>0</v>
      </c>
      <c r="K39" s="248">
        <f ca="1">IF($C39=$B39,0,IF(AND('Bonus Depreciation Help'!$C$34="50%",$C$5=Inservice),VLOOKUP($C$2,'LookUp Ranges'!$A$64:$CY$69,L$38)*$B39,VLOOKUP($C$2,'LookUp Ranges'!$A$56:$CY$62,L$38)*$B39))</f>
        <v>0</v>
      </c>
      <c r="L39" s="248">
        <f ca="1">IF($C39=$B39,0,IF(AND('Bonus Depreciation Help'!$C$34="50%",$C$5=Inservice),VLOOKUP($C$2,'LookUp Ranges'!$A$64:$CY$69,M$38)*$B39,VLOOKUP($C$2,'LookUp Ranges'!$A$56:$CY$62,M$38)*$B39))</f>
        <v>0</v>
      </c>
      <c r="M39" s="248">
        <f ca="1">IF($C39=$B39,0,IF(AND('Bonus Depreciation Help'!$C$34="50%",$C$5=Inservice),VLOOKUP($C$2,'LookUp Ranges'!$A$64:$CY$69,N$38)*$B39,VLOOKUP($C$2,'LookUp Ranges'!$A$56:$CY$62,N$38)*$B39))</f>
        <v>0</v>
      </c>
      <c r="N39" s="248">
        <f ca="1">IF($C39=$B39,0,IF(AND('Bonus Depreciation Help'!$C$34="50%",$C$5=Inservice),VLOOKUP($C$2,'LookUp Ranges'!$A$64:$CY$69,O$38)*$B39,VLOOKUP($C$2,'LookUp Ranges'!$A$56:$CY$62,O$38)*$B39))</f>
        <v>0</v>
      </c>
      <c r="O39" s="248">
        <f ca="1">IF($C39=$B39,0,IF(AND('Bonus Depreciation Help'!$C$34="50%",$C$5=Inservice),VLOOKUP($C$2,'LookUp Ranges'!$A$64:$CY$69,P$38)*$B39,VLOOKUP($C$2,'LookUp Ranges'!$A$56:$CY$62,P$38)*$B39))</f>
        <v>0</v>
      </c>
      <c r="P39" s="248">
        <f ca="1">IF($C39=$B39,0,IF(AND('Bonus Depreciation Help'!$C$34="50%",$C$5=Inservice),VLOOKUP($C$2,'LookUp Ranges'!$A$64:$CY$69,Q$38)*$B39,VLOOKUP($C$2,'LookUp Ranges'!$A$56:$CY$62,Q$38)*$B39))</f>
        <v>0</v>
      </c>
      <c r="Q39" s="248">
        <f ca="1">IF($C39=$B39,0,IF(AND('Bonus Depreciation Help'!$C$34="50%",$C$5=Inservice),VLOOKUP($C$2,'LookUp Ranges'!$A$64:$CY$69,R$38)*$B39,VLOOKUP($C$2,'LookUp Ranges'!$A$56:$CY$62,R$38)*$B39))</f>
        <v>0</v>
      </c>
      <c r="R39" s="248">
        <f ca="1">IF($C39=$B39,0,IF(AND('Bonus Depreciation Help'!$C$34="50%",$C$5=Inservice),VLOOKUP($C$2,'LookUp Ranges'!$A$64:$CY$69,S$38)*$B39,VLOOKUP($C$2,'LookUp Ranges'!$A$56:$CY$62,S$38)*$B39))</f>
        <v>0</v>
      </c>
      <c r="S39" s="248">
        <f ca="1">IF($C39=$B39,0,IF(AND('Bonus Depreciation Help'!$C$34="50%",$C$5=Inservice),VLOOKUP($C$2,'LookUp Ranges'!$A$64:$CY$69,T$38)*$B39,VLOOKUP($C$2,'LookUp Ranges'!$A$56:$CY$62,T$38)*$B39))</f>
        <v>0</v>
      </c>
      <c r="T39" s="248">
        <f ca="1">IF($C39=$B39,0,IF(AND('Bonus Depreciation Help'!$C$34="50%",$C$5=Inservice),VLOOKUP($C$2,'LookUp Ranges'!$A$64:$CY$69,U$38)*$B39,VLOOKUP($C$2,'LookUp Ranges'!$A$56:$CY$62,U$38)*$B39))</f>
        <v>0</v>
      </c>
      <c r="U39" s="248">
        <f ca="1">IF($C39=$B39,0,IF(AND('Bonus Depreciation Help'!$C$34="50%",$C$5=Inservice),VLOOKUP($C$2,'LookUp Ranges'!$A$64:$CY$69,V$38)*$B39,VLOOKUP($C$2,'LookUp Ranges'!$A$56:$CY$62,V$38)*$B39))</f>
        <v>0</v>
      </c>
      <c r="V39" s="248">
        <f ca="1">IF($C39=$B39,0,IF(AND('Bonus Depreciation Help'!$C$34="50%",$C$5=Inservice),VLOOKUP($C$2,'LookUp Ranges'!$A$64:$CY$69,W$38)*$B39,VLOOKUP($C$2,'LookUp Ranges'!$A$56:$CY$62,W$38)*$B39))</f>
        <v>0</v>
      </c>
      <c r="W39" s="248">
        <f ca="1">IF($C39=$B39,0,IF(AND('Bonus Depreciation Help'!$C$34="50%",$C$5=Inservice),VLOOKUP($C$2,'LookUp Ranges'!$A$64:$CY$69,X$38)*$B39,VLOOKUP($C$2,'LookUp Ranges'!$A$56:$CY$62,X$38)*$B39))</f>
        <v>0</v>
      </c>
      <c r="X39" s="248">
        <f ca="1">IF($C39=$B39,0,IF(AND('Bonus Depreciation Help'!$C$34="50%",$C$5=Inservice),VLOOKUP($C$2,'LookUp Ranges'!$A$64:$CY$69,Y$38)*$B39,VLOOKUP($C$2,'LookUp Ranges'!$A$56:$CY$62,Y$38)*$B39))</f>
        <v>0</v>
      </c>
      <c r="Y39" s="248">
        <f ca="1">IF($C39=$B39,0,IF(AND('Bonus Depreciation Help'!$C$34="50%",$C$5=Inservice),VLOOKUP($C$2,'LookUp Ranges'!$A$64:$CY$69,Z$38)*$B39,VLOOKUP($C$2,'LookUp Ranges'!$A$56:$CY$62,Z$38)*$B39))</f>
        <v>0</v>
      </c>
      <c r="Z39" s="247">
        <f ca="1">IF($C39=$B39,0,IF(AND('Bonus Depreciation Help'!$C$34="50%",$C$5=Inservice),VLOOKUP($C$2,'LookUp Ranges'!$A$64:$CY$69,AA$38)*$B39,VLOOKUP($C$2,'LookUp Ranges'!$A$56:$CY$62,AA$38)*$B39))</f>
        <v>0</v>
      </c>
      <c r="AA39" s="247">
        <f ca="1">IF($C39=$B39,0,IF(AND('Bonus Depreciation Help'!$C$34="50%",$C$5=Inservice),VLOOKUP($C$2,'LookUp Ranges'!$A$64:$CY$69,AB$38)*$B39,VLOOKUP($C$2,'LookUp Ranges'!$A$56:$CY$62,AB$38)*$B39))</f>
        <v>0</v>
      </c>
      <c r="AB39" s="247">
        <f ca="1">IF($C39=$B39,0,IF(AND('Bonus Depreciation Help'!$C$34="50%",$C$5=Inservice),VLOOKUP($C$2,'LookUp Ranges'!$A$64:$CY$69,AC$38)*$B39,VLOOKUP($C$2,'LookUp Ranges'!$A$56:$CY$62,AC$38)*$B39))</f>
        <v>0</v>
      </c>
      <c r="AC39" s="247">
        <f ca="1">IF($C39=$B39,0,IF(AND('Bonus Depreciation Help'!$C$34="50%",$C$5=Inservice),VLOOKUP($C$2,'LookUp Ranges'!$A$64:$CY$69,AD$38)*$B39,VLOOKUP($C$2,'LookUp Ranges'!$A$56:$CY$62,AD$38)*$B39))</f>
        <v>0</v>
      </c>
      <c r="AD39" s="247">
        <f ca="1">IF($C39=$B39,0,IF(AND('Bonus Depreciation Help'!$C$34="50%",$C$5=Inservice),VLOOKUP($C$2,'LookUp Ranges'!$A$64:$CY$69,AE$38)*$B39,VLOOKUP($C$2,'LookUp Ranges'!$A$56:$CY$62,AE$38)*$B39))</f>
        <v>0</v>
      </c>
      <c r="AE39" s="247">
        <f ca="1">IF($C39=$B39,0,IF(AND('Bonus Depreciation Help'!$C$34="50%",$C$5=Inservice),VLOOKUP($C$2,'LookUp Ranges'!$A$64:$CY$69,AF$38)*$B39,VLOOKUP($C$2,'LookUp Ranges'!$A$56:$CY$62,AF$38)*$B39))</f>
        <v>0</v>
      </c>
      <c r="AF39" s="247">
        <f ca="1">IF($C39=$B39,0,IF(AND('Bonus Depreciation Help'!$C$34="50%",$C$5=Inservice),VLOOKUP($C$2,'LookUp Ranges'!$A$64:$CY$69,AG$38)*$B39,VLOOKUP($C$2,'LookUp Ranges'!$A$56:$CY$62,AG$38)*$B39))</f>
        <v>0</v>
      </c>
      <c r="AG39" s="247">
        <f ca="1">IF($C39=$B39,0,IF(AND('Bonus Depreciation Help'!$C$34="50%",$C$5=Inservice),VLOOKUP($C$2,'LookUp Ranges'!$A$64:$CY$69,AH$38)*$B39,VLOOKUP($C$2,'LookUp Ranges'!$A$56:$CY$62,AH$38)*$B39))</f>
        <v>0</v>
      </c>
      <c r="AH39" s="247">
        <f ca="1">IF($C39=$B39,0,IF(AND('Bonus Depreciation Help'!$C$34="50%",$C$5=Inservice),VLOOKUP($C$2,'LookUp Ranges'!$A$64:$CY$69,AI$38)*$B39,VLOOKUP($C$2,'LookUp Ranges'!$A$56:$CY$62,AI$38)*$B39))</f>
        <v>0</v>
      </c>
      <c r="AI39" s="247">
        <f ca="1">IF($C39=$B39,0,IF(AND('Bonus Depreciation Help'!$C$34="50%",$C$5=Inservice),VLOOKUP($C$2,'LookUp Ranges'!$A$64:$CY$69,AJ$38)*$B39,VLOOKUP($C$2,'LookUp Ranges'!$A$56:$CY$62,AJ$38)*$B39))</f>
        <v>0</v>
      </c>
      <c r="AJ39" s="247">
        <f ca="1">IF($C39=$B39,0,IF(AND('Bonus Depreciation Help'!$C$34="50%",$C$5=Inservice),VLOOKUP($C$2,'LookUp Ranges'!$A$64:$CY$69,AK$38)*$B39,VLOOKUP($C$2,'LookUp Ranges'!$A$56:$CY$62,AK$38)*$B39))</f>
        <v>0</v>
      </c>
      <c r="AK39" s="247">
        <f ca="1">IF($C39=$B39,0,IF(AND('Bonus Depreciation Help'!$C$34="50%",$C$5=Inservice),VLOOKUP($C$2,'LookUp Ranges'!$A$64:$CY$69,AL$38)*$B39,VLOOKUP($C$2,'LookUp Ranges'!$A$56:$CY$62,AL$38)*$B39))</f>
        <v>0</v>
      </c>
      <c r="AL39" s="247">
        <f ca="1">IF($C39=$B39,0,IF(AND('Bonus Depreciation Help'!$C$34="50%",$C$5=Inservice),VLOOKUP($C$2,'LookUp Ranges'!$A$64:$CY$69,AM$38)*$B39,VLOOKUP($C$2,'LookUp Ranges'!$A$56:$CY$62,AM$38)*$B39))</f>
        <v>0</v>
      </c>
      <c r="AM39" s="247">
        <f ca="1">IF($C39=$B39,0,IF(AND('Bonus Depreciation Help'!$C$34="50%",$C$5=Inservice),VLOOKUP($C$2,'LookUp Ranges'!$A$64:$CY$69,AN$38)*$B39,VLOOKUP($C$2,'LookUp Ranges'!$A$56:$CY$62,AN$38)*$B39))</f>
        <v>0</v>
      </c>
      <c r="AN39" s="247">
        <f ca="1">IF($C39=$B39,0,IF(AND('Bonus Depreciation Help'!$C$34="50%",$C$5=Inservice),VLOOKUP($C$2,'LookUp Ranges'!$A$64:$CY$69,AO$38)*$B39,VLOOKUP($C$2,'LookUp Ranges'!$A$56:$CY$62,AO$38)*$B39))</f>
        <v>0</v>
      </c>
      <c r="AO39" s="247">
        <f ca="1">IF($C39=$B39,0,IF(AND('Bonus Depreciation Help'!$C$34="50%",$C$5=Inservice),VLOOKUP($C$2,'LookUp Ranges'!$A$64:$CY$69,AP$38)*$B39,VLOOKUP($C$2,'LookUp Ranges'!$A$56:$CY$62,AP$38)*$B39))</f>
        <v>0</v>
      </c>
      <c r="AP39" s="247">
        <f ca="1">IF($C39=$B39,0,IF(AND('Bonus Depreciation Help'!$C$34="50%",$C$5=Inservice),VLOOKUP($C$2,'LookUp Ranges'!$A$64:$CY$69,AQ$38)*$B39,VLOOKUP($C$2,'LookUp Ranges'!$A$56:$CY$62,AQ$38)*$B39))</f>
        <v>0</v>
      </c>
      <c r="AQ39" s="247">
        <f ca="1">IF($C39=$B39,0,IF(AND('Bonus Depreciation Help'!$C$34="50%",$C$5=Inservice),VLOOKUP($C$2,'LookUp Ranges'!$A$64:$CY$69,AR$38)*$B39,VLOOKUP($C$2,'LookUp Ranges'!$A$56:$CY$62,AR$38)*$B39))</f>
        <v>0</v>
      </c>
      <c r="AR39" s="247">
        <f ca="1">IF($C39=$B39,0,IF(AND('Bonus Depreciation Help'!$C$34="50%",$C$5=Inservice),VLOOKUP($C$2,'LookUp Ranges'!$A$64:$CY$69,AS$38)*$B39,VLOOKUP($C$2,'LookUp Ranges'!$A$56:$CY$62,AS$38)*$B39))</f>
        <v>0</v>
      </c>
      <c r="AS39" s="247">
        <f ca="1">IF($C39=$B39,0,IF(AND('Bonus Depreciation Help'!$C$34="50%",$C$5=Inservice),VLOOKUP($C$2,'LookUp Ranges'!$A$64:$CY$69,AT$38)*$B39,VLOOKUP($C$2,'LookUp Ranges'!$A$56:$CY$62,AT$38)*$B39))</f>
        <v>0</v>
      </c>
      <c r="AT39" s="247">
        <f ca="1">IF($C39=$B39,0,IF(AND('Bonus Depreciation Help'!$C$34="50%",$C$5=Inservice),VLOOKUP($C$2,'LookUp Ranges'!$A$64:$CY$69,AU$38)*$B39,VLOOKUP($C$2,'LookUp Ranges'!$A$56:$CY$62,AU$38)*$B39))</f>
        <v>0</v>
      </c>
      <c r="AU39" s="247">
        <f ca="1">IF($C39=$B39,0,IF(AND('Bonus Depreciation Help'!$C$34="50%",$C$5=Inservice),VLOOKUP($C$2,'LookUp Ranges'!$A$64:$CY$69,AV$38)*$B39,VLOOKUP($C$2,'LookUp Ranges'!$A$56:$CY$62,AV$38)*$B39))</f>
        <v>0</v>
      </c>
      <c r="AV39" s="247">
        <f ca="1">IF($C39=$B39,0,IF(AND('Bonus Depreciation Help'!$C$34="50%",$C$5=Inservice),VLOOKUP($C$2,'LookUp Ranges'!$A$64:$CY$69,AW$38)*$B39,VLOOKUP($C$2,'LookUp Ranges'!$A$56:$CY$62,AW$38)*$B39))</f>
        <v>0</v>
      </c>
      <c r="AW39" s="247">
        <f ca="1">IF($C39=$B39,0,IF(AND('Bonus Depreciation Help'!$C$34="50%",$C$5=Inservice),VLOOKUP($C$2,'LookUp Ranges'!$A$64:$CY$69,AX$38)*$B39,VLOOKUP($C$2,'LookUp Ranges'!$A$56:$CY$62,AX$38)*$B39))</f>
        <v>0</v>
      </c>
      <c r="AX39" s="247">
        <f ca="1">IF($C39=$B39,0,IF(AND('Bonus Depreciation Help'!$C$34="50%",$C$5=Inservice),VLOOKUP($C$2,'LookUp Ranges'!$A$64:$CY$69,AY$38)*$B39,VLOOKUP($C$2,'LookUp Ranges'!$A$56:$CY$62,AY$38)*$B39))</f>
        <v>0</v>
      </c>
      <c r="AY39" s="247">
        <f ca="1">IF($C39=$B39,0,IF(AND('Bonus Depreciation Help'!$C$34="50%",$C$5=Inservice),VLOOKUP($C$2,'LookUp Ranges'!$A$64:$CY$69,AZ$38)*$B39,VLOOKUP($C$2,'LookUp Ranges'!$A$56:$CY$62,AZ$38)*$B39))</f>
        <v>0</v>
      </c>
      <c r="AZ39" s="247">
        <f ca="1">IF($C39=$B39,0,IF(AND('Bonus Depreciation Help'!$C$34="50%",$C$5=Inservice),VLOOKUP($C$2,'LookUp Ranges'!$A$64:$CY$69,BA$38)*$B39,VLOOKUP($C$2,'LookUp Ranges'!$A$56:$CY$62,BA$38)*$B39))</f>
        <v>0</v>
      </c>
      <c r="BA39" s="247">
        <f ca="1">IF($C39=$B39,0,IF(AND('Bonus Depreciation Help'!$C$34="50%",$C$5=Inservice),VLOOKUP($C$2,'LookUp Ranges'!$A$64:$CY$69,BB$38)*$B39,VLOOKUP($C$2,'LookUp Ranges'!$A$56:$CY$62,BB$38)*$B39))</f>
        <v>0</v>
      </c>
      <c r="BB39" s="247">
        <f ca="1">IF($C39=$B39,0,IF(AND('Bonus Depreciation Help'!$C$34="50%",$C$5=Inservice),VLOOKUP($C$2,'LookUp Ranges'!$A$64:$CY$69,BC$38)*$B39,VLOOKUP($C$2,'LookUp Ranges'!$A$56:$CY$62,BC$38)*$B39))</f>
        <v>0</v>
      </c>
      <c r="BC39" s="247">
        <f ca="1">IF($C39=$B39,0,IF(AND('Bonus Depreciation Help'!$C$34="50%",$C$5=Inservice),VLOOKUP($C$2,'LookUp Ranges'!$A$64:$CY$69,BD$38)*$B39,VLOOKUP($C$2,'LookUp Ranges'!$A$56:$CY$62,BD$38)*$B39))</f>
        <v>0</v>
      </c>
      <c r="BD39" s="247">
        <f ca="1">IF($C39=$B39,0,IF(AND('Bonus Depreciation Help'!$C$34="50%",$C$5=Inservice),VLOOKUP($C$2,'LookUp Ranges'!$A$64:$CY$69,BE$38)*$B39,VLOOKUP($C$2,'LookUp Ranges'!$A$56:$CY$62,BE$38)*$B39))</f>
        <v>0</v>
      </c>
      <c r="BE39" s="247">
        <f ca="1">IF($C39=$B39,0,IF(AND('Bonus Depreciation Help'!$C$34="50%",$C$5=Inservice),VLOOKUP($C$2,'LookUp Ranges'!$A$64:$CY$69,BF$38)*$B39,VLOOKUP($C$2,'LookUp Ranges'!$A$56:$CY$62,BF$38)*$B39))</f>
        <v>0</v>
      </c>
      <c r="BF39" s="247">
        <f ca="1">IF($C39=$B39,0,IF(AND('Bonus Depreciation Help'!$C$34="50%",$C$5=Inservice),VLOOKUP($C$2,'LookUp Ranges'!$A$64:$CY$69,BG$38)*$B39,VLOOKUP($C$2,'LookUp Ranges'!$A$56:$CY$62,BG$38)*$B39))</f>
        <v>0</v>
      </c>
      <c r="BG39" s="247">
        <f ca="1">IF($C39=$B39,0,IF(AND('Bonus Depreciation Help'!$C$34="50%",$C$5=Inservice),VLOOKUP($C$2,'LookUp Ranges'!$A$64:$CY$69,BH$38)*$B39,VLOOKUP($C$2,'LookUp Ranges'!$A$56:$CY$62,BH$38)*$B39))</f>
        <v>0</v>
      </c>
      <c r="BH39" s="247">
        <f ca="1">IF($C39=$B39,0,IF(AND('Bonus Depreciation Help'!$C$34="50%",$C$5=Inservice),VLOOKUP($C$2,'LookUp Ranges'!$A$64:$CY$69,BI$38)*$B39,VLOOKUP($C$2,'LookUp Ranges'!$A$56:$CY$62,BI$38)*$B39))</f>
        <v>0</v>
      </c>
      <c r="BI39" s="247">
        <f ca="1">IF($C39=$B39,0,IF(AND('Bonus Depreciation Help'!$C$34="50%",$C$5=Inservice),VLOOKUP($C$2,'LookUp Ranges'!$A$64:$CY$69,BJ$38)*$B39,VLOOKUP($C$2,'LookUp Ranges'!$A$56:$CY$62,BJ$38)*$B39))</f>
        <v>0</v>
      </c>
      <c r="BJ39" s="247">
        <f ca="1">IF($C39=$B39,0,IF(AND('Bonus Depreciation Help'!$C$34="50%",$C$5=Inservice),VLOOKUP($C$2,'LookUp Ranges'!$A$64:$CY$69,BK$38)*$B39,VLOOKUP($C$2,'LookUp Ranges'!$A$56:$CY$62,BK$38)*$B39))</f>
        <v>0</v>
      </c>
      <c r="BK39" s="247">
        <f ca="1">IF($C39=$B39,0,IF(AND('Bonus Depreciation Help'!$C$34="50%",$C$5=Inservice),VLOOKUP($C$2,'LookUp Ranges'!$A$64:$CY$69,BL$38)*$B39,VLOOKUP($C$2,'LookUp Ranges'!$A$56:$CY$62,BL$38)*$B39))</f>
        <v>0</v>
      </c>
      <c r="BL39" s="247">
        <f ca="1">IF($C39=$B39,0,IF(AND('Bonus Depreciation Help'!$C$34="50%",$C$5=Inservice),VLOOKUP($C$2,'LookUp Ranges'!$A$64:$CY$69,BM$38)*$B39,VLOOKUP($C$2,'LookUp Ranges'!$A$56:$CY$62,BM$38)*$B39))</f>
        <v>0</v>
      </c>
      <c r="BM39" s="247">
        <f ca="1">IF($C39=$B39,0,IF(AND('Bonus Depreciation Help'!$C$34="50%",$C$5=Inservice),VLOOKUP($C$2,'LookUp Ranges'!$A$64:$CY$69,BN$38)*$B39,VLOOKUP($C$2,'LookUp Ranges'!$A$56:$CY$62,BN$38)*$B39))</f>
        <v>0</v>
      </c>
      <c r="BN39" s="247">
        <f ca="1">IF($C39=$B39,0,IF(AND('Bonus Depreciation Help'!$C$34="50%",$C$5=Inservice),VLOOKUP($C$2,'LookUp Ranges'!$A$64:$CY$69,BO$38)*$B39,VLOOKUP($C$2,'LookUp Ranges'!$A$56:$CY$62,BO$38)*$B39))</f>
        <v>0</v>
      </c>
      <c r="BO39" s="247">
        <f ca="1">IF($C39=$B39,0,IF(AND('Bonus Depreciation Help'!$C$34="50%",$C$5=Inservice),VLOOKUP($C$2,'LookUp Ranges'!$A$64:$CY$69,BP$38)*$B39,VLOOKUP($C$2,'LookUp Ranges'!$A$56:$CY$62,BP$38)*$B39))</f>
        <v>0</v>
      </c>
      <c r="BP39" s="247">
        <f ca="1">IF($C39=$B39,0,IF(AND('Bonus Depreciation Help'!$C$34="50%",$C$5=Inservice),VLOOKUP($C$2,'LookUp Ranges'!$A$64:$CY$69,BQ$38)*$B39,VLOOKUP($C$2,'LookUp Ranges'!$A$56:$CY$62,BQ$38)*$B39))</f>
        <v>0</v>
      </c>
      <c r="BQ39" s="247">
        <f ca="1">IF($C39=$B39,0,IF(AND('Bonus Depreciation Help'!$C$34="50%",$C$5=Inservice),VLOOKUP($C$2,'LookUp Ranges'!$A$64:$CY$69,BR$38)*$B39,VLOOKUP($C$2,'LookUp Ranges'!$A$56:$CY$62,BR$38)*$B39))</f>
        <v>0</v>
      </c>
      <c r="BR39" s="247">
        <f ca="1">IF($C39=$B39,0,IF(AND('Bonus Depreciation Help'!$C$34="50%",$C$5=Inservice),VLOOKUP($C$2,'LookUp Ranges'!$A$64:$CY$69,BS$38)*$B39,VLOOKUP($C$2,'LookUp Ranges'!$A$56:$CY$62,BS$38)*$B39))</f>
        <v>0</v>
      </c>
      <c r="BS39" s="247">
        <f ca="1">IF($C39=$B39,0,IF(AND('Bonus Depreciation Help'!$C$34="50%",$C$5=Inservice),VLOOKUP($C$2,'LookUp Ranges'!$A$64:$CY$69,BT$38)*$B39,VLOOKUP($C$2,'LookUp Ranges'!$A$56:$CY$62,BT$38)*$B39))</f>
        <v>0</v>
      </c>
      <c r="BT39" s="247">
        <f ca="1">IF($C39=$B39,0,IF(AND('Bonus Depreciation Help'!$C$34="50%",$C$5=Inservice),VLOOKUP($C$2,'LookUp Ranges'!$A$64:$CY$69,BU$38)*$B39,VLOOKUP($C$2,'LookUp Ranges'!$A$56:$CY$62,BU$38)*$B39))</f>
        <v>0</v>
      </c>
      <c r="BU39" s="247">
        <f ca="1">IF($C39=$B39,0,IF(AND('Bonus Depreciation Help'!$C$34="50%",$C$5=Inservice),VLOOKUP($C$2,'LookUp Ranges'!$A$64:$CY$69,BV$38)*$B39,VLOOKUP($C$2,'LookUp Ranges'!$A$56:$CY$62,BV$38)*$B39))</f>
        <v>0</v>
      </c>
      <c r="BV39" s="247">
        <f ca="1">IF($C39=$B39,0,IF(AND('Bonus Depreciation Help'!$C$34="50%",$C$5=Inservice),VLOOKUP($C$2,'LookUp Ranges'!$A$64:$CY$69,BW$38)*$B39,VLOOKUP($C$2,'LookUp Ranges'!$A$56:$CY$62,BW$38)*$B39))</f>
        <v>0</v>
      </c>
      <c r="BW39" s="247">
        <f ca="1">IF($C39=$B39,0,IF(AND('Bonus Depreciation Help'!$C$34="50%",$C$5=Inservice),VLOOKUP($C$2,'LookUp Ranges'!$A$64:$CY$69,BX$38)*$B39,VLOOKUP($C$2,'LookUp Ranges'!$A$56:$CY$62,BX$38)*$B39))</f>
        <v>0</v>
      </c>
      <c r="BX39" s="247">
        <f ca="1">IF($C39=$B39,0,IF(AND('Bonus Depreciation Help'!$C$34="50%",$C$5=Inservice),VLOOKUP($C$2,'LookUp Ranges'!$A$64:$CY$69,BY$38)*$B39,VLOOKUP($C$2,'LookUp Ranges'!$A$56:$CY$62,BY$38)*$B39))</f>
        <v>0</v>
      </c>
      <c r="BY39" s="247">
        <f ca="1">IF($C39=$B39,0,IF(AND('Bonus Depreciation Help'!$C$34="50%",$C$5=Inservice),VLOOKUP($C$2,'LookUp Ranges'!$A$64:$CY$69,BZ$38)*$B39,VLOOKUP($C$2,'LookUp Ranges'!$A$56:$CY$62,BZ$38)*$B39))</f>
        <v>0</v>
      </c>
      <c r="BZ39" s="247">
        <f ca="1">IF($C39=$B39,0,IF(AND('Bonus Depreciation Help'!$C$34="50%",$C$5=Inservice),VLOOKUP($C$2,'LookUp Ranges'!$A$64:$CY$69,CA$38)*$B39,VLOOKUP($C$2,'LookUp Ranges'!$A$56:$CY$62,CA$38)*$B39))</f>
        <v>0</v>
      </c>
      <c r="CA39" s="247">
        <f ca="1">IF($C39=$B39,0,IF(AND('Bonus Depreciation Help'!$C$34="50%",$C$5=Inservice),VLOOKUP($C$2,'LookUp Ranges'!$A$64:$CY$69,CB$38)*$B39,VLOOKUP($C$2,'LookUp Ranges'!$A$56:$CY$62,CB$38)*$B39))</f>
        <v>0</v>
      </c>
      <c r="CB39" s="247">
        <f ca="1">IF($C39=$B39,0,IF(AND('Bonus Depreciation Help'!$C$34="50%",$C$5=Inservice),VLOOKUP($C$2,'LookUp Ranges'!$A$64:$CY$69,CC$38)*$B39,VLOOKUP($C$2,'LookUp Ranges'!$A$56:$CY$62,CC$38)*$B39))</f>
        <v>0</v>
      </c>
      <c r="CC39" s="247">
        <f ca="1">IF($C39=$B39,0,IF(AND('Bonus Depreciation Help'!$C$34="50%",$C$5=Inservice),VLOOKUP($C$2,'LookUp Ranges'!$A$64:$CY$69,CD$38)*$B39,VLOOKUP($C$2,'LookUp Ranges'!$A$56:$CY$62,CD$38)*$B39))</f>
        <v>0</v>
      </c>
      <c r="CD39" s="247">
        <f ca="1">IF($C39=$B39,0,IF(AND('Bonus Depreciation Help'!$C$34="50%",$C$5=Inservice),VLOOKUP($C$2,'LookUp Ranges'!$A$64:$CY$69,CE$38)*$B39,VLOOKUP($C$2,'LookUp Ranges'!$A$56:$CY$62,CE$38)*$B39))</f>
        <v>0</v>
      </c>
      <c r="CE39" s="247">
        <f ca="1">IF($C39=$B39,0,IF(AND('Bonus Depreciation Help'!$C$34="50%",$C$5=Inservice),VLOOKUP($C$2,'LookUp Ranges'!$A$64:$CY$69,CF$38)*$B39,VLOOKUP($C$2,'LookUp Ranges'!$A$56:$CY$62,CF$38)*$B39))</f>
        <v>0</v>
      </c>
      <c r="CF39" s="247">
        <f ca="1">IF($C39=$B39,0,IF(AND('Bonus Depreciation Help'!$C$34="50%",$C$5=Inservice),VLOOKUP($C$2,'LookUp Ranges'!$A$64:$CY$69,CG$38)*$B39,VLOOKUP($C$2,'LookUp Ranges'!$A$56:$CY$62,CG$38)*$B39))</f>
        <v>0</v>
      </c>
      <c r="CG39" s="247">
        <f ca="1">IF($C39=$B39,0,IF(AND('Bonus Depreciation Help'!$C$34="50%",$C$5=Inservice),VLOOKUP($C$2,'LookUp Ranges'!$A$64:$CY$69,CH$38)*$B39,VLOOKUP($C$2,'LookUp Ranges'!$A$56:$CY$62,CH$38)*$B39))</f>
        <v>0</v>
      </c>
      <c r="CH39" s="247">
        <f ca="1">IF($C39=$B39,0,IF(AND('Bonus Depreciation Help'!$C$34="50%",$C$5=Inservice),VLOOKUP($C$2,'LookUp Ranges'!$A$64:$CY$69,CI$38)*$B39,VLOOKUP($C$2,'LookUp Ranges'!$A$56:$CY$62,CI$38)*$B39))</f>
        <v>0</v>
      </c>
      <c r="CI39" s="247">
        <f ca="1">IF($C39=$B39,0,IF(AND('Bonus Depreciation Help'!$C$34="50%",$C$5=Inservice),VLOOKUP($C$2,'LookUp Ranges'!$A$64:$CY$69,CJ$38)*$B39,VLOOKUP($C$2,'LookUp Ranges'!$A$56:$CY$62,CJ$38)*$B39))</f>
        <v>0</v>
      </c>
      <c r="CJ39" s="247">
        <f ca="1">IF($C39=$B39,0,IF(AND('Bonus Depreciation Help'!$C$34="50%",$C$5=Inservice),VLOOKUP($C$2,'LookUp Ranges'!$A$64:$CY$69,CK$38)*$B39,VLOOKUP($C$2,'LookUp Ranges'!$A$56:$CY$62,CK$38)*$B39))</f>
        <v>0</v>
      </c>
      <c r="CK39" s="247">
        <f ca="1">IF($C39=$B39,0,IF(AND('Bonus Depreciation Help'!$C$34="50%",$C$5=Inservice),VLOOKUP($C$2,'LookUp Ranges'!$A$64:$CY$69,CL$38)*$B39,VLOOKUP($C$2,'LookUp Ranges'!$A$56:$CY$62,CL$38)*$B39))</f>
        <v>0</v>
      </c>
      <c r="CL39" s="247">
        <f ca="1">IF($C39=$B39,0,IF(AND('Bonus Depreciation Help'!$C$34="50%",$C$5=Inservice),VLOOKUP($C$2,'LookUp Ranges'!$A$64:$CY$69,CM$38)*$B39,VLOOKUP($C$2,'LookUp Ranges'!$A$56:$CY$62,CM$38)*$B39))</f>
        <v>0</v>
      </c>
      <c r="CM39" s="247">
        <f ca="1">IF($C39=$B39,0,IF(AND('Bonus Depreciation Help'!$C$34="50%",$C$5=Inservice),VLOOKUP($C$2,'LookUp Ranges'!$A$64:$CY$69,CN$38)*$B39,VLOOKUP($C$2,'LookUp Ranges'!$A$56:$CY$62,CN$38)*$B39))</f>
        <v>0</v>
      </c>
      <c r="CN39" s="247">
        <f ca="1">IF($C39=$B39,0,IF(AND('Bonus Depreciation Help'!$C$34="50%",$C$5=Inservice),VLOOKUP($C$2,'LookUp Ranges'!$A$64:$CY$69,CO$38)*$B39,VLOOKUP($C$2,'LookUp Ranges'!$A$56:$CY$62,CO$38)*$B39))</f>
        <v>0</v>
      </c>
      <c r="CO39" s="247">
        <f ca="1">IF($C39=$B39,0,IF(AND('Bonus Depreciation Help'!$C$34="50%",$C$5=Inservice),VLOOKUP($C$2,'LookUp Ranges'!$A$64:$CY$69,CP$38)*$B39,VLOOKUP($C$2,'LookUp Ranges'!$A$56:$CY$62,CP$38)*$B39))</f>
        <v>0</v>
      </c>
      <c r="CP39" s="247">
        <f ca="1">IF($C39=$B39,0,IF(AND('Bonus Depreciation Help'!$C$34="50%",$C$5=Inservice),VLOOKUP($C$2,'LookUp Ranges'!$A$64:$CY$69,CQ$38)*$B39,VLOOKUP($C$2,'LookUp Ranges'!$A$56:$CY$62,CQ$38)*$B39))</f>
        <v>0</v>
      </c>
      <c r="CQ39" s="247">
        <f ca="1">IF($C39=$B39,0,IF(AND('Bonus Depreciation Help'!$C$34="50%",$C$5=Inservice),VLOOKUP($C$2,'LookUp Ranges'!$A$64:$CY$69,CR$38)*$B39,VLOOKUP($C$2,'LookUp Ranges'!$A$56:$CY$62,CR$38)*$B39))</f>
        <v>0</v>
      </c>
      <c r="CR39" s="247">
        <f ca="1">IF($C39=$B39,0,IF(AND('Bonus Depreciation Help'!$C$34="50%",$C$5=Inservice),VLOOKUP($C$2,'LookUp Ranges'!$A$64:$CY$69,CS$38)*$B39,VLOOKUP($C$2,'LookUp Ranges'!$A$56:$CY$62,CS$38)*$B39))</f>
        <v>0</v>
      </c>
      <c r="CS39" s="247">
        <f ca="1">IF($C39=$B39,0,IF(AND('Bonus Depreciation Help'!$C$34="50%",$C$5=Inservice),VLOOKUP($C$2,'LookUp Ranges'!$A$64:$CY$69,CT$38)*$B39,VLOOKUP($C$2,'LookUp Ranges'!$A$56:$CY$62,CT$38)*$B39))</f>
        <v>0</v>
      </c>
      <c r="CT39" s="247">
        <f ca="1">IF($C39=$B39,0,IF(AND('Bonus Depreciation Help'!$C$34="50%",$C$5=Inservice),VLOOKUP($C$2,'LookUp Ranges'!$A$64:$CY$69,CU$38)*$B39,VLOOKUP($C$2,'LookUp Ranges'!$A$56:$CY$62,CU$38)*$B39))</f>
        <v>0</v>
      </c>
      <c r="CU39" s="247">
        <f ca="1">IF($C39=$B39,0,IF(AND('Bonus Depreciation Help'!$C$34="50%",$C$5=Inservice),VLOOKUP($C$2,'LookUp Ranges'!$A$64:$CY$69,CV$38)*$B39,VLOOKUP($C$2,'LookUp Ranges'!$A$56:$CY$62,CV$38)*$B39))</f>
        <v>0</v>
      </c>
      <c r="CV39" s="247">
        <f ca="1">IF($C39=$B39,0,IF(AND('Bonus Depreciation Help'!$C$34="50%",$C$5=Inservice),VLOOKUP($C$2,'LookUp Ranges'!$A$64:$CY$69,CW$38)*$B39,VLOOKUP($C$2,'LookUp Ranges'!$A$56:$CY$62,CW$38)*$B39))</f>
        <v>0</v>
      </c>
      <c r="CW39" s="247">
        <f ca="1">IF($C39=$B39,0,IF(AND('Bonus Depreciation Help'!$C$34="50%",$C$5=Inservice),VLOOKUP($C$2,'LookUp Ranges'!$A$64:$CY$69,CX$38)*$B39,VLOOKUP($C$2,'LookUp Ranges'!$A$56:$CY$62,CX$38)*$B39))</f>
        <v>0</v>
      </c>
      <c r="CX39" s="247">
        <f ca="1">IF($C39=$B39,0,IF(AND('Bonus Depreciation Help'!$C$34="50%",$C$5=Inservice),VLOOKUP($C$2,'LookUp Ranges'!$A$64:$CY$69,CY$38)*$B39,VLOOKUP($C$2,'LookUp Ranges'!$A$56:$CY$62,CY$38)*$B39))</f>
        <v>0</v>
      </c>
      <c r="CY39" s="247">
        <f ca="1">SUM(C39:CX39)</f>
        <v>0</v>
      </c>
    </row>
    <row r="40" spans="1:103" x14ac:dyDescent="0.2">
      <c r="A40" s="246">
        <f t="shared" ref="A40:A59" si="26">A39+1</f>
        <v>2</v>
      </c>
      <c r="B40" s="238">
        <f t="shared" ref="B40:B59" si="27">B13</f>
        <v>0</v>
      </c>
      <c r="C40" s="248"/>
      <c r="D40" s="256">
        <f ca="1">IF(AND('Bonus Depreciation Help'!$C$34="100%",D$5=Inservice),$B40,IF(AND('Bonus Depreciation Help'!$C$34="50%",D$5=Inservice),VLOOKUP($C$2,'LookUp Ranges'!$A$64:$CY$69,D$38)*$B40,VLOOKUP($C$2,'LookUp Ranges'!$A$56:$CY$62,D$38)*$B40))</f>
        <v>0</v>
      </c>
      <c r="E40" s="256">
        <f ca="1">IF($D40=$B40,0,IF(AND('Bonus Depreciation Help'!$C$34="50%",$D$5=Inservice),VLOOKUP($C$2,'LookUp Ranges'!$A$64:$CY$69,E$38)*$B40,VLOOKUP($C$2,'LookUp Ranges'!$A$56:$CY$62,E$38)*$B40))</f>
        <v>0</v>
      </c>
      <c r="F40" s="256">
        <f ca="1">IF($D40=$B40,0,IF(AND('Bonus Depreciation Help'!$C$34="50%",$D$5=Inservice),VLOOKUP($C$2,'LookUp Ranges'!$A$64:$CY$69,F$38)*$B40,VLOOKUP($C$2,'LookUp Ranges'!$A$56:$CY$62,F$38)*$B40))</f>
        <v>0</v>
      </c>
      <c r="G40" s="256">
        <f ca="1">IF($D40=$B40,0,IF(AND('Bonus Depreciation Help'!$C$34="50%",$D$5=Inservice),VLOOKUP($C$2,'LookUp Ranges'!$A$64:$CY$69,G$38)*$B40,VLOOKUP($C$2,'LookUp Ranges'!$A$56:$CY$62,G$38)*$B40))</f>
        <v>0</v>
      </c>
      <c r="H40" s="256">
        <f ca="1">IF($D40=$B40,0,IF(AND('Bonus Depreciation Help'!$C$34="50%",$D$5=Inservice),VLOOKUP($C$2,'LookUp Ranges'!$A$64:$CY$69,H$38)*$B40,VLOOKUP($C$2,'LookUp Ranges'!$A$56:$CY$62,H$38)*$B40))</f>
        <v>0</v>
      </c>
      <c r="I40" s="256">
        <f ca="1">IF($D40=$B40,0,IF(AND('Bonus Depreciation Help'!$C$34="50%",$D$5=Inservice),VLOOKUP($C$2,'LookUp Ranges'!$A$64:$CY$69,I$38)*$B40,VLOOKUP($C$2,'LookUp Ranges'!$A$56:$CY$62,I$38)*$B40))</f>
        <v>0</v>
      </c>
      <c r="J40" s="256">
        <f ca="1">IF($D40=$B40,0,IF(AND('Bonus Depreciation Help'!$C$34="50%",$D$5=Inservice),VLOOKUP($C$2,'LookUp Ranges'!$A$64:$CY$69,J$38)*$B40,VLOOKUP($C$2,'LookUp Ranges'!$A$56:$CY$62,J$38)*$B40))</f>
        <v>0</v>
      </c>
      <c r="K40" s="256">
        <f ca="1">IF($D40=$B40,0,IF(AND('Bonus Depreciation Help'!$C$34="50%",$D$5=Inservice),VLOOKUP($C$2,'LookUp Ranges'!$A$64:$CY$69,K$38)*$B40,VLOOKUP($C$2,'LookUp Ranges'!$A$56:$CY$62,K$38)*$B40))</f>
        <v>0</v>
      </c>
      <c r="L40" s="256">
        <f ca="1">IF($D40=$B40,0,IF(AND('Bonus Depreciation Help'!$C$34="50%",$D$5=Inservice),VLOOKUP($C$2,'LookUp Ranges'!$A$64:$CY$69,L$38)*$B40,VLOOKUP($C$2,'LookUp Ranges'!$A$56:$CY$62,L$38)*$B40))</f>
        <v>0</v>
      </c>
      <c r="M40" s="256">
        <f ca="1">IF($D40=$B40,0,IF(AND('Bonus Depreciation Help'!$C$34="50%",$D$5=Inservice),VLOOKUP($C$2,'LookUp Ranges'!$A$64:$CY$69,M$38)*$B40,VLOOKUP($C$2,'LookUp Ranges'!$A$56:$CY$62,M$38)*$B40))</f>
        <v>0</v>
      </c>
      <c r="N40" s="256">
        <f ca="1">IF($D40=$B40,0,IF(AND('Bonus Depreciation Help'!$C$34="50%",$D$5=Inservice),VLOOKUP($C$2,'LookUp Ranges'!$A$64:$CY$69,N$38)*$B40,VLOOKUP($C$2,'LookUp Ranges'!$A$56:$CY$62,N$38)*$B40))</f>
        <v>0</v>
      </c>
      <c r="O40" s="256">
        <f ca="1">IF($D40=$B40,0,IF(AND('Bonus Depreciation Help'!$C$34="50%",$D$5=Inservice),VLOOKUP($C$2,'LookUp Ranges'!$A$64:$CY$69,O$38)*$B40,VLOOKUP($C$2,'LookUp Ranges'!$A$56:$CY$62,O$38)*$B40))</f>
        <v>0</v>
      </c>
      <c r="P40" s="256">
        <f ca="1">IF($D40=$B40,0,IF(AND('Bonus Depreciation Help'!$C$34="50%",$D$5=Inservice),VLOOKUP($C$2,'LookUp Ranges'!$A$64:$CY$69,P$38)*$B40,VLOOKUP($C$2,'LookUp Ranges'!$A$56:$CY$62,P$38)*$B40))</f>
        <v>0</v>
      </c>
      <c r="Q40" s="256">
        <f ca="1">IF($D40=$B40,0,IF(AND('Bonus Depreciation Help'!$C$34="50%",$D$5=Inservice),VLOOKUP($C$2,'LookUp Ranges'!$A$64:$CY$69,Q$38)*$B40,VLOOKUP($C$2,'LookUp Ranges'!$A$56:$CY$62,Q$38)*$B40))</f>
        <v>0</v>
      </c>
      <c r="R40" s="256">
        <f ca="1">IF($D40=$B40,0,IF(AND('Bonus Depreciation Help'!$C$34="50%",$D$5=Inservice),VLOOKUP($C$2,'LookUp Ranges'!$A$64:$CY$69,R$38)*$B40,VLOOKUP($C$2,'LookUp Ranges'!$A$56:$CY$62,R$38)*$B40))</f>
        <v>0</v>
      </c>
      <c r="S40" s="256">
        <f ca="1">IF($D40=$B40,0,IF(AND('Bonus Depreciation Help'!$C$34="50%",$D$5=Inservice),VLOOKUP($C$2,'LookUp Ranges'!$A$64:$CY$69,S$38)*$B40,VLOOKUP($C$2,'LookUp Ranges'!$A$56:$CY$62,S$38)*$B40))</f>
        <v>0</v>
      </c>
      <c r="T40" s="256">
        <f ca="1">IF($D40=$B40,0,IF(AND('Bonus Depreciation Help'!$C$34="50%",$D$5=Inservice),VLOOKUP($C$2,'LookUp Ranges'!$A$64:$CY$69,T$38)*$B40,VLOOKUP($C$2,'LookUp Ranges'!$A$56:$CY$62,T$38)*$B40))</f>
        <v>0</v>
      </c>
      <c r="U40" s="256">
        <f ca="1">IF($D40=$B40,0,IF(AND('Bonus Depreciation Help'!$C$34="50%",$D$5=Inservice),VLOOKUP($C$2,'LookUp Ranges'!$A$64:$CY$69,U$38)*$B40,VLOOKUP($C$2,'LookUp Ranges'!$A$56:$CY$62,U$38)*$B40))</f>
        <v>0</v>
      </c>
      <c r="V40" s="256">
        <f ca="1">IF($D40=$B40,0,IF(AND('Bonus Depreciation Help'!$C$34="50%",$D$5=Inservice),VLOOKUP($C$2,'LookUp Ranges'!$A$64:$CY$69,V$38)*$B40,VLOOKUP($C$2,'LookUp Ranges'!$A$56:$CY$62,V$38)*$B40))</f>
        <v>0</v>
      </c>
      <c r="W40" s="256">
        <f ca="1">IF($D40=$B40,0,IF(AND('Bonus Depreciation Help'!$C$34="50%",$D$5=Inservice),VLOOKUP($C$2,'LookUp Ranges'!$A$64:$CY$69,W$38)*$B40,VLOOKUP($C$2,'LookUp Ranges'!$A$56:$CY$62,W$38)*$B40))</f>
        <v>0</v>
      </c>
      <c r="X40" s="256">
        <f ca="1">IF($D40=$B40,0,IF(AND('Bonus Depreciation Help'!$C$34="50%",$D$5=Inservice),VLOOKUP($C$2,'LookUp Ranges'!$A$64:$CY$69,X$38)*$B40,VLOOKUP($C$2,'LookUp Ranges'!$A$56:$CY$62,X$38)*$B40))</f>
        <v>0</v>
      </c>
      <c r="Y40" s="256">
        <f ca="1">IF($D40=$B40,0,IF(AND('Bonus Depreciation Help'!$C$34="50%",$D$5=Inservice),VLOOKUP($C$2,'LookUp Ranges'!$A$64:$CY$69,Y$38)*$B40,VLOOKUP($C$2,'LookUp Ranges'!$A$56:$CY$62,Y$38)*$B40))</f>
        <v>0</v>
      </c>
      <c r="Z40" s="257">
        <f ca="1">IF($D40=$B40,0,IF(AND('Bonus Depreciation Help'!$C$34="50%",$D$5=Inservice),VLOOKUP($C$2,'LookUp Ranges'!$A$64:$CY$69,Z$38)*$B40,VLOOKUP($C$2,'LookUp Ranges'!$A$56:$CY$62,Z$38)*$B40))</f>
        <v>0</v>
      </c>
      <c r="AA40" s="257">
        <f ca="1">IF($D40=$B40,0,IF(AND('Bonus Depreciation Help'!$C$34="50%",$D$5=Inservice),VLOOKUP($C$2,'LookUp Ranges'!$A$64:$CY$69,AA$38)*$B40,VLOOKUP($C$2,'LookUp Ranges'!$A$56:$CY$62,AA$38)*$B40))</f>
        <v>0</v>
      </c>
      <c r="AB40" s="257">
        <f ca="1">IF($D40=$B40,0,IF(AND('Bonus Depreciation Help'!$C$34="50%",$D$5=Inservice),VLOOKUP($C$2,'LookUp Ranges'!$A$64:$CY$69,AB$38)*$B40,VLOOKUP($C$2,'LookUp Ranges'!$A$56:$CY$62,AB$38)*$B40))</f>
        <v>0</v>
      </c>
      <c r="AC40" s="257">
        <f ca="1">IF($D40=$B40,0,IF(AND('Bonus Depreciation Help'!$C$34="50%",$D$5=Inservice),VLOOKUP($C$2,'LookUp Ranges'!$A$64:$CY$69,AC$38)*$B40,VLOOKUP($C$2,'LookUp Ranges'!$A$56:$CY$62,AC$38)*$B40))</f>
        <v>0</v>
      </c>
      <c r="AD40" s="257">
        <f ca="1">IF($D40=$B40,0,IF(AND('Bonus Depreciation Help'!$C$34="50%",$D$5=Inservice),VLOOKUP($C$2,'LookUp Ranges'!$A$64:$CY$69,AD$38)*$B40,VLOOKUP($C$2,'LookUp Ranges'!$A$56:$CY$62,AD$38)*$B40))</f>
        <v>0</v>
      </c>
      <c r="AE40" s="257">
        <f ca="1">IF($D40=$B40,0,IF(AND('Bonus Depreciation Help'!$C$34="50%",$D$5=Inservice),VLOOKUP($C$2,'LookUp Ranges'!$A$64:$CY$69,AE$38)*$B40,VLOOKUP($C$2,'LookUp Ranges'!$A$56:$CY$62,AE$38)*$B40))</f>
        <v>0</v>
      </c>
      <c r="AF40" s="257">
        <f ca="1">IF($D40=$B40,0,IF(AND('Bonus Depreciation Help'!$C$34="50%",$D$5=Inservice),VLOOKUP($C$2,'LookUp Ranges'!$A$64:$CY$69,AF$38)*$B40,VLOOKUP($C$2,'LookUp Ranges'!$A$56:$CY$62,AF$38)*$B40))</f>
        <v>0</v>
      </c>
      <c r="AG40" s="257">
        <f ca="1">IF($D40=$B40,0,IF(AND('Bonus Depreciation Help'!$C$34="50%",$D$5=Inservice),VLOOKUP($C$2,'LookUp Ranges'!$A$64:$CY$69,AG$38)*$B40,VLOOKUP($C$2,'LookUp Ranges'!$A$56:$CY$62,AG$38)*$B40))</f>
        <v>0</v>
      </c>
      <c r="AH40" s="257">
        <f ca="1">IF($D40=$B40,0,IF(AND('Bonus Depreciation Help'!$C$34="50%",$D$5=Inservice),VLOOKUP($C$2,'LookUp Ranges'!$A$64:$CY$69,AH$38)*$B40,VLOOKUP($C$2,'LookUp Ranges'!$A$56:$CY$62,AH$38)*$B40))</f>
        <v>0</v>
      </c>
      <c r="AI40" s="257">
        <f ca="1">IF($D40=$B40,0,IF(AND('Bonus Depreciation Help'!$C$34="50%",$D$5=Inservice),VLOOKUP($C$2,'LookUp Ranges'!$A$64:$CY$69,AI$38)*$B40,VLOOKUP($C$2,'LookUp Ranges'!$A$56:$CY$62,AI$38)*$B40))</f>
        <v>0</v>
      </c>
      <c r="AJ40" s="257">
        <f ca="1">IF($D40=$B40,0,IF(AND('Bonus Depreciation Help'!$C$34="50%",$D$5=Inservice),VLOOKUP($C$2,'LookUp Ranges'!$A$64:$CY$69,AJ$38)*$B40,VLOOKUP($C$2,'LookUp Ranges'!$A$56:$CY$62,AJ$38)*$B40))</f>
        <v>0</v>
      </c>
      <c r="AK40" s="257">
        <f ca="1">IF($D40=$B40,0,IF(AND('Bonus Depreciation Help'!$C$34="50%",$D$5=Inservice),VLOOKUP($C$2,'LookUp Ranges'!$A$64:$CY$69,AK$38)*$B40,VLOOKUP($C$2,'LookUp Ranges'!$A$56:$CY$62,AK$38)*$B40))</f>
        <v>0</v>
      </c>
      <c r="AL40" s="257">
        <f ca="1">IF($D40=$B40,0,IF(AND('Bonus Depreciation Help'!$C$34="50%",$D$5=Inservice),VLOOKUP($C$2,'LookUp Ranges'!$A$64:$CY$69,AL$38)*$B40,VLOOKUP($C$2,'LookUp Ranges'!$A$56:$CY$62,AL$38)*$B40))</f>
        <v>0</v>
      </c>
      <c r="AM40" s="257">
        <f ca="1">IF($D40=$B40,0,IF(AND('Bonus Depreciation Help'!$C$34="50%",$D$5=Inservice),VLOOKUP($C$2,'LookUp Ranges'!$A$64:$CY$69,AM$38)*$B40,VLOOKUP($C$2,'LookUp Ranges'!$A$56:$CY$62,AM$38)*$B40))</f>
        <v>0</v>
      </c>
      <c r="AN40" s="257">
        <f ca="1">IF($D40=$B40,0,IF(AND('Bonus Depreciation Help'!$C$34="50%",$D$5=Inservice),VLOOKUP($C$2,'LookUp Ranges'!$A$64:$CY$69,AN$38)*$B40,VLOOKUP($C$2,'LookUp Ranges'!$A$56:$CY$62,AN$38)*$B40))</f>
        <v>0</v>
      </c>
      <c r="AO40" s="257">
        <f ca="1">IF($D40=$B40,0,IF(AND('Bonus Depreciation Help'!$C$34="50%",$D$5=Inservice),VLOOKUP($C$2,'LookUp Ranges'!$A$64:$CY$69,AO$38)*$B40,VLOOKUP($C$2,'LookUp Ranges'!$A$56:$CY$62,AO$38)*$B40))</f>
        <v>0</v>
      </c>
      <c r="AP40" s="257">
        <f ca="1">IF($D40=$B40,0,IF(AND('Bonus Depreciation Help'!$C$34="50%",$D$5=Inservice),VLOOKUP($C$2,'LookUp Ranges'!$A$64:$CY$69,AP$38)*$B40,VLOOKUP($C$2,'LookUp Ranges'!$A$56:$CY$62,AP$38)*$B40))</f>
        <v>0</v>
      </c>
      <c r="AQ40" s="257">
        <f ca="1">IF($D40=$B40,0,IF(AND('Bonus Depreciation Help'!$C$34="50%",$D$5=Inservice),VLOOKUP($C$2,'LookUp Ranges'!$A$64:$CY$69,AQ$38)*$B40,VLOOKUP($C$2,'LookUp Ranges'!$A$56:$CY$62,AQ$38)*$B40))</f>
        <v>0</v>
      </c>
      <c r="AR40" s="257">
        <f ca="1">IF($D40=$B40,0,IF(AND('Bonus Depreciation Help'!$C$34="50%",$D$5=Inservice),VLOOKUP($C$2,'LookUp Ranges'!$A$64:$CY$69,AR$38)*$B40,VLOOKUP($C$2,'LookUp Ranges'!$A$56:$CY$62,AR$38)*$B40))</f>
        <v>0</v>
      </c>
      <c r="AS40" s="257">
        <f ca="1">IF($D40=$B40,0,IF(AND('Bonus Depreciation Help'!$C$34="50%",$D$5=Inservice),VLOOKUP($C$2,'LookUp Ranges'!$A$64:$CY$69,AS$38)*$B40,VLOOKUP($C$2,'LookUp Ranges'!$A$56:$CY$62,AS$38)*$B40))</f>
        <v>0</v>
      </c>
      <c r="AT40" s="257">
        <f ca="1">IF($D40=$B40,0,IF(AND('Bonus Depreciation Help'!$C$34="50%",$D$5=Inservice),VLOOKUP($C$2,'LookUp Ranges'!$A$64:$CY$69,AT$38)*$B40,VLOOKUP($C$2,'LookUp Ranges'!$A$56:$CY$62,AT$38)*$B40))</f>
        <v>0</v>
      </c>
      <c r="AU40" s="257">
        <f ca="1">IF($D40=$B40,0,IF(AND('Bonus Depreciation Help'!$C$34="50%",$D$5=Inservice),VLOOKUP($C$2,'LookUp Ranges'!$A$64:$CY$69,AU$38)*$B40,VLOOKUP($C$2,'LookUp Ranges'!$A$56:$CY$62,AU$38)*$B40))</f>
        <v>0</v>
      </c>
      <c r="AV40" s="257">
        <f ca="1">IF($D40=$B40,0,IF(AND('Bonus Depreciation Help'!$C$34="50%",$D$5=Inservice),VLOOKUP($C$2,'LookUp Ranges'!$A$64:$CY$69,AV$38)*$B40,VLOOKUP($C$2,'LookUp Ranges'!$A$56:$CY$62,AV$38)*$B40))</f>
        <v>0</v>
      </c>
      <c r="AW40" s="257">
        <f ca="1">IF($D40=$B40,0,IF(AND('Bonus Depreciation Help'!$C$34="50%",$D$5=Inservice),VLOOKUP($C$2,'LookUp Ranges'!$A$64:$CY$69,AW$38)*$B40,VLOOKUP($C$2,'LookUp Ranges'!$A$56:$CY$62,AW$38)*$B40))</f>
        <v>0</v>
      </c>
      <c r="AX40" s="257">
        <f ca="1">IF($D40=$B40,0,IF(AND('Bonus Depreciation Help'!$C$34="50%",$D$5=Inservice),VLOOKUP($C$2,'LookUp Ranges'!$A$64:$CY$69,AX$38)*$B40,VLOOKUP($C$2,'LookUp Ranges'!$A$56:$CY$62,AX$38)*$B40))</f>
        <v>0</v>
      </c>
      <c r="AY40" s="257">
        <f ca="1">IF($D40=$B40,0,IF(AND('Bonus Depreciation Help'!$C$34="50%",$D$5=Inservice),VLOOKUP($C$2,'LookUp Ranges'!$A$64:$CY$69,AY$38)*$B40,VLOOKUP($C$2,'LookUp Ranges'!$A$56:$CY$62,AY$38)*$B40))</f>
        <v>0</v>
      </c>
      <c r="AZ40" s="257">
        <f ca="1">IF($D40=$B40,0,IF(AND('Bonus Depreciation Help'!$C$34="50%",$D$5=Inservice),VLOOKUP($C$2,'LookUp Ranges'!$A$64:$CY$69,AZ$38)*$B40,VLOOKUP($C$2,'LookUp Ranges'!$A$56:$CY$62,AZ$38)*$B40))</f>
        <v>0</v>
      </c>
      <c r="BA40" s="257">
        <f ca="1">IF($D40=$B40,0,IF(AND('Bonus Depreciation Help'!$C$34="50%",$D$5=Inservice),VLOOKUP($C$2,'LookUp Ranges'!$A$64:$CY$69,BA$38)*$B40,VLOOKUP($C$2,'LookUp Ranges'!$A$56:$CY$62,BA$38)*$B40))</f>
        <v>0</v>
      </c>
      <c r="BB40" s="257">
        <f ca="1">IF($D40=$B40,0,IF(AND('Bonus Depreciation Help'!$C$34="50%",$D$5=Inservice),VLOOKUP($C$2,'LookUp Ranges'!$A$64:$CY$69,BB$38)*$B40,VLOOKUP($C$2,'LookUp Ranges'!$A$56:$CY$62,BB$38)*$B40))</f>
        <v>0</v>
      </c>
      <c r="BC40" s="257">
        <f ca="1">IF($D40=$B40,0,IF(AND('Bonus Depreciation Help'!$C$34="50%",$D$5=Inservice),VLOOKUP($C$2,'LookUp Ranges'!$A$64:$CY$69,BC$38)*$B40,VLOOKUP($C$2,'LookUp Ranges'!$A$56:$CY$62,BC$38)*$B40))</f>
        <v>0</v>
      </c>
      <c r="BD40" s="257">
        <f ca="1">IF($D40=$B40,0,IF(AND('Bonus Depreciation Help'!$C$34="50%",$D$5=Inservice),VLOOKUP($C$2,'LookUp Ranges'!$A$64:$CY$69,BD$38)*$B40,VLOOKUP($C$2,'LookUp Ranges'!$A$56:$CY$62,BD$38)*$B40))</f>
        <v>0</v>
      </c>
      <c r="BE40" s="257">
        <f ca="1">IF($D40=$B40,0,IF(AND('Bonus Depreciation Help'!$C$34="50%",$D$5=Inservice),VLOOKUP($C$2,'LookUp Ranges'!$A$64:$CY$69,BE$38)*$B40,VLOOKUP($C$2,'LookUp Ranges'!$A$56:$CY$62,BE$38)*$B40))</f>
        <v>0</v>
      </c>
      <c r="BF40" s="257">
        <f ca="1">IF($D40=$B40,0,IF(AND('Bonus Depreciation Help'!$C$34="50%",$D$5=Inservice),VLOOKUP($C$2,'LookUp Ranges'!$A$64:$CY$69,BF$38)*$B40,VLOOKUP($C$2,'LookUp Ranges'!$A$56:$CY$62,BF$38)*$B40))</f>
        <v>0</v>
      </c>
      <c r="BG40" s="257">
        <f ca="1">IF($D40=$B40,0,IF(AND('Bonus Depreciation Help'!$C$34="50%",$D$5=Inservice),VLOOKUP($C$2,'LookUp Ranges'!$A$64:$CY$69,BG$38)*$B40,VLOOKUP($C$2,'LookUp Ranges'!$A$56:$CY$62,BG$38)*$B40))</f>
        <v>0</v>
      </c>
      <c r="BH40" s="257">
        <f ca="1">IF($D40=$B40,0,IF(AND('Bonus Depreciation Help'!$C$34="50%",$D$5=Inservice),VLOOKUP($C$2,'LookUp Ranges'!$A$64:$CY$69,BH$38)*$B40,VLOOKUP($C$2,'LookUp Ranges'!$A$56:$CY$62,BH$38)*$B40))</f>
        <v>0</v>
      </c>
      <c r="BI40" s="257">
        <f ca="1">IF($D40=$B40,0,IF(AND('Bonus Depreciation Help'!$C$34="50%",$D$5=Inservice),VLOOKUP($C$2,'LookUp Ranges'!$A$64:$CY$69,BI$38)*$B40,VLOOKUP($C$2,'LookUp Ranges'!$A$56:$CY$62,BI$38)*$B40))</f>
        <v>0</v>
      </c>
      <c r="BJ40" s="257">
        <f ca="1">IF($D40=$B40,0,IF(AND('Bonus Depreciation Help'!$C$34="50%",$D$5=Inservice),VLOOKUP($C$2,'LookUp Ranges'!$A$64:$CY$69,BJ$38)*$B40,VLOOKUP($C$2,'LookUp Ranges'!$A$56:$CY$62,BJ$38)*$B40))</f>
        <v>0</v>
      </c>
      <c r="BK40" s="257">
        <f ca="1">IF($D40=$B40,0,IF(AND('Bonus Depreciation Help'!$C$34="50%",$D$5=Inservice),VLOOKUP($C$2,'LookUp Ranges'!$A$64:$CY$69,BK$38)*$B40,VLOOKUP($C$2,'LookUp Ranges'!$A$56:$CY$62,BK$38)*$B40))</f>
        <v>0</v>
      </c>
      <c r="BL40" s="257">
        <f ca="1">IF($D40=$B40,0,IF(AND('Bonus Depreciation Help'!$C$34="50%",$D$5=Inservice),VLOOKUP($C$2,'LookUp Ranges'!$A$64:$CY$69,BL$38)*$B40,VLOOKUP($C$2,'LookUp Ranges'!$A$56:$CY$62,BL$38)*$B40))</f>
        <v>0</v>
      </c>
      <c r="BM40" s="257">
        <f ca="1">IF($D40=$B40,0,IF(AND('Bonus Depreciation Help'!$C$34="50%",$D$5=Inservice),VLOOKUP($C$2,'LookUp Ranges'!$A$64:$CY$69,BM$38)*$B40,VLOOKUP($C$2,'LookUp Ranges'!$A$56:$CY$62,BM$38)*$B40))</f>
        <v>0</v>
      </c>
      <c r="BN40" s="257">
        <f ca="1">IF($D40=$B40,0,IF(AND('Bonus Depreciation Help'!$C$34="50%",$D$5=Inservice),VLOOKUP($C$2,'LookUp Ranges'!$A$64:$CY$69,BN$38)*$B40,VLOOKUP($C$2,'LookUp Ranges'!$A$56:$CY$62,BN$38)*$B40))</f>
        <v>0</v>
      </c>
      <c r="BO40" s="257">
        <f ca="1">IF($D40=$B40,0,IF(AND('Bonus Depreciation Help'!$C$34="50%",$D$5=Inservice),VLOOKUP($C$2,'LookUp Ranges'!$A$64:$CY$69,BO$38)*$B40,VLOOKUP($C$2,'LookUp Ranges'!$A$56:$CY$62,BO$38)*$B40))</f>
        <v>0</v>
      </c>
      <c r="BP40" s="257">
        <f ca="1">IF($D40=$B40,0,IF(AND('Bonus Depreciation Help'!$C$34="50%",$D$5=Inservice),VLOOKUP($C$2,'LookUp Ranges'!$A$64:$CY$69,BP$38)*$B40,VLOOKUP($C$2,'LookUp Ranges'!$A$56:$CY$62,BP$38)*$B40))</f>
        <v>0</v>
      </c>
      <c r="BQ40" s="257">
        <f ca="1">IF($D40=$B40,0,IF(AND('Bonus Depreciation Help'!$C$34="50%",$D$5=Inservice),VLOOKUP($C$2,'LookUp Ranges'!$A$64:$CY$69,BQ$38)*$B40,VLOOKUP($C$2,'LookUp Ranges'!$A$56:$CY$62,BQ$38)*$B40))</f>
        <v>0</v>
      </c>
      <c r="BR40" s="257">
        <f ca="1">IF($D40=$B40,0,IF(AND('Bonus Depreciation Help'!$C$34="50%",$D$5=Inservice),VLOOKUP($C$2,'LookUp Ranges'!$A$64:$CY$69,BR$38)*$B40,VLOOKUP($C$2,'LookUp Ranges'!$A$56:$CY$62,BR$38)*$B40))</f>
        <v>0</v>
      </c>
      <c r="BS40" s="257">
        <f ca="1">IF($D40=$B40,0,IF(AND('Bonus Depreciation Help'!$C$34="50%",$D$5=Inservice),VLOOKUP($C$2,'LookUp Ranges'!$A$64:$CY$69,BS$38)*$B40,VLOOKUP($C$2,'LookUp Ranges'!$A$56:$CY$62,BS$38)*$B40))</f>
        <v>0</v>
      </c>
      <c r="BT40" s="257">
        <f ca="1">IF($D40=$B40,0,IF(AND('Bonus Depreciation Help'!$C$34="50%",$D$5=Inservice),VLOOKUP($C$2,'LookUp Ranges'!$A$64:$CY$69,BT$38)*$B40,VLOOKUP($C$2,'LookUp Ranges'!$A$56:$CY$62,BT$38)*$B40))</f>
        <v>0</v>
      </c>
      <c r="BU40" s="257">
        <f ca="1">IF($D40=$B40,0,IF(AND('Bonus Depreciation Help'!$C$34="50%",$D$5=Inservice),VLOOKUP($C$2,'LookUp Ranges'!$A$64:$CY$69,BU$38)*$B40,VLOOKUP($C$2,'LookUp Ranges'!$A$56:$CY$62,BU$38)*$B40))</f>
        <v>0</v>
      </c>
      <c r="BV40" s="257">
        <f ca="1">IF($D40=$B40,0,IF(AND('Bonus Depreciation Help'!$C$34="50%",$D$5=Inservice),VLOOKUP($C$2,'LookUp Ranges'!$A$64:$CY$69,BV$38)*$B40,VLOOKUP($C$2,'LookUp Ranges'!$A$56:$CY$62,BV$38)*$B40))</f>
        <v>0</v>
      </c>
      <c r="BW40" s="257">
        <f ca="1">IF($D40=$B40,0,IF(AND('Bonus Depreciation Help'!$C$34="50%",$D$5=Inservice),VLOOKUP($C$2,'LookUp Ranges'!$A$64:$CY$69,BW$38)*$B40,VLOOKUP($C$2,'LookUp Ranges'!$A$56:$CY$62,BW$38)*$B40))</f>
        <v>0</v>
      </c>
      <c r="BX40" s="257">
        <f ca="1">IF($D40=$B40,0,IF(AND('Bonus Depreciation Help'!$C$34="50%",$D$5=Inservice),VLOOKUP($C$2,'LookUp Ranges'!$A$64:$CY$69,BX$38)*$B40,VLOOKUP($C$2,'LookUp Ranges'!$A$56:$CY$62,BX$38)*$B40))</f>
        <v>0</v>
      </c>
      <c r="BY40" s="257">
        <f ca="1">IF($D40=$B40,0,IF(AND('Bonus Depreciation Help'!$C$34="50%",$D$5=Inservice),VLOOKUP($C$2,'LookUp Ranges'!$A$64:$CY$69,BY$38)*$B40,VLOOKUP($C$2,'LookUp Ranges'!$A$56:$CY$62,BY$38)*$B40))</f>
        <v>0</v>
      </c>
      <c r="BZ40" s="257">
        <f ca="1">IF($D40=$B40,0,IF(AND('Bonus Depreciation Help'!$C$34="50%",$D$5=Inservice),VLOOKUP($C$2,'LookUp Ranges'!$A$64:$CY$69,BZ$38)*$B40,VLOOKUP($C$2,'LookUp Ranges'!$A$56:$CY$62,BZ$38)*$B40))</f>
        <v>0</v>
      </c>
      <c r="CA40" s="257">
        <f ca="1">IF($D40=$B40,0,IF(AND('Bonus Depreciation Help'!$C$34="50%",$D$5=Inservice),VLOOKUP($C$2,'LookUp Ranges'!$A$64:$CY$69,CA$38)*$B40,VLOOKUP($C$2,'LookUp Ranges'!$A$56:$CY$62,CA$38)*$B40))</f>
        <v>0</v>
      </c>
      <c r="CB40" s="257">
        <f ca="1">IF($D40=$B40,0,IF(AND('Bonus Depreciation Help'!$C$34="50%",$D$5=Inservice),VLOOKUP($C$2,'LookUp Ranges'!$A$64:$CY$69,CB$38)*$B40,VLOOKUP($C$2,'LookUp Ranges'!$A$56:$CY$62,CB$38)*$B40))</f>
        <v>0</v>
      </c>
      <c r="CC40" s="257">
        <f ca="1">IF($D40=$B40,0,IF(AND('Bonus Depreciation Help'!$C$34="50%",$D$5=Inservice),VLOOKUP($C$2,'LookUp Ranges'!$A$64:$CY$69,CC$38)*$B40,VLOOKUP($C$2,'LookUp Ranges'!$A$56:$CY$62,CC$38)*$B40))</f>
        <v>0</v>
      </c>
      <c r="CD40" s="257">
        <f ca="1">IF($D40=$B40,0,IF(AND('Bonus Depreciation Help'!$C$34="50%",$D$5=Inservice),VLOOKUP($C$2,'LookUp Ranges'!$A$64:$CY$69,CD$38)*$B40,VLOOKUP($C$2,'LookUp Ranges'!$A$56:$CY$62,CD$38)*$B40))</f>
        <v>0</v>
      </c>
      <c r="CE40" s="257">
        <f ca="1">IF($D40=$B40,0,IF(AND('Bonus Depreciation Help'!$C$34="50%",$D$5=Inservice),VLOOKUP($C$2,'LookUp Ranges'!$A$64:$CY$69,CE$38)*$B40,VLOOKUP($C$2,'LookUp Ranges'!$A$56:$CY$62,CE$38)*$B40))</f>
        <v>0</v>
      </c>
      <c r="CF40" s="257">
        <f ca="1">IF($D40=$B40,0,IF(AND('Bonus Depreciation Help'!$C$34="50%",$D$5=Inservice),VLOOKUP($C$2,'LookUp Ranges'!$A$64:$CY$69,CF$38)*$B40,VLOOKUP($C$2,'LookUp Ranges'!$A$56:$CY$62,CF$38)*$B40))</f>
        <v>0</v>
      </c>
      <c r="CG40" s="257">
        <f ca="1">IF($D40=$B40,0,IF(AND('Bonus Depreciation Help'!$C$34="50%",$D$5=Inservice),VLOOKUP($C$2,'LookUp Ranges'!$A$64:$CY$69,CG$38)*$B40,VLOOKUP($C$2,'LookUp Ranges'!$A$56:$CY$62,CG$38)*$B40))</f>
        <v>0</v>
      </c>
      <c r="CH40" s="257">
        <f ca="1">IF($D40=$B40,0,IF(AND('Bonus Depreciation Help'!$C$34="50%",$D$5=Inservice),VLOOKUP($C$2,'LookUp Ranges'!$A$64:$CY$69,CH$38)*$B40,VLOOKUP($C$2,'LookUp Ranges'!$A$56:$CY$62,CH$38)*$B40))</f>
        <v>0</v>
      </c>
      <c r="CI40" s="257">
        <f ca="1">IF($D40=$B40,0,IF(AND('Bonus Depreciation Help'!$C$34="50%",$D$5=Inservice),VLOOKUP($C$2,'LookUp Ranges'!$A$64:$CY$69,CI$38)*$B40,VLOOKUP($C$2,'LookUp Ranges'!$A$56:$CY$62,CI$38)*$B40))</f>
        <v>0</v>
      </c>
      <c r="CJ40" s="257">
        <f ca="1">IF($D40=$B40,0,IF(AND('Bonus Depreciation Help'!$C$34="50%",$D$5=Inservice),VLOOKUP($C$2,'LookUp Ranges'!$A$64:$CY$69,CJ$38)*$B40,VLOOKUP($C$2,'LookUp Ranges'!$A$56:$CY$62,CJ$38)*$B40))</f>
        <v>0</v>
      </c>
      <c r="CK40" s="257">
        <f ca="1">IF($D40=$B40,0,IF(AND('Bonus Depreciation Help'!$C$34="50%",$D$5=Inservice),VLOOKUP($C$2,'LookUp Ranges'!$A$64:$CY$69,CK$38)*$B40,VLOOKUP($C$2,'LookUp Ranges'!$A$56:$CY$62,CK$38)*$B40))</f>
        <v>0</v>
      </c>
      <c r="CL40" s="257">
        <f ca="1">IF($D40=$B40,0,IF(AND('Bonus Depreciation Help'!$C$34="50%",$D$5=Inservice),VLOOKUP($C$2,'LookUp Ranges'!$A$64:$CY$69,CL$38)*$B40,VLOOKUP($C$2,'LookUp Ranges'!$A$56:$CY$62,CL$38)*$B40))</f>
        <v>0</v>
      </c>
      <c r="CM40" s="257">
        <f ca="1">IF($D40=$B40,0,IF(AND('Bonus Depreciation Help'!$C$34="50%",$D$5=Inservice),VLOOKUP($C$2,'LookUp Ranges'!$A$64:$CY$69,CM$38)*$B40,VLOOKUP($C$2,'LookUp Ranges'!$A$56:$CY$62,CM$38)*$B40))</f>
        <v>0</v>
      </c>
      <c r="CN40" s="257">
        <f ca="1">IF($D40=$B40,0,IF(AND('Bonus Depreciation Help'!$C$34="50%",$D$5=Inservice),VLOOKUP($C$2,'LookUp Ranges'!$A$64:$CY$69,CN$38)*$B40,VLOOKUP($C$2,'LookUp Ranges'!$A$56:$CY$62,CN$38)*$B40))</f>
        <v>0</v>
      </c>
      <c r="CO40" s="257">
        <f ca="1">IF($D40=$B40,0,IF(AND('Bonus Depreciation Help'!$C$34="50%",$D$5=Inservice),VLOOKUP($C$2,'LookUp Ranges'!$A$64:$CY$69,CO$38)*$B40,VLOOKUP($C$2,'LookUp Ranges'!$A$56:$CY$62,CO$38)*$B40))</f>
        <v>0</v>
      </c>
      <c r="CP40" s="257">
        <f ca="1">IF($D40=$B40,0,IF(AND('Bonus Depreciation Help'!$C$34="50%",$D$5=Inservice),VLOOKUP($C$2,'LookUp Ranges'!$A$64:$CY$69,CP$38)*$B40,VLOOKUP($C$2,'LookUp Ranges'!$A$56:$CY$62,CP$38)*$B40))</f>
        <v>0</v>
      </c>
      <c r="CQ40" s="257">
        <f ca="1">IF($D40=$B40,0,IF(AND('Bonus Depreciation Help'!$C$34="50%",$D$5=Inservice),VLOOKUP($C$2,'LookUp Ranges'!$A$64:$CY$69,CQ$38)*$B40,VLOOKUP($C$2,'LookUp Ranges'!$A$56:$CY$62,CQ$38)*$B40))</f>
        <v>0</v>
      </c>
      <c r="CR40" s="257">
        <f ca="1">IF($D40=$B40,0,IF(AND('Bonus Depreciation Help'!$C$34="50%",$D$5=Inservice),VLOOKUP($C$2,'LookUp Ranges'!$A$64:$CY$69,CR$38)*$B40,VLOOKUP($C$2,'LookUp Ranges'!$A$56:$CY$62,CR$38)*$B40))</f>
        <v>0</v>
      </c>
      <c r="CS40" s="257">
        <f ca="1">IF($D40=$B40,0,IF(AND('Bonus Depreciation Help'!$C$34="50%",$D$5=Inservice),VLOOKUP($C$2,'LookUp Ranges'!$A$64:$CY$69,CS$38)*$B40,VLOOKUP($C$2,'LookUp Ranges'!$A$56:$CY$62,CS$38)*$B40))</f>
        <v>0</v>
      </c>
      <c r="CT40" s="257">
        <f ca="1">IF($D40=$B40,0,IF(AND('Bonus Depreciation Help'!$C$34="50%",$D$5=Inservice),VLOOKUP($C$2,'LookUp Ranges'!$A$64:$CY$69,CT$38)*$B40,VLOOKUP($C$2,'LookUp Ranges'!$A$56:$CY$62,CT$38)*$B40))</f>
        <v>0</v>
      </c>
      <c r="CU40" s="257">
        <f ca="1">IF($D40=$B40,0,IF(AND('Bonus Depreciation Help'!$C$34="50%",$D$5=Inservice),VLOOKUP($C$2,'LookUp Ranges'!$A$64:$CY$69,CU$38)*$B40,VLOOKUP($C$2,'LookUp Ranges'!$A$56:$CY$62,CU$38)*$B40))</f>
        <v>0</v>
      </c>
      <c r="CV40" s="257">
        <f ca="1">IF($D40=$B40,0,IF(AND('Bonus Depreciation Help'!$C$34="50%",$D$5=Inservice),VLOOKUP($C$2,'LookUp Ranges'!$A$64:$CY$69,CV$38)*$B40,VLOOKUP($C$2,'LookUp Ranges'!$A$56:$CY$62,CV$38)*$B40))</f>
        <v>0</v>
      </c>
      <c r="CW40" s="257">
        <f ca="1">IF($D40=$B40,0,IF(AND('Bonus Depreciation Help'!$C$34="50%",$D$5=Inservice),VLOOKUP($C$2,'LookUp Ranges'!$A$64:$CY$69,CW$38)*$B40,VLOOKUP($C$2,'LookUp Ranges'!$A$56:$CY$62,CW$38)*$B40))</f>
        <v>0</v>
      </c>
      <c r="CX40" s="257">
        <f ca="1">IF($D40=$B40,0,IF(AND('Bonus Depreciation Help'!$C$34="50%",$D$5=Inservice),VLOOKUP($C$2,'LookUp Ranges'!$A$64:$CY$69,CX$38)*$B40,VLOOKUP($C$2,'LookUp Ranges'!$A$56:$CY$62,CX$38)*$B40))</f>
        <v>0</v>
      </c>
      <c r="CY40" s="247">
        <f t="shared" ref="CY40:CY59" ca="1" si="28">SUM(C40:CX40)</f>
        <v>0</v>
      </c>
    </row>
    <row r="41" spans="1:103" x14ac:dyDescent="0.2">
      <c r="A41" s="246">
        <f t="shared" si="26"/>
        <v>3</v>
      </c>
      <c r="B41" s="238">
        <f t="shared" si="27"/>
        <v>0</v>
      </c>
      <c r="C41" s="248"/>
      <c r="D41" s="248"/>
      <c r="E41" s="256">
        <f ca="1">IF(AND('Bonus Depreciation Help'!$C$34="100%",E$5=Inservice),$B41,IF(AND('Bonus Depreciation Help'!$C$34="50%",E$5=Inservice),VLOOKUP($C$2,'LookUp Ranges'!$A$64:$CY$69,D$38)*$B41,VLOOKUP($C$2,'LookUp Ranges'!$A$56:$CY$62,D$38)*$B41))</f>
        <v>0</v>
      </c>
      <c r="F41" s="256">
        <f ca="1">IF($E41=$B41,0,IF(AND('Bonus Depreciation Help'!$C$34="50%",$E$5=Inservice),VLOOKUP($C$2,'LookUp Ranges'!$A$64:$CY$69,E$38)*$B41,VLOOKUP($C$2,'LookUp Ranges'!$A$56:$CY$62,E$38)*$B41))</f>
        <v>0</v>
      </c>
      <c r="G41" s="256">
        <f ca="1">IF($E41=$B41,0,IF(AND('Bonus Depreciation Help'!$C$34="50%",$E$5=Inservice),VLOOKUP($C$2,'LookUp Ranges'!$A$64:$CY$69,F$38)*$B41,VLOOKUP($C$2,'LookUp Ranges'!$A$56:$CY$62,F$38)*$B41))</f>
        <v>0</v>
      </c>
      <c r="H41" s="256">
        <f ca="1">IF($E41=$B41,0,IF(AND('Bonus Depreciation Help'!$C$34="50%",$E$5=Inservice),VLOOKUP($C$2,'LookUp Ranges'!$A$64:$CY$69,G$38)*$B41,VLOOKUP($C$2,'LookUp Ranges'!$A$56:$CY$62,G$38)*$B41))</f>
        <v>0</v>
      </c>
      <c r="I41" s="256">
        <f ca="1">IF($E41=$B41,0,IF(AND('Bonus Depreciation Help'!$C$34="50%",$E$5=Inservice),VLOOKUP($C$2,'LookUp Ranges'!$A$64:$CY$69,H$38)*$B41,VLOOKUP($C$2,'LookUp Ranges'!$A$56:$CY$62,H$38)*$B41))</f>
        <v>0</v>
      </c>
      <c r="J41" s="256">
        <f ca="1">IF($E41=$B41,0,IF(AND('Bonus Depreciation Help'!$C$34="50%",$E$5=Inservice),VLOOKUP($C$2,'LookUp Ranges'!$A$64:$CY$69,I$38)*$B41,VLOOKUP($C$2,'LookUp Ranges'!$A$56:$CY$62,I$38)*$B41))</f>
        <v>0</v>
      </c>
      <c r="K41" s="256">
        <f ca="1">IF($E41=$B41,0,IF(AND('Bonus Depreciation Help'!$C$34="50%",$E$5=Inservice),VLOOKUP($C$2,'LookUp Ranges'!$A$64:$CY$69,J$38)*$B41,VLOOKUP($C$2,'LookUp Ranges'!$A$56:$CY$62,J$38)*$B41))</f>
        <v>0</v>
      </c>
      <c r="L41" s="256">
        <f ca="1">IF($E41=$B41,0,IF(AND('Bonus Depreciation Help'!$C$34="50%",$E$5=Inservice),VLOOKUP($C$2,'LookUp Ranges'!$A$64:$CY$69,K$38)*$B41,VLOOKUP($C$2,'LookUp Ranges'!$A$56:$CY$62,K$38)*$B41))</f>
        <v>0</v>
      </c>
      <c r="M41" s="256">
        <f ca="1">IF($E41=$B41,0,IF(AND('Bonus Depreciation Help'!$C$34="50%",$E$5=Inservice),VLOOKUP($C$2,'LookUp Ranges'!$A$64:$CY$69,L$38)*$B41,VLOOKUP($C$2,'LookUp Ranges'!$A$56:$CY$62,L$38)*$B41))</f>
        <v>0</v>
      </c>
      <c r="N41" s="256">
        <f ca="1">IF($E41=$B41,0,IF(AND('Bonus Depreciation Help'!$C$34="50%",$E$5=Inservice),VLOOKUP($C$2,'LookUp Ranges'!$A$64:$CY$69,M$38)*$B41,VLOOKUP($C$2,'LookUp Ranges'!$A$56:$CY$62,M$38)*$B41))</f>
        <v>0</v>
      </c>
      <c r="O41" s="256">
        <f ca="1">IF($E41=$B41,0,IF(AND('Bonus Depreciation Help'!$C$34="50%",$E$5=Inservice),VLOOKUP($C$2,'LookUp Ranges'!$A$64:$CY$69,N$38)*$B41,VLOOKUP($C$2,'LookUp Ranges'!$A$56:$CY$62,N$38)*$B41))</f>
        <v>0</v>
      </c>
      <c r="P41" s="256">
        <f ca="1">IF($E41=$B41,0,IF(AND('Bonus Depreciation Help'!$C$34="50%",$E$5=Inservice),VLOOKUP($C$2,'LookUp Ranges'!$A$64:$CY$69,O$38)*$B41,VLOOKUP($C$2,'LookUp Ranges'!$A$56:$CY$62,O$38)*$B41))</f>
        <v>0</v>
      </c>
      <c r="Q41" s="256">
        <f ca="1">IF($E41=$B41,0,IF(AND('Bonus Depreciation Help'!$C$34="50%",$E$5=Inservice),VLOOKUP($C$2,'LookUp Ranges'!$A$64:$CY$69,P$38)*$B41,VLOOKUP($C$2,'LookUp Ranges'!$A$56:$CY$62,P$38)*$B41))</f>
        <v>0</v>
      </c>
      <c r="R41" s="256">
        <f ca="1">IF($E41=$B41,0,IF(AND('Bonus Depreciation Help'!$C$34="50%",$E$5=Inservice),VLOOKUP($C$2,'LookUp Ranges'!$A$64:$CY$69,Q$38)*$B41,VLOOKUP($C$2,'LookUp Ranges'!$A$56:$CY$62,Q$38)*$B41))</f>
        <v>0</v>
      </c>
      <c r="S41" s="256">
        <f ca="1">IF($E41=$B41,0,IF(AND('Bonus Depreciation Help'!$C$34="50%",$E$5=Inservice),VLOOKUP($C$2,'LookUp Ranges'!$A$64:$CY$69,R$38)*$B41,VLOOKUP($C$2,'LookUp Ranges'!$A$56:$CY$62,R$38)*$B41))</f>
        <v>0</v>
      </c>
      <c r="T41" s="256">
        <f ca="1">IF($E41=$B41,0,IF(AND('Bonus Depreciation Help'!$C$34="50%",$E$5=Inservice),VLOOKUP($C$2,'LookUp Ranges'!$A$64:$CY$69,S$38)*$B41,VLOOKUP($C$2,'LookUp Ranges'!$A$56:$CY$62,S$38)*$B41))</f>
        <v>0</v>
      </c>
      <c r="U41" s="256">
        <f ca="1">IF($E41=$B41,0,IF(AND('Bonus Depreciation Help'!$C$34="50%",$E$5=Inservice),VLOOKUP($C$2,'LookUp Ranges'!$A$64:$CY$69,T$38)*$B41,VLOOKUP($C$2,'LookUp Ranges'!$A$56:$CY$62,T$38)*$B41))</f>
        <v>0</v>
      </c>
      <c r="V41" s="256">
        <f ca="1">IF($E41=$B41,0,IF(AND('Bonus Depreciation Help'!$C$34="50%",$E$5=Inservice),VLOOKUP($C$2,'LookUp Ranges'!$A$64:$CY$69,U$38)*$B41,VLOOKUP($C$2,'LookUp Ranges'!$A$56:$CY$62,U$38)*$B41))</f>
        <v>0</v>
      </c>
      <c r="W41" s="256">
        <f ca="1">IF($E41=$B41,0,IF(AND('Bonus Depreciation Help'!$C$34="50%",$E$5=Inservice),VLOOKUP($C$2,'LookUp Ranges'!$A$64:$CY$69,V$38)*$B41,VLOOKUP($C$2,'LookUp Ranges'!$A$56:$CY$62,V$38)*$B41))</f>
        <v>0</v>
      </c>
      <c r="X41" s="256">
        <f ca="1">IF($E41=$B41,0,IF(AND('Bonus Depreciation Help'!$C$34="50%",$E$5=Inservice),VLOOKUP($C$2,'LookUp Ranges'!$A$64:$CY$69,W$38)*$B41,VLOOKUP($C$2,'LookUp Ranges'!$A$56:$CY$62,W$38)*$B41))</f>
        <v>0</v>
      </c>
      <c r="Y41" s="256">
        <f ca="1">IF($E41=$B41,0,IF(AND('Bonus Depreciation Help'!$C$34="50%",$E$5=Inservice),VLOOKUP($C$2,'LookUp Ranges'!$A$64:$CY$69,X$38)*$B41,VLOOKUP($C$2,'LookUp Ranges'!$A$56:$CY$62,X$38)*$B41))</f>
        <v>0</v>
      </c>
      <c r="Z41" s="257">
        <f ca="1">IF($E41=$B41,0,IF(AND('Bonus Depreciation Help'!$C$34="50%",$E$5=Inservice),VLOOKUP($C$2,'LookUp Ranges'!$A$64:$CY$69,Y$38)*$B41,VLOOKUP($C$2,'LookUp Ranges'!$A$56:$CY$62,Y$38)*$B41))</f>
        <v>0</v>
      </c>
      <c r="AA41" s="257">
        <f ca="1">IF($E41=$B41,0,IF(AND('Bonus Depreciation Help'!$C$34="50%",$E$5=Inservice),VLOOKUP($C$2,'LookUp Ranges'!$A$64:$CY$69,Z$38)*$B41,VLOOKUP($C$2,'LookUp Ranges'!$A$56:$CY$62,Z$38)*$B41))</f>
        <v>0</v>
      </c>
      <c r="AB41" s="257">
        <f ca="1">IF($E41=$B41,0,IF(AND('Bonus Depreciation Help'!$C$34="50%",$E$5=Inservice),VLOOKUP($C$2,'LookUp Ranges'!$A$64:$CY$69,AA$38)*$B41,VLOOKUP($C$2,'LookUp Ranges'!$A$56:$CY$62,AA$38)*$B41))</f>
        <v>0</v>
      </c>
      <c r="AC41" s="257">
        <f ca="1">IF($E41=$B41,0,IF(AND('Bonus Depreciation Help'!$C$34="50%",$E$5=Inservice),VLOOKUP($C$2,'LookUp Ranges'!$A$64:$CY$69,AB$38)*$B41,VLOOKUP($C$2,'LookUp Ranges'!$A$56:$CY$62,AB$38)*$B41))</f>
        <v>0</v>
      </c>
      <c r="AD41" s="257">
        <f ca="1">IF($E41=$B41,0,IF(AND('Bonus Depreciation Help'!$C$34="50%",$E$5=Inservice),VLOOKUP($C$2,'LookUp Ranges'!$A$64:$CY$69,AC$38)*$B41,VLOOKUP($C$2,'LookUp Ranges'!$A$56:$CY$62,AC$38)*$B41))</f>
        <v>0</v>
      </c>
      <c r="AE41" s="257">
        <f ca="1">IF($E41=$B41,0,IF(AND('Bonus Depreciation Help'!$C$34="50%",$E$5=Inservice),VLOOKUP($C$2,'LookUp Ranges'!$A$64:$CY$69,AD$38)*$B41,VLOOKUP($C$2,'LookUp Ranges'!$A$56:$CY$62,AD$38)*$B41))</f>
        <v>0</v>
      </c>
      <c r="AF41" s="257">
        <f ca="1">IF($E41=$B41,0,IF(AND('Bonus Depreciation Help'!$C$34="50%",$E$5=Inservice),VLOOKUP($C$2,'LookUp Ranges'!$A$64:$CY$69,AE$38)*$B41,VLOOKUP($C$2,'LookUp Ranges'!$A$56:$CY$62,AE$38)*$B41))</f>
        <v>0</v>
      </c>
      <c r="AG41" s="257">
        <f ca="1">IF($E41=$B41,0,IF(AND('Bonus Depreciation Help'!$C$34="50%",$E$5=Inservice),VLOOKUP($C$2,'LookUp Ranges'!$A$64:$CY$69,AF$38)*$B41,VLOOKUP($C$2,'LookUp Ranges'!$A$56:$CY$62,AF$38)*$B41))</f>
        <v>0</v>
      </c>
      <c r="AH41" s="257">
        <f ca="1">IF($E41=$B41,0,IF(AND('Bonus Depreciation Help'!$C$34="50%",$E$5=Inservice),VLOOKUP($C$2,'LookUp Ranges'!$A$64:$CY$69,AG$38)*$B41,VLOOKUP($C$2,'LookUp Ranges'!$A$56:$CY$62,AG$38)*$B41))</f>
        <v>0</v>
      </c>
      <c r="AI41" s="257">
        <f ca="1">IF($E41=$B41,0,IF(AND('Bonus Depreciation Help'!$C$34="50%",$E$5=Inservice),VLOOKUP($C$2,'LookUp Ranges'!$A$64:$CY$69,AH$38)*$B41,VLOOKUP($C$2,'LookUp Ranges'!$A$56:$CY$62,AH$38)*$B41))</f>
        <v>0</v>
      </c>
      <c r="AJ41" s="257">
        <f ca="1">IF($E41=$B41,0,IF(AND('Bonus Depreciation Help'!$C$34="50%",$E$5=Inservice),VLOOKUP($C$2,'LookUp Ranges'!$A$64:$CY$69,AI$38)*$B41,VLOOKUP($C$2,'LookUp Ranges'!$A$56:$CY$62,AI$38)*$B41))</f>
        <v>0</v>
      </c>
      <c r="AK41" s="257">
        <f ca="1">IF($E41=$B41,0,IF(AND('Bonus Depreciation Help'!$C$34="50%",$E$5=Inservice),VLOOKUP($C$2,'LookUp Ranges'!$A$64:$CY$69,AJ$38)*$B41,VLOOKUP($C$2,'LookUp Ranges'!$A$56:$CY$62,AJ$38)*$B41))</f>
        <v>0</v>
      </c>
      <c r="AL41" s="257">
        <f ca="1">IF($E41=$B41,0,IF(AND('Bonus Depreciation Help'!$C$34="50%",$E$5=Inservice),VLOOKUP($C$2,'LookUp Ranges'!$A$64:$CY$69,AK$38)*$B41,VLOOKUP($C$2,'LookUp Ranges'!$A$56:$CY$62,AK$38)*$B41))</f>
        <v>0</v>
      </c>
      <c r="AM41" s="257">
        <f ca="1">IF($E41=$B41,0,IF(AND('Bonus Depreciation Help'!$C$34="50%",$E$5=Inservice),VLOOKUP($C$2,'LookUp Ranges'!$A$64:$CY$69,AL$38)*$B41,VLOOKUP($C$2,'LookUp Ranges'!$A$56:$CY$62,AL$38)*$B41))</f>
        <v>0</v>
      </c>
      <c r="AN41" s="257">
        <f ca="1">IF($E41=$B41,0,IF(AND('Bonus Depreciation Help'!$C$34="50%",$E$5=Inservice),VLOOKUP($C$2,'LookUp Ranges'!$A$64:$CY$69,AM$38)*$B41,VLOOKUP($C$2,'LookUp Ranges'!$A$56:$CY$62,AM$38)*$B41))</f>
        <v>0</v>
      </c>
      <c r="AO41" s="257">
        <f ca="1">IF($E41=$B41,0,IF(AND('Bonus Depreciation Help'!$C$34="50%",$E$5=Inservice),VLOOKUP($C$2,'LookUp Ranges'!$A$64:$CY$69,AN$38)*$B41,VLOOKUP($C$2,'LookUp Ranges'!$A$56:$CY$62,AN$38)*$B41))</f>
        <v>0</v>
      </c>
      <c r="AP41" s="257">
        <f ca="1">IF($E41=$B41,0,IF(AND('Bonus Depreciation Help'!$C$34="50%",$E$5=Inservice),VLOOKUP($C$2,'LookUp Ranges'!$A$64:$CY$69,AO$38)*$B41,VLOOKUP($C$2,'LookUp Ranges'!$A$56:$CY$62,AO$38)*$B41))</f>
        <v>0</v>
      </c>
      <c r="AQ41" s="257">
        <f ca="1">IF($E41=$B41,0,IF(AND('Bonus Depreciation Help'!$C$34="50%",$E$5=Inservice),VLOOKUP($C$2,'LookUp Ranges'!$A$64:$CY$69,AP$38)*$B41,VLOOKUP($C$2,'LookUp Ranges'!$A$56:$CY$62,AP$38)*$B41))</f>
        <v>0</v>
      </c>
      <c r="AR41" s="257">
        <f ca="1">IF($E41=$B41,0,IF(AND('Bonus Depreciation Help'!$C$34="50%",$E$5=Inservice),VLOOKUP($C$2,'LookUp Ranges'!$A$64:$CY$69,AQ$38)*$B41,VLOOKUP($C$2,'LookUp Ranges'!$A$56:$CY$62,AQ$38)*$B41))</f>
        <v>0</v>
      </c>
      <c r="AS41" s="257">
        <f ca="1">IF($E41=$B41,0,IF(AND('Bonus Depreciation Help'!$C$34="50%",$E$5=Inservice),VLOOKUP($C$2,'LookUp Ranges'!$A$64:$CY$69,AR$38)*$B41,VLOOKUP($C$2,'LookUp Ranges'!$A$56:$CY$62,AR$38)*$B41))</f>
        <v>0</v>
      </c>
      <c r="AT41" s="257">
        <f ca="1">IF($E41=$B41,0,IF(AND('Bonus Depreciation Help'!$C$34="50%",$E$5=Inservice),VLOOKUP($C$2,'LookUp Ranges'!$A$64:$CY$69,AS$38)*$B41,VLOOKUP($C$2,'LookUp Ranges'!$A$56:$CY$62,AS$38)*$B41))</f>
        <v>0</v>
      </c>
      <c r="AU41" s="257">
        <f ca="1">IF($E41=$B41,0,IF(AND('Bonus Depreciation Help'!$C$34="50%",$E$5=Inservice),VLOOKUP($C$2,'LookUp Ranges'!$A$64:$CY$69,AT$38)*$B41,VLOOKUP($C$2,'LookUp Ranges'!$A$56:$CY$62,AT$38)*$B41))</f>
        <v>0</v>
      </c>
      <c r="AV41" s="257">
        <f ca="1">IF($E41=$B41,0,IF(AND('Bonus Depreciation Help'!$C$34="50%",$E$5=Inservice),VLOOKUP($C$2,'LookUp Ranges'!$A$64:$CY$69,AU$38)*$B41,VLOOKUP($C$2,'LookUp Ranges'!$A$56:$CY$62,AU$38)*$B41))</f>
        <v>0</v>
      </c>
      <c r="AW41" s="257">
        <f ca="1">IF($E41=$B41,0,IF(AND('Bonus Depreciation Help'!$C$34="50%",$E$5=Inservice),VLOOKUP($C$2,'LookUp Ranges'!$A$64:$CY$69,AV$38)*$B41,VLOOKUP($C$2,'LookUp Ranges'!$A$56:$CY$62,AV$38)*$B41))</f>
        <v>0</v>
      </c>
      <c r="AX41" s="257">
        <f ca="1">IF($E41=$B41,0,IF(AND('Bonus Depreciation Help'!$C$34="50%",$E$5=Inservice),VLOOKUP($C$2,'LookUp Ranges'!$A$64:$CY$69,AW$38)*$B41,VLOOKUP($C$2,'LookUp Ranges'!$A$56:$CY$62,AW$38)*$B41))</f>
        <v>0</v>
      </c>
      <c r="AY41" s="257">
        <f ca="1">IF($E41=$B41,0,IF(AND('Bonus Depreciation Help'!$C$34="50%",$E$5=Inservice),VLOOKUP($C$2,'LookUp Ranges'!$A$64:$CY$69,AX$38)*$B41,VLOOKUP($C$2,'LookUp Ranges'!$A$56:$CY$62,AX$38)*$B41))</f>
        <v>0</v>
      </c>
      <c r="AZ41" s="257">
        <f ca="1">IF($E41=$B41,0,IF(AND('Bonus Depreciation Help'!$C$34="50%",$E$5=Inservice),VLOOKUP($C$2,'LookUp Ranges'!$A$64:$CY$69,AY$38)*$B41,VLOOKUP($C$2,'LookUp Ranges'!$A$56:$CY$62,AY$38)*$B41))</f>
        <v>0</v>
      </c>
      <c r="BA41" s="257">
        <f ca="1">IF($E41=$B41,0,IF(AND('Bonus Depreciation Help'!$C$34="50%",$E$5=Inservice),VLOOKUP($C$2,'LookUp Ranges'!$A$64:$CY$69,AZ$38)*$B41,VLOOKUP($C$2,'LookUp Ranges'!$A$56:$CY$62,AZ$38)*$B41))</f>
        <v>0</v>
      </c>
      <c r="BB41" s="257">
        <f ca="1">IF($E41=$B41,0,IF(AND('Bonus Depreciation Help'!$C$34="50%",$E$5=Inservice),VLOOKUP($C$2,'LookUp Ranges'!$A$64:$CY$69,BA$38)*$B41,VLOOKUP($C$2,'LookUp Ranges'!$A$56:$CY$62,BA$38)*$B41))</f>
        <v>0</v>
      </c>
      <c r="BC41" s="257">
        <f ca="1">IF($E41=$B41,0,IF(AND('Bonus Depreciation Help'!$C$34="50%",$E$5=Inservice),VLOOKUP($C$2,'LookUp Ranges'!$A$64:$CY$69,BB$38)*$B41,VLOOKUP($C$2,'LookUp Ranges'!$A$56:$CY$62,BB$38)*$B41))</f>
        <v>0</v>
      </c>
      <c r="BD41" s="257">
        <f ca="1">IF($E41=$B41,0,IF(AND('Bonus Depreciation Help'!$C$34="50%",$E$5=Inservice),VLOOKUP($C$2,'LookUp Ranges'!$A$64:$CY$69,BC$38)*$B41,VLOOKUP($C$2,'LookUp Ranges'!$A$56:$CY$62,BC$38)*$B41))</f>
        <v>0</v>
      </c>
      <c r="BE41" s="257">
        <f ca="1">IF($E41=$B41,0,IF(AND('Bonus Depreciation Help'!$C$34="50%",$E$5=Inservice),VLOOKUP($C$2,'LookUp Ranges'!$A$64:$CY$69,BD$38)*$B41,VLOOKUP($C$2,'LookUp Ranges'!$A$56:$CY$62,BD$38)*$B41))</f>
        <v>0</v>
      </c>
      <c r="BF41" s="257">
        <f ca="1">IF($E41=$B41,0,IF(AND('Bonus Depreciation Help'!$C$34="50%",$E$5=Inservice),VLOOKUP($C$2,'LookUp Ranges'!$A$64:$CY$69,BE$38)*$B41,VLOOKUP($C$2,'LookUp Ranges'!$A$56:$CY$62,BE$38)*$B41))</f>
        <v>0</v>
      </c>
      <c r="BG41" s="257">
        <f ca="1">IF($E41=$B41,0,IF(AND('Bonus Depreciation Help'!$C$34="50%",$E$5=Inservice),VLOOKUP($C$2,'LookUp Ranges'!$A$64:$CY$69,BF$38)*$B41,VLOOKUP($C$2,'LookUp Ranges'!$A$56:$CY$62,BF$38)*$B41))</f>
        <v>0</v>
      </c>
      <c r="BH41" s="257">
        <f ca="1">IF($E41=$B41,0,IF(AND('Bonus Depreciation Help'!$C$34="50%",$E$5=Inservice),VLOOKUP($C$2,'LookUp Ranges'!$A$64:$CY$69,BG$38)*$B41,VLOOKUP($C$2,'LookUp Ranges'!$A$56:$CY$62,BG$38)*$B41))</f>
        <v>0</v>
      </c>
      <c r="BI41" s="257">
        <f ca="1">IF($E41=$B41,0,IF(AND('Bonus Depreciation Help'!$C$34="50%",$E$5=Inservice),VLOOKUP($C$2,'LookUp Ranges'!$A$64:$CY$69,BH$38)*$B41,VLOOKUP($C$2,'LookUp Ranges'!$A$56:$CY$62,BH$38)*$B41))</f>
        <v>0</v>
      </c>
      <c r="BJ41" s="257">
        <f ca="1">IF($E41=$B41,0,IF(AND('Bonus Depreciation Help'!$C$34="50%",$E$5=Inservice),VLOOKUP($C$2,'LookUp Ranges'!$A$64:$CY$69,BI$38)*$B41,VLOOKUP($C$2,'LookUp Ranges'!$A$56:$CY$62,BI$38)*$B41))</f>
        <v>0</v>
      </c>
      <c r="BK41" s="257">
        <f ca="1">IF($E41=$B41,0,IF(AND('Bonus Depreciation Help'!$C$34="50%",$E$5=Inservice),VLOOKUP($C$2,'LookUp Ranges'!$A$64:$CY$69,BJ$38)*$B41,VLOOKUP($C$2,'LookUp Ranges'!$A$56:$CY$62,BJ$38)*$B41))</f>
        <v>0</v>
      </c>
      <c r="BL41" s="257">
        <f ca="1">IF($E41=$B41,0,IF(AND('Bonus Depreciation Help'!$C$34="50%",$E$5=Inservice),VLOOKUP($C$2,'LookUp Ranges'!$A$64:$CY$69,BK$38)*$B41,VLOOKUP($C$2,'LookUp Ranges'!$A$56:$CY$62,BK$38)*$B41))</f>
        <v>0</v>
      </c>
      <c r="BM41" s="257">
        <f ca="1">IF($E41=$B41,0,IF(AND('Bonus Depreciation Help'!$C$34="50%",$E$5=Inservice),VLOOKUP($C$2,'LookUp Ranges'!$A$64:$CY$69,BL$38)*$B41,VLOOKUP($C$2,'LookUp Ranges'!$A$56:$CY$62,BL$38)*$B41))</f>
        <v>0</v>
      </c>
      <c r="BN41" s="257">
        <f ca="1">IF($E41=$B41,0,IF(AND('Bonus Depreciation Help'!$C$34="50%",$E$5=Inservice),VLOOKUP($C$2,'LookUp Ranges'!$A$64:$CY$69,BM$38)*$B41,VLOOKUP($C$2,'LookUp Ranges'!$A$56:$CY$62,BM$38)*$B41))</f>
        <v>0</v>
      </c>
      <c r="BO41" s="257">
        <f ca="1">IF($E41=$B41,0,IF(AND('Bonus Depreciation Help'!$C$34="50%",$E$5=Inservice),VLOOKUP($C$2,'LookUp Ranges'!$A$64:$CY$69,BN$38)*$B41,VLOOKUP($C$2,'LookUp Ranges'!$A$56:$CY$62,BN$38)*$B41))</f>
        <v>0</v>
      </c>
      <c r="BP41" s="257">
        <f ca="1">IF($E41=$B41,0,IF(AND('Bonus Depreciation Help'!$C$34="50%",$E$5=Inservice),VLOOKUP($C$2,'LookUp Ranges'!$A$64:$CY$69,BO$38)*$B41,VLOOKUP($C$2,'LookUp Ranges'!$A$56:$CY$62,BO$38)*$B41))</f>
        <v>0</v>
      </c>
      <c r="BQ41" s="257">
        <f ca="1">IF($E41=$B41,0,IF(AND('Bonus Depreciation Help'!$C$34="50%",$E$5=Inservice),VLOOKUP($C$2,'LookUp Ranges'!$A$64:$CY$69,BP$38)*$B41,VLOOKUP($C$2,'LookUp Ranges'!$A$56:$CY$62,BP$38)*$B41))</f>
        <v>0</v>
      </c>
      <c r="BR41" s="257">
        <f ca="1">IF($E41=$B41,0,IF(AND('Bonus Depreciation Help'!$C$34="50%",$E$5=Inservice),VLOOKUP($C$2,'LookUp Ranges'!$A$64:$CY$69,BQ$38)*$B41,VLOOKUP($C$2,'LookUp Ranges'!$A$56:$CY$62,BQ$38)*$B41))</f>
        <v>0</v>
      </c>
      <c r="BS41" s="257">
        <f ca="1">IF($E41=$B41,0,IF(AND('Bonus Depreciation Help'!$C$34="50%",$E$5=Inservice),VLOOKUP($C$2,'LookUp Ranges'!$A$64:$CY$69,BR$38)*$B41,VLOOKUP($C$2,'LookUp Ranges'!$A$56:$CY$62,BR$38)*$B41))</f>
        <v>0</v>
      </c>
      <c r="BT41" s="257">
        <f ca="1">IF($E41=$B41,0,IF(AND('Bonus Depreciation Help'!$C$34="50%",$E$5=Inservice),VLOOKUP($C$2,'LookUp Ranges'!$A$64:$CY$69,BS$38)*$B41,VLOOKUP($C$2,'LookUp Ranges'!$A$56:$CY$62,BS$38)*$B41))</f>
        <v>0</v>
      </c>
      <c r="BU41" s="257">
        <f ca="1">IF($E41=$B41,0,IF(AND('Bonus Depreciation Help'!$C$34="50%",$E$5=Inservice),VLOOKUP($C$2,'LookUp Ranges'!$A$64:$CY$69,BT$38)*$B41,VLOOKUP($C$2,'LookUp Ranges'!$A$56:$CY$62,BT$38)*$B41))</f>
        <v>0</v>
      </c>
      <c r="BV41" s="257">
        <f ca="1">IF($E41=$B41,0,IF(AND('Bonus Depreciation Help'!$C$34="50%",$E$5=Inservice),VLOOKUP($C$2,'LookUp Ranges'!$A$64:$CY$69,BU$38)*$B41,VLOOKUP($C$2,'LookUp Ranges'!$A$56:$CY$62,BU$38)*$B41))</f>
        <v>0</v>
      </c>
      <c r="BW41" s="257">
        <f ca="1">IF($E41=$B41,0,IF(AND('Bonus Depreciation Help'!$C$34="50%",$E$5=Inservice),VLOOKUP($C$2,'LookUp Ranges'!$A$64:$CY$69,BV$38)*$B41,VLOOKUP($C$2,'LookUp Ranges'!$A$56:$CY$62,BV$38)*$B41))</f>
        <v>0</v>
      </c>
      <c r="BX41" s="257">
        <f ca="1">IF($E41=$B41,0,IF(AND('Bonus Depreciation Help'!$C$34="50%",$E$5=Inservice),VLOOKUP($C$2,'LookUp Ranges'!$A$64:$CY$69,BW$38)*$B41,VLOOKUP($C$2,'LookUp Ranges'!$A$56:$CY$62,BW$38)*$B41))</f>
        <v>0</v>
      </c>
      <c r="BY41" s="257">
        <f ca="1">IF($E41=$B41,0,IF(AND('Bonus Depreciation Help'!$C$34="50%",$E$5=Inservice),VLOOKUP($C$2,'LookUp Ranges'!$A$64:$CY$69,BX$38)*$B41,VLOOKUP($C$2,'LookUp Ranges'!$A$56:$CY$62,BX$38)*$B41))</f>
        <v>0</v>
      </c>
      <c r="BZ41" s="257">
        <f ca="1">IF($E41=$B41,0,IF(AND('Bonus Depreciation Help'!$C$34="50%",$E$5=Inservice),VLOOKUP($C$2,'LookUp Ranges'!$A$64:$CY$69,BY$38)*$B41,VLOOKUP($C$2,'LookUp Ranges'!$A$56:$CY$62,BY$38)*$B41))</f>
        <v>0</v>
      </c>
      <c r="CA41" s="257">
        <f ca="1">IF($E41=$B41,0,IF(AND('Bonus Depreciation Help'!$C$34="50%",$E$5=Inservice),VLOOKUP($C$2,'LookUp Ranges'!$A$64:$CY$69,BZ$38)*$B41,VLOOKUP($C$2,'LookUp Ranges'!$A$56:$CY$62,BZ$38)*$B41))</f>
        <v>0</v>
      </c>
      <c r="CB41" s="257">
        <f ca="1">IF($E41=$B41,0,IF(AND('Bonus Depreciation Help'!$C$34="50%",$E$5=Inservice),VLOOKUP($C$2,'LookUp Ranges'!$A$64:$CY$69,CA$38)*$B41,VLOOKUP($C$2,'LookUp Ranges'!$A$56:$CY$62,CA$38)*$B41))</f>
        <v>0</v>
      </c>
      <c r="CC41" s="257">
        <f ca="1">IF($E41=$B41,0,IF(AND('Bonus Depreciation Help'!$C$34="50%",$E$5=Inservice),VLOOKUP($C$2,'LookUp Ranges'!$A$64:$CY$69,CB$38)*$B41,VLOOKUP($C$2,'LookUp Ranges'!$A$56:$CY$62,CB$38)*$B41))</f>
        <v>0</v>
      </c>
      <c r="CD41" s="257">
        <f ca="1">IF($E41=$B41,0,IF(AND('Bonus Depreciation Help'!$C$34="50%",$E$5=Inservice),VLOOKUP($C$2,'LookUp Ranges'!$A$64:$CY$69,CC$38)*$B41,VLOOKUP($C$2,'LookUp Ranges'!$A$56:$CY$62,CC$38)*$B41))</f>
        <v>0</v>
      </c>
      <c r="CE41" s="257">
        <f ca="1">IF($E41=$B41,0,IF(AND('Bonus Depreciation Help'!$C$34="50%",$E$5=Inservice),VLOOKUP($C$2,'LookUp Ranges'!$A$64:$CY$69,CD$38)*$B41,VLOOKUP($C$2,'LookUp Ranges'!$A$56:$CY$62,CD$38)*$B41))</f>
        <v>0</v>
      </c>
      <c r="CF41" s="257">
        <f ca="1">IF($E41=$B41,0,IF(AND('Bonus Depreciation Help'!$C$34="50%",$E$5=Inservice),VLOOKUP($C$2,'LookUp Ranges'!$A$64:$CY$69,CE$38)*$B41,VLOOKUP($C$2,'LookUp Ranges'!$A$56:$CY$62,CE$38)*$B41))</f>
        <v>0</v>
      </c>
      <c r="CG41" s="257">
        <f ca="1">IF($E41=$B41,0,IF(AND('Bonus Depreciation Help'!$C$34="50%",$E$5=Inservice),VLOOKUP($C$2,'LookUp Ranges'!$A$64:$CY$69,CF$38)*$B41,VLOOKUP($C$2,'LookUp Ranges'!$A$56:$CY$62,CF$38)*$B41))</f>
        <v>0</v>
      </c>
      <c r="CH41" s="257">
        <f ca="1">IF($E41=$B41,0,IF(AND('Bonus Depreciation Help'!$C$34="50%",$E$5=Inservice),VLOOKUP($C$2,'LookUp Ranges'!$A$64:$CY$69,CG$38)*$B41,VLOOKUP($C$2,'LookUp Ranges'!$A$56:$CY$62,CG$38)*$B41))</f>
        <v>0</v>
      </c>
      <c r="CI41" s="257">
        <f ca="1">IF($E41=$B41,0,IF(AND('Bonus Depreciation Help'!$C$34="50%",$E$5=Inservice),VLOOKUP($C$2,'LookUp Ranges'!$A$64:$CY$69,CH$38)*$B41,VLOOKUP($C$2,'LookUp Ranges'!$A$56:$CY$62,CH$38)*$B41))</f>
        <v>0</v>
      </c>
      <c r="CJ41" s="257">
        <f ca="1">IF($E41=$B41,0,IF(AND('Bonus Depreciation Help'!$C$34="50%",$E$5=Inservice),VLOOKUP($C$2,'LookUp Ranges'!$A$64:$CY$69,CI$38)*$B41,VLOOKUP($C$2,'LookUp Ranges'!$A$56:$CY$62,CI$38)*$B41))</f>
        <v>0</v>
      </c>
      <c r="CK41" s="257">
        <f ca="1">IF($E41=$B41,0,IF(AND('Bonus Depreciation Help'!$C$34="50%",$E$5=Inservice),VLOOKUP($C$2,'LookUp Ranges'!$A$64:$CY$69,CJ$38)*$B41,VLOOKUP($C$2,'LookUp Ranges'!$A$56:$CY$62,CJ$38)*$B41))</f>
        <v>0</v>
      </c>
      <c r="CL41" s="257">
        <f ca="1">IF($E41=$B41,0,IF(AND('Bonus Depreciation Help'!$C$34="50%",$E$5=Inservice),VLOOKUP($C$2,'LookUp Ranges'!$A$64:$CY$69,CK$38)*$B41,VLOOKUP($C$2,'LookUp Ranges'!$A$56:$CY$62,CK$38)*$B41))</f>
        <v>0</v>
      </c>
      <c r="CM41" s="257">
        <f ca="1">IF($E41=$B41,0,IF(AND('Bonus Depreciation Help'!$C$34="50%",$E$5=Inservice),VLOOKUP($C$2,'LookUp Ranges'!$A$64:$CY$69,CL$38)*$B41,VLOOKUP($C$2,'LookUp Ranges'!$A$56:$CY$62,CL$38)*$B41))</f>
        <v>0</v>
      </c>
      <c r="CN41" s="257">
        <f ca="1">IF($E41=$B41,0,IF(AND('Bonus Depreciation Help'!$C$34="50%",$E$5=Inservice),VLOOKUP($C$2,'LookUp Ranges'!$A$64:$CY$69,CM$38)*$B41,VLOOKUP($C$2,'LookUp Ranges'!$A$56:$CY$62,CM$38)*$B41))</f>
        <v>0</v>
      </c>
      <c r="CO41" s="257">
        <f ca="1">IF($E41=$B41,0,IF(AND('Bonus Depreciation Help'!$C$34="50%",$E$5=Inservice),VLOOKUP($C$2,'LookUp Ranges'!$A$64:$CY$69,CN$38)*$B41,VLOOKUP($C$2,'LookUp Ranges'!$A$56:$CY$62,CN$38)*$B41))</f>
        <v>0</v>
      </c>
      <c r="CP41" s="257">
        <f ca="1">IF($E41=$B41,0,IF(AND('Bonus Depreciation Help'!$C$34="50%",$E$5=Inservice),VLOOKUP($C$2,'LookUp Ranges'!$A$64:$CY$69,CO$38)*$B41,VLOOKUP($C$2,'LookUp Ranges'!$A$56:$CY$62,CO$38)*$B41))</f>
        <v>0</v>
      </c>
      <c r="CQ41" s="257">
        <f ca="1">IF($E41=$B41,0,IF(AND('Bonus Depreciation Help'!$C$34="50%",$E$5=Inservice),VLOOKUP($C$2,'LookUp Ranges'!$A$64:$CY$69,CP$38)*$B41,VLOOKUP($C$2,'LookUp Ranges'!$A$56:$CY$62,CP$38)*$B41))</f>
        <v>0</v>
      </c>
      <c r="CR41" s="257">
        <f ca="1">IF($E41=$B41,0,IF(AND('Bonus Depreciation Help'!$C$34="50%",$E$5=Inservice),VLOOKUP($C$2,'LookUp Ranges'!$A$64:$CY$69,CQ$38)*$B41,VLOOKUP($C$2,'LookUp Ranges'!$A$56:$CY$62,CQ$38)*$B41))</f>
        <v>0</v>
      </c>
      <c r="CS41" s="257">
        <f ca="1">IF($E41=$B41,0,IF(AND('Bonus Depreciation Help'!$C$34="50%",$E$5=Inservice),VLOOKUP($C$2,'LookUp Ranges'!$A$64:$CY$69,CR$38)*$B41,VLOOKUP($C$2,'LookUp Ranges'!$A$56:$CY$62,CR$38)*$B41))</f>
        <v>0</v>
      </c>
      <c r="CT41" s="257">
        <f ca="1">IF($E41=$B41,0,IF(AND('Bonus Depreciation Help'!$C$34="50%",$E$5=Inservice),VLOOKUP($C$2,'LookUp Ranges'!$A$64:$CY$69,CS$38)*$B41,VLOOKUP($C$2,'LookUp Ranges'!$A$56:$CY$62,CS$38)*$B41))</f>
        <v>0</v>
      </c>
      <c r="CU41" s="257">
        <f ca="1">IF($E41=$B41,0,IF(AND('Bonus Depreciation Help'!$C$34="50%",$E$5=Inservice),VLOOKUP($C$2,'LookUp Ranges'!$A$64:$CY$69,CT$38)*$B41,VLOOKUP($C$2,'LookUp Ranges'!$A$56:$CY$62,CT$38)*$B41))</f>
        <v>0</v>
      </c>
      <c r="CV41" s="257">
        <f ca="1">IF($E41=$B41,0,IF(AND('Bonus Depreciation Help'!$C$34="50%",$E$5=Inservice),VLOOKUP($C$2,'LookUp Ranges'!$A$64:$CY$69,CU$38)*$B41,VLOOKUP($C$2,'LookUp Ranges'!$A$56:$CY$62,CU$38)*$B41))</f>
        <v>0</v>
      </c>
      <c r="CW41" s="257">
        <f ca="1">IF($E41=$B41,0,IF(AND('Bonus Depreciation Help'!$C$34="50%",$E$5=Inservice),VLOOKUP($C$2,'LookUp Ranges'!$A$64:$CY$69,CV$38)*$B41,VLOOKUP($C$2,'LookUp Ranges'!$A$56:$CY$62,CV$38)*$B41))</f>
        <v>0</v>
      </c>
      <c r="CX41" s="257">
        <f ca="1">IF($E41=$B41,0,IF(AND('Bonus Depreciation Help'!$C$34="50%",$E$5=Inservice),VLOOKUP($C$2,'LookUp Ranges'!$A$64:$CY$69,CW$38)*$B41,VLOOKUP($C$2,'LookUp Ranges'!$A$56:$CY$62,CW$38)*$B41))</f>
        <v>0</v>
      </c>
      <c r="CY41" s="247">
        <f t="shared" ca="1" si="28"/>
        <v>0</v>
      </c>
    </row>
    <row r="42" spans="1:103" x14ac:dyDescent="0.2">
      <c r="A42" s="246">
        <f t="shared" si="26"/>
        <v>4</v>
      </c>
      <c r="B42" s="238">
        <f t="shared" si="27"/>
        <v>0</v>
      </c>
      <c r="C42" s="248"/>
      <c r="D42" s="248"/>
      <c r="E42" s="248"/>
      <c r="F42" s="256">
        <f ca="1">IF(AND('Bonus Depreciation Help'!$C$34="100%",F$5=Inservice),$B42,IF(AND('Bonus Depreciation Help'!$C$34="50%",F$5=Inservice),VLOOKUP($C$2,'LookUp Ranges'!$A$64:$CY$69,D$38)*$B42,VLOOKUP($C$2,'LookUp Ranges'!$A$56:$CY$62,D$38)*$B42))</f>
        <v>0</v>
      </c>
      <c r="G42" s="256">
        <f ca="1">IF($F42=$B42,0,IF(AND('Bonus Depreciation Help'!$C$34="50%",$F$5=Inservice),VLOOKUP($C$2,'LookUp Ranges'!$A$64:$CY$69,E$38)*$B42,VLOOKUP($C$2,'LookUp Ranges'!$A$56:$CY$62,E$38)*$B42))</f>
        <v>0</v>
      </c>
      <c r="H42" s="256">
        <f ca="1">IF($F42=$B42,0,IF(AND('Bonus Depreciation Help'!$C$34="50%",$F$5=Inservice),VLOOKUP($C$2,'LookUp Ranges'!$A$64:$CY$69,F$38)*$B42,VLOOKUP($C$2,'LookUp Ranges'!$A$56:$CY$62,F$38)*$B42))</f>
        <v>0</v>
      </c>
      <c r="I42" s="256">
        <f ca="1">IF($F42=$B42,0,IF(AND('Bonus Depreciation Help'!$C$34="50%",$F$5=Inservice),VLOOKUP($C$2,'LookUp Ranges'!$A$64:$CY$69,G$38)*$B42,VLOOKUP($C$2,'LookUp Ranges'!$A$56:$CY$62,G$38)*$B42))</f>
        <v>0</v>
      </c>
      <c r="J42" s="256">
        <f ca="1">IF($F42=$B42,0,IF(AND('Bonus Depreciation Help'!$C$34="50%",$F$5=Inservice),VLOOKUP($C$2,'LookUp Ranges'!$A$64:$CY$69,H$38)*$B42,VLOOKUP($C$2,'LookUp Ranges'!$A$56:$CY$62,H$38)*$B42))</f>
        <v>0</v>
      </c>
      <c r="K42" s="256">
        <f ca="1">IF($F42=$B42,0,IF(AND('Bonus Depreciation Help'!$C$34="50%",$F$5=Inservice),VLOOKUP($C$2,'LookUp Ranges'!$A$64:$CY$69,I$38)*$B42,VLOOKUP($C$2,'LookUp Ranges'!$A$56:$CY$62,I$38)*$B42))</f>
        <v>0</v>
      </c>
      <c r="L42" s="256">
        <f ca="1">IF($F42=$B42,0,IF(AND('Bonus Depreciation Help'!$C$34="50%",$F$5=Inservice),VLOOKUP($C$2,'LookUp Ranges'!$A$64:$CY$69,J$38)*$B42,VLOOKUP($C$2,'LookUp Ranges'!$A$56:$CY$62,J$38)*$B42))</f>
        <v>0</v>
      </c>
      <c r="M42" s="256">
        <f ca="1">IF($F42=$B42,0,IF(AND('Bonus Depreciation Help'!$C$34="50%",$F$5=Inservice),VLOOKUP($C$2,'LookUp Ranges'!$A$64:$CY$69,K$38)*$B42,VLOOKUP($C$2,'LookUp Ranges'!$A$56:$CY$62,K$38)*$B42))</f>
        <v>0</v>
      </c>
      <c r="N42" s="256">
        <f ca="1">IF($F42=$B42,0,IF(AND('Bonus Depreciation Help'!$C$34="50%",$F$5=Inservice),VLOOKUP($C$2,'LookUp Ranges'!$A$64:$CY$69,L$38)*$B42,VLOOKUP($C$2,'LookUp Ranges'!$A$56:$CY$62,L$38)*$B42))</f>
        <v>0</v>
      </c>
      <c r="O42" s="256">
        <f ca="1">IF($F42=$B42,0,IF(AND('Bonus Depreciation Help'!$C$34="50%",$F$5=Inservice),VLOOKUP($C$2,'LookUp Ranges'!$A$64:$CY$69,M$38)*$B42,VLOOKUP($C$2,'LookUp Ranges'!$A$56:$CY$62,M$38)*$B42))</f>
        <v>0</v>
      </c>
      <c r="P42" s="256">
        <f ca="1">IF($F42=$B42,0,IF(AND('Bonus Depreciation Help'!$C$34="50%",$F$5=Inservice),VLOOKUP($C$2,'LookUp Ranges'!$A$64:$CY$69,N$38)*$B42,VLOOKUP($C$2,'LookUp Ranges'!$A$56:$CY$62,N$38)*$B42))</f>
        <v>0</v>
      </c>
      <c r="Q42" s="256">
        <f ca="1">IF($F42=$B42,0,IF(AND('Bonus Depreciation Help'!$C$34="50%",$F$5=Inservice),VLOOKUP($C$2,'LookUp Ranges'!$A$64:$CY$69,O$38)*$B42,VLOOKUP($C$2,'LookUp Ranges'!$A$56:$CY$62,O$38)*$B42))</f>
        <v>0</v>
      </c>
      <c r="R42" s="256">
        <f ca="1">IF($F42=$B42,0,IF(AND('Bonus Depreciation Help'!$C$34="50%",$F$5=Inservice),VLOOKUP($C$2,'LookUp Ranges'!$A$64:$CY$69,P$38)*$B42,VLOOKUP($C$2,'LookUp Ranges'!$A$56:$CY$62,P$38)*$B42))</f>
        <v>0</v>
      </c>
      <c r="S42" s="256">
        <f ca="1">IF($F42=$B42,0,IF(AND('Bonus Depreciation Help'!$C$34="50%",$F$5=Inservice),VLOOKUP($C$2,'LookUp Ranges'!$A$64:$CY$69,Q$38)*$B42,VLOOKUP($C$2,'LookUp Ranges'!$A$56:$CY$62,Q$38)*$B42))</f>
        <v>0</v>
      </c>
      <c r="T42" s="256">
        <f ca="1">IF($F42=$B42,0,IF(AND('Bonus Depreciation Help'!$C$34="50%",$F$5=Inservice),VLOOKUP($C$2,'LookUp Ranges'!$A$64:$CY$69,R$38)*$B42,VLOOKUP($C$2,'LookUp Ranges'!$A$56:$CY$62,R$38)*$B42))</f>
        <v>0</v>
      </c>
      <c r="U42" s="256">
        <f ca="1">IF($F42=$B42,0,IF(AND('Bonus Depreciation Help'!$C$34="50%",$F$5=Inservice),VLOOKUP($C$2,'LookUp Ranges'!$A$64:$CY$69,S$38)*$B42,VLOOKUP($C$2,'LookUp Ranges'!$A$56:$CY$62,S$38)*$B42))</f>
        <v>0</v>
      </c>
      <c r="V42" s="256">
        <f ca="1">IF($F42=$B42,0,IF(AND('Bonus Depreciation Help'!$C$34="50%",$F$5=Inservice),VLOOKUP($C$2,'LookUp Ranges'!$A$64:$CY$69,T$38)*$B42,VLOOKUP($C$2,'LookUp Ranges'!$A$56:$CY$62,T$38)*$B42))</f>
        <v>0</v>
      </c>
      <c r="W42" s="256">
        <f ca="1">IF($F42=$B42,0,IF(AND('Bonus Depreciation Help'!$C$34="50%",$F$5=Inservice),VLOOKUP($C$2,'LookUp Ranges'!$A$64:$CY$69,U$38)*$B42,VLOOKUP($C$2,'LookUp Ranges'!$A$56:$CY$62,U$38)*$B42))</f>
        <v>0</v>
      </c>
      <c r="X42" s="256">
        <f ca="1">IF($F42=$B42,0,IF(AND('Bonus Depreciation Help'!$C$34="50%",$F$5=Inservice),VLOOKUP($C$2,'LookUp Ranges'!$A$64:$CY$69,V$38)*$B42,VLOOKUP($C$2,'LookUp Ranges'!$A$56:$CY$62,V$38)*$B42))</f>
        <v>0</v>
      </c>
      <c r="Y42" s="256">
        <f ca="1">IF($F42=$B42,0,IF(AND('Bonus Depreciation Help'!$C$34="50%",$F$5=Inservice),VLOOKUP($C$2,'LookUp Ranges'!$A$64:$CY$69,W$38)*$B42,VLOOKUP($C$2,'LookUp Ranges'!$A$56:$CY$62,W$38)*$B42))</f>
        <v>0</v>
      </c>
      <c r="Z42" s="257">
        <f ca="1">IF($F42=$B42,0,IF(AND('Bonus Depreciation Help'!$C$34="50%",$F$5=Inservice),VLOOKUP($C$2,'LookUp Ranges'!$A$64:$CY$69,X$38)*$B42,VLOOKUP($C$2,'LookUp Ranges'!$A$56:$CY$62,X$38)*$B42))</f>
        <v>0</v>
      </c>
      <c r="AA42" s="257">
        <f ca="1">IF($F42=$B42,0,IF(AND('Bonus Depreciation Help'!$C$34="50%",$F$5=Inservice),VLOOKUP($C$2,'LookUp Ranges'!$A$64:$CY$69,Y$38)*$B42,VLOOKUP($C$2,'LookUp Ranges'!$A$56:$CY$62,Y$38)*$B42))</f>
        <v>0</v>
      </c>
      <c r="AB42" s="257">
        <f ca="1">IF($F42=$B42,0,IF(AND('Bonus Depreciation Help'!$C$34="50%",$F$5=Inservice),VLOOKUP($C$2,'LookUp Ranges'!$A$64:$CY$69,Z$38)*$B42,VLOOKUP($C$2,'LookUp Ranges'!$A$56:$CY$62,Z$38)*$B42))</f>
        <v>0</v>
      </c>
      <c r="AC42" s="257">
        <f ca="1">IF($F42=$B42,0,IF(AND('Bonus Depreciation Help'!$C$34="50%",$F$5=Inservice),VLOOKUP($C$2,'LookUp Ranges'!$A$64:$CY$69,AA$38)*$B42,VLOOKUP($C$2,'LookUp Ranges'!$A$56:$CY$62,AA$38)*$B42))</f>
        <v>0</v>
      </c>
      <c r="AD42" s="257">
        <f ca="1">IF($F42=$B42,0,IF(AND('Bonus Depreciation Help'!$C$34="50%",$F$5=Inservice),VLOOKUP($C$2,'LookUp Ranges'!$A$64:$CY$69,AB$38)*$B42,VLOOKUP($C$2,'LookUp Ranges'!$A$56:$CY$62,AB$38)*$B42))</f>
        <v>0</v>
      </c>
      <c r="AE42" s="257">
        <f ca="1">IF($F42=$B42,0,IF(AND('Bonus Depreciation Help'!$C$34="50%",$F$5=Inservice),VLOOKUP($C$2,'LookUp Ranges'!$A$64:$CY$69,AC$38)*$B42,VLOOKUP($C$2,'LookUp Ranges'!$A$56:$CY$62,AC$38)*$B42))</f>
        <v>0</v>
      </c>
      <c r="AF42" s="257">
        <f ca="1">IF($F42=$B42,0,IF(AND('Bonus Depreciation Help'!$C$34="50%",$F$5=Inservice),VLOOKUP($C$2,'LookUp Ranges'!$A$64:$CY$69,AD$38)*$B42,VLOOKUP($C$2,'LookUp Ranges'!$A$56:$CY$62,AD$38)*$B42))</f>
        <v>0</v>
      </c>
      <c r="AG42" s="257">
        <f ca="1">IF($F42=$B42,0,IF(AND('Bonus Depreciation Help'!$C$34="50%",$F$5=Inservice),VLOOKUP($C$2,'LookUp Ranges'!$A$64:$CY$69,AE$38)*$B42,VLOOKUP($C$2,'LookUp Ranges'!$A$56:$CY$62,AE$38)*$B42))</f>
        <v>0</v>
      </c>
      <c r="AH42" s="257">
        <f ca="1">IF($F42=$B42,0,IF(AND('Bonus Depreciation Help'!$C$34="50%",$F$5=Inservice),VLOOKUP($C$2,'LookUp Ranges'!$A$64:$CY$69,AF$38)*$B42,VLOOKUP($C$2,'LookUp Ranges'!$A$56:$CY$62,AF$38)*$B42))</f>
        <v>0</v>
      </c>
      <c r="AI42" s="257">
        <f ca="1">IF($F42=$B42,0,IF(AND('Bonus Depreciation Help'!$C$34="50%",$F$5=Inservice),VLOOKUP($C$2,'LookUp Ranges'!$A$64:$CY$69,AG$38)*$B42,VLOOKUP($C$2,'LookUp Ranges'!$A$56:$CY$62,AG$38)*$B42))</f>
        <v>0</v>
      </c>
      <c r="AJ42" s="257">
        <f ca="1">IF($F42=$B42,0,IF(AND('Bonus Depreciation Help'!$C$34="50%",$F$5=Inservice),VLOOKUP($C$2,'LookUp Ranges'!$A$64:$CY$69,AH$38)*$B42,VLOOKUP($C$2,'LookUp Ranges'!$A$56:$CY$62,AH$38)*$B42))</f>
        <v>0</v>
      </c>
      <c r="AK42" s="257">
        <f ca="1">IF($F42=$B42,0,IF(AND('Bonus Depreciation Help'!$C$34="50%",$F$5=Inservice),VLOOKUP($C$2,'LookUp Ranges'!$A$64:$CY$69,AI$38)*$B42,VLOOKUP($C$2,'LookUp Ranges'!$A$56:$CY$62,AI$38)*$B42))</f>
        <v>0</v>
      </c>
      <c r="AL42" s="257">
        <f ca="1">IF($F42=$B42,0,IF(AND('Bonus Depreciation Help'!$C$34="50%",$F$5=Inservice),VLOOKUP($C$2,'LookUp Ranges'!$A$64:$CY$69,AJ$38)*$B42,VLOOKUP($C$2,'LookUp Ranges'!$A$56:$CY$62,AJ$38)*$B42))</f>
        <v>0</v>
      </c>
      <c r="AM42" s="257">
        <f ca="1">IF($F42=$B42,0,IF(AND('Bonus Depreciation Help'!$C$34="50%",$F$5=Inservice),VLOOKUP($C$2,'LookUp Ranges'!$A$64:$CY$69,AK$38)*$B42,VLOOKUP($C$2,'LookUp Ranges'!$A$56:$CY$62,AK$38)*$B42))</f>
        <v>0</v>
      </c>
      <c r="AN42" s="257">
        <f ca="1">IF($F42=$B42,0,IF(AND('Bonus Depreciation Help'!$C$34="50%",$F$5=Inservice),VLOOKUP($C$2,'LookUp Ranges'!$A$64:$CY$69,AL$38)*$B42,VLOOKUP($C$2,'LookUp Ranges'!$A$56:$CY$62,AL$38)*$B42))</f>
        <v>0</v>
      </c>
      <c r="AO42" s="257">
        <f ca="1">IF($F42=$B42,0,IF(AND('Bonus Depreciation Help'!$C$34="50%",$F$5=Inservice),VLOOKUP($C$2,'LookUp Ranges'!$A$64:$CY$69,AM$38)*$B42,VLOOKUP($C$2,'LookUp Ranges'!$A$56:$CY$62,AM$38)*$B42))</f>
        <v>0</v>
      </c>
      <c r="AP42" s="257">
        <f ca="1">IF($F42=$B42,0,IF(AND('Bonus Depreciation Help'!$C$34="50%",$F$5=Inservice),VLOOKUP($C$2,'LookUp Ranges'!$A$64:$CY$69,AN$38)*$B42,VLOOKUP($C$2,'LookUp Ranges'!$A$56:$CY$62,AN$38)*$B42))</f>
        <v>0</v>
      </c>
      <c r="AQ42" s="257">
        <f ca="1">IF($F42=$B42,0,IF(AND('Bonus Depreciation Help'!$C$34="50%",$F$5=Inservice),VLOOKUP($C$2,'LookUp Ranges'!$A$64:$CY$69,AO$38)*$B42,VLOOKUP($C$2,'LookUp Ranges'!$A$56:$CY$62,AO$38)*$B42))</f>
        <v>0</v>
      </c>
      <c r="AR42" s="257">
        <f ca="1">IF($F42=$B42,0,IF(AND('Bonus Depreciation Help'!$C$34="50%",$F$5=Inservice),VLOOKUP($C$2,'LookUp Ranges'!$A$64:$CY$69,AP$38)*$B42,VLOOKUP($C$2,'LookUp Ranges'!$A$56:$CY$62,AP$38)*$B42))</f>
        <v>0</v>
      </c>
      <c r="AS42" s="257">
        <f ca="1">IF($F42=$B42,0,IF(AND('Bonus Depreciation Help'!$C$34="50%",$F$5=Inservice),VLOOKUP($C$2,'LookUp Ranges'!$A$64:$CY$69,AQ$38)*$B42,VLOOKUP($C$2,'LookUp Ranges'!$A$56:$CY$62,AQ$38)*$B42))</f>
        <v>0</v>
      </c>
      <c r="AT42" s="257">
        <f ca="1">IF($F42=$B42,0,IF(AND('Bonus Depreciation Help'!$C$34="50%",$F$5=Inservice),VLOOKUP($C$2,'LookUp Ranges'!$A$64:$CY$69,AR$38)*$B42,VLOOKUP($C$2,'LookUp Ranges'!$A$56:$CY$62,AR$38)*$B42))</f>
        <v>0</v>
      </c>
      <c r="AU42" s="257">
        <f ca="1">IF($F42=$B42,0,IF(AND('Bonus Depreciation Help'!$C$34="50%",$F$5=Inservice),VLOOKUP($C$2,'LookUp Ranges'!$A$64:$CY$69,AS$38)*$B42,VLOOKUP($C$2,'LookUp Ranges'!$A$56:$CY$62,AS$38)*$B42))</f>
        <v>0</v>
      </c>
      <c r="AV42" s="257">
        <f ca="1">IF($F42=$B42,0,IF(AND('Bonus Depreciation Help'!$C$34="50%",$F$5=Inservice),VLOOKUP($C$2,'LookUp Ranges'!$A$64:$CY$69,AT$38)*$B42,VLOOKUP($C$2,'LookUp Ranges'!$A$56:$CY$62,AT$38)*$B42))</f>
        <v>0</v>
      </c>
      <c r="AW42" s="257">
        <f ca="1">IF($F42=$B42,0,IF(AND('Bonus Depreciation Help'!$C$34="50%",$F$5=Inservice),VLOOKUP($C$2,'LookUp Ranges'!$A$64:$CY$69,AU$38)*$B42,VLOOKUP($C$2,'LookUp Ranges'!$A$56:$CY$62,AU$38)*$B42))</f>
        <v>0</v>
      </c>
      <c r="AX42" s="257">
        <f ca="1">IF($F42=$B42,0,IF(AND('Bonus Depreciation Help'!$C$34="50%",$F$5=Inservice),VLOOKUP($C$2,'LookUp Ranges'!$A$64:$CY$69,AV$38)*$B42,VLOOKUP($C$2,'LookUp Ranges'!$A$56:$CY$62,AV$38)*$B42))</f>
        <v>0</v>
      </c>
      <c r="AY42" s="257">
        <f ca="1">IF($F42=$B42,0,IF(AND('Bonus Depreciation Help'!$C$34="50%",$F$5=Inservice),VLOOKUP($C$2,'LookUp Ranges'!$A$64:$CY$69,AW$38)*$B42,VLOOKUP($C$2,'LookUp Ranges'!$A$56:$CY$62,AW$38)*$B42))</f>
        <v>0</v>
      </c>
      <c r="AZ42" s="257">
        <f ca="1">IF($F42=$B42,0,IF(AND('Bonus Depreciation Help'!$C$34="50%",$F$5=Inservice),VLOOKUP($C$2,'LookUp Ranges'!$A$64:$CY$69,AX$38)*$B42,VLOOKUP($C$2,'LookUp Ranges'!$A$56:$CY$62,AX$38)*$B42))</f>
        <v>0</v>
      </c>
      <c r="BA42" s="257">
        <f ca="1">IF($F42=$B42,0,IF(AND('Bonus Depreciation Help'!$C$34="50%",$F$5=Inservice),VLOOKUP($C$2,'LookUp Ranges'!$A$64:$CY$69,AY$38)*$B42,VLOOKUP($C$2,'LookUp Ranges'!$A$56:$CY$62,AY$38)*$B42))</f>
        <v>0</v>
      </c>
      <c r="BB42" s="257">
        <f ca="1">IF($F42=$B42,0,IF(AND('Bonus Depreciation Help'!$C$34="50%",$F$5=Inservice),VLOOKUP($C$2,'LookUp Ranges'!$A$64:$CY$69,AZ$38)*$B42,VLOOKUP($C$2,'LookUp Ranges'!$A$56:$CY$62,AZ$38)*$B42))</f>
        <v>0</v>
      </c>
      <c r="BC42" s="257">
        <f ca="1">IF($F42=$B42,0,IF(AND('Bonus Depreciation Help'!$C$34="50%",$F$5=Inservice),VLOOKUP($C$2,'LookUp Ranges'!$A$64:$CY$69,BA$38)*$B42,VLOOKUP($C$2,'LookUp Ranges'!$A$56:$CY$62,BA$38)*$B42))</f>
        <v>0</v>
      </c>
      <c r="BD42" s="257">
        <f ca="1">IF($F42=$B42,0,IF(AND('Bonus Depreciation Help'!$C$34="50%",$F$5=Inservice),VLOOKUP($C$2,'LookUp Ranges'!$A$64:$CY$69,BB$38)*$B42,VLOOKUP($C$2,'LookUp Ranges'!$A$56:$CY$62,BB$38)*$B42))</f>
        <v>0</v>
      </c>
      <c r="BE42" s="257">
        <f ca="1">IF($F42=$B42,0,IF(AND('Bonus Depreciation Help'!$C$34="50%",$F$5=Inservice),VLOOKUP($C$2,'LookUp Ranges'!$A$64:$CY$69,BC$38)*$B42,VLOOKUP($C$2,'LookUp Ranges'!$A$56:$CY$62,BC$38)*$B42))</f>
        <v>0</v>
      </c>
      <c r="BF42" s="257">
        <f ca="1">IF($F42=$B42,0,IF(AND('Bonus Depreciation Help'!$C$34="50%",$F$5=Inservice),VLOOKUP($C$2,'LookUp Ranges'!$A$64:$CY$69,BD$38)*$B42,VLOOKUP($C$2,'LookUp Ranges'!$A$56:$CY$62,BD$38)*$B42))</f>
        <v>0</v>
      </c>
      <c r="BG42" s="257">
        <f ca="1">IF($F42=$B42,0,IF(AND('Bonus Depreciation Help'!$C$34="50%",$F$5=Inservice),VLOOKUP($C$2,'LookUp Ranges'!$A$64:$CY$69,BE$38)*$B42,VLOOKUP($C$2,'LookUp Ranges'!$A$56:$CY$62,BE$38)*$B42))</f>
        <v>0</v>
      </c>
      <c r="BH42" s="257">
        <f ca="1">IF($F42=$B42,0,IF(AND('Bonus Depreciation Help'!$C$34="50%",$F$5=Inservice),VLOOKUP($C$2,'LookUp Ranges'!$A$64:$CY$69,BF$38)*$B42,VLOOKUP($C$2,'LookUp Ranges'!$A$56:$CY$62,BF$38)*$B42))</f>
        <v>0</v>
      </c>
      <c r="BI42" s="257">
        <f ca="1">IF($F42=$B42,0,IF(AND('Bonus Depreciation Help'!$C$34="50%",$F$5=Inservice),VLOOKUP($C$2,'LookUp Ranges'!$A$64:$CY$69,BG$38)*$B42,VLOOKUP($C$2,'LookUp Ranges'!$A$56:$CY$62,BG$38)*$B42))</f>
        <v>0</v>
      </c>
      <c r="BJ42" s="257">
        <f ca="1">IF($F42=$B42,0,IF(AND('Bonus Depreciation Help'!$C$34="50%",$F$5=Inservice),VLOOKUP($C$2,'LookUp Ranges'!$A$64:$CY$69,BH$38)*$B42,VLOOKUP($C$2,'LookUp Ranges'!$A$56:$CY$62,BH$38)*$B42))</f>
        <v>0</v>
      </c>
      <c r="BK42" s="257">
        <f ca="1">IF($F42=$B42,0,IF(AND('Bonus Depreciation Help'!$C$34="50%",$F$5=Inservice),VLOOKUP($C$2,'LookUp Ranges'!$A$64:$CY$69,BI$38)*$B42,VLOOKUP($C$2,'LookUp Ranges'!$A$56:$CY$62,BI$38)*$B42))</f>
        <v>0</v>
      </c>
      <c r="BL42" s="257">
        <f ca="1">IF($F42=$B42,0,IF(AND('Bonus Depreciation Help'!$C$34="50%",$F$5=Inservice),VLOOKUP($C$2,'LookUp Ranges'!$A$64:$CY$69,BJ$38)*$B42,VLOOKUP($C$2,'LookUp Ranges'!$A$56:$CY$62,BJ$38)*$B42))</f>
        <v>0</v>
      </c>
      <c r="BM42" s="257">
        <f ca="1">IF($F42=$B42,0,IF(AND('Bonus Depreciation Help'!$C$34="50%",$F$5=Inservice),VLOOKUP($C$2,'LookUp Ranges'!$A$64:$CY$69,BK$38)*$B42,VLOOKUP($C$2,'LookUp Ranges'!$A$56:$CY$62,BK$38)*$B42))</f>
        <v>0</v>
      </c>
      <c r="BN42" s="257">
        <f ca="1">IF($F42=$B42,0,IF(AND('Bonus Depreciation Help'!$C$34="50%",$F$5=Inservice),VLOOKUP($C$2,'LookUp Ranges'!$A$64:$CY$69,BL$38)*$B42,VLOOKUP($C$2,'LookUp Ranges'!$A$56:$CY$62,BL$38)*$B42))</f>
        <v>0</v>
      </c>
      <c r="BO42" s="257">
        <f ca="1">IF($F42=$B42,0,IF(AND('Bonus Depreciation Help'!$C$34="50%",$F$5=Inservice),VLOOKUP($C$2,'LookUp Ranges'!$A$64:$CY$69,BM$38)*$B42,VLOOKUP($C$2,'LookUp Ranges'!$A$56:$CY$62,BM$38)*$B42))</f>
        <v>0</v>
      </c>
      <c r="BP42" s="257">
        <f ca="1">IF($F42=$B42,0,IF(AND('Bonus Depreciation Help'!$C$34="50%",$F$5=Inservice),VLOOKUP($C$2,'LookUp Ranges'!$A$64:$CY$69,BN$38)*$B42,VLOOKUP($C$2,'LookUp Ranges'!$A$56:$CY$62,BN$38)*$B42))</f>
        <v>0</v>
      </c>
      <c r="BQ42" s="257">
        <f ca="1">IF($F42=$B42,0,IF(AND('Bonus Depreciation Help'!$C$34="50%",$F$5=Inservice),VLOOKUP($C$2,'LookUp Ranges'!$A$64:$CY$69,BO$38)*$B42,VLOOKUP($C$2,'LookUp Ranges'!$A$56:$CY$62,BO$38)*$B42))</f>
        <v>0</v>
      </c>
      <c r="BR42" s="257">
        <f ca="1">IF($F42=$B42,0,IF(AND('Bonus Depreciation Help'!$C$34="50%",$F$5=Inservice),VLOOKUP($C$2,'LookUp Ranges'!$A$64:$CY$69,BP$38)*$B42,VLOOKUP($C$2,'LookUp Ranges'!$A$56:$CY$62,BP$38)*$B42))</f>
        <v>0</v>
      </c>
      <c r="BS42" s="257">
        <f ca="1">IF($F42=$B42,0,IF(AND('Bonus Depreciation Help'!$C$34="50%",$F$5=Inservice),VLOOKUP($C$2,'LookUp Ranges'!$A$64:$CY$69,BQ$38)*$B42,VLOOKUP($C$2,'LookUp Ranges'!$A$56:$CY$62,BQ$38)*$B42))</f>
        <v>0</v>
      </c>
      <c r="BT42" s="257">
        <f ca="1">IF($F42=$B42,0,IF(AND('Bonus Depreciation Help'!$C$34="50%",$F$5=Inservice),VLOOKUP($C$2,'LookUp Ranges'!$A$64:$CY$69,BR$38)*$B42,VLOOKUP($C$2,'LookUp Ranges'!$A$56:$CY$62,BR$38)*$B42))</f>
        <v>0</v>
      </c>
      <c r="BU42" s="257">
        <f ca="1">IF($F42=$B42,0,IF(AND('Bonus Depreciation Help'!$C$34="50%",$F$5=Inservice),VLOOKUP($C$2,'LookUp Ranges'!$A$64:$CY$69,BS$38)*$B42,VLOOKUP($C$2,'LookUp Ranges'!$A$56:$CY$62,BS$38)*$B42))</f>
        <v>0</v>
      </c>
      <c r="BV42" s="257">
        <f ca="1">IF($F42=$B42,0,IF(AND('Bonus Depreciation Help'!$C$34="50%",$F$5=Inservice),VLOOKUP($C$2,'LookUp Ranges'!$A$64:$CY$69,BT$38)*$B42,VLOOKUP($C$2,'LookUp Ranges'!$A$56:$CY$62,BT$38)*$B42))</f>
        <v>0</v>
      </c>
      <c r="BW42" s="257">
        <f ca="1">IF($F42=$B42,0,IF(AND('Bonus Depreciation Help'!$C$34="50%",$F$5=Inservice),VLOOKUP($C$2,'LookUp Ranges'!$A$64:$CY$69,BU$38)*$B42,VLOOKUP($C$2,'LookUp Ranges'!$A$56:$CY$62,BU$38)*$B42))</f>
        <v>0</v>
      </c>
      <c r="BX42" s="257">
        <f ca="1">IF($F42=$B42,0,IF(AND('Bonus Depreciation Help'!$C$34="50%",$F$5=Inservice),VLOOKUP($C$2,'LookUp Ranges'!$A$64:$CY$69,BV$38)*$B42,VLOOKUP($C$2,'LookUp Ranges'!$A$56:$CY$62,BV$38)*$B42))</f>
        <v>0</v>
      </c>
      <c r="BY42" s="257">
        <f ca="1">IF($F42=$B42,0,IF(AND('Bonus Depreciation Help'!$C$34="50%",$F$5=Inservice),VLOOKUP($C$2,'LookUp Ranges'!$A$64:$CY$69,BW$38)*$B42,VLOOKUP($C$2,'LookUp Ranges'!$A$56:$CY$62,BW$38)*$B42))</f>
        <v>0</v>
      </c>
      <c r="BZ42" s="257">
        <f ca="1">IF($F42=$B42,0,IF(AND('Bonus Depreciation Help'!$C$34="50%",$F$5=Inservice),VLOOKUP($C$2,'LookUp Ranges'!$A$64:$CY$69,BX$38)*$B42,VLOOKUP($C$2,'LookUp Ranges'!$A$56:$CY$62,BX$38)*$B42))</f>
        <v>0</v>
      </c>
      <c r="CA42" s="257">
        <f ca="1">IF($F42=$B42,0,IF(AND('Bonus Depreciation Help'!$C$34="50%",$F$5=Inservice),VLOOKUP($C$2,'LookUp Ranges'!$A$64:$CY$69,BY$38)*$B42,VLOOKUP($C$2,'LookUp Ranges'!$A$56:$CY$62,BY$38)*$B42))</f>
        <v>0</v>
      </c>
      <c r="CB42" s="257">
        <f ca="1">IF($F42=$B42,0,IF(AND('Bonus Depreciation Help'!$C$34="50%",$F$5=Inservice),VLOOKUP($C$2,'LookUp Ranges'!$A$64:$CY$69,BZ$38)*$B42,VLOOKUP($C$2,'LookUp Ranges'!$A$56:$CY$62,BZ$38)*$B42))</f>
        <v>0</v>
      </c>
      <c r="CC42" s="257">
        <f ca="1">IF($F42=$B42,0,IF(AND('Bonus Depreciation Help'!$C$34="50%",$F$5=Inservice),VLOOKUP($C$2,'LookUp Ranges'!$A$64:$CY$69,CA$38)*$B42,VLOOKUP($C$2,'LookUp Ranges'!$A$56:$CY$62,CA$38)*$B42))</f>
        <v>0</v>
      </c>
      <c r="CD42" s="257">
        <f ca="1">IF($F42=$B42,0,IF(AND('Bonus Depreciation Help'!$C$34="50%",$F$5=Inservice),VLOOKUP($C$2,'LookUp Ranges'!$A$64:$CY$69,CB$38)*$B42,VLOOKUP($C$2,'LookUp Ranges'!$A$56:$CY$62,CB$38)*$B42))</f>
        <v>0</v>
      </c>
      <c r="CE42" s="257">
        <f ca="1">IF($F42=$B42,0,IF(AND('Bonus Depreciation Help'!$C$34="50%",$F$5=Inservice),VLOOKUP($C$2,'LookUp Ranges'!$A$64:$CY$69,CC$38)*$B42,VLOOKUP($C$2,'LookUp Ranges'!$A$56:$CY$62,CC$38)*$B42))</f>
        <v>0</v>
      </c>
      <c r="CF42" s="257">
        <f ca="1">IF($F42=$B42,0,IF(AND('Bonus Depreciation Help'!$C$34="50%",$F$5=Inservice),VLOOKUP($C$2,'LookUp Ranges'!$A$64:$CY$69,CD$38)*$B42,VLOOKUP($C$2,'LookUp Ranges'!$A$56:$CY$62,CD$38)*$B42))</f>
        <v>0</v>
      </c>
      <c r="CG42" s="257">
        <f ca="1">IF($F42=$B42,0,IF(AND('Bonus Depreciation Help'!$C$34="50%",$F$5=Inservice),VLOOKUP($C$2,'LookUp Ranges'!$A$64:$CY$69,CE$38)*$B42,VLOOKUP($C$2,'LookUp Ranges'!$A$56:$CY$62,CE$38)*$B42))</f>
        <v>0</v>
      </c>
      <c r="CH42" s="257">
        <f ca="1">IF($F42=$B42,0,IF(AND('Bonus Depreciation Help'!$C$34="50%",$F$5=Inservice),VLOOKUP($C$2,'LookUp Ranges'!$A$64:$CY$69,CF$38)*$B42,VLOOKUP($C$2,'LookUp Ranges'!$A$56:$CY$62,CF$38)*$B42))</f>
        <v>0</v>
      </c>
      <c r="CI42" s="257">
        <f ca="1">IF($F42=$B42,0,IF(AND('Bonus Depreciation Help'!$C$34="50%",$F$5=Inservice),VLOOKUP($C$2,'LookUp Ranges'!$A$64:$CY$69,CG$38)*$B42,VLOOKUP($C$2,'LookUp Ranges'!$A$56:$CY$62,CG$38)*$B42))</f>
        <v>0</v>
      </c>
      <c r="CJ42" s="257">
        <f ca="1">IF($F42=$B42,0,IF(AND('Bonus Depreciation Help'!$C$34="50%",$F$5=Inservice),VLOOKUP($C$2,'LookUp Ranges'!$A$64:$CY$69,CH$38)*$B42,VLOOKUP($C$2,'LookUp Ranges'!$A$56:$CY$62,CH$38)*$B42))</f>
        <v>0</v>
      </c>
      <c r="CK42" s="257">
        <f ca="1">IF($F42=$B42,0,IF(AND('Bonus Depreciation Help'!$C$34="50%",$F$5=Inservice),VLOOKUP($C$2,'LookUp Ranges'!$A$64:$CY$69,CI$38)*$B42,VLOOKUP($C$2,'LookUp Ranges'!$A$56:$CY$62,CI$38)*$B42))</f>
        <v>0</v>
      </c>
      <c r="CL42" s="257">
        <f ca="1">IF($F42=$B42,0,IF(AND('Bonus Depreciation Help'!$C$34="50%",$F$5=Inservice),VLOOKUP($C$2,'LookUp Ranges'!$A$64:$CY$69,CJ$38)*$B42,VLOOKUP($C$2,'LookUp Ranges'!$A$56:$CY$62,CJ$38)*$B42))</f>
        <v>0</v>
      </c>
      <c r="CM42" s="257">
        <f ca="1">IF($F42=$B42,0,IF(AND('Bonus Depreciation Help'!$C$34="50%",$F$5=Inservice),VLOOKUP($C$2,'LookUp Ranges'!$A$64:$CY$69,CK$38)*$B42,VLOOKUP($C$2,'LookUp Ranges'!$A$56:$CY$62,CK$38)*$B42))</f>
        <v>0</v>
      </c>
      <c r="CN42" s="257">
        <f ca="1">IF($F42=$B42,0,IF(AND('Bonus Depreciation Help'!$C$34="50%",$F$5=Inservice),VLOOKUP($C$2,'LookUp Ranges'!$A$64:$CY$69,CL$38)*$B42,VLOOKUP($C$2,'LookUp Ranges'!$A$56:$CY$62,CL$38)*$B42))</f>
        <v>0</v>
      </c>
      <c r="CO42" s="257">
        <f ca="1">IF($F42=$B42,0,IF(AND('Bonus Depreciation Help'!$C$34="50%",$F$5=Inservice),VLOOKUP($C$2,'LookUp Ranges'!$A$64:$CY$69,CM$38)*$B42,VLOOKUP($C$2,'LookUp Ranges'!$A$56:$CY$62,CM$38)*$B42))</f>
        <v>0</v>
      </c>
      <c r="CP42" s="257">
        <f ca="1">IF($F42=$B42,0,IF(AND('Bonus Depreciation Help'!$C$34="50%",$F$5=Inservice),VLOOKUP($C$2,'LookUp Ranges'!$A$64:$CY$69,CN$38)*$B42,VLOOKUP($C$2,'LookUp Ranges'!$A$56:$CY$62,CN$38)*$B42))</f>
        <v>0</v>
      </c>
      <c r="CQ42" s="257">
        <f ca="1">IF($F42=$B42,0,IF(AND('Bonus Depreciation Help'!$C$34="50%",$F$5=Inservice),VLOOKUP($C$2,'LookUp Ranges'!$A$64:$CY$69,CO$38)*$B42,VLOOKUP($C$2,'LookUp Ranges'!$A$56:$CY$62,CO$38)*$B42))</f>
        <v>0</v>
      </c>
      <c r="CR42" s="257">
        <f ca="1">IF($F42=$B42,0,IF(AND('Bonus Depreciation Help'!$C$34="50%",$F$5=Inservice),VLOOKUP($C$2,'LookUp Ranges'!$A$64:$CY$69,CP$38)*$B42,VLOOKUP($C$2,'LookUp Ranges'!$A$56:$CY$62,CP$38)*$B42))</f>
        <v>0</v>
      </c>
      <c r="CS42" s="257">
        <f ca="1">IF($F42=$B42,0,IF(AND('Bonus Depreciation Help'!$C$34="50%",$F$5=Inservice),VLOOKUP($C$2,'LookUp Ranges'!$A$64:$CY$69,CQ$38)*$B42,VLOOKUP($C$2,'LookUp Ranges'!$A$56:$CY$62,CQ$38)*$B42))</f>
        <v>0</v>
      </c>
      <c r="CT42" s="257">
        <f ca="1">IF($F42=$B42,0,IF(AND('Bonus Depreciation Help'!$C$34="50%",$F$5=Inservice),VLOOKUP($C$2,'LookUp Ranges'!$A$64:$CY$69,CR$38)*$B42,VLOOKUP($C$2,'LookUp Ranges'!$A$56:$CY$62,CR$38)*$B42))</f>
        <v>0</v>
      </c>
      <c r="CU42" s="257">
        <f ca="1">IF($F42=$B42,0,IF(AND('Bonus Depreciation Help'!$C$34="50%",$F$5=Inservice),VLOOKUP($C$2,'LookUp Ranges'!$A$64:$CY$69,CS$38)*$B42,VLOOKUP($C$2,'LookUp Ranges'!$A$56:$CY$62,CS$38)*$B42))</f>
        <v>0</v>
      </c>
      <c r="CV42" s="257">
        <f ca="1">IF($F42=$B42,0,IF(AND('Bonus Depreciation Help'!$C$34="50%",$F$5=Inservice),VLOOKUP($C$2,'LookUp Ranges'!$A$64:$CY$69,CT$38)*$B42,VLOOKUP($C$2,'LookUp Ranges'!$A$56:$CY$62,CT$38)*$B42))</f>
        <v>0</v>
      </c>
      <c r="CW42" s="257">
        <f ca="1">IF($F42=$B42,0,IF(AND('Bonus Depreciation Help'!$C$34="50%",$F$5=Inservice),VLOOKUP($C$2,'LookUp Ranges'!$A$64:$CY$69,CU$38)*$B42,VLOOKUP($C$2,'LookUp Ranges'!$A$56:$CY$62,CU$38)*$B42))</f>
        <v>0</v>
      </c>
      <c r="CX42" s="257">
        <f ca="1">IF($F42=$B42,0,IF(AND('Bonus Depreciation Help'!$C$34="50%",$F$5=Inservice),VLOOKUP($C$2,'LookUp Ranges'!$A$64:$CY$69,CV$38)*$B42,VLOOKUP($C$2,'LookUp Ranges'!$A$56:$CY$62,CV$38)*$B42))</f>
        <v>0</v>
      </c>
      <c r="CY42" s="247">
        <f t="shared" ca="1" si="28"/>
        <v>0</v>
      </c>
    </row>
    <row r="43" spans="1:103" x14ac:dyDescent="0.2">
      <c r="A43" s="246">
        <f t="shared" si="26"/>
        <v>5</v>
      </c>
      <c r="B43" s="238">
        <f t="shared" si="27"/>
        <v>0</v>
      </c>
      <c r="C43" s="248"/>
      <c r="D43" s="248"/>
      <c r="E43" s="248"/>
      <c r="F43" s="248"/>
      <c r="G43" s="256">
        <f ca="1">IF(AND('Bonus Depreciation Help'!$C$34="100%",G$5=Inservice),$B43,IF(AND('Bonus Depreciation Help'!$C$34="50%",G$5=Inservice),VLOOKUP($C$2,'LookUp Ranges'!$A$64:$CY$69,D$38)*$B43,VLOOKUP($C$2,'LookUp Ranges'!$A$56:$CY$62,D$38)*$B43))</f>
        <v>0</v>
      </c>
      <c r="H43" s="256">
        <f ca="1">IF($G43=$B43,0,IF(AND('Bonus Depreciation Help'!$C$34="50%",$G$5=Inservice),VLOOKUP($C$2,'LookUp Ranges'!$A$64:$CY$69,E$38)*$B43,VLOOKUP($C$2,'LookUp Ranges'!$A$56:$CY$62,E$38)*$B43))</f>
        <v>0</v>
      </c>
      <c r="I43" s="256">
        <f ca="1">IF($G43=$B43,0,IF(AND('Bonus Depreciation Help'!$C$34="50%",$G$5=Inservice),VLOOKUP($C$2,'LookUp Ranges'!$A$64:$CY$69,F$38)*$B43,VLOOKUP($C$2,'LookUp Ranges'!$A$56:$CY$62,F$38)*$B43))</f>
        <v>0</v>
      </c>
      <c r="J43" s="256">
        <f ca="1">IF($G43=$B43,0,IF(AND('Bonus Depreciation Help'!$C$34="50%",$G$5=Inservice),VLOOKUP($C$2,'LookUp Ranges'!$A$64:$CY$69,G$38)*$B43,VLOOKUP($C$2,'LookUp Ranges'!$A$56:$CY$62,G$38)*$B43))</f>
        <v>0</v>
      </c>
      <c r="K43" s="256">
        <f ca="1">IF($G43=$B43,0,IF(AND('Bonus Depreciation Help'!$C$34="50%",$G$5=Inservice),VLOOKUP($C$2,'LookUp Ranges'!$A$64:$CY$69,H$38)*$B43,VLOOKUP($C$2,'LookUp Ranges'!$A$56:$CY$62,H$38)*$B43))</f>
        <v>0</v>
      </c>
      <c r="L43" s="256">
        <f ca="1">IF($G43=$B43,0,IF(AND('Bonus Depreciation Help'!$C$34="50%",$G$5=Inservice),VLOOKUP($C$2,'LookUp Ranges'!$A$64:$CY$69,I$38)*$B43,VLOOKUP($C$2,'LookUp Ranges'!$A$56:$CY$62,I$38)*$B43))</f>
        <v>0</v>
      </c>
      <c r="M43" s="256">
        <f ca="1">IF($G43=$B43,0,IF(AND('Bonus Depreciation Help'!$C$34="50%",$G$5=Inservice),VLOOKUP($C$2,'LookUp Ranges'!$A$64:$CY$69,J$38)*$B43,VLOOKUP($C$2,'LookUp Ranges'!$A$56:$CY$62,J$38)*$B43))</f>
        <v>0</v>
      </c>
      <c r="N43" s="256">
        <f ca="1">IF($G43=$B43,0,IF(AND('Bonus Depreciation Help'!$C$34="50%",$G$5=Inservice),VLOOKUP($C$2,'LookUp Ranges'!$A$64:$CY$69,K$38)*$B43,VLOOKUP($C$2,'LookUp Ranges'!$A$56:$CY$62,K$38)*$B43))</f>
        <v>0</v>
      </c>
      <c r="O43" s="256">
        <f ca="1">IF($G43=$B43,0,IF(AND('Bonus Depreciation Help'!$C$34="50%",$G$5=Inservice),VLOOKUP($C$2,'LookUp Ranges'!$A$64:$CY$69,L$38)*$B43,VLOOKUP($C$2,'LookUp Ranges'!$A$56:$CY$62,L$38)*$B43))</f>
        <v>0</v>
      </c>
      <c r="P43" s="256">
        <f ca="1">IF($G43=$B43,0,IF(AND('Bonus Depreciation Help'!$C$34="50%",$G$5=Inservice),VLOOKUP($C$2,'LookUp Ranges'!$A$64:$CY$69,M$38)*$B43,VLOOKUP($C$2,'LookUp Ranges'!$A$56:$CY$62,M$38)*$B43))</f>
        <v>0</v>
      </c>
      <c r="Q43" s="256">
        <f ca="1">IF($G43=$B43,0,IF(AND('Bonus Depreciation Help'!$C$34="50%",$G$5=Inservice),VLOOKUP($C$2,'LookUp Ranges'!$A$64:$CY$69,N$38)*$B43,VLOOKUP($C$2,'LookUp Ranges'!$A$56:$CY$62,N$38)*$B43))</f>
        <v>0</v>
      </c>
      <c r="R43" s="256">
        <f ca="1">IF($G43=$B43,0,IF(AND('Bonus Depreciation Help'!$C$34="50%",$G$5=Inservice),VLOOKUP($C$2,'LookUp Ranges'!$A$64:$CY$69,O$38)*$B43,VLOOKUP($C$2,'LookUp Ranges'!$A$56:$CY$62,O$38)*$B43))</f>
        <v>0</v>
      </c>
      <c r="S43" s="256">
        <f ca="1">IF($G43=$B43,0,IF(AND('Bonus Depreciation Help'!$C$34="50%",$G$5=Inservice),VLOOKUP($C$2,'LookUp Ranges'!$A$64:$CY$69,P$38)*$B43,VLOOKUP($C$2,'LookUp Ranges'!$A$56:$CY$62,P$38)*$B43))</f>
        <v>0</v>
      </c>
      <c r="T43" s="256">
        <f ca="1">IF($G43=$B43,0,IF(AND('Bonus Depreciation Help'!$C$34="50%",$G$5=Inservice),VLOOKUP($C$2,'LookUp Ranges'!$A$64:$CY$69,Q$38)*$B43,VLOOKUP($C$2,'LookUp Ranges'!$A$56:$CY$62,Q$38)*$B43))</f>
        <v>0</v>
      </c>
      <c r="U43" s="256">
        <f ca="1">IF($G43=$B43,0,IF(AND('Bonus Depreciation Help'!$C$34="50%",$G$5=Inservice),VLOOKUP($C$2,'LookUp Ranges'!$A$64:$CY$69,R$38)*$B43,VLOOKUP($C$2,'LookUp Ranges'!$A$56:$CY$62,R$38)*$B43))</f>
        <v>0</v>
      </c>
      <c r="V43" s="256">
        <f ca="1">IF($G43=$B43,0,IF(AND('Bonus Depreciation Help'!$C$34="50%",$G$5=Inservice),VLOOKUP($C$2,'LookUp Ranges'!$A$64:$CY$69,S$38)*$B43,VLOOKUP($C$2,'LookUp Ranges'!$A$56:$CY$62,S$38)*$B43))</f>
        <v>0</v>
      </c>
      <c r="W43" s="256">
        <f ca="1">IF($G43=$B43,0,IF(AND('Bonus Depreciation Help'!$C$34="50%",$G$5=Inservice),VLOOKUP($C$2,'LookUp Ranges'!$A$64:$CY$69,T$38)*$B43,VLOOKUP($C$2,'LookUp Ranges'!$A$56:$CY$62,T$38)*$B43))</f>
        <v>0</v>
      </c>
      <c r="X43" s="256">
        <f ca="1">IF($G43=$B43,0,IF(AND('Bonus Depreciation Help'!$C$34="50%",$G$5=Inservice),VLOOKUP($C$2,'LookUp Ranges'!$A$64:$CY$69,U$38)*$B43,VLOOKUP($C$2,'LookUp Ranges'!$A$56:$CY$62,U$38)*$B43))</f>
        <v>0</v>
      </c>
      <c r="Y43" s="256">
        <f ca="1">IF($G43=$B43,0,IF(AND('Bonus Depreciation Help'!$C$34="50%",$G$5=Inservice),VLOOKUP($C$2,'LookUp Ranges'!$A$64:$CY$69,V$38)*$B43,VLOOKUP($C$2,'LookUp Ranges'!$A$56:$CY$62,V$38)*$B43))</f>
        <v>0</v>
      </c>
      <c r="Z43" s="257">
        <f ca="1">IF($G43=$B43,0,IF(AND('Bonus Depreciation Help'!$C$34="50%",$G$5=Inservice),VLOOKUP($C$2,'LookUp Ranges'!$A$64:$CY$69,W$38)*$B43,VLOOKUP($C$2,'LookUp Ranges'!$A$56:$CY$62,W$38)*$B43))</f>
        <v>0</v>
      </c>
      <c r="AA43" s="257">
        <f ca="1">IF($G43=$B43,0,IF(AND('Bonus Depreciation Help'!$C$34="50%",$G$5=Inservice),VLOOKUP($C$2,'LookUp Ranges'!$A$64:$CY$69,X$38)*$B43,VLOOKUP($C$2,'LookUp Ranges'!$A$56:$CY$62,X$38)*$B43))</f>
        <v>0</v>
      </c>
      <c r="AB43" s="257">
        <f ca="1">IF($G43=$B43,0,IF(AND('Bonus Depreciation Help'!$C$34="50%",$G$5=Inservice),VLOOKUP($C$2,'LookUp Ranges'!$A$64:$CY$69,Y$38)*$B43,VLOOKUP($C$2,'LookUp Ranges'!$A$56:$CY$62,Y$38)*$B43))</f>
        <v>0</v>
      </c>
      <c r="AC43" s="257">
        <f ca="1">IF($G43=$B43,0,IF(AND('Bonus Depreciation Help'!$C$34="50%",$G$5=Inservice),VLOOKUP($C$2,'LookUp Ranges'!$A$64:$CY$69,Z$38)*$B43,VLOOKUP($C$2,'LookUp Ranges'!$A$56:$CY$62,Z$38)*$B43))</f>
        <v>0</v>
      </c>
      <c r="AD43" s="257">
        <f ca="1">IF($G43=$B43,0,IF(AND('Bonus Depreciation Help'!$C$34="50%",$G$5=Inservice),VLOOKUP($C$2,'LookUp Ranges'!$A$64:$CY$69,AA$38)*$B43,VLOOKUP($C$2,'LookUp Ranges'!$A$56:$CY$62,AA$38)*$B43))</f>
        <v>0</v>
      </c>
      <c r="AE43" s="257">
        <f ca="1">IF($G43=$B43,0,IF(AND('Bonus Depreciation Help'!$C$34="50%",$G$5=Inservice),VLOOKUP($C$2,'LookUp Ranges'!$A$64:$CY$69,AB$38)*$B43,VLOOKUP($C$2,'LookUp Ranges'!$A$56:$CY$62,AB$38)*$B43))</f>
        <v>0</v>
      </c>
      <c r="AF43" s="257">
        <f ca="1">IF($G43=$B43,0,IF(AND('Bonus Depreciation Help'!$C$34="50%",$G$5=Inservice),VLOOKUP($C$2,'LookUp Ranges'!$A$64:$CY$69,AC$38)*$B43,VLOOKUP($C$2,'LookUp Ranges'!$A$56:$CY$62,AC$38)*$B43))</f>
        <v>0</v>
      </c>
      <c r="AG43" s="257">
        <f ca="1">IF($G43=$B43,0,IF(AND('Bonus Depreciation Help'!$C$34="50%",$G$5=Inservice),VLOOKUP($C$2,'LookUp Ranges'!$A$64:$CY$69,AD$38)*$B43,VLOOKUP($C$2,'LookUp Ranges'!$A$56:$CY$62,AD$38)*$B43))</f>
        <v>0</v>
      </c>
      <c r="AH43" s="257">
        <f ca="1">IF($G43=$B43,0,IF(AND('Bonus Depreciation Help'!$C$34="50%",$G$5=Inservice),VLOOKUP($C$2,'LookUp Ranges'!$A$64:$CY$69,AE$38)*$B43,VLOOKUP($C$2,'LookUp Ranges'!$A$56:$CY$62,AE$38)*$B43))</f>
        <v>0</v>
      </c>
      <c r="AI43" s="257">
        <f ca="1">IF($G43=$B43,0,IF(AND('Bonus Depreciation Help'!$C$34="50%",$G$5=Inservice),VLOOKUP($C$2,'LookUp Ranges'!$A$64:$CY$69,AF$38)*$B43,VLOOKUP($C$2,'LookUp Ranges'!$A$56:$CY$62,AF$38)*$B43))</f>
        <v>0</v>
      </c>
      <c r="AJ43" s="257">
        <f ca="1">IF($G43=$B43,0,IF(AND('Bonus Depreciation Help'!$C$34="50%",$G$5=Inservice),VLOOKUP($C$2,'LookUp Ranges'!$A$64:$CY$69,AG$38)*$B43,VLOOKUP($C$2,'LookUp Ranges'!$A$56:$CY$62,AG$38)*$B43))</f>
        <v>0</v>
      </c>
      <c r="AK43" s="257">
        <f ca="1">IF($G43=$B43,0,IF(AND('Bonus Depreciation Help'!$C$34="50%",$G$5=Inservice),VLOOKUP($C$2,'LookUp Ranges'!$A$64:$CY$69,AH$38)*$B43,VLOOKUP($C$2,'LookUp Ranges'!$A$56:$CY$62,AH$38)*$B43))</f>
        <v>0</v>
      </c>
      <c r="AL43" s="257">
        <f ca="1">IF($G43=$B43,0,IF(AND('Bonus Depreciation Help'!$C$34="50%",$G$5=Inservice),VLOOKUP($C$2,'LookUp Ranges'!$A$64:$CY$69,AI$38)*$B43,VLOOKUP($C$2,'LookUp Ranges'!$A$56:$CY$62,AI$38)*$B43))</f>
        <v>0</v>
      </c>
      <c r="AM43" s="257">
        <f ca="1">IF($G43=$B43,0,IF(AND('Bonus Depreciation Help'!$C$34="50%",$G$5=Inservice),VLOOKUP($C$2,'LookUp Ranges'!$A$64:$CY$69,AJ$38)*$B43,VLOOKUP($C$2,'LookUp Ranges'!$A$56:$CY$62,AJ$38)*$B43))</f>
        <v>0</v>
      </c>
      <c r="AN43" s="257">
        <f ca="1">IF($G43=$B43,0,IF(AND('Bonus Depreciation Help'!$C$34="50%",$G$5=Inservice),VLOOKUP($C$2,'LookUp Ranges'!$A$64:$CY$69,AK$38)*$B43,VLOOKUP($C$2,'LookUp Ranges'!$A$56:$CY$62,AK$38)*$B43))</f>
        <v>0</v>
      </c>
      <c r="AO43" s="257">
        <f ca="1">IF($G43=$B43,0,IF(AND('Bonus Depreciation Help'!$C$34="50%",$G$5=Inservice),VLOOKUP($C$2,'LookUp Ranges'!$A$64:$CY$69,AL$38)*$B43,VLOOKUP($C$2,'LookUp Ranges'!$A$56:$CY$62,AL$38)*$B43))</f>
        <v>0</v>
      </c>
      <c r="AP43" s="257">
        <f ca="1">IF($G43=$B43,0,IF(AND('Bonus Depreciation Help'!$C$34="50%",$G$5=Inservice),VLOOKUP($C$2,'LookUp Ranges'!$A$64:$CY$69,AM$38)*$B43,VLOOKUP($C$2,'LookUp Ranges'!$A$56:$CY$62,AM$38)*$B43))</f>
        <v>0</v>
      </c>
      <c r="AQ43" s="257">
        <f ca="1">IF($G43=$B43,0,IF(AND('Bonus Depreciation Help'!$C$34="50%",$G$5=Inservice),VLOOKUP($C$2,'LookUp Ranges'!$A$64:$CY$69,AN$38)*$B43,VLOOKUP($C$2,'LookUp Ranges'!$A$56:$CY$62,AN$38)*$B43))</f>
        <v>0</v>
      </c>
      <c r="AR43" s="257">
        <f ca="1">IF($G43=$B43,0,IF(AND('Bonus Depreciation Help'!$C$34="50%",$G$5=Inservice),VLOOKUP($C$2,'LookUp Ranges'!$A$64:$CY$69,AO$38)*$B43,VLOOKUP($C$2,'LookUp Ranges'!$A$56:$CY$62,AO$38)*$B43))</f>
        <v>0</v>
      </c>
      <c r="AS43" s="257">
        <f ca="1">IF($G43=$B43,0,IF(AND('Bonus Depreciation Help'!$C$34="50%",$G$5=Inservice),VLOOKUP($C$2,'LookUp Ranges'!$A$64:$CY$69,AP$38)*$B43,VLOOKUP($C$2,'LookUp Ranges'!$A$56:$CY$62,AP$38)*$B43))</f>
        <v>0</v>
      </c>
      <c r="AT43" s="257">
        <f ca="1">IF($G43=$B43,0,IF(AND('Bonus Depreciation Help'!$C$34="50%",$G$5=Inservice),VLOOKUP($C$2,'LookUp Ranges'!$A$64:$CY$69,AQ$38)*$B43,VLOOKUP($C$2,'LookUp Ranges'!$A$56:$CY$62,AQ$38)*$B43))</f>
        <v>0</v>
      </c>
      <c r="AU43" s="257">
        <f ca="1">IF($G43=$B43,0,IF(AND('Bonus Depreciation Help'!$C$34="50%",$G$5=Inservice),VLOOKUP($C$2,'LookUp Ranges'!$A$64:$CY$69,AR$38)*$B43,VLOOKUP($C$2,'LookUp Ranges'!$A$56:$CY$62,AR$38)*$B43))</f>
        <v>0</v>
      </c>
      <c r="AV43" s="257">
        <f ca="1">IF($G43=$B43,0,IF(AND('Bonus Depreciation Help'!$C$34="50%",$G$5=Inservice),VLOOKUP($C$2,'LookUp Ranges'!$A$64:$CY$69,AS$38)*$B43,VLOOKUP($C$2,'LookUp Ranges'!$A$56:$CY$62,AS$38)*$B43))</f>
        <v>0</v>
      </c>
      <c r="AW43" s="257">
        <f ca="1">IF($G43=$B43,0,IF(AND('Bonus Depreciation Help'!$C$34="50%",$G$5=Inservice),VLOOKUP($C$2,'LookUp Ranges'!$A$64:$CY$69,AT$38)*$B43,VLOOKUP($C$2,'LookUp Ranges'!$A$56:$CY$62,AT$38)*$B43))</f>
        <v>0</v>
      </c>
      <c r="AX43" s="257">
        <f ca="1">IF($G43=$B43,0,IF(AND('Bonus Depreciation Help'!$C$34="50%",$G$5=Inservice),VLOOKUP($C$2,'LookUp Ranges'!$A$64:$CY$69,AU$38)*$B43,VLOOKUP($C$2,'LookUp Ranges'!$A$56:$CY$62,AU$38)*$B43))</f>
        <v>0</v>
      </c>
      <c r="AY43" s="257">
        <f ca="1">IF($G43=$B43,0,IF(AND('Bonus Depreciation Help'!$C$34="50%",$G$5=Inservice),VLOOKUP($C$2,'LookUp Ranges'!$A$64:$CY$69,AV$38)*$B43,VLOOKUP($C$2,'LookUp Ranges'!$A$56:$CY$62,AV$38)*$B43))</f>
        <v>0</v>
      </c>
      <c r="AZ43" s="257">
        <f ca="1">IF($G43=$B43,0,IF(AND('Bonus Depreciation Help'!$C$34="50%",$G$5=Inservice),VLOOKUP($C$2,'LookUp Ranges'!$A$64:$CY$69,AW$38)*$B43,VLOOKUP($C$2,'LookUp Ranges'!$A$56:$CY$62,AW$38)*$B43))</f>
        <v>0</v>
      </c>
      <c r="BA43" s="257">
        <f ca="1">IF($G43=$B43,0,IF(AND('Bonus Depreciation Help'!$C$34="50%",$G$5=Inservice),VLOOKUP($C$2,'LookUp Ranges'!$A$64:$CY$69,AX$38)*$B43,VLOOKUP($C$2,'LookUp Ranges'!$A$56:$CY$62,AX$38)*$B43))</f>
        <v>0</v>
      </c>
      <c r="BB43" s="257">
        <f ca="1">IF($G43=$B43,0,IF(AND('Bonus Depreciation Help'!$C$34="50%",$G$5=Inservice),VLOOKUP($C$2,'LookUp Ranges'!$A$64:$CY$69,AY$38)*$B43,VLOOKUP($C$2,'LookUp Ranges'!$A$56:$CY$62,AY$38)*$B43))</f>
        <v>0</v>
      </c>
      <c r="BC43" s="257">
        <f ca="1">IF($G43=$B43,0,IF(AND('Bonus Depreciation Help'!$C$34="50%",$G$5=Inservice),VLOOKUP($C$2,'LookUp Ranges'!$A$64:$CY$69,AZ$38)*$B43,VLOOKUP($C$2,'LookUp Ranges'!$A$56:$CY$62,AZ$38)*$B43))</f>
        <v>0</v>
      </c>
      <c r="BD43" s="257">
        <f ca="1">IF($G43=$B43,0,IF(AND('Bonus Depreciation Help'!$C$34="50%",$G$5=Inservice),VLOOKUP($C$2,'LookUp Ranges'!$A$64:$CY$69,BA$38)*$B43,VLOOKUP($C$2,'LookUp Ranges'!$A$56:$CY$62,BA$38)*$B43))</f>
        <v>0</v>
      </c>
      <c r="BE43" s="257">
        <f ca="1">IF($G43=$B43,0,IF(AND('Bonus Depreciation Help'!$C$34="50%",$G$5=Inservice),VLOOKUP($C$2,'LookUp Ranges'!$A$64:$CY$69,BB$38)*$B43,VLOOKUP($C$2,'LookUp Ranges'!$A$56:$CY$62,BB$38)*$B43))</f>
        <v>0</v>
      </c>
      <c r="BF43" s="257">
        <f ca="1">IF($G43=$B43,0,IF(AND('Bonus Depreciation Help'!$C$34="50%",$G$5=Inservice),VLOOKUP($C$2,'LookUp Ranges'!$A$64:$CY$69,BC$38)*$B43,VLOOKUP($C$2,'LookUp Ranges'!$A$56:$CY$62,BC$38)*$B43))</f>
        <v>0</v>
      </c>
      <c r="BG43" s="257">
        <f ca="1">IF($G43=$B43,0,IF(AND('Bonus Depreciation Help'!$C$34="50%",$G$5=Inservice),VLOOKUP($C$2,'LookUp Ranges'!$A$64:$CY$69,BD$38)*$B43,VLOOKUP($C$2,'LookUp Ranges'!$A$56:$CY$62,BD$38)*$B43))</f>
        <v>0</v>
      </c>
      <c r="BH43" s="257">
        <f ca="1">IF($G43=$B43,0,IF(AND('Bonus Depreciation Help'!$C$34="50%",$G$5=Inservice),VLOOKUP($C$2,'LookUp Ranges'!$A$64:$CY$69,BE$38)*$B43,VLOOKUP($C$2,'LookUp Ranges'!$A$56:$CY$62,BE$38)*$B43))</f>
        <v>0</v>
      </c>
      <c r="BI43" s="257">
        <f ca="1">IF($G43=$B43,0,IF(AND('Bonus Depreciation Help'!$C$34="50%",$G$5=Inservice),VLOOKUP($C$2,'LookUp Ranges'!$A$64:$CY$69,BF$38)*$B43,VLOOKUP($C$2,'LookUp Ranges'!$A$56:$CY$62,BF$38)*$B43))</f>
        <v>0</v>
      </c>
      <c r="BJ43" s="257">
        <f ca="1">IF($G43=$B43,0,IF(AND('Bonus Depreciation Help'!$C$34="50%",$G$5=Inservice),VLOOKUP($C$2,'LookUp Ranges'!$A$64:$CY$69,BG$38)*$B43,VLOOKUP($C$2,'LookUp Ranges'!$A$56:$CY$62,BG$38)*$B43))</f>
        <v>0</v>
      </c>
      <c r="BK43" s="257">
        <f ca="1">IF($G43=$B43,0,IF(AND('Bonus Depreciation Help'!$C$34="50%",$G$5=Inservice),VLOOKUP($C$2,'LookUp Ranges'!$A$64:$CY$69,BH$38)*$B43,VLOOKUP($C$2,'LookUp Ranges'!$A$56:$CY$62,BH$38)*$B43))</f>
        <v>0</v>
      </c>
      <c r="BL43" s="257">
        <f ca="1">IF($G43=$B43,0,IF(AND('Bonus Depreciation Help'!$C$34="50%",$G$5=Inservice),VLOOKUP($C$2,'LookUp Ranges'!$A$64:$CY$69,BI$38)*$B43,VLOOKUP($C$2,'LookUp Ranges'!$A$56:$CY$62,BI$38)*$B43))</f>
        <v>0</v>
      </c>
      <c r="BM43" s="257">
        <f ca="1">IF($G43=$B43,0,IF(AND('Bonus Depreciation Help'!$C$34="50%",$G$5=Inservice),VLOOKUP($C$2,'LookUp Ranges'!$A$64:$CY$69,BJ$38)*$B43,VLOOKUP($C$2,'LookUp Ranges'!$A$56:$CY$62,BJ$38)*$B43))</f>
        <v>0</v>
      </c>
      <c r="BN43" s="257">
        <f ca="1">IF($G43=$B43,0,IF(AND('Bonus Depreciation Help'!$C$34="50%",$G$5=Inservice),VLOOKUP($C$2,'LookUp Ranges'!$A$64:$CY$69,BK$38)*$B43,VLOOKUP($C$2,'LookUp Ranges'!$A$56:$CY$62,BK$38)*$B43))</f>
        <v>0</v>
      </c>
      <c r="BO43" s="257">
        <f ca="1">IF($G43=$B43,0,IF(AND('Bonus Depreciation Help'!$C$34="50%",$G$5=Inservice),VLOOKUP($C$2,'LookUp Ranges'!$A$64:$CY$69,BL$38)*$B43,VLOOKUP($C$2,'LookUp Ranges'!$A$56:$CY$62,BL$38)*$B43))</f>
        <v>0</v>
      </c>
      <c r="BP43" s="257">
        <f ca="1">IF($G43=$B43,0,IF(AND('Bonus Depreciation Help'!$C$34="50%",$G$5=Inservice),VLOOKUP($C$2,'LookUp Ranges'!$A$64:$CY$69,BM$38)*$B43,VLOOKUP($C$2,'LookUp Ranges'!$A$56:$CY$62,BM$38)*$B43))</f>
        <v>0</v>
      </c>
      <c r="BQ43" s="257">
        <f ca="1">IF($G43=$B43,0,IF(AND('Bonus Depreciation Help'!$C$34="50%",$G$5=Inservice),VLOOKUP($C$2,'LookUp Ranges'!$A$64:$CY$69,BN$38)*$B43,VLOOKUP($C$2,'LookUp Ranges'!$A$56:$CY$62,BN$38)*$B43))</f>
        <v>0</v>
      </c>
      <c r="BR43" s="257">
        <f ca="1">IF($G43=$B43,0,IF(AND('Bonus Depreciation Help'!$C$34="50%",$G$5=Inservice),VLOOKUP($C$2,'LookUp Ranges'!$A$64:$CY$69,BO$38)*$B43,VLOOKUP($C$2,'LookUp Ranges'!$A$56:$CY$62,BO$38)*$B43))</f>
        <v>0</v>
      </c>
      <c r="BS43" s="257">
        <f ca="1">IF($G43=$B43,0,IF(AND('Bonus Depreciation Help'!$C$34="50%",$G$5=Inservice),VLOOKUP($C$2,'LookUp Ranges'!$A$64:$CY$69,BP$38)*$B43,VLOOKUP($C$2,'LookUp Ranges'!$A$56:$CY$62,BP$38)*$B43))</f>
        <v>0</v>
      </c>
      <c r="BT43" s="257">
        <f ca="1">IF($G43=$B43,0,IF(AND('Bonus Depreciation Help'!$C$34="50%",$G$5=Inservice),VLOOKUP($C$2,'LookUp Ranges'!$A$64:$CY$69,BQ$38)*$B43,VLOOKUP($C$2,'LookUp Ranges'!$A$56:$CY$62,BQ$38)*$B43))</f>
        <v>0</v>
      </c>
      <c r="BU43" s="257">
        <f ca="1">IF($G43=$B43,0,IF(AND('Bonus Depreciation Help'!$C$34="50%",$G$5=Inservice),VLOOKUP($C$2,'LookUp Ranges'!$A$64:$CY$69,BR$38)*$B43,VLOOKUP($C$2,'LookUp Ranges'!$A$56:$CY$62,BR$38)*$B43))</f>
        <v>0</v>
      </c>
      <c r="BV43" s="257">
        <f ca="1">IF($G43=$B43,0,IF(AND('Bonus Depreciation Help'!$C$34="50%",$G$5=Inservice),VLOOKUP($C$2,'LookUp Ranges'!$A$64:$CY$69,BS$38)*$B43,VLOOKUP($C$2,'LookUp Ranges'!$A$56:$CY$62,BS$38)*$B43))</f>
        <v>0</v>
      </c>
      <c r="BW43" s="257">
        <f ca="1">IF($G43=$B43,0,IF(AND('Bonus Depreciation Help'!$C$34="50%",$G$5=Inservice),VLOOKUP($C$2,'LookUp Ranges'!$A$64:$CY$69,BT$38)*$B43,VLOOKUP($C$2,'LookUp Ranges'!$A$56:$CY$62,BT$38)*$B43))</f>
        <v>0</v>
      </c>
      <c r="BX43" s="257">
        <f ca="1">IF($G43=$B43,0,IF(AND('Bonus Depreciation Help'!$C$34="50%",$G$5=Inservice),VLOOKUP($C$2,'LookUp Ranges'!$A$64:$CY$69,BU$38)*$B43,VLOOKUP($C$2,'LookUp Ranges'!$A$56:$CY$62,BU$38)*$B43))</f>
        <v>0</v>
      </c>
      <c r="BY43" s="257">
        <f ca="1">IF($G43=$B43,0,IF(AND('Bonus Depreciation Help'!$C$34="50%",$G$5=Inservice),VLOOKUP($C$2,'LookUp Ranges'!$A$64:$CY$69,BV$38)*$B43,VLOOKUP($C$2,'LookUp Ranges'!$A$56:$CY$62,BV$38)*$B43))</f>
        <v>0</v>
      </c>
      <c r="BZ43" s="257">
        <f ca="1">IF($G43=$B43,0,IF(AND('Bonus Depreciation Help'!$C$34="50%",$G$5=Inservice),VLOOKUP($C$2,'LookUp Ranges'!$A$64:$CY$69,BW$38)*$B43,VLOOKUP($C$2,'LookUp Ranges'!$A$56:$CY$62,BW$38)*$B43))</f>
        <v>0</v>
      </c>
      <c r="CA43" s="257">
        <f ca="1">IF($G43=$B43,0,IF(AND('Bonus Depreciation Help'!$C$34="50%",$G$5=Inservice),VLOOKUP($C$2,'LookUp Ranges'!$A$64:$CY$69,BX$38)*$B43,VLOOKUP($C$2,'LookUp Ranges'!$A$56:$CY$62,BX$38)*$B43))</f>
        <v>0</v>
      </c>
      <c r="CB43" s="257">
        <f ca="1">IF($G43=$B43,0,IF(AND('Bonus Depreciation Help'!$C$34="50%",$G$5=Inservice),VLOOKUP($C$2,'LookUp Ranges'!$A$64:$CY$69,BY$38)*$B43,VLOOKUP($C$2,'LookUp Ranges'!$A$56:$CY$62,BY$38)*$B43))</f>
        <v>0</v>
      </c>
      <c r="CC43" s="257">
        <f ca="1">IF($G43=$B43,0,IF(AND('Bonus Depreciation Help'!$C$34="50%",$G$5=Inservice),VLOOKUP($C$2,'LookUp Ranges'!$A$64:$CY$69,BZ$38)*$B43,VLOOKUP($C$2,'LookUp Ranges'!$A$56:$CY$62,BZ$38)*$B43))</f>
        <v>0</v>
      </c>
      <c r="CD43" s="257">
        <f ca="1">IF($G43=$B43,0,IF(AND('Bonus Depreciation Help'!$C$34="50%",$G$5=Inservice),VLOOKUP($C$2,'LookUp Ranges'!$A$64:$CY$69,CA$38)*$B43,VLOOKUP($C$2,'LookUp Ranges'!$A$56:$CY$62,CA$38)*$B43))</f>
        <v>0</v>
      </c>
      <c r="CE43" s="257">
        <f ca="1">IF($G43=$B43,0,IF(AND('Bonus Depreciation Help'!$C$34="50%",$G$5=Inservice),VLOOKUP($C$2,'LookUp Ranges'!$A$64:$CY$69,CB$38)*$B43,VLOOKUP($C$2,'LookUp Ranges'!$A$56:$CY$62,CB$38)*$B43))</f>
        <v>0</v>
      </c>
      <c r="CF43" s="257">
        <f ca="1">IF($G43=$B43,0,IF(AND('Bonus Depreciation Help'!$C$34="50%",$G$5=Inservice),VLOOKUP($C$2,'LookUp Ranges'!$A$64:$CY$69,CC$38)*$B43,VLOOKUP($C$2,'LookUp Ranges'!$A$56:$CY$62,CC$38)*$B43))</f>
        <v>0</v>
      </c>
      <c r="CG43" s="257">
        <f ca="1">IF($G43=$B43,0,IF(AND('Bonus Depreciation Help'!$C$34="50%",$G$5=Inservice),VLOOKUP($C$2,'LookUp Ranges'!$A$64:$CY$69,CD$38)*$B43,VLOOKUP($C$2,'LookUp Ranges'!$A$56:$CY$62,CD$38)*$B43))</f>
        <v>0</v>
      </c>
      <c r="CH43" s="257">
        <f ca="1">IF($G43=$B43,0,IF(AND('Bonus Depreciation Help'!$C$34="50%",$G$5=Inservice),VLOOKUP($C$2,'LookUp Ranges'!$A$64:$CY$69,CE$38)*$B43,VLOOKUP($C$2,'LookUp Ranges'!$A$56:$CY$62,CE$38)*$B43))</f>
        <v>0</v>
      </c>
      <c r="CI43" s="257">
        <f ca="1">IF($G43=$B43,0,IF(AND('Bonus Depreciation Help'!$C$34="50%",$G$5=Inservice),VLOOKUP($C$2,'LookUp Ranges'!$A$64:$CY$69,CF$38)*$B43,VLOOKUP($C$2,'LookUp Ranges'!$A$56:$CY$62,CF$38)*$B43))</f>
        <v>0</v>
      </c>
      <c r="CJ43" s="257">
        <f ca="1">IF($G43=$B43,0,IF(AND('Bonus Depreciation Help'!$C$34="50%",$G$5=Inservice),VLOOKUP($C$2,'LookUp Ranges'!$A$64:$CY$69,CG$38)*$B43,VLOOKUP($C$2,'LookUp Ranges'!$A$56:$CY$62,CG$38)*$B43))</f>
        <v>0</v>
      </c>
      <c r="CK43" s="257">
        <f ca="1">IF($G43=$B43,0,IF(AND('Bonus Depreciation Help'!$C$34="50%",$G$5=Inservice),VLOOKUP($C$2,'LookUp Ranges'!$A$64:$CY$69,CH$38)*$B43,VLOOKUP($C$2,'LookUp Ranges'!$A$56:$CY$62,CH$38)*$B43))</f>
        <v>0</v>
      </c>
      <c r="CL43" s="257">
        <f ca="1">IF($G43=$B43,0,IF(AND('Bonus Depreciation Help'!$C$34="50%",$G$5=Inservice),VLOOKUP($C$2,'LookUp Ranges'!$A$64:$CY$69,CI$38)*$B43,VLOOKUP($C$2,'LookUp Ranges'!$A$56:$CY$62,CI$38)*$B43))</f>
        <v>0</v>
      </c>
      <c r="CM43" s="257">
        <f ca="1">IF($G43=$B43,0,IF(AND('Bonus Depreciation Help'!$C$34="50%",$G$5=Inservice),VLOOKUP($C$2,'LookUp Ranges'!$A$64:$CY$69,CJ$38)*$B43,VLOOKUP($C$2,'LookUp Ranges'!$A$56:$CY$62,CJ$38)*$B43))</f>
        <v>0</v>
      </c>
      <c r="CN43" s="257">
        <f ca="1">IF($G43=$B43,0,IF(AND('Bonus Depreciation Help'!$C$34="50%",$G$5=Inservice),VLOOKUP($C$2,'LookUp Ranges'!$A$64:$CY$69,CK$38)*$B43,VLOOKUP($C$2,'LookUp Ranges'!$A$56:$CY$62,CK$38)*$B43))</f>
        <v>0</v>
      </c>
      <c r="CO43" s="257">
        <f ca="1">IF($G43=$B43,0,IF(AND('Bonus Depreciation Help'!$C$34="50%",$G$5=Inservice),VLOOKUP($C$2,'LookUp Ranges'!$A$64:$CY$69,CL$38)*$B43,VLOOKUP($C$2,'LookUp Ranges'!$A$56:$CY$62,CL$38)*$B43))</f>
        <v>0</v>
      </c>
      <c r="CP43" s="257">
        <f ca="1">IF($G43=$B43,0,IF(AND('Bonus Depreciation Help'!$C$34="50%",$G$5=Inservice),VLOOKUP($C$2,'LookUp Ranges'!$A$64:$CY$69,CM$38)*$B43,VLOOKUP($C$2,'LookUp Ranges'!$A$56:$CY$62,CM$38)*$B43))</f>
        <v>0</v>
      </c>
      <c r="CQ43" s="257">
        <f ca="1">IF($G43=$B43,0,IF(AND('Bonus Depreciation Help'!$C$34="50%",$G$5=Inservice),VLOOKUP($C$2,'LookUp Ranges'!$A$64:$CY$69,CN$38)*$B43,VLOOKUP($C$2,'LookUp Ranges'!$A$56:$CY$62,CN$38)*$B43))</f>
        <v>0</v>
      </c>
      <c r="CR43" s="257">
        <f ca="1">IF($G43=$B43,0,IF(AND('Bonus Depreciation Help'!$C$34="50%",$G$5=Inservice),VLOOKUP($C$2,'LookUp Ranges'!$A$64:$CY$69,CO$38)*$B43,VLOOKUP($C$2,'LookUp Ranges'!$A$56:$CY$62,CO$38)*$B43))</f>
        <v>0</v>
      </c>
      <c r="CS43" s="257">
        <f ca="1">IF($G43=$B43,0,IF(AND('Bonus Depreciation Help'!$C$34="50%",$G$5=Inservice),VLOOKUP($C$2,'LookUp Ranges'!$A$64:$CY$69,CP$38)*$B43,VLOOKUP($C$2,'LookUp Ranges'!$A$56:$CY$62,CP$38)*$B43))</f>
        <v>0</v>
      </c>
      <c r="CT43" s="257">
        <f ca="1">IF($G43=$B43,0,IF(AND('Bonus Depreciation Help'!$C$34="50%",$G$5=Inservice),VLOOKUP($C$2,'LookUp Ranges'!$A$64:$CY$69,CQ$38)*$B43,VLOOKUP($C$2,'LookUp Ranges'!$A$56:$CY$62,CQ$38)*$B43))</f>
        <v>0</v>
      </c>
      <c r="CU43" s="257">
        <f ca="1">IF($G43=$B43,0,IF(AND('Bonus Depreciation Help'!$C$34="50%",$G$5=Inservice),VLOOKUP($C$2,'LookUp Ranges'!$A$64:$CY$69,CR$38)*$B43,VLOOKUP($C$2,'LookUp Ranges'!$A$56:$CY$62,CR$38)*$B43))</f>
        <v>0</v>
      </c>
      <c r="CV43" s="257">
        <f ca="1">IF($G43=$B43,0,IF(AND('Bonus Depreciation Help'!$C$34="50%",$G$5=Inservice),VLOOKUP($C$2,'LookUp Ranges'!$A$64:$CY$69,CS$38)*$B43,VLOOKUP($C$2,'LookUp Ranges'!$A$56:$CY$62,CS$38)*$B43))</f>
        <v>0</v>
      </c>
      <c r="CW43" s="257">
        <f ca="1">IF($G43=$B43,0,IF(AND('Bonus Depreciation Help'!$C$34="50%",$G$5=Inservice),VLOOKUP($C$2,'LookUp Ranges'!$A$64:$CY$69,CT$38)*$B43,VLOOKUP($C$2,'LookUp Ranges'!$A$56:$CY$62,CT$38)*$B43))</f>
        <v>0</v>
      </c>
      <c r="CX43" s="257">
        <f ca="1">IF($G43=$B43,0,IF(AND('Bonus Depreciation Help'!$C$34="50%",$G$5=Inservice),VLOOKUP($C$2,'LookUp Ranges'!$A$64:$CY$69,CU$38)*$B43,VLOOKUP($C$2,'LookUp Ranges'!$A$56:$CY$62,CU$38)*$B43))</f>
        <v>0</v>
      </c>
      <c r="CY43" s="247">
        <f t="shared" ca="1" si="28"/>
        <v>0</v>
      </c>
    </row>
    <row r="44" spans="1:103" x14ac:dyDescent="0.2">
      <c r="A44" s="246">
        <f t="shared" si="26"/>
        <v>6</v>
      </c>
      <c r="B44" s="238">
        <f t="shared" si="27"/>
        <v>0</v>
      </c>
      <c r="C44" s="248"/>
      <c r="D44" s="248"/>
      <c r="E44" s="248"/>
      <c r="F44" s="248"/>
      <c r="G44" s="248"/>
      <c r="H44" s="256">
        <f ca="1">IF(AND('Bonus Depreciation Help'!$C$34="100%",H$5=Inservice),$B44,IF(AND('Bonus Depreciation Help'!$C$34="50%",H$5=Inservice),VLOOKUP($C$2,'LookUp Ranges'!$A$64:$CY$69,D$38)*$B44,VLOOKUP($C$2,'LookUp Ranges'!$A$56:$CY$62,D$38)*$B44))</f>
        <v>0</v>
      </c>
      <c r="I44" s="256">
        <f ca="1">IF($H44=$B44,0,IF(AND('Bonus Depreciation Help'!$C$34="50%",$H$5=Inservice),VLOOKUP($C$2,'LookUp Ranges'!$A$64:$CY$69,E$38)*$B44,VLOOKUP($C$2,'LookUp Ranges'!$A$56:$CY$62,E$38)*$B44))</f>
        <v>0</v>
      </c>
      <c r="J44" s="256">
        <f ca="1">IF($H44=$B44,0,IF(AND('Bonus Depreciation Help'!$C$34="50%",$H$5=Inservice),VLOOKUP($C$2,'LookUp Ranges'!$A$64:$CY$69,F$38)*$B44,VLOOKUP($C$2,'LookUp Ranges'!$A$56:$CY$62,F$38)*$B44))</f>
        <v>0</v>
      </c>
      <c r="K44" s="256">
        <f ca="1">IF($H44=$B44,0,IF(AND('Bonus Depreciation Help'!$C$34="50%",$H$5=Inservice),VLOOKUP($C$2,'LookUp Ranges'!$A$64:$CY$69,G$38)*$B44,VLOOKUP($C$2,'LookUp Ranges'!$A$56:$CY$62,G$38)*$B44))</f>
        <v>0</v>
      </c>
      <c r="L44" s="256">
        <f ca="1">IF($H44=$B44,0,IF(AND('Bonus Depreciation Help'!$C$34="50%",$H$5=Inservice),VLOOKUP($C$2,'LookUp Ranges'!$A$64:$CY$69,H$38)*$B44,VLOOKUP($C$2,'LookUp Ranges'!$A$56:$CY$62,H$38)*$B44))</f>
        <v>0</v>
      </c>
      <c r="M44" s="256">
        <f ca="1">IF($H44=$B44,0,IF(AND('Bonus Depreciation Help'!$C$34="50%",$H$5=Inservice),VLOOKUP($C$2,'LookUp Ranges'!$A$64:$CY$69,I$38)*$B44,VLOOKUP($C$2,'LookUp Ranges'!$A$56:$CY$62,I$38)*$B44))</f>
        <v>0</v>
      </c>
      <c r="N44" s="256">
        <f ca="1">IF($H44=$B44,0,IF(AND('Bonus Depreciation Help'!$C$34="50%",$H$5=Inservice),VLOOKUP($C$2,'LookUp Ranges'!$A$64:$CY$69,J$38)*$B44,VLOOKUP($C$2,'LookUp Ranges'!$A$56:$CY$62,J$38)*$B44))</f>
        <v>0</v>
      </c>
      <c r="O44" s="256">
        <f ca="1">IF($H44=$B44,0,IF(AND('Bonus Depreciation Help'!$C$34="50%",$H$5=Inservice),VLOOKUP($C$2,'LookUp Ranges'!$A$64:$CY$69,K$38)*$B44,VLOOKUP($C$2,'LookUp Ranges'!$A$56:$CY$62,K$38)*$B44))</f>
        <v>0</v>
      </c>
      <c r="P44" s="256">
        <f ca="1">IF($H44=$B44,0,IF(AND('Bonus Depreciation Help'!$C$34="50%",$H$5=Inservice),VLOOKUP($C$2,'LookUp Ranges'!$A$64:$CY$69,L$38)*$B44,VLOOKUP($C$2,'LookUp Ranges'!$A$56:$CY$62,L$38)*$B44))</f>
        <v>0</v>
      </c>
      <c r="Q44" s="256">
        <f ca="1">IF($H44=$B44,0,IF(AND('Bonus Depreciation Help'!$C$34="50%",$H$5=Inservice),VLOOKUP($C$2,'LookUp Ranges'!$A$64:$CY$69,M$38)*$B44,VLOOKUP($C$2,'LookUp Ranges'!$A$56:$CY$62,M$38)*$B44))</f>
        <v>0</v>
      </c>
      <c r="R44" s="256">
        <f ca="1">IF($H44=$B44,0,IF(AND('Bonus Depreciation Help'!$C$34="50%",$H$5=Inservice),VLOOKUP($C$2,'LookUp Ranges'!$A$64:$CY$69,N$38)*$B44,VLOOKUP($C$2,'LookUp Ranges'!$A$56:$CY$62,N$38)*$B44))</f>
        <v>0</v>
      </c>
      <c r="S44" s="256">
        <f ca="1">IF($H44=$B44,0,IF(AND('Bonus Depreciation Help'!$C$34="50%",$H$5=Inservice),VLOOKUP($C$2,'LookUp Ranges'!$A$64:$CY$69,O$38)*$B44,VLOOKUP($C$2,'LookUp Ranges'!$A$56:$CY$62,O$38)*$B44))</f>
        <v>0</v>
      </c>
      <c r="T44" s="256">
        <f ca="1">IF($H44=$B44,0,IF(AND('Bonus Depreciation Help'!$C$34="50%",$H$5=Inservice),VLOOKUP($C$2,'LookUp Ranges'!$A$64:$CY$69,P$38)*$B44,VLOOKUP($C$2,'LookUp Ranges'!$A$56:$CY$62,P$38)*$B44))</f>
        <v>0</v>
      </c>
      <c r="U44" s="256">
        <f ca="1">IF($H44=$B44,0,IF(AND('Bonus Depreciation Help'!$C$34="50%",$H$5=Inservice),VLOOKUP($C$2,'LookUp Ranges'!$A$64:$CY$69,Q$38)*$B44,VLOOKUP($C$2,'LookUp Ranges'!$A$56:$CY$62,Q$38)*$B44))</f>
        <v>0</v>
      </c>
      <c r="V44" s="256">
        <f ca="1">IF($H44=$B44,0,IF(AND('Bonus Depreciation Help'!$C$34="50%",$H$5=Inservice),VLOOKUP($C$2,'LookUp Ranges'!$A$64:$CY$69,R$38)*$B44,VLOOKUP($C$2,'LookUp Ranges'!$A$56:$CY$62,R$38)*$B44))</f>
        <v>0</v>
      </c>
      <c r="W44" s="256">
        <f ca="1">IF($H44=$B44,0,IF(AND('Bonus Depreciation Help'!$C$34="50%",$H$5=Inservice),VLOOKUP($C$2,'LookUp Ranges'!$A$64:$CY$69,S$38)*$B44,VLOOKUP($C$2,'LookUp Ranges'!$A$56:$CY$62,S$38)*$B44))</f>
        <v>0</v>
      </c>
      <c r="X44" s="256">
        <f ca="1">IF($H44=$B44,0,IF(AND('Bonus Depreciation Help'!$C$34="50%",$H$5=Inservice),VLOOKUP($C$2,'LookUp Ranges'!$A$64:$CY$69,T$38)*$B44,VLOOKUP($C$2,'LookUp Ranges'!$A$56:$CY$62,T$38)*$B44))</f>
        <v>0</v>
      </c>
      <c r="Y44" s="256">
        <f ca="1">IF($H44=$B44,0,IF(AND('Bonus Depreciation Help'!$C$34="50%",$H$5=Inservice),VLOOKUP($C$2,'LookUp Ranges'!$A$64:$CY$69,U$38)*$B44,VLOOKUP($C$2,'LookUp Ranges'!$A$56:$CY$62,U$38)*$B44))</f>
        <v>0</v>
      </c>
      <c r="Z44" s="257">
        <f ca="1">IF($H44=$B44,0,IF(AND('Bonus Depreciation Help'!$C$34="50%",$H$5=Inservice),VLOOKUP($C$2,'LookUp Ranges'!$A$64:$CY$69,V$38)*$B44,VLOOKUP($C$2,'LookUp Ranges'!$A$56:$CY$62,V$38)*$B44))</f>
        <v>0</v>
      </c>
      <c r="AA44" s="257">
        <f ca="1">IF($H44=$B44,0,IF(AND('Bonus Depreciation Help'!$C$34="50%",$H$5=Inservice),VLOOKUP($C$2,'LookUp Ranges'!$A$64:$CY$69,W$38)*$B44,VLOOKUP($C$2,'LookUp Ranges'!$A$56:$CY$62,W$38)*$B44))</f>
        <v>0</v>
      </c>
      <c r="AB44" s="257">
        <f ca="1">IF($H44=$B44,0,IF(AND('Bonus Depreciation Help'!$C$34="50%",$H$5=Inservice),VLOOKUP($C$2,'LookUp Ranges'!$A$64:$CY$69,X$38)*$B44,VLOOKUP($C$2,'LookUp Ranges'!$A$56:$CY$62,X$38)*$B44))</f>
        <v>0</v>
      </c>
      <c r="AC44" s="257">
        <f ca="1">IF($H44=$B44,0,IF(AND('Bonus Depreciation Help'!$C$34="50%",$H$5=Inservice),VLOOKUP($C$2,'LookUp Ranges'!$A$64:$CY$69,Y$38)*$B44,VLOOKUP($C$2,'LookUp Ranges'!$A$56:$CY$62,Y$38)*$B44))</f>
        <v>0</v>
      </c>
      <c r="AD44" s="257">
        <f ca="1">IF($H44=$B44,0,IF(AND('Bonus Depreciation Help'!$C$34="50%",$H$5=Inservice),VLOOKUP($C$2,'LookUp Ranges'!$A$64:$CY$69,Z$38)*$B44,VLOOKUP($C$2,'LookUp Ranges'!$A$56:$CY$62,Z$38)*$B44))</f>
        <v>0</v>
      </c>
      <c r="AE44" s="257">
        <f ca="1">IF($H44=$B44,0,IF(AND('Bonus Depreciation Help'!$C$34="50%",$H$5=Inservice),VLOOKUP($C$2,'LookUp Ranges'!$A$64:$CY$69,AA$38)*$B44,VLOOKUP($C$2,'LookUp Ranges'!$A$56:$CY$62,AA$38)*$B44))</f>
        <v>0</v>
      </c>
      <c r="AF44" s="257">
        <f ca="1">IF($H44=$B44,0,IF(AND('Bonus Depreciation Help'!$C$34="50%",$H$5=Inservice),VLOOKUP($C$2,'LookUp Ranges'!$A$64:$CY$69,AB$38)*$B44,VLOOKUP($C$2,'LookUp Ranges'!$A$56:$CY$62,AB$38)*$B44))</f>
        <v>0</v>
      </c>
      <c r="AG44" s="257">
        <f ca="1">IF($H44=$B44,0,IF(AND('Bonus Depreciation Help'!$C$34="50%",$H$5=Inservice),VLOOKUP($C$2,'LookUp Ranges'!$A$64:$CY$69,AC$38)*$B44,VLOOKUP($C$2,'LookUp Ranges'!$A$56:$CY$62,AC$38)*$B44))</f>
        <v>0</v>
      </c>
      <c r="AH44" s="257">
        <f ca="1">IF($H44=$B44,0,IF(AND('Bonus Depreciation Help'!$C$34="50%",$H$5=Inservice),VLOOKUP($C$2,'LookUp Ranges'!$A$64:$CY$69,AD$38)*$B44,VLOOKUP($C$2,'LookUp Ranges'!$A$56:$CY$62,AD$38)*$B44))</f>
        <v>0</v>
      </c>
      <c r="AI44" s="257">
        <f ca="1">IF($H44=$B44,0,IF(AND('Bonus Depreciation Help'!$C$34="50%",$H$5=Inservice),VLOOKUP($C$2,'LookUp Ranges'!$A$64:$CY$69,AE$38)*$B44,VLOOKUP($C$2,'LookUp Ranges'!$A$56:$CY$62,AE$38)*$B44))</f>
        <v>0</v>
      </c>
      <c r="AJ44" s="257">
        <f ca="1">IF($H44=$B44,0,IF(AND('Bonus Depreciation Help'!$C$34="50%",$H$5=Inservice),VLOOKUP($C$2,'LookUp Ranges'!$A$64:$CY$69,AF$38)*$B44,VLOOKUP($C$2,'LookUp Ranges'!$A$56:$CY$62,AF$38)*$B44))</f>
        <v>0</v>
      </c>
      <c r="AK44" s="257">
        <f ca="1">IF($H44=$B44,0,IF(AND('Bonus Depreciation Help'!$C$34="50%",$H$5=Inservice),VLOOKUP($C$2,'LookUp Ranges'!$A$64:$CY$69,AG$38)*$B44,VLOOKUP($C$2,'LookUp Ranges'!$A$56:$CY$62,AG$38)*$B44))</f>
        <v>0</v>
      </c>
      <c r="AL44" s="257">
        <f ca="1">IF($H44=$B44,0,IF(AND('Bonus Depreciation Help'!$C$34="50%",$H$5=Inservice),VLOOKUP($C$2,'LookUp Ranges'!$A$64:$CY$69,AH$38)*$B44,VLOOKUP($C$2,'LookUp Ranges'!$A$56:$CY$62,AH$38)*$B44))</f>
        <v>0</v>
      </c>
      <c r="AM44" s="257">
        <f ca="1">IF($H44=$B44,0,IF(AND('Bonus Depreciation Help'!$C$34="50%",$H$5=Inservice),VLOOKUP($C$2,'LookUp Ranges'!$A$64:$CY$69,AI$38)*$B44,VLOOKUP($C$2,'LookUp Ranges'!$A$56:$CY$62,AI$38)*$B44))</f>
        <v>0</v>
      </c>
      <c r="AN44" s="257">
        <f ca="1">IF($H44=$B44,0,IF(AND('Bonus Depreciation Help'!$C$34="50%",$H$5=Inservice),VLOOKUP($C$2,'LookUp Ranges'!$A$64:$CY$69,AJ$38)*$B44,VLOOKUP($C$2,'LookUp Ranges'!$A$56:$CY$62,AJ$38)*$B44))</f>
        <v>0</v>
      </c>
      <c r="AO44" s="257">
        <f ca="1">IF($H44=$B44,0,IF(AND('Bonus Depreciation Help'!$C$34="50%",$H$5=Inservice),VLOOKUP($C$2,'LookUp Ranges'!$A$64:$CY$69,AK$38)*$B44,VLOOKUP($C$2,'LookUp Ranges'!$A$56:$CY$62,AK$38)*$B44))</f>
        <v>0</v>
      </c>
      <c r="AP44" s="257">
        <f ca="1">IF($H44=$B44,0,IF(AND('Bonus Depreciation Help'!$C$34="50%",$H$5=Inservice),VLOOKUP($C$2,'LookUp Ranges'!$A$64:$CY$69,AL$38)*$B44,VLOOKUP($C$2,'LookUp Ranges'!$A$56:$CY$62,AL$38)*$B44))</f>
        <v>0</v>
      </c>
      <c r="AQ44" s="257">
        <f ca="1">IF($H44=$B44,0,IF(AND('Bonus Depreciation Help'!$C$34="50%",$H$5=Inservice),VLOOKUP($C$2,'LookUp Ranges'!$A$64:$CY$69,AM$38)*$B44,VLOOKUP($C$2,'LookUp Ranges'!$A$56:$CY$62,AM$38)*$B44))</f>
        <v>0</v>
      </c>
      <c r="AR44" s="257">
        <f ca="1">IF($H44=$B44,0,IF(AND('Bonus Depreciation Help'!$C$34="50%",$H$5=Inservice),VLOOKUP($C$2,'LookUp Ranges'!$A$64:$CY$69,AN$38)*$B44,VLOOKUP($C$2,'LookUp Ranges'!$A$56:$CY$62,AN$38)*$B44))</f>
        <v>0</v>
      </c>
      <c r="AS44" s="257">
        <f ca="1">IF($H44=$B44,0,IF(AND('Bonus Depreciation Help'!$C$34="50%",$H$5=Inservice),VLOOKUP($C$2,'LookUp Ranges'!$A$64:$CY$69,AO$38)*$B44,VLOOKUP($C$2,'LookUp Ranges'!$A$56:$CY$62,AO$38)*$B44))</f>
        <v>0</v>
      </c>
      <c r="AT44" s="257">
        <f ca="1">IF($H44=$B44,0,IF(AND('Bonus Depreciation Help'!$C$34="50%",$H$5=Inservice),VLOOKUP($C$2,'LookUp Ranges'!$A$64:$CY$69,AP$38)*$B44,VLOOKUP($C$2,'LookUp Ranges'!$A$56:$CY$62,AP$38)*$B44))</f>
        <v>0</v>
      </c>
      <c r="AU44" s="257">
        <f ca="1">IF($H44=$B44,0,IF(AND('Bonus Depreciation Help'!$C$34="50%",$H$5=Inservice),VLOOKUP($C$2,'LookUp Ranges'!$A$64:$CY$69,AQ$38)*$B44,VLOOKUP($C$2,'LookUp Ranges'!$A$56:$CY$62,AQ$38)*$B44))</f>
        <v>0</v>
      </c>
      <c r="AV44" s="257">
        <f ca="1">IF($H44=$B44,0,IF(AND('Bonus Depreciation Help'!$C$34="50%",$H$5=Inservice),VLOOKUP($C$2,'LookUp Ranges'!$A$64:$CY$69,AR$38)*$B44,VLOOKUP($C$2,'LookUp Ranges'!$A$56:$CY$62,AR$38)*$B44))</f>
        <v>0</v>
      </c>
      <c r="AW44" s="257">
        <f ca="1">IF($H44=$B44,0,IF(AND('Bonus Depreciation Help'!$C$34="50%",$H$5=Inservice),VLOOKUP($C$2,'LookUp Ranges'!$A$64:$CY$69,AS$38)*$B44,VLOOKUP($C$2,'LookUp Ranges'!$A$56:$CY$62,AS$38)*$B44))</f>
        <v>0</v>
      </c>
      <c r="AX44" s="257">
        <f ca="1">IF($H44=$B44,0,IF(AND('Bonus Depreciation Help'!$C$34="50%",$H$5=Inservice),VLOOKUP($C$2,'LookUp Ranges'!$A$64:$CY$69,AT$38)*$B44,VLOOKUP($C$2,'LookUp Ranges'!$A$56:$CY$62,AT$38)*$B44))</f>
        <v>0</v>
      </c>
      <c r="AY44" s="257">
        <f ca="1">IF($H44=$B44,0,IF(AND('Bonus Depreciation Help'!$C$34="50%",$H$5=Inservice),VLOOKUP($C$2,'LookUp Ranges'!$A$64:$CY$69,AU$38)*$B44,VLOOKUP($C$2,'LookUp Ranges'!$A$56:$CY$62,AU$38)*$B44))</f>
        <v>0</v>
      </c>
      <c r="AZ44" s="257">
        <f ca="1">IF($H44=$B44,0,IF(AND('Bonus Depreciation Help'!$C$34="50%",$H$5=Inservice),VLOOKUP($C$2,'LookUp Ranges'!$A$64:$CY$69,AV$38)*$B44,VLOOKUP($C$2,'LookUp Ranges'!$A$56:$CY$62,AV$38)*$B44))</f>
        <v>0</v>
      </c>
      <c r="BA44" s="257">
        <f ca="1">IF($H44=$B44,0,IF(AND('Bonus Depreciation Help'!$C$34="50%",$H$5=Inservice),VLOOKUP($C$2,'LookUp Ranges'!$A$64:$CY$69,AW$38)*$B44,VLOOKUP($C$2,'LookUp Ranges'!$A$56:$CY$62,AW$38)*$B44))</f>
        <v>0</v>
      </c>
      <c r="BB44" s="257">
        <f ca="1">IF($H44=$B44,0,IF(AND('Bonus Depreciation Help'!$C$34="50%",$H$5=Inservice),VLOOKUP($C$2,'LookUp Ranges'!$A$64:$CY$69,AX$38)*$B44,VLOOKUP($C$2,'LookUp Ranges'!$A$56:$CY$62,AX$38)*$B44))</f>
        <v>0</v>
      </c>
      <c r="BC44" s="257">
        <f ca="1">IF($H44=$B44,0,IF(AND('Bonus Depreciation Help'!$C$34="50%",$H$5=Inservice),VLOOKUP($C$2,'LookUp Ranges'!$A$64:$CY$69,AY$38)*$B44,VLOOKUP($C$2,'LookUp Ranges'!$A$56:$CY$62,AY$38)*$B44))</f>
        <v>0</v>
      </c>
      <c r="BD44" s="257">
        <f ca="1">IF($H44=$B44,0,IF(AND('Bonus Depreciation Help'!$C$34="50%",$H$5=Inservice),VLOOKUP($C$2,'LookUp Ranges'!$A$64:$CY$69,AZ$38)*$B44,VLOOKUP($C$2,'LookUp Ranges'!$A$56:$CY$62,AZ$38)*$B44))</f>
        <v>0</v>
      </c>
      <c r="BE44" s="257">
        <f ca="1">IF($H44=$B44,0,IF(AND('Bonus Depreciation Help'!$C$34="50%",$H$5=Inservice),VLOOKUP($C$2,'LookUp Ranges'!$A$64:$CY$69,BA$38)*$B44,VLOOKUP($C$2,'LookUp Ranges'!$A$56:$CY$62,BA$38)*$B44))</f>
        <v>0</v>
      </c>
      <c r="BF44" s="257">
        <f ca="1">IF($H44=$B44,0,IF(AND('Bonus Depreciation Help'!$C$34="50%",$H$5=Inservice),VLOOKUP($C$2,'LookUp Ranges'!$A$64:$CY$69,BB$38)*$B44,VLOOKUP($C$2,'LookUp Ranges'!$A$56:$CY$62,BB$38)*$B44))</f>
        <v>0</v>
      </c>
      <c r="BG44" s="257">
        <f ca="1">IF($H44=$B44,0,IF(AND('Bonus Depreciation Help'!$C$34="50%",$H$5=Inservice),VLOOKUP($C$2,'LookUp Ranges'!$A$64:$CY$69,BC$38)*$B44,VLOOKUP($C$2,'LookUp Ranges'!$A$56:$CY$62,BC$38)*$B44))</f>
        <v>0</v>
      </c>
      <c r="BH44" s="257">
        <f ca="1">IF($H44=$B44,0,IF(AND('Bonus Depreciation Help'!$C$34="50%",$H$5=Inservice),VLOOKUP($C$2,'LookUp Ranges'!$A$64:$CY$69,BD$38)*$B44,VLOOKUP($C$2,'LookUp Ranges'!$A$56:$CY$62,BD$38)*$B44))</f>
        <v>0</v>
      </c>
      <c r="BI44" s="257">
        <f ca="1">IF($H44=$B44,0,IF(AND('Bonus Depreciation Help'!$C$34="50%",$H$5=Inservice),VLOOKUP($C$2,'LookUp Ranges'!$A$64:$CY$69,BE$38)*$B44,VLOOKUP($C$2,'LookUp Ranges'!$A$56:$CY$62,BE$38)*$B44))</f>
        <v>0</v>
      </c>
      <c r="BJ44" s="257">
        <f ca="1">IF($H44=$B44,0,IF(AND('Bonus Depreciation Help'!$C$34="50%",$H$5=Inservice),VLOOKUP($C$2,'LookUp Ranges'!$A$64:$CY$69,BF$38)*$B44,VLOOKUP($C$2,'LookUp Ranges'!$A$56:$CY$62,BF$38)*$B44))</f>
        <v>0</v>
      </c>
      <c r="BK44" s="257">
        <f ca="1">IF($H44=$B44,0,IF(AND('Bonus Depreciation Help'!$C$34="50%",$H$5=Inservice),VLOOKUP($C$2,'LookUp Ranges'!$A$64:$CY$69,BG$38)*$B44,VLOOKUP($C$2,'LookUp Ranges'!$A$56:$CY$62,BG$38)*$B44))</f>
        <v>0</v>
      </c>
      <c r="BL44" s="257">
        <f ca="1">IF($H44=$B44,0,IF(AND('Bonus Depreciation Help'!$C$34="50%",$H$5=Inservice),VLOOKUP($C$2,'LookUp Ranges'!$A$64:$CY$69,BH$38)*$B44,VLOOKUP($C$2,'LookUp Ranges'!$A$56:$CY$62,BH$38)*$B44))</f>
        <v>0</v>
      </c>
      <c r="BM44" s="257">
        <f ca="1">IF($H44=$B44,0,IF(AND('Bonus Depreciation Help'!$C$34="50%",$H$5=Inservice),VLOOKUP($C$2,'LookUp Ranges'!$A$64:$CY$69,BI$38)*$B44,VLOOKUP($C$2,'LookUp Ranges'!$A$56:$CY$62,BI$38)*$B44))</f>
        <v>0</v>
      </c>
      <c r="BN44" s="257">
        <f ca="1">IF($H44=$B44,0,IF(AND('Bonus Depreciation Help'!$C$34="50%",$H$5=Inservice),VLOOKUP($C$2,'LookUp Ranges'!$A$64:$CY$69,BJ$38)*$B44,VLOOKUP($C$2,'LookUp Ranges'!$A$56:$CY$62,BJ$38)*$B44))</f>
        <v>0</v>
      </c>
      <c r="BO44" s="257">
        <f ca="1">IF($H44=$B44,0,IF(AND('Bonus Depreciation Help'!$C$34="50%",$H$5=Inservice),VLOOKUP($C$2,'LookUp Ranges'!$A$64:$CY$69,BK$38)*$B44,VLOOKUP($C$2,'LookUp Ranges'!$A$56:$CY$62,BK$38)*$B44))</f>
        <v>0</v>
      </c>
      <c r="BP44" s="257">
        <f ca="1">IF($H44=$B44,0,IF(AND('Bonus Depreciation Help'!$C$34="50%",$H$5=Inservice),VLOOKUP($C$2,'LookUp Ranges'!$A$64:$CY$69,BL$38)*$B44,VLOOKUP($C$2,'LookUp Ranges'!$A$56:$CY$62,BL$38)*$B44))</f>
        <v>0</v>
      </c>
      <c r="BQ44" s="257">
        <f ca="1">IF($H44=$B44,0,IF(AND('Bonus Depreciation Help'!$C$34="50%",$H$5=Inservice),VLOOKUP($C$2,'LookUp Ranges'!$A$64:$CY$69,BM$38)*$B44,VLOOKUP($C$2,'LookUp Ranges'!$A$56:$CY$62,BM$38)*$B44))</f>
        <v>0</v>
      </c>
      <c r="BR44" s="257">
        <f ca="1">IF($H44=$B44,0,IF(AND('Bonus Depreciation Help'!$C$34="50%",$H$5=Inservice),VLOOKUP($C$2,'LookUp Ranges'!$A$64:$CY$69,BN$38)*$B44,VLOOKUP($C$2,'LookUp Ranges'!$A$56:$CY$62,BN$38)*$B44))</f>
        <v>0</v>
      </c>
      <c r="BS44" s="257">
        <f ca="1">IF($H44=$B44,0,IF(AND('Bonus Depreciation Help'!$C$34="50%",$H$5=Inservice),VLOOKUP($C$2,'LookUp Ranges'!$A$64:$CY$69,BO$38)*$B44,VLOOKUP($C$2,'LookUp Ranges'!$A$56:$CY$62,BO$38)*$B44))</f>
        <v>0</v>
      </c>
      <c r="BT44" s="257">
        <f ca="1">IF($H44=$B44,0,IF(AND('Bonus Depreciation Help'!$C$34="50%",$H$5=Inservice),VLOOKUP($C$2,'LookUp Ranges'!$A$64:$CY$69,BP$38)*$B44,VLOOKUP($C$2,'LookUp Ranges'!$A$56:$CY$62,BP$38)*$B44))</f>
        <v>0</v>
      </c>
      <c r="BU44" s="257">
        <f ca="1">IF($H44=$B44,0,IF(AND('Bonus Depreciation Help'!$C$34="50%",$H$5=Inservice),VLOOKUP($C$2,'LookUp Ranges'!$A$64:$CY$69,BQ$38)*$B44,VLOOKUP($C$2,'LookUp Ranges'!$A$56:$CY$62,BQ$38)*$B44))</f>
        <v>0</v>
      </c>
      <c r="BV44" s="257">
        <f ca="1">IF($H44=$B44,0,IF(AND('Bonus Depreciation Help'!$C$34="50%",$H$5=Inservice),VLOOKUP($C$2,'LookUp Ranges'!$A$64:$CY$69,BR$38)*$B44,VLOOKUP($C$2,'LookUp Ranges'!$A$56:$CY$62,BR$38)*$B44))</f>
        <v>0</v>
      </c>
      <c r="BW44" s="257">
        <f ca="1">IF($H44=$B44,0,IF(AND('Bonus Depreciation Help'!$C$34="50%",$H$5=Inservice),VLOOKUP($C$2,'LookUp Ranges'!$A$64:$CY$69,BS$38)*$B44,VLOOKUP($C$2,'LookUp Ranges'!$A$56:$CY$62,BS$38)*$B44))</f>
        <v>0</v>
      </c>
      <c r="BX44" s="257">
        <f ca="1">IF($H44=$B44,0,IF(AND('Bonus Depreciation Help'!$C$34="50%",$H$5=Inservice),VLOOKUP($C$2,'LookUp Ranges'!$A$64:$CY$69,BT$38)*$B44,VLOOKUP($C$2,'LookUp Ranges'!$A$56:$CY$62,BT$38)*$B44))</f>
        <v>0</v>
      </c>
      <c r="BY44" s="257">
        <f ca="1">IF($H44=$B44,0,IF(AND('Bonus Depreciation Help'!$C$34="50%",$H$5=Inservice),VLOOKUP($C$2,'LookUp Ranges'!$A$64:$CY$69,BU$38)*$B44,VLOOKUP($C$2,'LookUp Ranges'!$A$56:$CY$62,BU$38)*$B44))</f>
        <v>0</v>
      </c>
      <c r="BZ44" s="257">
        <f ca="1">IF($H44=$B44,0,IF(AND('Bonus Depreciation Help'!$C$34="50%",$H$5=Inservice),VLOOKUP($C$2,'LookUp Ranges'!$A$64:$CY$69,BV$38)*$B44,VLOOKUP($C$2,'LookUp Ranges'!$A$56:$CY$62,BV$38)*$B44))</f>
        <v>0</v>
      </c>
      <c r="CA44" s="257">
        <f ca="1">IF($H44=$B44,0,IF(AND('Bonus Depreciation Help'!$C$34="50%",$H$5=Inservice),VLOOKUP($C$2,'LookUp Ranges'!$A$64:$CY$69,BW$38)*$B44,VLOOKUP($C$2,'LookUp Ranges'!$A$56:$CY$62,BW$38)*$B44))</f>
        <v>0</v>
      </c>
      <c r="CB44" s="257">
        <f ca="1">IF($H44=$B44,0,IF(AND('Bonus Depreciation Help'!$C$34="50%",$H$5=Inservice),VLOOKUP($C$2,'LookUp Ranges'!$A$64:$CY$69,BX$38)*$B44,VLOOKUP($C$2,'LookUp Ranges'!$A$56:$CY$62,BX$38)*$B44))</f>
        <v>0</v>
      </c>
      <c r="CC44" s="257">
        <f ca="1">IF($H44=$B44,0,IF(AND('Bonus Depreciation Help'!$C$34="50%",$H$5=Inservice),VLOOKUP($C$2,'LookUp Ranges'!$A$64:$CY$69,BY$38)*$B44,VLOOKUP($C$2,'LookUp Ranges'!$A$56:$CY$62,BY$38)*$B44))</f>
        <v>0</v>
      </c>
      <c r="CD44" s="257">
        <f ca="1">IF($H44=$B44,0,IF(AND('Bonus Depreciation Help'!$C$34="50%",$H$5=Inservice),VLOOKUP($C$2,'LookUp Ranges'!$A$64:$CY$69,BZ$38)*$B44,VLOOKUP($C$2,'LookUp Ranges'!$A$56:$CY$62,BZ$38)*$B44))</f>
        <v>0</v>
      </c>
      <c r="CE44" s="257">
        <f ca="1">IF($H44=$B44,0,IF(AND('Bonus Depreciation Help'!$C$34="50%",$H$5=Inservice),VLOOKUP($C$2,'LookUp Ranges'!$A$64:$CY$69,CA$38)*$B44,VLOOKUP($C$2,'LookUp Ranges'!$A$56:$CY$62,CA$38)*$B44))</f>
        <v>0</v>
      </c>
      <c r="CF44" s="257">
        <f ca="1">IF($H44=$B44,0,IF(AND('Bonus Depreciation Help'!$C$34="50%",$H$5=Inservice),VLOOKUP($C$2,'LookUp Ranges'!$A$64:$CY$69,CB$38)*$B44,VLOOKUP($C$2,'LookUp Ranges'!$A$56:$CY$62,CB$38)*$B44))</f>
        <v>0</v>
      </c>
      <c r="CG44" s="257">
        <f ca="1">IF($H44=$B44,0,IF(AND('Bonus Depreciation Help'!$C$34="50%",$H$5=Inservice),VLOOKUP($C$2,'LookUp Ranges'!$A$64:$CY$69,CC$38)*$B44,VLOOKUP($C$2,'LookUp Ranges'!$A$56:$CY$62,CC$38)*$B44))</f>
        <v>0</v>
      </c>
      <c r="CH44" s="257">
        <f ca="1">IF($H44=$B44,0,IF(AND('Bonus Depreciation Help'!$C$34="50%",$H$5=Inservice),VLOOKUP($C$2,'LookUp Ranges'!$A$64:$CY$69,CD$38)*$B44,VLOOKUP($C$2,'LookUp Ranges'!$A$56:$CY$62,CD$38)*$B44))</f>
        <v>0</v>
      </c>
      <c r="CI44" s="257">
        <f ca="1">IF($H44=$B44,0,IF(AND('Bonus Depreciation Help'!$C$34="50%",$H$5=Inservice),VLOOKUP($C$2,'LookUp Ranges'!$A$64:$CY$69,CE$38)*$B44,VLOOKUP($C$2,'LookUp Ranges'!$A$56:$CY$62,CE$38)*$B44))</f>
        <v>0</v>
      </c>
      <c r="CJ44" s="257">
        <f ca="1">IF($H44=$B44,0,IF(AND('Bonus Depreciation Help'!$C$34="50%",$H$5=Inservice),VLOOKUP($C$2,'LookUp Ranges'!$A$64:$CY$69,CF$38)*$B44,VLOOKUP($C$2,'LookUp Ranges'!$A$56:$CY$62,CF$38)*$B44))</f>
        <v>0</v>
      </c>
      <c r="CK44" s="257">
        <f ca="1">IF($H44=$B44,0,IF(AND('Bonus Depreciation Help'!$C$34="50%",$H$5=Inservice),VLOOKUP($C$2,'LookUp Ranges'!$A$64:$CY$69,CG$38)*$B44,VLOOKUP($C$2,'LookUp Ranges'!$A$56:$CY$62,CG$38)*$B44))</f>
        <v>0</v>
      </c>
      <c r="CL44" s="257">
        <f ca="1">IF($H44=$B44,0,IF(AND('Bonus Depreciation Help'!$C$34="50%",$H$5=Inservice),VLOOKUP($C$2,'LookUp Ranges'!$A$64:$CY$69,CH$38)*$B44,VLOOKUP($C$2,'LookUp Ranges'!$A$56:$CY$62,CH$38)*$B44))</f>
        <v>0</v>
      </c>
      <c r="CM44" s="257">
        <f ca="1">IF($H44=$B44,0,IF(AND('Bonus Depreciation Help'!$C$34="50%",$H$5=Inservice),VLOOKUP($C$2,'LookUp Ranges'!$A$64:$CY$69,CI$38)*$B44,VLOOKUP($C$2,'LookUp Ranges'!$A$56:$CY$62,CI$38)*$B44))</f>
        <v>0</v>
      </c>
      <c r="CN44" s="257">
        <f ca="1">IF($H44=$B44,0,IF(AND('Bonus Depreciation Help'!$C$34="50%",$H$5=Inservice),VLOOKUP($C$2,'LookUp Ranges'!$A$64:$CY$69,CJ$38)*$B44,VLOOKUP($C$2,'LookUp Ranges'!$A$56:$CY$62,CJ$38)*$B44))</f>
        <v>0</v>
      </c>
      <c r="CO44" s="257">
        <f ca="1">IF($H44=$B44,0,IF(AND('Bonus Depreciation Help'!$C$34="50%",$H$5=Inservice),VLOOKUP($C$2,'LookUp Ranges'!$A$64:$CY$69,CK$38)*$B44,VLOOKUP($C$2,'LookUp Ranges'!$A$56:$CY$62,CK$38)*$B44))</f>
        <v>0</v>
      </c>
      <c r="CP44" s="257">
        <f ca="1">IF($H44=$B44,0,IF(AND('Bonus Depreciation Help'!$C$34="50%",$H$5=Inservice),VLOOKUP($C$2,'LookUp Ranges'!$A$64:$CY$69,CL$38)*$B44,VLOOKUP($C$2,'LookUp Ranges'!$A$56:$CY$62,CL$38)*$B44))</f>
        <v>0</v>
      </c>
      <c r="CQ44" s="257">
        <f ca="1">IF($H44=$B44,0,IF(AND('Bonus Depreciation Help'!$C$34="50%",$H$5=Inservice),VLOOKUP($C$2,'LookUp Ranges'!$A$64:$CY$69,CM$38)*$B44,VLOOKUP($C$2,'LookUp Ranges'!$A$56:$CY$62,CM$38)*$B44))</f>
        <v>0</v>
      </c>
      <c r="CR44" s="257">
        <f ca="1">IF($H44=$B44,0,IF(AND('Bonus Depreciation Help'!$C$34="50%",$H$5=Inservice),VLOOKUP($C$2,'LookUp Ranges'!$A$64:$CY$69,CN$38)*$B44,VLOOKUP($C$2,'LookUp Ranges'!$A$56:$CY$62,CN$38)*$B44))</f>
        <v>0</v>
      </c>
      <c r="CS44" s="257">
        <f ca="1">IF($H44=$B44,0,IF(AND('Bonus Depreciation Help'!$C$34="50%",$H$5=Inservice),VLOOKUP($C$2,'LookUp Ranges'!$A$64:$CY$69,CO$38)*$B44,VLOOKUP($C$2,'LookUp Ranges'!$A$56:$CY$62,CO$38)*$B44))</f>
        <v>0</v>
      </c>
      <c r="CT44" s="257">
        <f ca="1">IF($H44=$B44,0,IF(AND('Bonus Depreciation Help'!$C$34="50%",$H$5=Inservice),VLOOKUP($C$2,'LookUp Ranges'!$A$64:$CY$69,CP$38)*$B44,VLOOKUP($C$2,'LookUp Ranges'!$A$56:$CY$62,CP$38)*$B44))</f>
        <v>0</v>
      </c>
      <c r="CU44" s="257">
        <f ca="1">IF($H44=$B44,0,IF(AND('Bonus Depreciation Help'!$C$34="50%",$H$5=Inservice),VLOOKUP($C$2,'LookUp Ranges'!$A$64:$CY$69,CQ$38)*$B44,VLOOKUP($C$2,'LookUp Ranges'!$A$56:$CY$62,CQ$38)*$B44))</f>
        <v>0</v>
      </c>
      <c r="CV44" s="257">
        <f ca="1">IF($H44=$B44,0,IF(AND('Bonus Depreciation Help'!$C$34="50%",$H$5=Inservice),VLOOKUP($C$2,'LookUp Ranges'!$A$64:$CY$69,CR$38)*$B44,VLOOKUP($C$2,'LookUp Ranges'!$A$56:$CY$62,CR$38)*$B44))</f>
        <v>0</v>
      </c>
      <c r="CW44" s="257">
        <f ca="1">IF($H44=$B44,0,IF(AND('Bonus Depreciation Help'!$C$34="50%",$H$5=Inservice),VLOOKUP($C$2,'LookUp Ranges'!$A$64:$CY$69,CS$38)*$B44,VLOOKUP($C$2,'LookUp Ranges'!$A$56:$CY$62,CS$38)*$B44))</f>
        <v>0</v>
      </c>
      <c r="CX44" s="257">
        <f ca="1">IF($H44=$B44,0,IF(AND('Bonus Depreciation Help'!$C$34="50%",$H$5=Inservice),VLOOKUP($C$2,'LookUp Ranges'!$A$64:$CY$69,CT$38)*$B44,VLOOKUP($C$2,'LookUp Ranges'!$A$56:$CY$62,CT$38)*$B44))</f>
        <v>0</v>
      </c>
      <c r="CY44" s="247">
        <f t="shared" ca="1" si="28"/>
        <v>0</v>
      </c>
    </row>
    <row r="45" spans="1:103" x14ac:dyDescent="0.2">
      <c r="A45" s="246">
        <f t="shared" si="26"/>
        <v>7</v>
      </c>
      <c r="B45" s="238">
        <f t="shared" si="27"/>
        <v>0</v>
      </c>
      <c r="C45" s="248"/>
      <c r="D45" s="248"/>
      <c r="E45" s="248"/>
      <c r="F45" s="248"/>
      <c r="G45" s="248"/>
      <c r="H45" s="248"/>
      <c r="I45" s="256">
        <f ca="1">IF(AND('Bonus Depreciation Help'!$C$34="100%",I$5=Inservice),$B45,IF(AND('Bonus Depreciation Help'!$C$34="50%",I$5=Inservice),VLOOKUP($C$2,'LookUp Ranges'!$A$64:$CY$69,D$38)*$B45,VLOOKUP($C$2,'LookUp Ranges'!$A$56:$CY$62,D$38)*$B45))</f>
        <v>0</v>
      </c>
      <c r="J45" s="256">
        <f ca="1">IF($I45=$B45,0,IF(AND('Bonus Depreciation Help'!$C$34="50%",$I$5=Inservice),VLOOKUP($C$2,'LookUp Ranges'!$A$64:$CY$69,E$38)*$B45,VLOOKUP($C$2,'LookUp Ranges'!$A$56:$CY$62,E$38)*$B45))</f>
        <v>0</v>
      </c>
      <c r="K45" s="256">
        <f ca="1">IF($I45=$B45,0,IF(AND('Bonus Depreciation Help'!$C$34="50%",$I$5=Inservice),VLOOKUP($C$2,'LookUp Ranges'!$A$64:$CY$69,F$38)*$B45,VLOOKUP($C$2,'LookUp Ranges'!$A$56:$CY$62,F$38)*$B45))</f>
        <v>0</v>
      </c>
      <c r="L45" s="256">
        <f ca="1">IF($I45=$B45,0,IF(AND('Bonus Depreciation Help'!$C$34="50%",$I$5=Inservice),VLOOKUP($C$2,'LookUp Ranges'!$A$64:$CY$69,G$38)*$B45,VLOOKUP($C$2,'LookUp Ranges'!$A$56:$CY$62,G$38)*$B45))</f>
        <v>0</v>
      </c>
      <c r="M45" s="256">
        <f ca="1">IF($I45=$B45,0,IF(AND('Bonus Depreciation Help'!$C$34="50%",$I$5=Inservice),VLOOKUP($C$2,'LookUp Ranges'!$A$64:$CY$69,H$38)*$B45,VLOOKUP($C$2,'LookUp Ranges'!$A$56:$CY$62,H$38)*$B45))</f>
        <v>0</v>
      </c>
      <c r="N45" s="256">
        <f ca="1">IF($I45=$B45,0,IF(AND('Bonus Depreciation Help'!$C$34="50%",$I$5=Inservice),VLOOKUP($C$2,'LookUp Ranges'!$A$64:$CY$69,I$38)*$B45,VLOOKUP($C$2,'LookUp Ranges'!$A$56:$CY$62,I$38)*$B45))</f>
        <v>0</v>
      </c>
      <c r="O45" s="256">
        <f ca="1">IF($I45=$B45,0,IF(AND('Bonus Depreciation Help'!$C$34="50%",$I$5=Inservice),VLOOKUP($C$2,'LookUp Ranges'!$A$64:$CY$69,J$38)*$B45,VLOOKUP($C$2,'LookUp Ranges'!$A$56:$CY$62,J$38)*$B45))</f>
        <v>0</v>
      </c>
      <c r="P45" s="256">
        <f ca="1">IF($I45=$B45,0,IF(AND('Bonus Depreciation Help'!$C$34="50%",$I$5=Inservice),VLOOKUP($C$2,'LookUp Ranges'!$A$64:$CY$69,K$38)*$B45,VLOOKUP($C$2,'LookUp Ranges'!$A$56:$CY$62,K$38)*$B45))</f>
        <v>0</v>
      </c>
      <c r="Q45" s="256">
        <f ca="1">IF($I45=$B45,0,IF(AND('Bonus Depreciation Help'!$C$34="50%",$I$5=Inservice),VLOOKUP($C$2,'LookUp Ranges'!$A$64:$CY$69,L$38)*$B45,VLOOKUP($C$2,'LookUp Ranges'!$A$56:$CY$62,L$38)*$B45))</f>
        <v>0</v>
      </c>
      <c r="R45" s="256">
        <f ca="1">IF($I45=$B45,0,IF(AND('Bonus Depreciation Help'!$C$34="50%",$I$5=Inservice),VLOOKUP($C$2,'LookUp Ranges'!$A$64:$CY$69,M$38)*$B45,VLOOKUP($C$2,'LookUp Ranges'!$A$56:$CY$62,M$38)*$B45))</f>
        <v>0</v>
      </c>
      <c r="S45" s="256">
        <f ca="1">IF($I45=$B45,0,IF(AND('Bonus Depreciation Help'!$C$34="50%",$I$5=Inservice),VLOOKUP($C$2,'LookUp Ranges'!$A$64:$CY$69,N$38)*$B45,VLOOKUP($C$2,'LookUp Ranges'!$A$56:$CY$62,N$38)*$B45))</f>
        <v>0</v>
      </c>
      <c r="T45" s="256">
        <f ca="1">IF($I45=$B45,0,IF(AND('Bonus Depreciation Help'!$C$34="50%",$I$5=Inservice),VLOOKUP($C$2,'LookUp Ranges'!$A$64:$CY$69,O$38)*$B45,VLOOKUP($C$2,'LookUp Ranges'!$A$56:$CY$62,O$38)*$B45))</f>
        <v>0</v>
      </c>
      <c r="U45" s="256">
        <f ca="1">IF($I45=$B45,0,IF(AND('Bonus Depreciation Help'!$C$34="50%",$I$5=Inservice),VLOOKUP($C$2,'LookUp Ranges'!$A$64:$CY$69,P$38)*$B45,VLOOKUP($C$2,'LookUp Ranges'!$A$56:$CY$62,P$38)*$B45))</f>
        <v>0</v>
      </c>
      <c r="V45" s="256">
        <f ca="1">IF($I45=$B45,0,IF(AND('Bonus Depreciation Help'!$C$34="50%",$I$5=Inservice),VLOOKUP($C$2,'LookUp Ranges'!$A$64:$CY$69,Q$38)*$B45,VLOOKUP($C$2,'LookUp Ranges'!$A$56:$CY$62,Q$38)*$B45))</f>
        <v>0</v>
      </c>
      <c r="W45" s="256">
        <f ca="1">IF($I45=$B45,0,IF(AND('Bonus Depreciation Help'!$C$34="50%",$I$5=Inservice),VLOOKUP($C$2,'LookUp Ranges'!$A$64:$CY$69,R$38)*$B45,VLOOKUP($C$2,'LookUp Ranges'!$A$56:$CY$62,R$38)*$B45))</f>
        <v>0</v>
      </c>
      <c r="X45" s="256">
        <f ca="1">IF($I45=$B45,0,IF(AND('Bonus Depreciation Help'!$C$34="50%",$I$5=Inservice),VLOOKUP($C$2,'LookUp Ranges'!$A$64:$CY$69,S$38)*$B45,VLOOKUP($C$2,'LookUp Ranges'!$A$56:$CY$62,S$38)*$B45))</f>
        <v>0</v>
      </c>
      <c r="Y45" s="256">
        <f ca="1">IF($I45=$B45,0,IF(AND('Bonus Depreciation Help'!$C$34="50%",$I$5=Inservice),VLOOKUP($C$2,'LookUp Ranges'!$A$64:$CY$69,T$38)*$B45,VLOOKUP($C$2,'LookUp Ranges'!$A$56:$CY$62,T$38)*$B45))</f>
        <v>0</v>
      </c>
      <c r="Z45" s="257">
        <f ca="1">IF($I45=$B45,0,IF(AND('Bonus Depreciation Help'!$C$34="50%",$I$5=Inservice),VLOOKUP($C$2,'LookUp Ranges'!$A$64:$CY$69,U$38)*$B45,VLOOKUP($C$2,'LookUp Ranges'!$A$56:$CY$62,U$38)*$B45))</f>
        <v>0</v>
      </c>
      <c r="AA45" s="257">
        <f ca="1">IF($I45=$B45,0,IF(AND('Bonus Depreciation Help'!$C$34="50%",$I$5=Inservice),VLOOKUP($C$2,'LookUp Ranges'!$A$64:$CY$69,V$38)*$B45,VLOOKUP($C$2,'LookUp Ranges'!$A$56:$CY$62,V$38)*$B45))</f>
        <v>0</v>
      </c>
      <c r="AB45" s="257">
        <f ca="1">IF($I45=$B45,0,IF(AND('Bonus Depreciation Help'!$C$34="50%",$I$5=Inservice),VLOOKUP($C$2,'LookUp Ranges'!$A$64:$CY$69,W$38)*$B45,VLOOKUP($C$2,'LookUp Ranges'!$A$56:$CY$62,W$38)*$B45))</f>
        <v>0</v>
      </c>
      <c r="AC45" s="257">
        <f ca="1">IF($I45=$B45,0,IF(AND('Bonus Depreciation Help'!$C$34="50%",$I$5=Inservice),VLOOKUP($C$2,'LookUp Ranges'!$A$64:$CY$69,X$38)*$B45,VLOOKUP($C$2,'LookUp Ranges'!$A$56:$CY$62,X$38)*$B45))</f>
        <v>0</v>
      </c>
      <c r="AD45" s="257">
        <f ca="1">IF($I45=$B45,0,IF(AND('Bonus Depreciation Help'!$C$34="50%",$I$5=Inservice),VLOOKUP($C$2,'LookUp Ranges'!$A$64:$CY$69,Y$38)*$B45,VLOOKUP($C$2,'LookUp Ranges'!$A$56:$CY$62,Y$38)*$B45))</f>
        <v>0</v>
      </c>
      <c r="AE45" s="257">
        <f ca="1">IF($I45=$B45,0,IF(AND('Bonus Depreciation Help'!$C$34="50%",$I$5=Inservice),VLOOKUP($C$2,'LookUp Ranges'!$A$64:$CY$69,Z$38)*$B45,VLOOKUP($C$2,'LookUp Ranges'!$A$56:$CY$62,Z$38)*$B45))</f>
        <v>0</v>
      </c>
      <c r="AF45" s="257">
        <f ca="1">IF($I45=$B45,0,IF(AND('Bonus Depreciation Help'!$C$34="50%",$I$5=Inservice),VLOOKUP($C$2,'LookUp Ranges'!$A$64:$CY$69,AA$38)*$B45,VLOOKUP($C$2,'LookUp Ranges'!$A$56:$CY$62,AA$38)*$B45))</f>
        <v>0</v>
      </c>
      <c r="AG45" s="257">
        <f ca="1">IF($I45=$B45,0,IF(AND('Bonus Depreciation Help'!$C$34="50%",$I$5=Inservice),VLOOKUP($C$2,'LookUp Ranges'!$A$64:$CY$69,AB$38)*$B45,VLOOKUP($C$2,'LookUp Ranges'!$A$56:$CY$62,AB$38)*$B45))</f>
        <v>0</v>
      </c>
      <c r="AH45" s="257">
        <f ca="1">IF($I45=$B45,0,IF(AND('Bonus Depreciation Help'!$C$34="50%",$I$5=Inservice),VLOOKUP($C$2,'LookUp Ranges'!$A$64:$CY$69,AC$38)*$B45,VLOOKUP($C$2,'LookUp Ranges'!$A$56:$CY$62,AC$38)*$B45))</f>
        <v>0</v>
      </c>
      <c r="AI45" s="257">
        <f ca="1">IF($I45=$B45,0,IF(AND('Bonus Depreciation Help'!$C$34="50%",$I$5=Inservice),VLOOKUP($C$2,'LookUp Ranges'!$A$64:$CY$69,AD$38)*$B45,VLOOKUP($C$2,'LookUp Ranges'!$A$56:$CY$62,AD$38)*$B45))</f>
        <v>0</v>
      </c>
      <c r="AJ45" s="257">
        <f ca="1">IF($I45=$B45,0,IF(AND('Bonus Depreciation Help'!$C$34="50%",$I$5=Inservice),VLOOKUP($C$2,'LookUp Ranges'!$A$64:$CY$69,AE$38)*$B45,VLOOKUP($C$2,'LookUp Ranges'!$A$56:$CY$62,AE$38)*$B45))</f>
        <v>0</v>
      </c>
      <c r="AK45" s="257">
        <f ca="1">IF($I45=$B45,0,IF(AND('Bonus Depreciation Help'!$C$34="50%",$I$5=Inservice),VLOOKUP($C$2,'LookUp Ranges'!$A$64:$CY$69,AF$38)*$B45,VLOOKUP($C$2,'LookUp Ranges'!$A$56:$CY$62,AF$38)*$B45))</f>
        <v>0</v>
      </c>
      <c r="AL45" s="257">
        <f ca="1">IF($I45=$B45,0,IF(AND('Bonus Depreciation Help'!$C$34="50%",$I$5=Inservice),VLOOKUP($C$2,'LookUp Ranges'!$A$64:$CY$69,AG$38)*$B45,VLOOKUP($C$2,'LookUp Ranges'!$A$56:$CY$62,AG$38)*$B45))</f>
        <v>0</v>
      </c>
      <c r="AM45" s="257">
        <f ca="1">IF($I45=$B45,0,IF(AND('Bonus Depreciation Help'!$C$34="50%",$I$5=Inservice),VLOOKUP($C$2,'LookUp Ranges'!$A$64:$CY$69,AH$38)*$B45,VLOOKUP($C$2,'LookUp Ranges'!$A$56:$CY$62,AH$38)*$B45))</f>
        <v>0</v>
      </c>
      <c r="AN45" s="257">
        <f ca="1">IF($I45=$B45,0,IF(AND('Bonus Depreciation Help'!$C$34="50%",$I$5=Inservice),VLOOKUP($C$2,'LookUp Ranges'!$A$64:$CY$69,AI$38)*$B45,VLOOKUP($C$2,'LookUp Ranges'!$A$56:$CY$62,AI$38)*$B45))</f>
        <v>0</v>
      </c>
      <c r="AO45" s="257">
        <f ca="1">IF($I45=$B45,0,IF(AND('Bonus Depreciation Help'!$C$34="50%",$I$5=Inservice),VLOOKUP($C$2,'LookUp Ranges'!$A$64:$CY$69,AJ$38)*$B45,VLOOKUP($C$2,'LookUp Ranges'!$A$56:$CY$62,AJ$38)*$B45))</f>
        <v>0</v>
      </c>
      <c r="AP45" s="257">
        <f ca="1">IF($I45=$B45,0,IF(AND('Bonus Depreciation Help'!$C$34="50%",$I$5=Inservice),VLOOKUP($C$2,'LookUp Ranges'!$A$64:$CY$69,AK$38)*$B45,VLOOKUP($C$2,'LookUp Ranges'!$A$56:$CY$62,AK$38)*$B45))</f>
        <v>0</v>
      </c>
      <c r="AQ45" s="257">
        <f ca="1">IF($I45=$B45,0,IF(AND('Bonus Depreciation Help'!$C$34="50%",$I$5=Inservice),VLOOKUP($C$2,'LookUp Ranges'!$A$64:$CY$69,AL$38)*$B45,VLOOKUP($C$2,'LookUp Ranges'!$A$56:$CY$62,AL$38)*$B45))</f>
        <v>0</v>
      </c>
      <c r="AR45" s="257">
        <f ca="1">IF($I45=$B45,0,IF(AND('Bonus Depreciation Help'!$C$34="50%",$I$5=Inservice),VLOOKUP($C$2,'LookUp Ranges'!$A$64:$CY$69,AM$38)*$B45,VLOOKUP($C$2,'LookUp Ranges'!$A$56:$CY$62,AM$38)*$B45))</f>
        <v>0</v>
      </c>
      <c r="AS45" s="257">
        <f ca="1">IF($I45=$B45,0,IF(AND('Bonus Depreciation Help'!$C$34="50%",$I$5=Inservice),VLOOKUP($C$2,'LookUp Ranges'!$A$64:$CY$69,AN$38)*$B45,VLOOKUP($C$2,'LookUp Ranges'!$A$56:$CY$62,AN$38)*$B45))</f>
        <v>0</v>
      </c>
      <c r="AT45" s="257">
        <f ca="1">IF($I45=$B45,0,IF(AND('Bonus Depreciation Help'!$C$34="50%",$I$5=Inservice),VLOOKUP($C$2,'LookUp Ranges'!$A$64:$CY$69,AO$38)*$B45,VLOOKUP($C$2,'LookUp Ranges'!$A$56:$CY$62,AO$38)*$B45))</f>
        <v>0</v>
      </c>
      <c r="AU45" s="257">
        <f ca="1">IF($I45=$B45,0,IF(AND('Bonus Depreciation Help'!$C$34="50%",$I$5=Inservice),VLOOKUP($C$2,'LookUp Ranges'!$A$64:$CY$69,AP$38)*$B45,VLOOKUP($C$2,'LookUp Ranges'!$A$56:$CY$62,AP$38)*$B45))</f>
        <v>0</v>
      </c>
      <c r="AV45" s="257">
        <f ca="1">IF($I45=$B45,0,IF(AND('Bonus Depreciation Help'!$C$34="50%",$I$5=Inservice),VLOOKUP($C$2,'LookUp Ranges'!$A$64:$CY$69,AQ$38)*$B45,VLOOKUP($C$2,'LookUp Ranges'!$A$56:$CY$62,AQ$38)*$B45))</f>
        <v>0</v>
      </c>
      <c r="AW45" s="257">
        <f ca="1">IF($I45=$B45,0,IF(AND('Bonus Depreciation Help'!$C$34="50%",$I$5=Inservice),VLOOKUP($C$2,'LookUp Ranges'!$A$64:$CY$69,AR$38)*$B45,VLOOKUP($C$2,'LookUp Ranges'!$A$56:$CY$62,AR$38)*$B45))</f>
        <v>0</v>
      </c>
      <c r="AX45" s="257">
        <f ca="1">IF($I45=$B45,0,IF(AND('Bonus Depreciation Help'!$C$34="50%",$I$5=Inservice),VLOOKUP($C$2,'LookUp Ranges'!$A$64:$CY$69,AS$38)*$B45,VLOOKUP($C$2,'LookUp Ranges'!$A$56:$CY$62,AS$38)*$B45))</f>
        <v>0</v>
      </c>
      <c r="AY45" s="257">
        <f ca="1">IF($I45=$B45,0,IF(AND('Bonus Depreciation Help'!$C$34="50%",$I$5=Inservice),VLOOKUP($C$2,'LookUp Ranges'!$A$64:$CY$69,AT$38)*$B45,VLOOKUP($C$2,'LookUp Ranges'!$A$56:$CY$62,AT$38)*$B45))</f>
        <v>0</v>
      </c>
      <c r="AZ45" s="257">
        <f ca="1">IF($I45=$B45,0,IF(AND('Bonus Depreciation Help'!$C$34="50%",$I$5=Inservice),VLOOKUP($C$2,'LookUp Ranges'!$A$64:$CY$69,AU$38)*$B45,VLOOKUP($C$2,'LookUp Ranges'!$A$56:$CY$62,AU$38)*$B45))</f>
        <v>0</v>
      </c>
      <c r="BA45" s="257">
        <f ca="1">IF($I45=$B45,0,IF(AND('Bonus Depreciation Help'!$C$34="50%",$I$5=Inservice),VLOOKUP($C$2,'LookUp Ranges'!$A$64:$CY$69,AV$38)*$B45,VLOOKUP($C$2,'LookUp Ranges'!$A$56:$CY$62,AV$38)*$B45))</f>
        <v>0</v>
      </c>
      <c r="BB45" s="257">
        <f ca="1">IF($I45=$B45,0,IF(AND('Bonus Depreciation Help'!$C$34="50%",$I$5=Inservice),VLOOKUP($C$2,'LookUp Ranges'!$A$64:$CY$69,AW$38)*$B45,VLOOKUP($C$2,'LookUp Ranges'!$A$56:$CY$62,AW$38)*$B45))</f>
        <v>0</v>
      </c>
      <c r="BC45" s="257">
        <f ca="1">IF($I45=$B45,0,IF(AND('Bonus Depreciation Help'!$C$34="50%",$I$5=Inservice),VLOOKUP($C$2,'LookUp Ranges'!$A$64:$CY$69,AX$38)*$B45,VLOOKUP($C$2,'LookUp Ranges'!$A$56:$CY$62,AX$38)*$B45))</f>
        <v>0</v>
      </c>
      <c r="BD45" s="257">
        <f ca="1">IF($I45=$B45,0,IF(AND('Bonus Depreciation Help'!$C$34="50%",$I$5=Inservice),VLOOKUP($C$2,'LookUp Ranges'!$A$64:$CY$69,AY$38)*$B45,VLOOKUP($C$2,'LookUp Ranges'!$A$56:$CY$62,AY$38)*$B45))</f>
        <v>0</v>
      </c>
      <c r="BE45" s="257">
        <f ca="1">IF($I45=$B45,0,IF(AND('Bonus Depreciation Help'!$C$34="50%",$I$5=Inservice),VLOOKUP($C$2,'LookUp Ranges'!$A$64:$CY$69,AZ$38)*$B45,VLOOKUP($C$2,'LookUp Ranges'!$A$56:$CY$62,AZ$38)*$B45))</f>
        <v>0</v>
      </c>
      <c r="BF45" s="257">
        <f ca="1">IF($I45=$B45,0,IF(AND('Bonus Depreciation Help'!$C$34="50%",$I$5=Inservice),VLOOKUP($C$2,'LookUp Ranges'!$A$64:$CY$69,BA$38)*$B45,VLOOKUP($C$2,'LookUp Ranges'!$A$56:$CY$62,BA$38)*$B45))</f>
        <v>0</v>
      </c>
      <c r="BG45" s="257">
        <f ca="1">IF($I45=$B45,0,IF(AND('Bonus Depreciation Help'!$C$34="50%",$I$5=Inservice),VLOOKUP($C$2,'LookUp Ranges'!$A$64:$CY$69,BB$38)*$B45,VLOOKUP($C$2,'LookUp Ranges'!$A$56:$CY$62,BB$38)*$B45))</f>
        <v>0</v>
      </c>
      <c r="BH45" s="257">
        <f ca="1">IF($I45=$B45,0,IF(AND('Bonus Depreciation Help'!$C$34="50%",$I$5=Inservice),VLOOKUP($C$2,'LookUp Ranges'!$A$64:$CY$69,BC$38)*$B45,VLOOKUP($C$2,'LookUp Ranges'!$A$56:$CY$62,BC$38)*$B45))</f>
        <v>0</v>
      </c>
      <c r="BI45" s="257">
        <f ca="1">IF($I45=$B45,0,IF(AND('Bonus Depreciation Help'!$C$34="50%",$I$5=Inservice),VLOOKUP($C$2,'LookUp Ranges'!$A$64:$CY$69,BD$38)*$B45,VLOOKUP($C$2,'LookUp Ranges'!$A$56:$CY$62,BD$38)*$B45))</f>
        <v>0</v>
      </c>
      <c r="BJ45" s="257">
        <f ca="1">IF($I45=$B45,0,IF(AND('Bonus Depreciation Help'!$C$34="50%",$I$5=Inservice),VLOOKUP($C$2,'LookUp Ranges'!$A$64:$CY$69,BE$38)*$B45,VLOOKUP($C$2,'LookUp Ranges'!$A$56:$CY$62,BE$38)*$B45))</f>
        <v>0</v>
      </c>
      <c r="BK45" s="257">
        <f ca="1">IF($I45=$B45,0,IF(AND('Bonus Depreciation Help'!$C$34="50%",$I$5=Inservice),VLOOKUP($C$2,'LookUp Ranges'!$A$64:$CY$69,BF$38)*$B45,VLOOKUP($C$2,'LookUp Ranges'!$A$56:$CY$62,BF$38)*$B45))</f>
        <v>0</v>
      </c>
      <c r="BL45" s="257">
        <f ca="1">IF($I45=$B45,0,IF(AND('Bonus Depreciation Help'!$C$34="50%",$I$5=Inservice),VLOOKUP($C$2,'LookUp Ranges'!$A$64:$CY$69,BG$38)*$B45,VLOOKUP($C$2,'LookUp Ranges'!$A$56:$CY$62,BG$38)*$B45))</f>
        <v>0</v>
      </c>
      <c r="BM45" s="257">
        <f ca="1">IF($I45=$B45,0,IF(AND('Bonus Depreciation Help'!$C$34="50%",$I$5=Inservice),VLOOKUP($C$2,'LookUp Ranges'!$A$64:$CY$69,BH$38)*$B45,VLOOKUP($C$2,'LookUp Ranges'!$A$56:$CY$62,BH$38)*$B45))</f>
        <v>0</v>
      </c>
      <c r="BN45" s="257">
        <f ca="1">IF($I45=$B45,0,IF(AND('Bonus Depreciation Help'!$C$34="50%",$I$5=Inservice),VLOOKUP($C$2,'LookUp Ranges'!$A$64:$CY$69,BI$38)*$B45,VLOOKUP($C$2,'LookUp Ranges'!$A$56:$CY$62,BI$38)*$B45))</f>
        <v>0</v>
      </c>
      <c r="BO45" s="257">
        <f ca="1">IF($I45=$B45,0,IF(AND('Bonus Depreciation Help'!$C$34="50%",$I$5=Inservice),VLOOKUP($C$2,'LookUp Ranges'!$A$64:$CY$69,BJ$38)*$B45,VLOOKUP($C$2,'LookUp Ranges'!$A$56:$CY$62,BJ$38)*$B45))</f>
        <v>0</v>
      </c>
      <c r="BP45" s="257">
        <f ca="1">IF($I45=$B45,0,IF(AND('Bonus Depreciation Help'!$C$34="50%",$I$5=Inservice),VLOOKUP($C$2,'LookUp Ranges'!$A$64:$CY$69,BK$38)*$B45,VLOOKUP($C$2,'LookUp Ranges'!$A$56:$CY$62,BK$38)*$B45))</f>
        <v>0</v>
      </c>
      <c r="BQ45" s="257">
        <f ca="1">IF($I45=$B45,0,IF(AND('Bonus Depreciation Help'!$C$34="50%",$I$5=Inservice),VLOOKUP($C$2,'LookUp Ranges'!$A$64:$CY$69,BL$38)*$B45,VLOOKUP($C$2,'LookUp Ranges'!$A$56:$CY$62,BL$38)*$B45))</f>
        <v>0</v>
      </c>
      <c r="BR45" s="257">
        <f ca="1">IF($I45=$B45,0,IF(AND('Bonus Depreciation Help'!$C$34="50%",$I$5=Inservice),VLOOKUP($C$2,'LookUp Ranges'!$A$64:$CY$69,BM$38)*$B45,VLOOKUP($C$2,'LookUp Ranges'!$A$56:$CY$62,BM$38)*$B45))</f>
        <v>0</v>
      </c>
      <c r="BS45" s="257">
        <f ca="1">IF($I45=$B45,0,IF(AND('Bonus Depreciation Help'!$C$34="50%",$I$5=Inservice),VLOOKUP($C$2,'LookUp Ranges'!$A$64:$CY$69,BN$38)*$B45,VLOOKUP($C$2,'LookUp Ranges'!$A$56:$CY$62,BN$38)*$B45))</f>
        <v>0</v>
      </c>
      <c r="BT45" s="257">
        <f ca="1">IF($I45=$B45,0,IF(AND('Bonus Depreciation Help'!$C$34="50%",$I$5=Inservice),VLOOKUP($C$2,'LookUp Ranges'!$A$64:$CY$69,BO$38)*$B45,VLOOKUP($C$2,'LookUp Ranges'!$A$56:$CY$62,BO$38)*$B45))</f>
        <v>0</v>
      </c>
      <c r="BU45" s="257">
        <f ca="1">IF($I45=$B45,0,IF(AND('Bonus Depreciation Help'!$C$34="50%",$I$5=Inservice),VLOOKUP($C$2,'LookUp Ranges'!$A$64:$CY$69,BP$38)*$B45,VLOOKUP($C$2,'LookUp Ranges'!$A$56:$CY$62,BP$38)*$B45))</f>
        <v>0</v>
      </c>
      <c r="BV45" s="257">
        <f ca="1">IF($I45=$B45,0,IF(AND('Bonus Depreciation Help'!$C$34="50%",$I$5=Inservice),VLOOKUP($C$2,'LookUp Ranges'!$A$64:$CY$69,BQ$38)*$B45,VLOOKUP($C$2,'LookUp Ranges'!$A$56:$CY$62,BQ$38)*$B45))</f>
        <v>0</v>
      </c>
      <c r="BW45" s="257">
        <f ca="1">IF($I45=$B45,0,IF(AND('Bonus Depreciation Help'!$C$34="50%",$I$5=Inservice),VLOOKUP($C$2,'LookUp Ranges'!$A$64:$CY$69,BR$38)*$B45,VLOOKUP($C$2,'LookUp Ranges'!$A$56:$CY$62,BR$38)*$B45))</f>
        <v>0</v>
      </c>
      <c r="BX45" s="257">
        <f ca="1">IF($I45=$B45,0,IF(AND('Bonus Depreciation Help'!$C$34="50%",$I$5=Inservice),VLOOKUP($C$2,'LookUp Ranges'!$A$64:$CY$69,BS$38)*$B45,VLOOKUP($C$2,'LookUp Ranges'!$A$56:$CY$62,BS$38)*$B45))</f>
        <v>0</v>
      </c>
      <c r="BY45" s="257">
        <f ca="1">IF($I45=$B45,0,IF(AND('Bonus Depreciation Help'!$C$34="50%",$I$5=Inservice),VLOOKUP($C$2,'LookUp Ranges'!$A$64:$CY$69,BT$38)*$B45,VLOOKUP($C$2,'LookUp Ranges'!$A$56:$CY$62,BT$38)*$B45))</f>
        <v>0</v>
      </c>
      <c r="BZ45" s="257">
        <f ca="1">IF($I45=$B45,0,IF(AND('Bonus Depreciation Help'!$C$34="50%",$I$5=Inservice),VLOOKUP($C$2,'LookUp Ranges'!$A$64:$CY$69,BU$38)*$B45,VLOOKUP($C$2,'LookUp Ranges'!$A$56:$CY$62,BU$38)*$B45))</f>
        <v>0</v>
      </c>
      <c r="CA45" s="257">
        <f ca="1">IF($I45=$B45,0,IF(AND('Bonus Depreciation Help'!$C$34="50%",$I$5=Inservice),VLOOKUP($C$2,'LookUp Ranges'!$A$64:$CY$69,BV$38)*$B45,VLOOKUP($C$2,'LookUp Ranges'!$A$56:$CY$62,BV$38)*$B45))</f>
        <v>0</v>
      </c>
      <c r="CB45" s="257">
        <f ca="1">IF($I45=$B45,0,IF(AND('Bonus Depreciation Help'!$C$34="50%",$I$5=Inservice),VLOOKUP($C$2,'LookUp Ranges'!$A$64:$CY$69,BW$38)*$B45,VLOOKUP($C$2,'LookUp Ranges'!$A$56:$CY$62,BW$38)*$B45))</f>
        <v>0</v>
      </c>
      <c r="CC45" s="257">
        <f ca="1">IF($I45=$B45,0,IF(AND('Bonus Depreciation Help'!$C$34="50%",$I$5=Inservice),VLOOKUP($C$2,'LookUp Ranges'!$A$64:$CY$69,BX$38)*$B45,VLOOKUP($C$2,'LookUp Ranges'!$A$56:$CY$62,BX$38)*$B45))</f>
        <v>0</v>
      </c>
      <c r="CD45" s="257">
        <f ca="1">IF($I45=$B45,0,IF(AND('Bonus Depreciation Help'!$C$34="50%",$I$5=Inservice),VLOOKUP($C$2,'LookUp Ranges'!$A$64:$CY$69,BY$38)*$B45,VLOOKUP($C$2,'LookUp Ranges'!$A$56:$CY$62,BY$38)*$B45))</f>
        <v>0</v>
      </c>
      <c r="CE45" s="257">
        <f ca="1">IF($I45=$B45,0,IF(AND('Bonus Depreciation Help'!$C$34="50%",$I$5=Inservice),VLOOKUP($C$2,'LookUp Ranges'!$A$64:$CY$69,BZ$38)*$B45,VLOOKUP($C$2,'LookUp Ranges'!$A$56:$CY$62,BZ$38)*$B45))</f>
        <v>0</v>
      </c>
      <c r="CF45" s="257">
        <f ca="1">IF($I45=$B45,0,IF(AND('Bonus Depreciation Help'!$C$34="50%",$I$5=Inservice),VLOOKUP($C$2,'LookUp Ranges'!$A$64:$CY$69,CA$38)*$B45,VLOOKUP($C$2,'LookUp Ranges'!$A$56:$CY$62,CA$38)*$B45))</f>
        <v>0</v>
      </c>
      <c r="CG45" s="257">
        <f ca="1">IF($I45=$B45,0,IF(AND('Bonus Depreciation Help'!$C$34="50%",$I$5=Inservice),VLOOKUP($C$2,'LookUp Ranges'!$A$64:$CY$69,CB$38)*$B45,VLOOKUP($C$2,'LookUp Ranges'!$A$56:$CY$62,CB$38)*$B45))</f>
        <v>0</v>
      </c>
      <c r="CH45" s="257">
        <f ca="1">IF($I45=$B45,0,IF(AND('Bonus Depreciation Help'!$C$34="50%",$I$5=Inservice),VLOOKUP($C$2,'LookUp Ranges'!$A$64:$CY$69,CC$38)*$B45,VLOOKUP($C$2,'LookUp Ranges'!$A$56:$CY$62,CC$38)*$B45))</f>
        <v>0</v>
      </c>
      <c r="CI45" s="257">
        <f ca="1">IF($I45=$B45,0,IF(AND('Bonus Depreciation Help'!$C$34="50%",$I$5=Inservice),VLOOKUP($C$2,'LookUp Ranges'!$A$64:$CY$69,CD$38)*$B45,VLOOKUP($C$2,'LookUp Ranges'!$A$56:$CY$62,CD$38)*$B45))</f>
        <v>0</v>
      </c>
      <c r="CJ45" s="257">
        <f ca="1">IF($I45=$B45,0,IF(AND('Bonus Depreciation Help'!$C$34="50%",$I$5=Inservice),VLOOKUP($C$2,'LookUp Ranges'!$A$64:$CY$69,CE$38)*$B45,VLOOKUP($C$2,'LookUp Ranges'!$A$56:$CY$62,CE$38)*$B45))</f>
        <v>0</v>
      </c>
      <c r="CK45" s="257">
        <f ca="1">IF($I45=$B45,0,IF(AND('Bonus Depreciation Help'!$C$34="50%",$I$5=Inservice),VLOOKUP($C$2,'LookUp Ranges'!$A$64:$CY$69,CF$38)*$B45,VLOOKUP($C$2,'LookUp Ranges'!$A$56:$CY$62,CF$38)*$B45))</f>
        <v>0</v>
      </c>
      <c r="CL45" s="257">
        <f ca="1">IF($I45=$B45,0,IF(AND('Bonus Depreciation Help'!$C$34="50%",$I$5=Inservice),VLOOKUP($C$2,'LookUp Ranges'!$A$64:$CY$69,CG$38)*$B45,VLOOKUP($C$2,'LookUp Ranges'!$A$56:$CY$62,CG$38)*$B45))</f>
        <v>0</v>
      </c>
      <c r="CM45" s="257">
        <f ca="1">IF($I45=$B45,0,IF(AND('Bonus Depreciation Help'!$C$34="50%",$I$5=Inservice),VLOOKUP($C$2,'LookUp Ranges'!$A$64:$CY$69,CH$38)*$B45,VLOOKUP($C$2,'LookUp Ranges'!$A$56:$CY$62,CH$38)*$B45))</f>
        <v>0</v>
      </c>
      <c r="CN45" s="257">
        <f ca="1">IF($I45=$B45,0,IF(AND('Bonus Depreciation Help'!$C$34="50%",$I$5=Inservice),VLOOKUP($C$2,'LookUp Ranges'!$A$64:$CY$69,CI$38)*$B45,VLOOKUP($C$2,'LookUp Ranges'!$A$56:$CY$62,CI$38)*$B45))</f>
        <v>0</v>
      </c>
      <c r="CO45" s="257">
        <f ca="1">IF($I45=$B45,0,IF(AND('Bonus Depreciation Help'!$C$34="50%",$I$5=Inservice),VLOOKUP($C$2,'LookUp Ranges'!$A$64:$CY$69,CJ$38)*$B45,VLOOKUP($C$2,'LookUp Ranges'!$A$56:$CY$62,CJ$38)*$B45))</f>
        <v>0</v>
      </c>
      <c r="CP45" s="257">
        <f ca="1">IF($I45=$B45,0,IF(AND('Bonus Depreciation Help'!$C$34="50%",$I$5=Inservice),VLOOKUP($C$2,'LookUp Ranges'!$A$64:$CY$69,CK$38)*$B45,VLOOKUP($C$2,'LookUp Ranges'!$A$56:$CY$62,CK$38)*$B45))</f>
        <v>0</v>
      </c>
      <c r="CQ45" s="257">
        <f ca="1">IF($I45=$B45,0,IF(AND('Bonus Depreciation Help'!$C$34="50%",$I$5=Inservice),VLOOKUP($C$2,'LookUp Ranges'!$A$64:$CY$69,CL$38)*$B45,VLOOKUP($C$2,'LookUp Ranges'!$A$56:$CY$62,CL$38)*$B45))</f>
        <v>0</v>
      </c>
      <c r="CR45" s="257">
        <f ca="1">IF($I45=$B45,0,IF(AND('Bonus Depreciation Help'!$C$34="50%",$I$5=Inservice),VLOOKUP($C$2,'LookUp Ranges'!$A$64:$CY$69,CM$38)*$B45,VLOOKUP($C$2,'LookUp Ranges'!$A$56:$CY$62,CM$38)*$B45))</f>
        <v>0</v>
      </c>
      <c r="CS45" s="257">
        <f ca="1">IF($I45=$B45,0,IF(AND('Bonus Depreciation Help'!$C$34="50%",$I$5=Inservice),VLOOKUP($C$2,'LookUp Ranges'!$A$64:$CY$69,CN$38)*$B45,VLOOKUP($C$2,'LookUp Ranges'!$A$56:$CY$62,CN$38)*$B45))</f>
        <v>0</v>
      </c>
      <c r="CT45" s="257">
        <f ca="1">IF($I45=$B45,0,IF(AND('Bonus Depreciation Help'!$C$34="50%",$I$5=Inservice),VLOOKUP($C$2,'LookUp Ranges'!$A$64:$CY$69,CO$38)*$B45,VLOOKUP($C$2,'LookUp Ranges'!$A$56:$CY$62,CO$38)*$B45))</f>
        <v>0</v>
      </c>
      <c r="CU45" s="257">
        <f ca="1">IF($I45=$B45,0,IF(AND('Bonus Depreciation Help'!$C$34="50%",$I$5=Inservice),VLOOKUP($C$2,'LookUp Ranges'!$A$64:$CY$69,CP$38)*$B45,VLOOKUP($C$2,'LookUp Ranges'!$A$56:$CY$62,CP$38)*$B45))</f>
        <v>0</v>
      </c>
      <c r="CV45" s="257">
        <f ca="1">IF($I45=$B45,0,IF(AND('Bonus Depreciation Help'!$C$34="50%",$I$5=Inservice),VLOOKUP($C$2,'LookUp Ranges'!$A$64:$CY$69,CQ$38)*$B45,VLOOKUP($C$2,'LookUp Ranges'!$A$56:$CY$62,CQ$38)*$B45))</f>
        <v>0</v>
      </c>
      <c r="CW45" s="257">
        <f ca="1">IF($I45=$B45,0,IF(AND('Bonus Depreciation Help'!$C$34="50%",$I$5=Inservice),VLOOKUP($C$2,'LookUp Ranges'!$A$64:$CY$69,CR$38)*$B45,VLOOKUP($C$2,'LookUp Ranges'!$A$56:$CY$62,CR$38)*$B45))</f>
        <v>0</v>
      </c>
      <c r="CX45" s="257">
        <f ca="1">IF($I45=$B45,0,IF(AND('Bonus Depreciation Help'!$C$34="50%",$I$5=Inservice),VLOOKUP($C$2,'LookUp Ranges'!$A$64:$CY$69,CS$38)*$B45,VLOOKUP($C$2,'LookUp Ranges'!$A$56:$CY$62,CS$38)*$B45))</f>
        <v>0</v>
      </c>
      <c r="CY45" s="247">
        <f t="shared" ca="1" si="28"/>
        <v>0</v>
      </c>
    </row>
    <row r="46" spans="1:103" x14ac:dyDescent="0.2">
      <c r="A46" s="246">
        <f t="shared" si="26"/>
        <v>8</v>
      </c>
      <c r="B46" s="238">
        <f t="shared" si="27"/>
        <v>0</v>
      </c>
      <c r="C46" s="248"/>
      <c r="D46" s="248"/>
      <c r="E46" s="248"/>
      <c r="F46" s="248"/>
      <c r="G46" s="248"/>
      <c r="H46" s="248"/>
      <c r="I46" s="248"/>
      <c r="J46" s="256">
        <f ca="1">IF(AND('Bonus Depreciation Help'!$C$34="100%",J$5=Inservice),$B46,IF(AND('Bonus Depreciation Help'!$C$34="50%",J$5=Inservice),VLOOKUP($C$2,'LookUp Ranges'!$A$64:$CY$69,D$38)*$B46,VLOOKUP($C$2,'LookUp Ranges'!$A$56:$CY$62,D$38)*$B46))</f>
        <v>0</v>
      </c>
      <c r="K46" s="256">
        <f ca="1">IF($J46=$B46,0,IF(AND('Bonus Depreciation Help'!$C$34="50%",$J$5=Inservice),VLOOKUP($C$2,'LookUp Ranges'!$A$64:$CY$69,E$38)*$B46,VLOOKUP($C$2,'LookUp Ranges'!$A$56:$CY$62,E$38)*$B46))</f>
        <v>0</v>
      </c>
      <c r="L46" s="256">
        <f ca="1">IF($J46=$B46,0,IF(AND('Bonus Depreciation Help'!$C$34="50%",$J$5=Inservice),VLOOKUP($C$2,'LookUp Ranges'!$A$64:$CY$69,F$38)*$B46,VLOOKUP($C$2,'LookUp Ranges'!$A$56:$CY$62,F$38)*$B46))</f>
        <v>0</v>
      </c>
      <c r="M46" s="256">
        <f ca="1">IF($J46=$B46,0,IF(AND('Bonus Depreciation Help'!$C$34="50%",$J$5=Inservice),VLOOKUP($C$2,'LookUp Ranges'!$A$64:$CY$69,G$38)*$B46,VLOOKUP($C$2,'LookUp Ranges'!$A$56:$CY$62,G$38)*$B46))</f>
        <v>0</v>
      </c>
      <c r="N46" s="256">
        <f ca="1">IF($J46=$B46,0,IF(AND('Bonus Depreciation Help'!$C$34="50%",$J$5=Inservice),VLOOKUP($C$2,'LookUp Ranges'!$A$64:$CY$69,H$38)*$B46,VLOOKUP($C$2,'LookUp Ranges'!$A$56:$CY$62,H$38)*$B46))</f>
        <v>0</v>
      </c>
      <c r="O46" s="256">
        <f ca="1">IF($J46=$B46,0,IF(AND('Bonus Depreciation Help'!$C$34="50%",$J$5=Inservice),VLOOKUP($C$2,'LookUp Ranges'!$A$64:$CY$69,I$38)*$B46,VLOOKUP($C$2,'LookUp Ranges'!$A$56:$CY$62,I$38)*$B46))</f>
        <v>0</v>
      </c>
      <c r="P46" s="256">
        <f ca="1">IF($J46=$B46,0,IF(AND('Bonus Depreciation Help'!$C$34="50%",$J$5=Inservice),VLOOKUP($C$2,'LookUp Ranges'!$A$64:$CY$69,J$38)*$B46,VLOOKUP($C$2,'LookUp Ranges'!$A$56:$CY$62,J$38)*$B46))</f>
        <v>0</v>
      </c>
      <c r="Q46" s="256">
        <f ca="1">IF($J46=$B46,0,IF(AND('Bonus Depreciation Help'!$C$34="50%",$J$5=Inservice),VLOOKUP($C$2,'LookUp Ranges'!$A$64:$CY$69,K$38)*$B46,VLOOKUP($C$2,'LookUp Ranges'!$A$56:$CY$62,K$38)*$B46))</f>
        <v>0</v>
      </c>
      <c r="R46" s="256">
        <f ca="1">IF($J46=$B46,0,IF(AND('Bonus Depreciation Help'!$C$34="50%",$J$5=Inservice),VLOOKUP($C$2,'LookUp Ranges'!$A$64:$CY$69,L$38)*$B46,VLOOKUP($C$2,'LookUp Ranges'!$A$56:$CY$62,L$38)*$B46))</f>
        <v>0</v>
      </c>
      <c r="S46" s="256">
        <f ca="1">IF($J46=$B46,0,IF(AND('Bonus Depreciation Help'!$C$34="50%",$J$5=Inservice),VLOOKUP($C$2,'LookUp Ranges'!$A$64:$CY$69,M$38)*$B46,VLOOKUP($C$2,'LookUp Ranges'!$A$56:$CY$62,M$38)*$B46))</f>
        <v>0</v>
      </c>
      <c r="T46" s="256">
        <f ca="1">IF($J46=$B46,0,IF(AND('Bonus Depreciation Help'!$C$34="50%",$J$5=Inservice),VLOOKUP($C$2,'LookUp Ranges'!$A$64:$CY$69,N$38)*$B46,VLOOKUP($C$2,'LookUp Ranges'!$A$56:$CY$62,N$38)*$B46))</f>
        <v>0</v>
      </c>
      <c r="U46" s="256">
        <f ca="1">IF($J46=$B46,0,IF(AND('Bonus Depreciation Help'!$C$34="50%",$J$5=Inservice),VLOOKUP($C$2,'LookUp Ranges'!$A$64:$CY$69,O$38)*$B46,VLOOKUP($C$2,'LookUp Ranges'!$A$56:$CY$62,O$38)*$B46))</f>
        <v>0</v>
      </c>
      <c r="V46" s="256">
        <f ca="1">IF($J46=$B46,0,IF(AND('Bonus Depreciation Help'!$C$34="50%",$J$5=Inservice),VLOOKUP($C$2,'LookUp Ranges'!$A$64:$CY$69,P$38)*$B46,VLOOKUP($C$2,'LookUp Ranges'!$A$56:$CY$62,P$38)*$B46))</f>
        <v>0</v>
      </c>
      <c r="W46" s="256">
        <f ca="1">IF($J46=$B46,0,IF(AND('Bonus Depreciation Help'!$C$34="50%",$J$5=Inservice),VLOOKUP($C$2,'LookUp Ranges'!$A$64:$CY$69,Q$38)*$B46,VLOOKUP($C$2,'LookUp Ranges'!$A$56:$CY$62,Q$38)*$B46))</f>
        <v>0</v>
      </c>
      <c r="X46" s="256">
        <f ca="1">IF($J46=$B46,0,IF(AND('Bonus Depreciation Help'!$C$34="50%",$J$5=Inservice),VLOOKUP($C$2,'LookUp Ranges'!$A$64:$CY$69,R$38)*$B46,VLOOKUP($C$2,'LookUp Ranges'!$A$56:$CY$62,R$38)*$B46))</f>
        <v>0</v>
      </c>
      <c r="Y46" s="256">
        <f ca="1">IF($J46=$B46,0,IF(AND('Bonus Depreciation Help'!$C$34="50%",$J$5=Inservice),VLOOKUP($C$2,'LookUp Ranges'!$A$64:$CY$69,S$38)*$B46,VLOOKUP($C$2,'LookUp Ranges'!$A$56:$CY$62,S$38)*$B46))</f>
        <v>0</v>
      </c>
      <c r="Z46" s="257">
        <f ca="1">IF($J46=$B46,0,IF(AND('Bonus Depreciation Help'!$C$34="50%",$J$5=Inservice),VLOOKUP($C$2,'LookUp Ranges'!$A$64:$CY$69,T$38)*$B46,VLOOKUP($C$2,'LookUp Ranges'!$A$56:$CY$62,T$38)*$B46))</f>
        <v>0</v>
      </c>
      <c r="AA46" s="257">
        <f ca="1">IF($J46=$B46,0,IF(AND('Bonus Depreciation Help'!$C$34="50%",$J$5=Inservice),VLOOKUP($C$2,'LookUp Ranges'!$A$64:$CY$69,U$38)*$B46,VLOOKUP($C$2,'LookUp Ranges'!$A$56:$CY$62,U$38)*$B46))</f>
        <v>0</v>
      </c>
      <c r="AB46" s="257">
        <f ca="1">IF($J46=$B46,0,IF(AND('Bonus Depreciation Help'!$C$34="50%",$J$5=Inservice),VLOOKUP($C$2,'LookUp Ranges'!$A$64:$CY$69,V$38)*$B46,VLOOKUP($C$2,'LookUp Ranges'!$A$56:$CY$62,V$38)*$B46))</f>
        <v>0</v>
      </c>
      <c r="AC46" s="257">
        <f ca="1">IF($J46=$B46,0,IF(AND('Bonus Depreciation Help'!$C$34="50%",$J$5=Inservice),VLOOKUP($C$2,'LookUp Ranges'!$A$64:$CY$69,W$38)*$B46,VLOOKUP($C$2,'LookUp Ranges'!$A$56:$CY$62,W$38)*$B46))</f>
        <v>0</v>
      </c>
      <c r="AD46" s="257">
        <f ca="1">IF($J46=$B46,0,IF(AND('Bonus Depreciation Help'!$C$34="50%",$J$5=Inservice),VLOOKUP($C$2,'LookUp Ranges'!$A$64:$CY$69,X$38)*$B46,VLOOKUP($C$2,'LookUp Ranges'!$A$56:$CY$62,X$38)*$B46))</f>
        <v>0</v>
      </c>
      <c r="AE46" s="257">
        <f ca="1">IF($J46=$B46,0,IF(AND('Bonus Depreciation Help'!$C$34="50%",$J$5=Inservice),VLOOKUP($C$2,'LookUp Ranges'!$A$64:$CY$69,Y$38)*$B46,VLOOKUP($C$2,'LookUp Ranges'!$A$56:$CY$62,Y$38)*$B46))</f>
        <v>0</v>
      </c>
      <c r="AF46" s="257">
        <f ca="1">IF($J46=$B46,0,IF(AND('Bonus Depreciation Help'!$C$34="50%",$J$5=Inservice),VLOOKUP($C$2,'LookUp Ranges'!$A$64:$CY$69,Z$38)*$B46,VLOOKUP($C$2,'LookUp Ranges'!$A$56:$CY$62,Z$38)*$B46))</f>
        <v>0</v>
      </c>
      <c r="AG46" s="257">
        <f ca="1">IF($J46=$B46,0,IF(AND('Bonus Depreciation Help'!$C$34="50%",$J$5=Inservice),VLOOKUP($C$2,'LookUp Ranges'!$A$64:$CY$69,AA$38)*$B46,VLOOKUP($C$2,'LookUp Ranges'!$A$56:$CY$62,AA$38)*$B46))</f>
        <v>0</v>
      </c>
      <c r="AH46" s="257">
        <f ca="1">IF($J46=$B46,0,IF(AND('Bonus Depreciation Help'!$C$34="50%",$J$5=Inservice),VLOOKUP($C$2,'LookUp Ranges'!$A$64:$CY$69,AB$38)*$B46,VLOOKUP($C$2,'LookUp Ranges'!$A$56:$CY$62,AB$38)*$B46))</f>
        <v>0</v>
      </c>
      <c r="AI46" s="257">
        <f ca="1">IF($J46=$B46,0,IF(AND('Bonus Depreciation Help'!$C$34="50%",$J$5=Inservice),VLOOKUP($C$2,'LookUp Ranges'!$A$64:$CY$69,AC$38)*$B46,VLOOKUP($C$2,'LookUp Ranges'!$A$56:$CY$62,AC$38)*$B46))</f>
        <v>0</v>
      </c>
      <c r="AJ46" s="257">
        <f ca="1">IF($J46=$B46,0,IF(AND('Bonus Depreciation Help'!$C$34="50%",$J$5=Inservice),VLOOKUP($C$2,'LookUp Ranges'!$A$64:$CY$69,AD$38)*$B46,VLOOKUP($C$2,'LookUp Ranges'!$A$56:$CY$62,AD$38)*$B46))</f>
        <v>0</v>
      </c>
      <c r="AK46" s="257">
        <f ca="1">IF($J46=$B46,0,IF(AND('Bonus Depreciation Help'!$C$34="50%",$J$5=Inservice),VLOOKUP($C$2,'LookUp Ranges'!$A$64:$CY$69,AE$38)*$B46,VLOOKUP($C$2,'LookUp Ranges'!$A$56:$CY$62,AE$38)*$B46))</f>
        <v>0</v>
      </c>
      <c r="AL46" s="257">
        <f ca="1">IF($J46=$B46,0,IF(AND('Bonus Depreciation Help'!$C$34="50%",$J$5=Inservice),VLOOKUP($C$2,'LookUp Ranges'!$A$64:$CY$69,AF$38)*$B46,VLOOKUP($C$2,'LookUp Ranges'!$A$56:$CY$62,AF$38)*$B46))</f>
        <v>0</v>
      </c>
      <c r="AM46" s="257">
        <f ca="1">IF($J46=$B46,0,IF(AND('Bonus Depreciation Help'!$C$34="50%",$J$5=Inservice),VLOOKUP($C$2,'LookUp Ranges'!$A$64:$CY$69,AG$38)*$B46,VLOOKUP($C$2,'LookUp Ranges'!$A$56:$CY$62,AG$38)*$B46))</f>
        <v>0</v>
      </c>
      <c r="AN46" s="257">
        <f ca="1">IF($J46=$B46,0,IF(AND('Bonus Depreciation Help'!$C$34="50%",$J$5=Inservice),VLOOKUP($C$2,'LookUp Ranges'!$A$64:$CY$69,AH$38)*$B46,VLOOKUP($C$2,'LookUp Ranges'!$A$56:$CY$62,AH$38)*$B46))</f>
        <v>0</v>
      </c>
      <c r="AO46" s="257">
        <f ca="1">IF($J46=$B46,0,IF(AND('Bonus Depreciation Help'!$C$34="50%",$J$5=Inservice),VLOOKUP($C$2,'LookUp Ranges'!$A$64:$CY$69,AI$38)*$B46,VLOOKUP($C$2,'LookUp Ranges'!$A$56:$CY$62,AI$38)*$B46))</f>
        <v>0</v>
      </c>
      <c r="AP46" s="257">
        <f ca="1">IF($J46=$B46,0,IF(AND('Bonus Depreciation Help'!$C$34="50%",$J$5=Inservice),VLOOKUP($C$2,'LookUp Ranges'!$A$64:$CY$69,AJ$38)*$B46,VLOOKUP($C$2,'LookUp Ranges'!$A$56:$CY$62,AJ$38)*$B46))</f>
        <v>0</v>
      </c>
      <c r="AQ46" s="257">
        <f ca="1">IF($J46=$B46,0,IF(AND('Bonus Depreciation Help'!$C$34="50%",$J$5=Inservice),VLOOKUP($C$2,'LookUp Ranges'!$A$64:$CY$69,AK$38)*$B46,VLOOKUP($C$2,'LookUp Ranges'!$A$56:$CY$62,AK$38)*$B46))</f>
        <v>0</v>
      </c>
      <c r="AR46" s="257">
        <f ca="1">IF($J46=$B46,0,IF(AND('Bonus Depreciation Help'!$C$34="50%",$J$5=Inservice),VLOOKUP($C$2,'LookUp Ranges'!$A$64:$CY$69,AL$38)*$B46,VLOOKUP($C$2,'LookUp Ranges'!$A$56:$CY$62,AL$38)*$B46))</f>
        <v>0</v>
      </c>
      <c r="AS46" s="257">
        <f ca="1">IF($J46=$B46,0,IF(AND('Bonus Depreciation Help'!$C$34="50%",$J$5=Inservice),VLOOKUP($C$2,'LookUp Ranges'!$A$64:$CY$69,AM$38)*$B46,VLOOKUP($C$2,'LookUp Ranges'!$A$56:$CY$62,AM$38)*$B46))</f>
        <v>0</v>
      </c>
      <c r="AT46" s="257">
        <f ca="1">IF($J46=$B46,0,IF(AND('Bonus Depreciation Help'!$C$34="50%",$J$5=Inservice),VLOOKUP($C$2,'LookUp Ranges'!$A$64:$CY$69,AN$38)*$B46,VLOOKUP($C$2,'LookUp Ranges'!$A$56:$CY$62,AN$38)*$B46))</f>
        <v>0</v>
      </c>
      <c r="AU46" s="257">
        <f ca="1">IF($J46=$B46,0,IF(AND('Bonus Depreciation Help'!$C$34="50%",$J$5=Inservice),VLOOKUP($C$2,'LookUp Ranges'!$A$64:$CY$69,AO$38)*$B46,VLOOKUP($C$2,'LookUp Ranges'!$A$56:$CY$62,AO$38)*$B46))</f>
        <v>0</v>
      </c>
      <c r="AV46" s="257">
        <f ca="1">IF($J46=$B46,0,IF(AND('Bonus Depreciation Help'!$C$34="50%",$J$5=Inservice),VLOOKUP($C$2,'LookUp Ranges'!$A$64:$CY$69,AP$38)*$B46,VLOOKUP($C$2,'LookUp Ranges'!$A$56:$CY$62,AP$38)*$B46))</f>
        <v>0</v>
      </c>
      <c r="AW46" s="257">
        <f ca="1">IF($J46=$B46,0,IF(AND('Bonus Depreciation Help'!$C$34="50%",$J$5=Inservice),VLOOKUP($C$2,'LookUp Ranges'!$A$64:$CY$69,AQ$38)*$B46,VLOOKUP($C$2,'LookUp Ranges'!$A$56:$CY$62,AQ$38)*$B46))</f>
        <v>0</v>
      </c>
      <c r="AX46" s="257">
        <f ca="1">IF($J46=$B46,0,IF(AND('Bonus Depreciation Help'!$C$34="50%",$J$5=Inservice),VLOOKUP($C$2,'LookUp Ranges'!$A$64:$CY$69,AR$38)*$B46,VLOOKUP($C$2,'LookUp Ranges'!$A$56:$CY$62,AR$38)*$B46))</f>
        <v>0</v>
      </c>
      <c r="AY46" s="257">
        <f ca="1">IF($J46=$B46,0,IF(AND('Bonus Depreciation Help'!$C$34="50%",$J$5=Inservice),VLOOKUP($C$2,'LookUp Ranges'!$A$64:$CY$69,AS$38)*$B46,VLOOKUP($C$2,'LookUp Ranges'!$A$56:$CY$62,AS$38)*$B46))</f>
        <v>0</v>
      </c>
      <c r="AZ46" s="257">
        <f ca="1">IF($J46=$B46,0,IF(AND('Bonus Depreciation Help'!$C$34="50%",$J$5=Inservice),VLOOKUP($C$2,'LookUp Ranges'!$A$64:$CY$69,AT$38)*$B46,VLOOKUP($C$2,'LookUp Ranges'!$A$56:$CY$62,AT$38)*$B46))</f>
        <v>0</v>
      </c>
      <c r="BA46" s="257">
        <f ca="1">IF($J46=$B46,0,IF(AND('Bonus Depreciation Help'!$C$34="50%",$J$5=Inservice),VLOOKUP($C$2,'LookUp Ranges'!$A$64:$CY$69,AU$38)*$B46,VLOOKUP($C$2,'LookUp Ranges'!$A$56:$CY$62,AU$38)*$B46))</f>
        <v>0</v>
      </c>
      <c r="BB46" s="257">
        <f ca="1">IF($J46=$B46,0,IF(AND('Bonus Depreciation Help'!$C$34="50%",$J$5=Inservice),VLOOKUP($C$2,'LookUp Ranges'!$A$64:$CY$69,AV$38)*$B46,VLOOKUP($C$2,'LookUp Ranges'!$A$56:$CY$62,AV$38)*$B46))</f>
        <v>0</v>
      </c>
      <c r="BC46" s="257">
        <f ca="1">IF($J46=$B46,0,IF(AND('Bonus Depreciation Help'!$C$34="50%",$J$5=Inservice),VLOOKUP($C$2,'LookUp Ranges'!$A$64:$CY$69,AW$38)*$B46,VLOOKUP($C$2,'LookUp Ranges'!$A$56:$CY$62,AW$38)*$B46))</f>
        <v>0</v>
      </c>
      <c r="BD46" s="257">
        <f ca="1">IF($J46=$B46,0,IF(AND('Bonus Depreciation Help'!$C$34="50%",$J$5=Inservice),VLOOKUP($C$2,'LookUp Ranges'!$A$64:$CY$69,AX$38)*$B46,VLOOKUP($C$2,'LookUp Ranges'!$A$56:$CY$62,AX$38)*$B46))</f>
        <v>0</v>
      </c>
      <c r="BE46" s="257">
        <f ca="1">IF($J46=$B46,0,IF(AND('Bonus Depreciation Help'!$C$34="50%",$J$5=Inservice),VLOOKUP($C$2,'LookUp Ranges'!$A$64:$CY$69,AY$38)*$B46,VLOOKUP($C$2,'LookUp Ranges'!$A$56:$CY$62,AY$38)*$B46))</f>
        <v>0</v>
      </c>
      <c r="BF46" s="257">
        <f ca="1">IF($J46=$B46,0,IF(AND('Bonus Depreciation Help'!$C$34="50%",$J$5=Inservice),VLOOKUP($C$2,'LookUp Ranges'!$A$64:$CY$69,AZ$38)*$B46,VLOOKUP($C$2,'LookUp Ranges'!$A$56:$CY$62,AZ$38)*$B46))</f>
        <v>0</v>
      </c>
      <c r="BG46" s="257">
        <f ca="1">IF($J46=$B46,0,IF(AND('Bonus Depreciation Help'!$C$34="50%",$J$5=Inservice),VLOOKUP($C$2,'LookUp Ranges'!$A$64:$CY$69,BA$38)*$B46,VLOOKUP($C$2,'LookUp Ranges'!$A$56:$CY$62,BA$38)*$B46))</f>
        <v>0</v>
      </c>
      <c r="BH46" s="257">
        <f ca="1">IF($J46=$B46,0,IF(AND('Bonus Depreciation Help'!$C$34="50%",$J$5=Inservice),VLOOKUP($C$2,'LookUp Ranges'!$A$64:$CY$69,BB$38)*$B46,VLOOKUP($C$2,'LookUp Ranges'!$A$56:$CY$62,BB$38)*$B46))</f>
        <v>0</v>
      </c>
      <c r="BI46" s="257">
        <f ca="1">IF($J46=$B46,0,IF(AND('Bonus Depreciation Help'!$C$34="50%",$J$5=Inservice),VLOOKUP($C$2,'LookUp Ranges'!$A$64:$CY$69,BC$38)*$B46,VLOOKUP($C$2,'LookUp Ranges'!$A$56:$CY$62,BC$38)*$B46))</f>
        <v>0</v>
      </c>
      <c r="BJ46" s="257">
        <f ca="1">IF($J46=$B46,0,IF(AND('Bonus Depreciation Help'!$C$34="50%",$J$5=Inservice),VLOOKUP($C$2,'LookUp Ranges'!$A$64:$CY$69,BD$38)*$B46,VLOOKUP($C$2,'LookUp Ranges'!$A$56:$CY$62,BD$38)*$B46))</f>
        <v>0</v>
      </c>
      <c r="BK46" s="257">
        <f ca="1">IF($J46=$B46,0,IF(AND('Bonus Depreciation Help'!$C$34="50%",$J$5=Inservice),VLOOKUP($C$2,'LookUp Ranges'!$A$64:$CY$69,BE$38)*$B46,VLOOKUP($C$2,'LookUp Ranges'!$A$56:$CY$62,BE$38)*$B46))</f>
        <v>0</v>
      </c>
      <c r="BL46" s="257">
        <f ca="1">IF($J46=$B46,0,IF(AND('Bonus Depreciation Help'!$C$34="50%",$J$5=Inservice),VLOOKUP($C$2,'LookUp Ranges'!$A$64:$CY$69,BF$38)*$B46,VLOOKUP($C$2,'LookUp Ranges'!$A$56:$CY$62,BF$38)*$B46))</f>
        <v>0</v>
      </c>
      <c r="BM46" s="257">
        <f ca="1">IF($J46=$B46,0,IF(AND('Bonus Depreciation Help'!$C$34="50%",$J$5=Inservice),VLOOKUP($C$2,'LookUp Ranges'!$A$64:$CY$69,BG$38)*$B46,VLOOKUP($C$2,'LookUp Ranges'!$A$56:$CY$62,BG$38)*$B46))</f>
        <v>0</v>
      </c>
      <c r="BN46" s="257">
        <f ca="1">IF($J46=$B46,0,IF(AND('Bonus Depreciation Help'!$C$34="50%",$J$5=Inservice),VLOOKUP($C$2,'LookUp Ranges'!$A$64:$CY$69,BH$38)*$B46,VLOOKUP($C$2,'LookUp Ranges'!$A$56:$CY$62,BH$38)*$B46))</f>
        <v>0</v>
      </c>
      <c r="BO46" s="257">
        <f ca="1">IF($J46=$B46,0,IF(AND('Bonus Depreciation Help'!$C$34="50%",$J$5=Inservice),VLOOKUP($C$2,'LookUp Ranges'!$A$64:$CY$69,BI$38)*$B46,VLOOKUP($C$2,'LookUp Ranges'!$A$56:$CY$62,BI$38)*$B46))</f>
        <v>0</v>
      </c>
      <c r="BP46" s="257">
        <f ca="1">IF($J46=$B46,0,IF(AND('Bonus Depreciation Help'!$C$34="50%",$J$5=Inservice),VLOOKUP($C$2,'LookUp Ranges'!$A$64:$CY$69,BJ$38)*$B46,VLOOKUP($C$2,'LookUp Ranges'!$A$56:$CY$62,BJ$38)*$B46))</f>
        <v>0</v>
      </c>
      <c r="BQ46" s="257">
        <f ca="1">IF($J46=$B46,0,IF(AND('Bonus Depreciation Help'!$C$34="50%",$J$5=Inservice),VLOOKUP($C$2,'LookUp Ranges'!$A$64:$CY$69,BK$38)*$B46,VLOOKUP($C$2,'LookUp Ranges'!$A$56:$CY$62,BK$38)*$B46))</f>
        <v>0</v>
      </c>
      <c r="BR46" s="257">
        <f ca="1">IF($J46=$B46,0,IF(AND('Bonus Depreciation Help'!$C$34="50%",$J$5=Inservice),VLOOKUP($C$2,'LookUp Ranges'!$A$64:$CY$69,BL$38)*$B46,VLOOKUP($C$2,'LookUp Ranges'!$A$56:$CY$62,BL$38)*$B46))</f>
        <v>0</v>
      </c>
      <c r="BS46" s="257">
        <f ca="1">IF($J46=$B46,0,IF(AND('Bonus Depreciation Help'!$C$34="50%",$J$5=Inservice),VLOOKUP($C$2,'LookUp Ranges'!$A$64:$CY$69,BM$38)*$B46,VLOOKUP($C$2,'LookUp Ranges'!$A$56:$CY$62,BM$38)*$B46))</f>
        <v>0</v>
      </c>
      <c r="BT46" s="257">
        <f ca="1">IF($J46=$B46,0,IF(AND('Bonus Depreciation Help'!$C$34="50%",$J$5=Inservice),VLOOKUP($C$2,'LookUp Ranges'!$A$64:$CY$69,BN$38)*$B46,VLOOKUP($C$2,'LookUp Ranges'!$A$56:$CY$62,BN$38)*$B46))</f>
        <v>0</v>
      </c>
      <c r="BU46" s="257">
        <f ca="1">IF($J46=$B46,0,IF(AND('Bonus Depreciation Help'!$C$34="50%",$J$5=Inservice),VLOOKUP($C$2,'LookUp Ranges'!$A$64:$CY$69,BO$38)*$B46,VLOOKUP($C$2,'LookUp Ranges'!$A$56:$CY$62,BO$38)*$B46))</f>
        <v>0</v>
      </c>
      <c r="BV46" s="257">
        <f ca="1">IF($J46=$B46,0,IF(AND('Bonus Depreciation Help'!$C$34="50%",$J$5=Inservice),VLOOKUP($C$2,'LookUp Ranges'!$A$64:$CY$69,BP$38)*$B46,VLOOKUP($C$2,'LookUp Ranges'!$A$56:$CY$62,BP$38)*$B46))</f>
        <v>0</v>
      </c>
      <c r="BW46" s="257">
        <f ca="1">IF($J46=$B46,0,IF(AND('Bonus Depreciation Help'!$C$34="50%",$J$5=Inservice),VLOOKUP($C$2,'LookUp Ranges'!$A$64:$CY$69,BQ$38)*$B46,VLOOKUP($C$2,'LookUp Ranges'!$A$56:$CY$62,BQ$38)*$B46))</f>
        <v>0</v>
      </c>
      <c r="BX46" s="257">
        <f ca="1">IF($J46=$B46,0,IF(AND('Bonus Depreciation Help'!$C$34="50%",$J$5=Inservice),VLOOKUP($C$2,'LookUp Ranges'!$A$64:$CY$69,BR$38)*$B46,VLOOKUP($C$2,'LookUp Ranges'!$A$56:$CY$62,BR$38)*$B46))</f>
        <v>0</v>
      </c>
      <c r="BY46" s="257">
        <f ca="1">IF($J46=$B46,0,IF(AND('Bonus Depreciation Help'!$C$34="50%",$J$5=Inservice),VLOOKUP($C$2,'LookUp Ranges'!$A$64:$CY$69,BS$38)*$B46,VLOOKUP($C$2,'LookUp Ranges'!$A$56:$CY$62,BS$38)*$B46))</f>
        <v>0</v>
      </c>
      <c r="BZ46" s="257">
        <f ca="1">IF($J46=$B46,0,IF(AND('Bonus Depreciation Help'!$C$34="50%",$J$5=Inservice),VLOOKUP($C$2,'LookUp Ranges'!$A$64:$CY$69,BT$38)*$B46,VLOOKUP($C$2,'LookUp Ranges'!$A$56:$CY$62,BT$38)*$B46))</f>
        <v>0</v>
      </c>
      <c r="CA46" s="257">
        <f ca="1">IF($J46=$B46,0,IF(AND('Bonus Depreciation Help'!$C$34="50%",$J$5=Inservice),VLOOKUP($C$2,'LookUp Ranges'!$A$64:$CY$69,BU$38)*$B46,VLOOKUP($C$2,'LookUp Ranges'!$A$56:$CY$62,BU$38)*$B46))</f>
        <v>0</v>
      </c>
      <c r="CB46" s="257">
        <f ca="1">IF($J46=$B46,0,IF(AND('Bonus Depreciation Help'!$C$34="50%",$J$5=Inservice),VLOOKUP($C$2,'LookUp Ranges'!$A$64:$CY$69,BV$38)*$B46,VLOOKUP($C$2,'LookUp Ranges'!$A$56:$CY$62,BV$38)*$B46))</f>
        <v>0</v>
      </c>
      <c r="CC46" s="257">
        <f ca="1">IF($J46=$B46,0,IF(AND('Bonus Depreciation Help'!$C$34="50%",$J$5=Inservice),VLOOKUP($C$2,'LookUp Ranges'!$A$64:$CY$69,BW$38)*$B46,VLOOKUP($C$2,'LookUp Ranges'!$A$56:$CY$62,BW$38)*$B46))</f>
        <v>0</v>
      </c>
      <c r="CD46" s="257">
        <f ca="1">IF($J46=$B46,0,IF(AND('Bonus Depreciation Help'!$C$34="50%",$J$5=Inservice),VLOOKUP($C$2,'LookUp Ranges'!$A$64:$CY$69,BX$38)*$B46,VLOOKUP($C$2,'LookUp Ranges'!$A$56:$CY$62,BX$38)*$B46))</f>
        <v>0</v>
      </c>
      <c r="CE46" s="257">
        <f ca="1">IF($J46=$B46,0,IF(AND('Bonus Depreciation Help'!$C$34="50%",$J$5=Inservice),VLOOKUP($C$2,'LookUp Ranges'!$A$64:$CY$69,BY$38)*$B46,VLOOKUP($C$2,'LookUp Ranges'!$A$56:$CY$62,BY$38)*$B46))</f>
        <v>0</v>
      </c>
      <c r="CF46" s="257">
        <f ca="1">IF($J46=$B46,0,IF(AND('Bonus Depreciation Help'!$C$34="50%",$J$5=Inservice),VLOOKUP($C$2,'LookUp Ranges'!$A$64:$CY$69,BZ$38)*$B46,VLOOKUP($C$2,'LookUp Ranges'!$A$56:$CY$62,BZ$38)*$B46))</f>
        <v>0</v>
      </c>
      <c r="CG46" s="257">
        <f ca="1">IF($J46=$B46,0,IF(AND('Bonus Depreciation Help'!$C$34="50%",$J$5=Inservice),VLOOKUP($C$2,'LookUp Ranges'!$A$64:$CY$69,CA$38)*$B46,VLOOKUP($C$2,'LookUp Ranges'!$A$56:$CY$62,CA$38)*$B46))</f>
        <v>0</v>
      </c>
      <c r="CH46" s="257">
        <f ca="1">IF($J46=$B46,0,IF(AND('Bonus Depreciation Help'!$C$34="50%",$J$5=Inservice),VLOOKUP($C$2,'LookUp Ranges'!$A$64:$CY$69,CB$38)*$B46,VLOOKUP($C$2,'LookUp Ranges'!$A$56:$CY$62,CB$38)*$B46))</f>
        <v>0</v>
      </c>
      <c r="CI46" s="257">
        <f ca="1">IF($J46=$B46,0,IF(AND('Bonus Depreciation Help'!$C$34="50%",$J$5=Inservice),VLOOKUP($C$2,'LookUp Ranges'!$A$64:$CY$69,CC$38)*$B46,VLOOKUP($C$2,'LookUp Ranges'!$A$56:$CY$62,CC$38)*$B46))</f>
        <v>0</v>
      </c>
      <c r="CJ46" s="257">
        <f ca="1">IF($J46=$B46,0,IF(AND('Bonus Depreciation Help'!$C$34="50%",$J$5=Inservice),VLOOKUP($C$2,'LookUp Ranges'!$A$64:$CY$69,CD$38)*$B46,VLOOKUP($C$2,'LookUp Ranges'!$A$56:$CY$62,CD$38)*$B46))</f>
        <v>0</v>
      </c>
      <c r="CK46" s="257">
        <f ca="1">IF($J46=$B46,0,IF(AND('Bonus Depreciation Help'!$C$34="50%",$J$5=Inservice),VLOOKUP($C$2,'LookUp Ranges'!$A$64:$CY$69,CE$38)*$B46,VLOOKUP($C$2,'LookUp Ranges'!$A$56:$CY$62,CE$38)*$B46))</f>
        <v>0</v>
      </c>
      <c r="CL46" s="257">
        <f ca="1">IF($J46=$B46,0,IF(AND('Bonus Depreciation Help'!$C$34="50%",$J$5=Inservice),VLOOKUP($C$2,'LookUp Ranges'!$A$64:$CY$69,CF$38)*$B46,VLOOKUP($C$2,'LookUp Ranges'!$A$56:$CY$62,CF$38)*$B46))</f>
        <v>0</v>
      </c>
      <c r="CM46" s="257">
        <f ca="1">IF($J46=$B46,0,IF(AND('Bonus Depreciation Help'!$C$34="50%",$J$5=Inservice),VLOOKUP($C$2,'LookUp Ranges'!$A$64:$CY$69,CG$38)*$B46,VLOOKUP($C$2,'LookUp Ranges'!$A$56:$CY$62,CG$38)*$B46))</f>
        <v>0</v>
      </c>
      <c r="CN46" s="257">
        <f ca="1">IF($J46=$B46,0,IF(AND('Bonus Depreciation Help'!$C$34="50%",$J$5=Inservice),VLOOKUP($C$2,'LookUp Ranges'!$A$64:$CY$69,CH$38)*$B46,VLOOKUP($C$2,'LookUp Ranges'!$A$56:$CY$62,CH$38)*$B46))</f>
        <v>0</v>
      </c>
      <c r="CO46" s="257">
        <f ca="1">IF($J46=$B46,0,IF(AND('Bonus Depreciation Help'!$C$34="50%",$J$5=Inservice),VLOOKUP($C$2,'LookUp Ranges'!$A$64:$CY$69,CI$38)*$B46,VLOOKUP($C$2,'LookUp Ranges'!$A$56:$CY$62,CI$38)*$B46))</f>
        <v>0</v>
      </c>
      <c r="CP46" s="257">
        <f ca="1">IF($J46=$B46,0,IF(AND('Bonus Depreciation Help'!$C$34="50%",$J$5=Inservice),VLOOKUP($C$2,'LookUp Ranges'!$A$64:$CY$69,CJ$38)*$B46,VLOOKUP($C$2,'LookUp Ranges'!$A$56:$CY$62,CJ$38)*$B46))</f>
        <v>0</v>
      </c>
      <c r="CQ46" s="257">
        <f ca="1">IF($J46=$B46,0,IF(AND('Bonus Depreciation Help'!$C$34="50%",$J$5=Inservice),VLOOKUP($C$2,'LookUp Ranges'!$A$64:$CY$69,CK$38)*$B46,VLOOKUP($C$2,'LookUp Ranges'!$A$56:$CY$62,CK$38)*$B46))</f>
        <v>0</v>
      </c>
      <c r="CR46" s="257">
        <f ca="1">IF($J46=$B46,0,IF(AND('Bonus Depreciation Help'!$C$34="50%",$J$5=Inservice),VLOOKUP($C$2,'LookUp Ranges'!$A$64:$CY$69,CL$38)*$B46,VLOOKUP($C$2,'LookUp Ranges'!$A$56:$CY$62,CL$38)*$B46))</f>
        <v>0</v>
      </c>
      <c r="CS46" s="257">
        <f ca="1">IF($J46=$B46,0,IF(AND('Bonus Depreciation Help'!$C$34="50%",$J$5=Inservice),VLOOKUP($C$2,'LookUp Ranges'!$A$64:$CY$69,CM$38)*$B46,VLOOKUP($C$2,'LookUp Ranges'!$A$56:$CY$62,CM$38)*$B46))</f>
        <v>0</v>
      </c>
      <c r="CT46" s="257">
        <f ca="1">IF($J46=$B46,0,IF(AND('Bonus Depreciation Help'!$C$34="50%",$J$5=Inservice),VLOOKUP($C$2,'LookUp Ranges'!$A$64:$CY$69,CN$38)*$B46,VLOOKUP($C$2,'LookUp Ranges'!$A$56:$CY$62,CN$38)*$B46))</f>
        <v>0</v>
      </c>
      <c r="CU46" s="257">
        <f ca="1">IF($J46=$B46,0,IF(AND('Bonus Depreciation Help'!$C$34="50%",$J$5=Inservice),VLOOKUP($C$2,'LookUp Ranges'!$A$64:$CY$69,CO$38)*$B46,VLOOKUP($C$2,'LookUp Ranges'!$A$56:$CY$62,CO$38)*$B46))</f>
        <v>0</v>
      </c>
      <c r="CV46" s="257">
        <f ca="1">IF($J46=$B46,0,IF(AND('Bonus Depreciation Help'!$C$34="50%",$J$5=Inservice),VLOOKUP($C$2,'LookUp Ranges'!$A$64:$CY$69,CP$38)*$B46,VLOOKUP($C$2,'LookUp Ranges'!$A$56:$CY$62,CP$38)*$B46))</f>
        <v>0</v>
      </c>
      <c r="CW46" s="257">
        <f ca="1">IF($J46=$B46,0,IF(AND('Bonus Depreciation Help'!$C$34="50%",$J$5=Inservice),VLOOKUP($C$2,'LookUp Ranges'!$A$64:$CY$69,CQ$38)*$B46,VLOOKUP($C$2,'LookUp Ranges'!$A$56:$CY$62,CQ$38)*$B46))</f>
        <v>0</v>
      </c>
      <c r="CX46" s="257">
        <f ca="1">IF($J46=$B46,0,IF(AND('Bonus Depreciation Help'!$C$34="50%",$J$5=Inservice),VLOOKUP($C$2,'LookUp Ranges'!$A$64:$CY$69,CR$38)*$B46,VLOOKUP($C$2,'LookUp Ranges'!$A$56:$CY$62,CR$38)*$B46))</f>
        <v>0</v>
      </c>
      <c r="CY46" s="247">
        <f t="shared" ca="1" si="28"/>
        <v>0</v>
      </c>
    </row>
    <row r="47" spans="1:103" x14ac:dyDescent="0.2">
      <c r="A47" s="246">
        <f t="shared" si="26"/>
        <v>9</v>
      </c>
      <c r="B47" s="238">
        <f t="shared" si="27"/>
        <v>0</v>
      </c>
      <c r="C47" s="248"/>
      <c r="D47" s="248"/>
      <c r="E47" s="248"/>
      <c r="F47" s="248"/>
      <c r="G47" s="248"/>
      <c r="H47" s="248"/>
      <c r="I47" s="248"/>
      <c r="J47" s="248"/>
      <c r="K47" s="256">
        <f ca="1">IF(AND('Bonus Depreciation Help'!$C$34="100%",K$5=Inservice),$B47,IF(AND('Bonus Depreciation Help'!$C$34="50%",K$5=Inservice),VLOOKUP($C$2,'LookUp Ranges'!$A$64:$CY$69,D$38)*$B47,VLOOKUP($C$2,'LookUp Ranges'!$A$56:$CY$62,D$38)*$B47))</f>
        <v>0</v>
      </c>
      <c r="L47" s="256">
        <f ca="1">IF($K47=$B47,0,IF(AND('Bonus Depreciation Help'!$C$34="50%",$K$5=Inservice),VLOOKUP($C$2,'LookUp Ranges'!$A$64:$CY$69,E$38)*$B47,VLOOKUP($C$2,'LookUp Ranges'!$A$56:$CY$62,E$38)*$B47))</f>
        <v>0</v>
      </c>
      <c r="M47" s="256">
        <f ca="1">IF($K47=$B47,0,IF(AND('Bonus Depreciation Help'!$C$34="50%",$K$5=Inservice),VLOOKUP($C$2,'LookUp Ranges'!$A$64:$CY$69,F$38)*$B47,VLOOKUP($C$2,'LookUp Ranges'!$A$56:$CY$62,F$38)*$B47))</f>
        <v>0</v>
      </c>
      <c r="N47" s="256">
        <f ca="1">IF($K47=$B47,0,IF(AND('Bonus Depreciation Help'!$C$34="50%",$K$5=Inservice),VLOOKUP($C$2,'LookUp Ranges'!$A$64:$CY$69,G$38)*$B47,VLOOKUP($C$2,'LookUp Ranges'!$A$56:$CY$62,G$38)*$B47))</f>
        <v>0</v>
      </c>
      <c r="O47" s="256">
        <f ca="1">IF($K47=$B47,0,IF(AND('Bonus Depreciation Help'!$C$34="50%",$K$5=Inservice),VLOOKUP($C$2,'LookUp Ranges'!$A$64:$CY$69,H$38)*$B47,VLOOKUP($C$2,'LookUp Ranges'!$A$56:$CY$62,H$38)*$B47))</f>
        <v>0</v>
      </c>
      <c r="P47" s="256">
        <f ca="1">IF($K47=$B47,0,IF(AND('Bonus Depreciation Help'!$C$34="50%",$K$5=Inservice),VLOOKUP($C$2,'LookUp Ranges'!$A$64:$CY$69,I$38)*$B47,VLOOKUP($C$2,'LookUp Ranges'!$A$56:$CY$62,I$38)*$B47))</f>
        <v>0</v>
      </c>
      <c r="Q47" s="256">
        <f ca="1">IF($K47=$B47,0,IF(AND('Bonus Depreciation Help'!$C$34="50%",$K$5=Inservice),VLOOKUP($C$2,'LookUp Ranges'!$A$64:$CY$69,J$38)*$B47,VLOOKUP($C$2,'LookUp Ranges'!$A$56:$CY$62,J$38)*$B47))</f>
        <v>0</v>
      </c>
      <c r="R47" s="256">
        <f ca="1">IF($K47=$B47,0,IF(AND('Bonus Depreciation Help'!$C$34="50%",$K$5=Inservice),VLOOKUP($C$2,'LookUp Ranges'!$A$64:$CY$69,K$38)*$B47,VLOOKUP($C$2,'LookUp Ranges'!$A$56:$CY$62,K$38)*$B47))</f>
        <v>0</v>
      </c>
      <c r="S47" s="256">
        <f ca="1">IF($K47=$B47,0,IF(AND('Bonus Depreciation Help'!$C$34="50%",$K$5=Inservice),VLOOKUP($C$2,'LookUp Ranges'!$A$64:$CY$69,L$38)*$B47,VLOOKUP($C$2,'LookUp Ranges'!$A$56:$CY$62,L$38)*$B47))</f>
        <v>0</v>
      </c>
      <c r="T47" s="256">
        <f ca="1">IF($K47=$B47,0,IF(AND('Bonus Depreciation Help'!$C$34="50%",$K$5=Inservice),VLOOKUP($C$2,'LookUp Ranges'!$A$64:$CY$69,M$38)*$B47,VLOOKUP($C$2,'LookUp Ranges'!$A$56:$CY$62,M$38)*$B47))</f>
        <v>0</v>
      </c>
      <c r="U47" s="256">
        <f ca="1">IF($K47=$B47,0,IF(AND('Bonus Depreciation Help'!$C$34="50%",$K$5=Inservice),VLOOKUP($C$2,'LookUp Ranges'!$A$64:$CY$69,N$38)*$B47,VLOOKUP($C$2,'LookUp Ranges'!$A$56:$CY$62,N$38)*$B47))</f>
        <v>0</v>
      </c>
      <c r="V47" s="256">
        <f ca="1">IF($K47=$B47,0,IF(AND('Bonus Depreciation Help'!$C$34="50%",$K$5=Inservice),VLOOKUP($C$2,'LookUp Ranges'!$A$64:$CY$69,O$38)*$B47,VLOOKUP($C$2,'LookUp Ranges'!$A$56:$CY$62,O$38)*$B47))</f>
        <v>0</v>
      </c>
      <c r="W47" s="256">
        <f ca="1">IF($K47=$B47,0,IF(AND('Bonus Depreciation Help'!$C$34="50%",$K$5=Inservice),VLOOKUP($C$2,'LookUp Ranges'!$A$64:$CY$69,P$38)*$B47,VLOOKUP($C$2,'LookUp Ranges'!$A$56:$CY$62,P$38)*$B47))</f>
        <v>0</v>
      </c>
      <c r="X47" s="256">
        <f ca="1">IF($K47=$B47,0,IF(AND('Bonus Depreciation Help'!$C$34="50%",$K$5=Inservice),VLOOKUP($C$2,'LookUp Ranges'!$A$64:$CY$69,Q$38)*$B47,VLOOKUP($C$2,'LookUp Ranges'!$A$56:$CY$62,Q$38)*$B47))</f>
        <v>0</v>
      </c>
      <c r="Y47" s="256">
        <f ca="1">IF($K47=$B47,0,IF(AND('Bonus Depreciation Help'!$C$34="50%",$K$5=Inservice),VLOOKUP($C$2,'LookUp Ranges'!$A$64:$CY$69,R$38)*$B47,VLOOKUP($C$2,'LookUp Ranges'!$A$56:$CY$62,R$38)*$B47))</f>
        <v>0</v>
      </c>
      <c r="Z47" s="257">
        <f ca="1">IF($K47=$B47,0,IF(AND('Bonus Depreciation Help'!$C$34="50%",$K$5=Inservice),VLOOKUP($C$2,'LookUp Ranges'!$A$64:$CY$69,S$38)*$B47,VLOOKUP($C$2,'LookUp Ranges'!$A$56:$CY$62,S$38)*$B47))</f>
        <v>0</v>
      </c>
      <c r="AA47" s="257">
        <f ca="1">IF($K47=$B47,0,IF(AND('Bonus Depreciation Help'!$C$34="50%",$K$5=Inservice),VLOOKUP($C$2,'LookUp Ranges'!$A$64:$CY$69,T$38)*$B47,VLOOKUP($C$2,'LookUp Ranges'!$A$56:$CY$62,T$38)*$B47))</f>
        <v>0</v>
      </c>
      <c r="AB47" s="257">
        <f ca="1">IF($K47=$B47,0,IF(AND('Bonus Depreciation Help'!$C$34="50%",$K$5=Inservice),VLOOKUP($C$2,'LookUp Ranges'!$A$64:$CY$69,U$38)*$B47,VLOOKUP($C$2,'LookUp Ranges'!$A$56:$CY$62,U$38)*$B47))</f>
        <v>0</v>
      </c>
      <c r="AC47" s="257">
        <f ca="1">IF($K47=$B47,0,IF(AND('Bonus Depreciation Help'!$C$34="50%",$K$5=Inservice),VLOOKUP($C$2,'LookUp Ranges'!$A$64:$CY$69,V$38)*$B47,VLOOKUP($C$2,'LookUp Ranges'!$A$56:$CY$62,V$38)*$B47))</f>
        <v>0</v>
      </c>
      <c r="AD47" s="257">
        <f ca="1">IF($K47=$B47,0,IF(AND('Bonus Depreciation Help'!$C$34="50%",$K$5=Inservice),VLOOKUP($C$2,'LookUp Ranges'!$A$64:$CY$69,W$38)*$B47,VLOOKUP($C$2,'LookUp Ranges'!$A$56:$CY$62,W$38)*$B47))</f>
        <v>0</v>
      </c>
      <c r="AE47" s="257">
        <f ca="1">IF($K47=$B47,0,IF(AND('Bonus Depreciation Help'!$C$34="50%",$K$5=Inservice),VLOOKUP($C$2,'LookUp Ranges'!$A$64:$CY$69,X$38)*$B47,VLOOKUP($C$2,'LookUp Ranges'!$A$56:$CY$62,X$38)*$B47))</f>
        <v>0</v>
      </c>
      <c r="AF47" s="257">
        <f ca="1">IF($K47=$B47,0,IF(AND('Bonus Depreciation Help'!$C$34="50%",$K$5=Inservice),VLOOKUP($C$2,'LookUp Ranges'!$A$64:$CY$69,Y$38)*$B47,VLOOKUP($C$2,'LookUp Ranges'!$A$56:$CY$62,Y$38)*$B47))</f>
        <v>0</v>
      </c>
      <c r="AG47" s="257">
        <f ca="1">IF($K47=$B47,0,IF(AND('Bonus Depreciation Help'!$C$34="50%",$K$5=Inservice),VLOOKUP($C$2,'LookUp Ranges'!$A$64:$CY$69,Z$38)*$B47,VLOOKUP($C$2,'LookUp Ranges'!$A$56:$CY$62,Z$38)*$B47))</f>
        <v>0</v>
      </c>
      <c r="AH47" s="257">
        <f ca="1">IF($K47=$B47,0,IF(AND('Bonus Depreciation Help'!$C$34="50%",$K$5=Inservice),VLOOKUP($C$2,'LookUp Ranges'!$A$64:$CY$69,AA$38)*$B47,VLOOKUP($C$2,'LookUp Ranges'!$A$56:$CY$62,AA$38)*$B47))</f>
        <v>0</v>
      </c>
      <c r="AI47" s="257">
        <f ca="1">IF($K47=$B47,0,IF(AND('Bonus Depreciation Help'!$C$34="50%",$K$5=Inservice),VLOOKUP($C$2,'LookUp Ranges'!$A$64:$CY$69,AB$38)*$B47,VLOOKUP($C$2,'LookUp Ranges'!$A$56:$CY$62,AB$38)*$B47))</f>
        <v>0</v>
      </c>
      <c r="AJ47" s="257">
        <f ca="1">IF($K47=$B47,0,IF(AND('Bonus Depreciation Help'!$C$34="50%",$K$5=Inservice),VLOOKUP($C$2,'LookUp Ranges'!$A$64:$CY$69,AC$38)*$B47,VLOOKUP($C$2,'LookUp Ranges'!$A$56:$CY$62,AC$38)*$B47))</f>
        <v>0</v>
      </c>
      <c r="AK47" s="257">
        <f ca="1">IF($K47=$B47,0,IF(AND('Bonus Depreciation Help'!$C$34="50%",$K$5=Inservice),VLOOKUP($C$2,'LookUp Ranges'!$A$64:$CY$69,AD$38)*$B47,VLOOKUP($C$2,'LookUp Ranges'!$A$56:$CY$62,AD$38)*$B47))</f>
        <v>0</v>
      </c>
      <c r="AL47" s="257">
        <f ca="1">IF($K47=$B47,0,IF(AND('Bonus Depreciation Help'!$C$34="50%",$K$5=Inservice),VLOOKUP($C$2,'LookUp Ranges'!$A$64:$CY$69,AE$38)*$B47,VLOOKUP($C$2,'LookUp Ranges'!$A$56:$CY$62,AE$38)*$B47))</f>
        <v>0</v>
      </c>
      <c r="AM47" s="257">
        <f ca="1">IF($K47=$B47,0,IF(AND('Bonus Depreciation Help'!$C$34="50%",$K$5=Inservice),VLOOKUP($C$2,'LookUp Ranges'!$A$64:$CY$69,AF$38)*$B47,VLOOKUP($C$2,'LookUp Ranges'!$A$56:$CY$62,AF$38)*$B47))</f>
        <v>0</v>
      </c>
      <c r="AN47" s="257">
        <f ca="1">IF($K47=$B47,0,IF(AND('Bonus Depreciation Help'!$C$34="50%",$K$5=Inservice),VLOOKUP($C$2,'LookUp Ranges'!$A$64:$CY$69,AG$38)*$B47,VLOOKUP($C$2,'LookUp Ranges'!$A$56:$CY$62,AG$38)*$B47))</f>
        <v>0</v>
      </c>
      <c r="AO47" s="257">
        <f ca="1">IF($K47=$B47,0,IF(AND('Bonus Depreciation Help'!$C$34="50%",$K$5=Inservice),VLOOKUP($C$2,'LookUp Ranges'!$A$64:$CY$69,AH$38)*$B47,VLOOKUP($C$2,'LookUp Ranges'!$A$56:$CY$62,AH$38)*$B47))</f>
        <v>0</v>
      </c>
      <c r="AP47" s="257">
        <f ca="1">IF($K47=$B47,0,IF(AND('Bonus Depreciation Help'!$C$34="50%",$K$5=Inservice),VLOOKUP($C$2,'LookUp Ranges'!$A$64:$CY$69,AI$38)*$B47,VLOOKUP($C$2,'LookUp Ranges'!$A$56:$CY$62,AI$38)*$B47))</f>
        <v>0</v>
      </c>
      <c r="AQ47" s="257">
        <f ca="1">IF($K47=$B47,0,IF(AND('Bonus Depreciation Help'!$C$34="50%",$K$5=Inservice),VLOOKUP($C$2,'LookUp Ranges'!$A$64:$CY$69,AJ$38)*$B47,VLOOKUP($C$2,'LookUp Ranges'!$A$56:$CY$62,AJ$38)*$B47))</f>
        <v>0</v>
      </c>
      <c r="AR47" s="257">
        <f ca="1">IF($K47=$B47,0,IF(AND('Bonus Depreciation Help'!$C$34="50%",$K$5=Inservice),VLOOKUP($C$2,'LookUp Ranges'!$A$64:$CY$69,AK$38)*$B47,VLOOKUP($C$2,'LookUp Ranges'!$A$56:$CY$62,AK$38)*$B47))</f>
        <v>0</v>
      </c>
      <c r="AS47" s="257">
        <f ca="1">IF($K47=$B47,0,IF(AND('Bonus Depreciation Help'!$C$34="50%",$K$5=Inservice),VLOOKUP($C$2,'LookUp Ranges'!$A$64:$CY$69,AL$38)*$B47,VLOOKUP($C$2,'LookUp Ranges'!$A$56:$CY$62,AL$38)*$B47))</f>
        <v>0</v>
      </c>
      <c r="AT47" s="257">
        <f ca="1">IF($K47=$B47,0,IF(AND('Bonus Depreciation Help'!$C$34="50%",$K$5=Inservice),VLOOKUP($C$2,'LookUp Ranges'!$A$64:$CY$69,AM$38)*$B47,VLOOKUP($C$2,'LookUp Ranges'!$A$56:$CY$62,AM$38)*$B47))</f>
        <v>0</v>
      </c>
      <c r="AU47" s="257">
        <f ca="1">IF($K47=$B47,0,IF(AND('Bonus Depreciation Help'!$C$34="50%",$K$5=Inservice),VLOOKUP($C$2,'LookUp Ranges'!$A$64:$CY$69,AN$38)*$B47,VLOOKUP($C$2,'LookUp Ranges'!$A$56:$CY$62,AN$38)*$B47))</f>
        <v>0</v>
      </c>
      <c r="AV47" s="257">
        <f ca="1">IF($K47=$B47,0,IF(AND('Bonus Depreciation Help'!$C$34="50%",$K$5=Inservice),VLOOKUP($C$2,'LookUp Ranges'!$A$64:$CY$69,AO$38)*$B47,VLOOKUP($C$2,'LookUp Ranges'!$A$56:$CY$62,AO$38)*$B47))</f>
        <v>0</v>
      </c>
      <c r="AW47" s="257">
        <f ca="1">IF($K47=$B47,0,IF(AND('Bonus Depreciation Help'!$C$34="50%",$K$5=Inservice),VLOOKUP($C$2,'LookUp Ranges'!$A$64:$CY$69,AP$38)*$B47,VLOOKUP($C$2,'LookUp Ranges'!$A$56:$CY$62,AP$38)*$B47))</f>
        <v>0</v>
      </c>
      <c r="AX47" s="257">
        <f ca="1">IF($K47=$B47,0,IF(AND('Bonus Depreciation Help'!$C$34="50%",$K$5=Inservice),VLOOKUP($C$2,'LookUp Ranges'!$A$64:$CY$69,AQ$38)*$B47,VLOOKUP($C$2,'LookUp Ranges'!$A$56:$CY$62,AQ$38)*$B47))</f>
        <v>0</v>
      </c>
      <c r="AY47" s="257">
        <f ca="1">IF($K47=$B47,0,IF(AND('Bonus Depreciation Help'!$C$34="50%",$K$5=Inservice),VLOOKUP($C$2,'LookUp Ranges'!$A$64:$CY$69,AR$38)*$B47,VLOOKUP($C$2,'LookUp Ranges'!$A$56:$CY$62,AR$38)*$B47))</f>
        <v>0</v>
      </c>
      <c r="AZ47" s="257">
        <f ca="1">IF($K47=$B47,0,IF(AND('Bonus Depreciation Help'!$C$34="50%",$K$5=Inservice),VLOOKUP($C$2,'LookUp Ranges'!$A$64:$CY$69,AS$38)*$B47,VLOOKUP($C$2,'LookUp Ranges'!$A$56:$CY$62,AS$38)*$B47))</f>
        <v>0</v>
      </c>
      <c r="BA47" s="257">
        <f ca="1">IF($K47=$B47,0,IF(AND('Bonus Depreciation Help'!$C$34="50%",$K$5=Inservice),VLOOKUP($C$2,'LookUp Ranges'!$A$64:$CY$69,AT$38)*$B47,VLOOKUP($C$2,'LookUp Ranges'!$A$56:$CY$62,AT$38)*$B47))</f>
        <v>0</v>
      </c>
      <c r="BB47" s="257">
        <f ca="1">IF($K47=$B47,0,IF(AND('Bonus Depreciation Help'!$C$34="50%",$K$5=Inservice),VLOOKUP($C$2,'LookUp Ranges'!$A$64:$CY$69,AU$38)*$B47,VLOOKUP($C$2,'LookUp Ranges'!$A$56:$CY$62,AU$38)*$B47))</f>
        <v>0</v>
      </c>
      <c r="BC47" s="257">
        <f ca="1">IF($K47=$B47,0,IF(AND('Bonus Depreciation Help'!$C$34="50%",$K$5=Inservice),VLOOKUP($C$2,'LookUp Ranges'!$A$64:$CY$69,AV$38)*$B47,VLOOKUP($C$2,'LookUp Ranges'!$A$56:$CY$62,AV$38)*$B47))</f>
        <v>0</v>
      </c>
      <c r="BD47" s="257">
        <f ca="1">IF($K47=$B47,0,IF(AND('Bonus Depreciation Help'!$C$34="50%",$K$5=Inservice),VLOOKUP($C$2,'LookUp Ranges'!$A$64:$CY$69,AW$38)*$B47,VLOOKUP($C$2,'LookUp Ranges'!$A$56:$CY$62,AW$38)*$B47))</f>
        <v>0</v>
      </c>
      <c r="BE47" s="257">
        <f ca="1">IF($K47=$B47,0,IF(AND('Bonus Depreciation Help'!$C$34="50%",$K$5=Inservice),VLOOKUP($C$2,'LookUp Ranges'!$A$64:$CY$69,AX$38)*$B47,VLOOKUP($C$2,'LookUp Ranges'!$A$56:$CY$62,AX$38)*$B47))</f>
        <v>0</v>
      </c>
      <c r="BF47" s="257">
        <f ca="1">IF($K47=$B47,0,IF(AND('Bonus Depreciation Help'!$C$34="50%",$K$5=Inservice),VLOOKUP($C$2,'LookUp Ranges'!$A$64:$CY$69,AY$38)*$B47,VLOOKUP($C$2,'LookUp Ranges'!$A$56:$CY$62,AY$38)*$B47))</f>
        <v>0</v>
      </c>
      <c r="BG47" s="257">
        <f ca="1">IF($K47=$B47,0,IF(AND('Bonus Depreciation Help'!$C$34="50%",$K$5=Inservice),VLOOKUP($C$2,'LookUp Ranges'!$A$64:$CY$69,AZ$38)*$B47,VLOOKUP($C$2,'LookUp Ranges'!$A$56:$CY$62,AZ$38)*$B47))</f>
        <v>0</v>
      </c>
      <c r="BH47" s="257">
        <f ca="1">IF($K47=$B47,0,IF(AND('Bonus Depreciation Help'!$C$34="50%",$K$5=Inservice),VLOOKUP($C$2,'LookUp Ranges'!$A$64:$CY$69,BA$38)*$B47,VLOOKUP($C$2,'LookUp Ranges'!$A$56:$CY$62,BA$38)*$B47))</f>
        <v>0</v>
      </c>
      <c r="BI47" s="257">
        <f ca="1">IF($K47=$B47,0,IF(AND('Bonus Depreciation Help'!$C$34="50%",$K$5=Inservice),VLOOKUP($C$2,'LookUp Ranges'!$A$64:$CY$69,BB$38)*$B47,VLOOKUP($C$2,'LookUp Ranges'!$A$56:$CY$62,BB$38)*$B47))</f>
        <v>0</v>
      </c>
      <c r="BJ47" s="257">
        <f ca="1">IF($K47=$B47,0,IF(AND('Bonus Depreciation Help'!$C$34="50%",$K$5=Inservice),VLOOKUP($C$2,'LookUp Ranges'!$A$64:$CY$69,BC$38)*$B47,VLOOKUP($C$2,'LookUp Ranges'!$A$56:$CY$62,BC$38)*$B47))</f>
        <v>0</v>
      </c>
      <c r="BK47" s="257">
        <f ca="1">IF($K47=$B47,0,IF(AND('Bonus Depreciation Help'!$C$34="50%",$K$5=Inservice),VLOOKUP($C$2,'LookUp Ranges'!$A$64:$CY$69,BD$38)*$B47,VLOOKUP($C$2,'LookUp Ranges'!$A$56:$CY$62,BD$38)*$B47))</f>
        <v>0</v>
      </c>
      <c r="BL47" s="257">
        <f ca="1">IF($K47=$B47,0,IF(AND('Bonus Depreciation Help'!$C$34="50%",$K$5=Inservice),VLOOKUP($C$2,'LookUp Ranges'!$A$64:$CY$69,BE$38)*$B47,VLOOKUP($C$2,'LookUp Ranges'!$A$56:$CY$62,BE$38)*$B47))</f>
        <v>0</v>
      </c>
      <c r="BM47" s="257">
        <f ca="1">IF($K47=$B47,0,IF(AND('Bonus Depreciation Help'!$C$34="50%",$K$5=Inservice),VLOOKUP($C$2,'LookUp Ranges'!$A$64:$CY$69,BF$38)*$B47,VLOOKUP($C$2,'LookUp Ranges'!$A$56:$CY$62,BF$38)*$B47))</f>
        <v>0</v>
      </c>
      <c r="BN47" s="257">
        <f ca="1">IF($K47=$B47,0,IF(AND('Bonus Depreciation Help'!$C$34="50%",$K$5=Inservice),VLOOKUP($C$2,'LookUp Ranges'!$A$64:$CY$69,BG$38)*$B47,VLOOKUP($C$2,'LookUp Ranges'!$A$56:$CY$62,BG$38)*$B47))</f>
        <v>0</v>
      </c>
      <c r="BO47" s="257">
        <f ca="1">IF($K47=$B47,0,IF(AND('Bonus Depreciation Help'!$C$34="50%",$K$5=Inservice),VLOOKUP($C$2,'LookUp Ranges'!$A$64:$CY$69,BH$38)*$B47,VLOOKUP($C$2,'LookUp Ranges'!$A$56:$CY$62,BH$38)*$B47))</f>
        <v>0</v>
      </c>
      <c r="BP47" s="257">
        <f ca="1">IF($K47=$B47,0,IF(AND('Bonus Depreciation Help'!$C$34="50%",$K$5=Inservice),VLOOKUP($C$2,'LookUp Ranges'!$A$64:$CY$69,BI$38)*$B47,VLOOKUP($C$2,'LookUp Ranges'!$A$56:$CY$62,BI$38)*$B47))</f>
        <v>0</v>
      </c>
      <c r="BQ47" s="257">
        <f ca="1">IF($K47=$B47,0,IF(AND('Bonus Depreciation Help'!$C$34="50%",$K$5=Inservice),VLOOKUP($C$2,'LookUp Ranges'!$A$64:$CY$69,BJ$38)*$B47,VLOOKUP($C$2,'LookUp Ranges'!$A$56:$CY$62,BJ$38)*$B47))</f>
        <v>0</v>
      </c>
      <c r="BR47" s="257">
        <f ca="1">IF($K47=$B47,0,IF(AND('Bonus Depreciation Help'!$C$34="50%",$K$5=Inservice),VLOOKUP($C$2,'LookUp Ranges'!$A$64:$CY$69,BK$38)*$B47,VLOOKUP($C$2,'LookUp Ranges'!$A$56:$CY$62,BK$38)*$B47))</f>
        <v>0</v>
      </c>
      <c r="BS47" s="257">
        <f ca="1">IF($K47=$B47,0,IF(AND('Bonus Depreciation Help'!$C$34="50%",$K$5=Inservice),VLOOKUP($C$2,'LookUp Ranges'!$A$64:$CY$69,BL$38)*$B47,VLOOKUP($C$2,'LookUp Ranges'!$A$56:$CY$62,BL$38)*$B47))</f>
        <v>0</v>
      </c>
      <c r="BT47" s="257">
        <f ca="1">IF($K47=$B47,0,IF(AND('Bonus Depreciation Help'!$C$34="50%",$K$5=Inservice),VLOOKUP($C$2,'LookUp Ranges'!$A$64:$CY$69,BM$38)*$B47,VLOOKUP($C$2,'LookUp Ranges'!$A$56:$CY$62,BM$38)*$B47))</f>
        <v>0</v>
      </c>
      <c r="BU47" s="257">
        <f ca="1">IF($K47=$B47,0,IF(AND('Bonus Depreciation Help'!$C$34="50%",$K$5=Inservice),VLOOKUP($C$2,'LookUp Ranges'!$A$64:$CY$69,BN$38)*$B47,VLOOKUP($C$2,'LookUp Ranges'!$A$56:$CY$62,BN$38)*$B47))</f>
        <v>0</v>
      </c>
      <c r="BV47" s="257">
        <f ca="1">IF($K47=$B47,0,IF(AND('Bonus Depreciation Help'!$C$34="50%",$K$5=Inservice),VLOOKUP($C$2,'LookUp Ranges'!$A$64:$CY$69,BO$38)*$B47,VLOOKUP($C$2,'LookUp Ranges'!$A$56:$CY$62,BO$38)*$B47))</f>
        <v>0</v>
      </c>
      <c r="BW47" s="257">
        <f ca="1">IF($K47=$B47,0,IF(AND('Bonus Depreciation Help'!$C$34="50%",$K$5=Inservice),VLOOKUP($C$2,'LookUp Ranges'!$A$64:$CY$69,BP$38)*$B47,VLOOKUP($C$2,'LookUp Ranges'!$A$56:$CY$62,BP$38)*$B47))</f>
        <v>0</v>
      </c>
      <c r="BX47" s="257">
        <f ca="1">IF($K47=$B47,0,IF(AND('Bonus Depreciation Help'!$C$34="50%",$K$5=Inservice),VLOOKUP($C$2,'LookUp Ranges'!$A$64:$CY$69,BQ$38)*$B47,VLOOKUP($C$2,'LookUp Ranges'!$A$56:$CY$62,BQ$38)*$B47))</f>
        <v>0</v>
      </c>
      <c r="BY47" s="257">
        <f ca="1">IF($K47=$B47,0,IF(AND('Bonus Depreciation Help'!$C$34="50%",$K$5=Inservice),VLOOKUP($C$2,'LookUp Ranges'!$A$64:$CY$69,BR$38)*$B47,VLOOKUP($C$2,'LookUp Ranges'!$A$56:$CY$62,BR$38)*$B47))</f>
        <v>0</v>
      </c>
      <c r="BZ47" s="257">
        <f ca="1">IF($K47=$B47,0,IF(AND('Bonus Depreciation Help'!$C$34="50%",$K$5=Inservice),VLOOKUP($C$2,'LookUp Ranges'!$A$64:$CY$69,BS$38)*$B47,VLOOKUP($C$2,'LookUp Ranges'!$A$56:$CY$62,BS$38)*$B47))</f>
        <v>0</v>
      </c>
      <c r="CA47" s="257">
        <f ca="1">IF($K47=$B47,0,IF(AND('Bonus Depreciation Help'!$C$34="50%",$K$5=Inservice),VLOOKUP($C$2,'LookUp Ranges'!$A$64:$CY$69,BT$38)*$B47,VLOOKUP($C$2,'LookUp Ranges'!$A$56:$CY$62,BT$38)*$B47))</f>
        <v>0</v>
      </c>
      <c r="CB47" s="257">
        <f ca="1">IF($K47=$B47,0,IF(AND('Bonus Depreciation Help'!$C$34="50%",$K$5=Inservice),VLOOKUP($C$2,'LookUp Ranges'!$A$64:$CY$69,BU$38)*$B47,VLOOKUP($C$2,'LookUp Ranges'!$A$56:$CY$62,BU$38)*$B47))</f>
        <v>0</v>
      </c>
      <c r="CC47" s="257">
        <f ca="1">IF($K47=$B47,0,IF(AND('Bonus Depreciation Help'!$C$34="50%",$K$5=Inservice),VLOOKUP($C$2,'LookUp Ranges'!$A$64:$CY$69,BV$38)*$B47,VLOOKUP($C$2,'LookUp Ranges'!$A$56:$CY$62,BV$38)*$B47))</f>
        <v>0</v>
      </c>
      <c r="CD47" s="257">
        <f ca="1">IF($K47=$B47,0,IF(AND('Bonus Depreciation Help'!$C$34="50%",$K$5=Inservice),VLOOKUP($C$2,'LookUp Ranges'!$A$64:$CY$69,BW$38)*$B47,VLOOKUP($C$2,'LookUp Ranges'!$A$56:$CY$62,BW$38)*$B47))</f>
        <v>0</v>
      </c>
      <c r="CE47" s="257">
        <f ca="1">IF($K47=$B47,0,IF(AND('Bonus Depreciation Help'!$C$34="50%",$K$5=Inservice),VLOOKUP($C$2,'LookUp Ranges'!$A$64:$CY$69,BX$38)*$B47,VLOOKUP($C$2,'LookUp Ranges'!$A$56:$CY$62,BX$38)*$B47))</f>
        <v>0</v>
      </c>
      <c r="CF47" s="257">
        <f ca="1">IF($K47=$B47,0,IF(AND('Bonus Depreciation Help'!$C$34="50%",$K$5=Inservice),VLOOKUP($C$2,'LookUp Ranges'!$A$64:$CY$69,BY$38)*$B47,VLOOKUP($C$2,'LookUp Ranges'!$A$56:$CY$62,BY$38)*$B47))</f>
        <v>0</v>
      </c>
      <c r="CG47" s="257">
        <f ca="1">IF($K47=$B47,0,IF(AND('Bonus Depreciation Help'!$C$34="50%",$K$5=Inservice),VLOOKUP($C$2,'LookUp Ranges'!$A$64:$CY$69,BZ$38)*$B47,VLOOKUP($C$2,'LookUp Ranges'!$A$56:$CY$62,BZ$38)*$B47))</f>
        <v>0</v>
      </c>
      <c r="CH47" s="257">
        <f ca="1">IF($K47=$B47,0,IF(AND('Bonus Depreciation Help'!$C$34="50%",$K$5=Inservice),VLOOKUP($C$2,'LookUp Ranges'!$A$64:$CY$69,CA$38)*$B47,VLOOKUP($C$2,'LookUp Ranges'!$A$56:$CY$62,CA$38)*$B47))</f>
        <v>0</v>
      </c>
      <c r="CI47" s="257">
        <f ca="1">IF($K47=$B47,0,IF(AND('Bonus Depreciation Help'!$C$34="50%",$K$5=Inservice),VLOOKUP($C$2,'LookUp Ranges'!$A$64:$CY$69,CB$38)*$B47,VLOOKUP($C$2,'LookUp Ranges'!$A$56:$CY$62,CB$38)*$B47))</f>
        <v>0</v>
      </c>
      <c r="CJ47" s="257">
        <f ca="1">IF($K47=$B47,0,IF(AND('Bonus Depreciation Help'!$C$34="50%",$K$5=Inservice),VLOOKUP($C$2,'LookUp Ranges'!$A$64:$CY$69,CC$38)*$B47,VLOOKUP($C$2,'LookUp Ranges'!$A$56:$CY$62,CC$38)*$B47))</f>
        <v>0</v>
      </c>
      <c r="CK47" s="257">
        <f ca="1">IF($K47=$B47,0,IF(AND('Bonus Depreciation Help'!$C$34="50%",$K$5=Inservice),VLOOKUP($C$2,'LookUp Ranges'!$A$64:$CY$69,CD$38)*$B47,VLOOKUP($C$2,'LookUp Ranges'!$A$56:$CY$62,CD$38)*$B47))</f>
        <v>0</v>
      </c>
      <c r="CL47" s="257">
        <f ca="1">IF($K47=$B47,0,IF(AND('Bonus Depreciation Help'!$C$34="50%",$K$5=Inservice),VLOOKUP($C$2,'LookUp Ranges'!$A$64:$CY$69,CE$38)*$B47,VLOOKUP($C$2,'LookUp Ranges'!$A$56:$CY$62,CE$38)*$B47))</f>
        <v>0</v>
      </c>
      <c r="CM47" s="257">
        <f ca="1">IF($K47=$B47,0,IF(AND('Bonus Depreciation Help'!$C$34="50%",$K$5=Inservice),VLOOKUP($C$2,'LookUp Ranges'!$A$64:$CY$69,CF$38)*$B47,VLOOKUP($C$2,'LookUp Ranges'!$A$56:$CY$62,CF$38)*$B47))</f>
        <v>0</v>
      </c>
      <c r="CN47" s="257">
        <f ca="1">IF($K47=$B47,0,IF(AND('Bonus Depreciation Help'!$C$34="50%",$K$5=Inservice),VLOOKUP($C$2,'LookUp Ranges'!$A$64:$CY$69,CG$38)*$B47,VLOOKUP($C$2,'LookUp Ranges'!$A$56:$CY$62,CG$38)*$B47))</f>
        <v>0</v>
      </c>
      <c r="CO47" s="257">
        <f ca="1">IF($K47=$B47,0,IF(AND('Bonus Depreciation Help'!$C$34="50%",$K$5=Inservice),VLOOKUP($C$2,'LookUp Ranges'!$A$64:$CY$69,CH$38)*$B47,VLOOKUP($C$2,'LookUp Ranges'!$A$56:$CY$62,CH$38)*$B47))</f>
        <v>0</v>
      </c>
      <c r="CP47" s="257">
        <f ca="1">IF($K47=$B47,0,IF(AND('Bonus Depreciation Help'!$C$34="50%",$K$5=Inservice),VLOOKUP($C$2,'LookUp Ranges'!$A$64:$CY$69,CI$38)*$B47,VLOOKUP($C$2,'LookUp Ranges'!$A$56:$CY$62,CI$38)*$B47))</f>
        <v>0</v>
      </c>
      <c r="CQ47" s="257">
        <f ca="1">IF($K47=$B47,0,IF(AND('Bonus Depreciation Help'!$C$34="50%",$K$5=Inservice),VLOOKUP($C$2,'LookUp Ranges'!$A$64:$CY$69,CJ$38)*$B47,VLOOKUP($C$2,'LookUp Ranges'!$A$56:$CY$62,CJ$38)*$B47))</f>
        <v>0</v>
      </c>
      <c r="CR47" s="257">
        <f ca="1">IF($K47=$B47,0,IF(AND('Bonus Depreciation Help'!$C$34="50%",$K$5=Inservice),VLOOKUP($C$2,'LookUp Ranges'!$A$64:$CY$69,CK$38)*$B47,VLOOKUP($C$2,'LookUp Ranges'!$A$56:$CY$62,CK$38)*$B47))</f>
        <v>0</v>
      </c>
      <c r="CS47" s="257">
        <f ca="1">IF($K47=$B47,0,IF(AND('Bonus Depreciation Help'!$C$34="50%",$K$5=Inservice),VLOOKUP($C$2,'LookUp Ranges'!$A$64:$CY$69,CL$38)*$B47,VLOOKUP($C$2,'LookUp Ranges'!$A$56:$CY$62,CL$38)*$B47))</f>
        <v>0</v>
      </c>
      <c r="CT47" s="257">
        <f ca="1">IF($K47=$B47,0,IF(AND('Bonus Depreciation Help'!$C$34="50%",$K$5=Inservice),VLOOKUP($C$2,'LookUp Ranges'!$A$64:$CY$69,CM$38)*$B47,VLOOKUP($C$2,'LookUp Ranges'!$A$56:$CY$62,CM$38)*$B47))</f>
        <v>0</v>
      </c>
      <c r="CU47" s="257">
        <f ca="1">IF($K47=$B47,0,IF(AND('Bonus Depreciation Help'!$C$34="50%",$K$5=Inservice),VLOOKUP($C$2,'LookUp Ranges'!$A$64:$CY$69,CN$38)*$B47,VLOOKUP($C$2,'LookUp Ranges'!$A$56:$CY$62,CN$38)*$B47))</f>
        <v>0</v>
      </c>
      <c r="CV47" s="257">
        <f ca="1">IF($K47=$B47,0,IF(AND('Bonus Depreciation Help'!$C$34="50%",$K$5=Inservice),VLOOKUP($C$2,'LookUp Ranges'!$A$64:$CY$69,CO$38)*$B47,VLOOKUP($C$2,'LookUp Ranges'!$A$56:$CY$62,CO$38)*$B47))</f>
        <v>0</v>
      </c>
      <c r="CW47" s="257">
        <f ca="1">IF($K47=$B47,0,IF(AND('Bonus Depreciation Help'!$C$34="50%",$K$5=Inservice),VLOOKUP($C$2,'LookUp Ranges'!$A$64:$CY$69,CP$38)*$B47,VLOOKUP($C$2,'LookUp Ranges'!$A$56:$CY$62,CP$38)*$B47))</f>
        <v>0</v>
      </c>
      <c r="CX47" s="257">
        <f ca="1">IF($K47=$B47,0,IF(AND('Bonus Depreciation Help'!$C$34="50%",$K$5=Inservice),VLOOKUP($C$2,'LookUp Ranges'!$A$64:$CY$69,CQ$38)*$B47,VLOOKUP($C$2,'LookUp Ranges'!$A$56:$CY$62,CQ$38)*$B47))</f>
        <v>0</v>
      </c>
      <c r="CY47" s="247">
        <f t="shared" ca="1" si="28"/>
        <v>0</v>
      </c>
    </row>
    <row r="48" spans="1:103" x14ac:dyDescent="0.2">
      <c r="A48" s="246">
        <f t="shared" si="26"/>
        <v>10</v>
      </c>
      <c r="B48" s="238">
        <f t="shared" si="27"/>
        <v>0</v>
      </c>
      <c r="C48" s="248"/>
      <c r="D48" s="248"/>
      <c r="E48" s="248"/>
      <c r="F48" s="248"/>
      <c r="G48" s="248"/>
      <c r="H48" s="248"/>
      <c r="I48" s="248"/>
      <c r="J48" s="248"/>
      <c r="K48" s="248"/>
      <c r="L48" s="256">
        <f ca="1">IF(AND('Bonus Depreciation Help'!$C$34="100%",L$5=Inservice),$B48,IF(AND('Bonus Depreciation Help'!$C$34="50%",L$5=Inservice),VLOOKUP($C$2,'LookUp Ranges'!$A$64:$CY$69,D$38)*$B48,VLOOKUP($C$2,'LookUp Ranges'!$A$56:$CY$62,D$38)*$B48))</f>
        <v>0</v>
      </c>
      <c r="M48" s="256">
        <f ca="1">IF($L48=$B48,0,IF(AND('Bonus Depreciation Help'!$C$34="50%",$L$5=Inservice),VLOOKUP($C$2,'LookUp Ranges'!$A$64:$CY$69,E$38)*$B48,VLOOKUP($C$2,'LookUp Ranges'!$A$56:$CY$62,E$38)*$B48))</f>
        <v>0</v>
      </c>
      <c r="N48" s="256">
        <f ca="1">IF($L48=$B48,0,IF(AND('Bonus Depreciation Help'!$C$34="50%",$L$5=Inservice),VLOOKUP($C$2,'LookUp Ranges'!$A$64:$CY$69,F$38)*$B48,VLOOKUP($C$2,'LookUp Ranges'!$A$56:$CY$62,F$38)*$B48))</f>
        <v>0</v>
      </c>
      <c r="O48" s="256">
        <f ca="1">IF($L48=$B48,0,IF(AND('Bonus Depreciation Help'!$C$34="50%",$L$5=Inservice),VLOOKUP($C$2,'LookUp Ranges'!$A$64:$CY$69,G$38)*$B48,VLOOKUP($C$2,'LookUp Ranges'!$A$56:$CY$62,G$38)*$B48))</f>
        <v>0</v>
      </c>
      <c r="P48" s="256">
        <f ca="1">IF($L48=$B48,0,IF(AND('Bonus Depreciation Help'!$C$34="50%",$L$5=Inservice),VLOOKUP($C$2,'LookUp Ranges'!$A$64:$CY$69,H$38)*$B48,VLOOKUP($C$2,'LookUp Ranges'!$A$56:$CY$62,H$38)*$B48))</f>
        <v>0</v>
      </c>
      <c r="Q48" s="256">
        <f ca="1">IF($L48=$B48,0,IF(AND('Bonus Depreciation Help'!$C$34="50%",$L$5=Inservice),VLOOKUP($C$2,'LookUp Ranges'!$A$64:$CY$69,I$38)*$B48,VLOOKUP($C$2,'LookUp Ranges'!$A$56:$CY$62,I$38)*$B48))</f>
        <v>0</v>
      </c>
      <c r="R48" s="256">
        <f ca="1">IF($L48=$B48,0,IF(AND('Bonus Depreciation Help'!$C$34="50%",$L$5=Inservice),VLOOKUP($C$2,'LookUp Ranges'!$A$64:$CY$69,J$38)*$B48,VLOOKUP($C$2,'LookUp Ranges'!$A$56:$CY$62,J$38)*$B48))</f>
        <v>0</v>
      </c>
      <c r="S48" s="256">
        <f ca="1">IF($L48=$B48,0,IF(AND('Bonus Depreciation Help'!$C$34="50%",$L$5=Inservice),VLOOKUP($C$2,'LookUp Ranges'!$A$64:$CY$69,K$38)*$B48,VLOOKUP($C$2,'LookUp Ranges'!$A$56:$CY$62,K$38)*$B48))</f>
        <v>0</v>
      </c>
      <c r="T48" s="256">
        <f ca="1">IF($L48=$B48,0,IF(AND('Bonus Depreciation Help'!$C$34="50%",$L$5=Inservice),VLOOKUP($C$2,'LookUp Ranges'!$A$64:$CY$69,L$38)*$B48,VLOOKUP($C$2,'LookUp Ranges'!$A$56:$CY$62,L$38)*$B48))</f>
        <v>0</v>
      </c>
      <c r="U48" s="256">
        <f ca="1">IF($L48=$B48,0,IF(AND('Bonus Depreciation Help'!$C$34="50%",$L$5=Inservice),VLOOKUP($C$2,'LookUp Ranges'!$A$64:$CY$69,M$38)*$B48,VLOOKUP($C$2,'LookUp Ranges'!$A$56:$CY$62,M$38)*$B48))</f>
        <v>0</v>
      </c>
      <c r="V48" s="256">
        <f ca="1">IF($L48=$B48,0,IF(AND('Bonus Depreciation Help'!$C$34="50%",$L$5=Inservice),VLOOKUP($C$2,'LookUp Ranges'!$A$64:$CY$69,N$38)*$B48,VLOOKUP($C$2,'LookUp Ranges'!$A$56:$CY$62,N$38)*$B48))</f>
        <v>0</v>
      </c>
      <c r="W48" s="256">
        <f ca="1">IF($L48=$B48,0,IF(AND('Bonus Depreciation Help'!$C$34="50%",$L$5=Inservice),VLOOKUP($C$2,'LookUp Ranges'!$A$64:$CY$69,O$38)*$B48,VLOOKUP($C$2,'LookUp Ranges'!$A$56:$CY$62,O$38)*$B48))</f>
        <v>0</v>
      </c>
      <c r="X48" s="256">
        <f ca="1">IF($L48=$B48,0,IF(AND('Bonus Depreciation Help'!$C$34="50%",$L$5=Inservice),VLOOKUP($C$2,'LookUp Ranges'!$A$64:$CY$69,P$38)*$B48,VLOOKUP($C$2,'LookUp Ranges'!$A$56:$CY$62,P$38)*$B48))</f>
        <v>0</v>
      </c>
      <c r="Y48" s="256">
        <f ca="1">IF($L48=$B48,0,IF(AND('Bonus Depreciation Help'!$C$34="50%",$L$5=Inservice),VLOOKUP($C$2,'LookUp Ranges'!$A$64:$CY$69,Q$38)*$B48,VLOOKUP($C$2,'LookUp Ranges'!$A$56:$CY$62,Q$38)*$B48))</f>
        <v>0</v>
      </c>
      <c r="Z48" s="257">
        <f ca="1">IF($L48=$B48,0,IF(AND('Bonus Depreciation Help'!$C$34="50%",$L$5=Inservice),VLOOKUP($C$2,'LookUp Ranges'!$A$64:$CY$69,R$38)*$B48,VLOOKUP($C$2,'LookUp Ranges'!$A$56:$CY$62,R$38)*$B48))</f>
        <v>0</v>
      </c>
      <c r="AA48" s="257">
        <f ca="1">IF($L48=$B48,0,IF(AND('Bonus Depreciation Help'!$C$34="50%",$L$5=Inservice),VLOOKUP($C$2,'LookUp Ranges'!$A$64:$CY$69,S$38)*$B48,VLOOKUP($C$2,'LookUp Ranges'!$A$56:$CY$62,S$38)*$B48))</f>
        <v>0</v>
      </c>
      <c r="AB48" s="257">
        <f ca="1">IF($L48=$B48,0,IF(AND('Bonus Depreciation Help'!$C$34="50%",$L$5=Inservice),VLOOKUP($C$2,'LookUp Ranges'!$A$64:$CY$69,T$38)*$B48,VLOOKUP($C$2,'LookUp Ranges'!$A$56:$CY$62,T$38)*$B48))</f>
        <v>0</v>
      </c>
      <c r="AC48" s="257">
        <f ca="1">IF($L48=$B48,0,IF(AND('Bonus Depreciation Help'!$C$34="50%",$L$5=Inservice),VLOOKUP($C$2,'LookUp Ranges'!$A$64:$CY$69,U$38)*$B48,VLOOKUP($C$2,'LookUp Ranges'!$A$56:$CY$62,U$38)*$B48))</f>
        <v>0</v>
      </c>
      <c r="AD48" s="257">
        <f ca="1">IF($L48=$B48,0,IF(AND('Bonus Depreciation Help'!$C$34="50%",$L$5=Inservice),VLOOKUP($C$2,'LookUp Ranges'!$A$64:$CY$69,V$38)*$B48,VLOOKUP($C$2,'LookUp Ranges'!$A$56:$CY$62,V$38)*$B48))</f>
        <v>0</v>
      </c>
      <c r="AE48" s="257">
        <f ca="1">IF($L48=$B48,0,IF(AND('Bonus Depreciation Help'!$C$34="50%",$L$5=Inservice),VLOOKUP($C$2,'LookUp Ranges'!$A$64:$CY$69,W$38)*$B48,VLOOKUP($C$2,'LookUp Ranges'!$A$56:$CY$62,W$38)*$B48))</f>
        <v>0</v>
      </c>
      <c r="AF48" s="257">
        <f ca="1">IF($L48=$B48,0,IF(AND('Bonus Depreciation Help'!$C$34="50%",$L$5=Inservice),VLOOKUP($C$2,'LookUp Ranges'!$A$64:$CY$69,X$38)*$B48,VLOOKUP($C$2,'LookUp Ranges'!$A$56:$CY$62,X$38)*$B48))</f>
        <v>0</v>
      </c>
      <c r="AG48" s="257">
        <f ca="1">IF($L48=$B48,0,IF(AND('Bonus Depreciation Help'!$C$34="50%",$L$5=Inservice),VLOOKUP($C$2,'LookUp Ranges'!$A$64:$CY$69,Y$38)*$B48,VLOOKUP($C$2,'LookUp Ranges'!$A$56:$CY$62,Y$38)*$B48))</f>
        <v>0</v>
      </c>
      <c r="AH48" s="257">
        <f ca="1">IF($L48=$B48,0,IF(AND('Bonus Depreciation Help'!$C$34="50%",$L$5=Inservice),VLOOKUP($C$2,'LookUp Ranges'!$A$64:$CY$69,Z$38)*$B48,VLOOKUP($C$2,'LookUp Ranges'!$A$56:$CY$62,Z$38)*$B48))</f>
        <v>0</v>
      </c>
      <c r="AI48" s="257">
        <f ca="1">IF($L48=$B48,0,IF(AND('Bonus Depreciation Help'!$C$34="50%",$L$5=Inservice),VLOOKUP($C$2,'LookUp Ranges'!$A$64:$CY$69,AA$38)*$B48,VLOOKUP($C$2,'LookUp Ranges'!$A$56:$CY$62,AA$38)*$B48))</f>
        <v>0</v>
      </c>
      <c r="AJ48" s="257">
        <f ca="1">IF($L48=$B48,0,IF(AND('Bonus Depreciation Help'!$C$34="50%",$L$5=Inservice),VLOOKUP($C$2,'LookUp Ranges'!$A$64:$CY$69,AB$38)*$B48,VLOOKUP($C$2,'LookUp Ranges'!$A$56:$CY$62,AB$38)*$B48))</f>
        <v>0</v>
      </c>
      <c r="AK48" s="257">
        <f ca="1">IF($L48=$B48,0,IF(AND('Bonus Depreciation Help'!$C$34="50%",$L$5=Inservice),VLOOKUP($C$2,'LookUp Ranges'!$A$64:$CY$69,AC$38)*$B48,VLOOKUP($C$2,'LookUp Ranges'!$A$56:$CY$62,AC$38)*$B48))</f>
        <v>0</v>
      </c>
      <c r="AL48" s="257">
        <f ca="1">IF($L48=$B48,0,IF(AND('Bonus Depreciation Help'!$C$34="50%",$L$5=Inservice),VLOOKUP($C$2,'LookUp Ranges'!$A$64:$CY$69,AD$38)*$B48,VLOOKUP($C$2,'LookUp Ranges'!$A$56:$CY$62,AD$38)*$B48))</f>
        <v>0</v>
      </c>
      <c r="AM48" s="257">
        <f ca="1">IF($L48=$B48,0,IF(AND('Bonus Depreciation Help'!$C$34="50%",$L$5=Inservice),VLOOKUP($C$2,'LookUp Ranges'!$A$64:$CY$69,AE$38)*$B48,VLOOKUP($C$2,'LookUp Ranges'!$A$56:$CY$62,AE$38)*$B48))</f>
        <v>0</v>
      </c>
      <c r="AN48" s="257">
        <f ca="1">IF($L48=$B48,0,IF(AND('Bonus Depreciation Help'!$C$34="50%",$L$5=Inservice),VLOOKUP($C$2,'LookUp Ranges'!$A$64:$CY$69,AF$38)*$B48,VLOOKUP($C$2,'LookUp Ranges'!$A$56:$CY$62,AF$38)*$B48))</f>
        <v>0</v>
      </c>
      <c r="AO48" s="257">
        <f ca="1">IF($L48=$B48,0,IF(AND('Bonus Depreciation Help'!$C$34="50%",$L$5=Inservice),VLOOKUP($C$2,'LookUp Ranges'!$A$64:$CY$69,AG$38)*$B48,VLOOKUP($C$2,'LookUp Ranges'!$A$56:$CY$62,AG$38)*$B48))</f>
        <v>0</v>
      </c>
      <c r="AP48" s="257">
        <f ca="1">IF($L48=$B48,0,IF(AND('Bonus Depreciation Help'!$C$34="50%",$L$5=Inservice),VLOOKUP($C$2,'LookUp Ranges'!$A$64:$CY$69,AH$38)*$B48,VLOOKUP($C$2,'LookUp Ranges'!$A$56:$CY$62,AH$38)*$B48))</f>
        <v>0</v>
      </c>
      <c r="AQ48" s="257">
        <f ca="1">IF($L48=$B48,0,IF(AND('Bonus Depreciation Help'!$C$34="50%",$L$5=Inservice),VLOOKUP($C$2,'LookUp Ranges'!$A$64:$CY$69,AI$38)*$B48,VLOOKUP($C$2,'LookUp Ranges'!$A$56:$CY$62,AI$38)*$B48))</f>
        <v>0</v>
      </c>
      <c r="AR48" s="257">
        <f ca="1">IF($L48=$B48,0,IF(AND('Bonus Depreciation Help'!$C$34="50%",$L$5=Inservice),VLOOKUP($C$2,'LookUp Ranges'!$A$64:$CY$69,AJ$38)*$B48,VLOOKUP($C$2,'LookUp Ranges'!$A$56:$CY$62,AJ$38)*$B48))</f>
        <v>0</v>
      </c>
      <c r="AS48" s="257">
        <f ca="1">IF($L48=$B48,0,IF(AND('Bonus Depreciation Help'!$C$34="50%",$L$5=Inservice),VLOOKUP($C$2,'LookUp Ranges'!$A$64:$CY$69,AK$38)*$B48,VLOOKUP($C$2,'LookUp Ranges'!$A$56:$CY$62,AK$38)*$B48))</f>
        <v>0</v>
      </c>
      <c r="AT48" s="257">
        <f ca="1">IF($L48=$B48,0,IF(AND('Bonus Depreciation Help'!$C$34="50%",$L$5=Inservice),VLOOKUP($C$2,'LookUp Ranges'!$A$64:$CY$69,AL$38)*$B48,VLOOKUP($C$2,'LookUp Ranges'!$A$56:$CY$62,AL$38)*$B48))</f>
        <v>0</v>
      </c>
      <c r="AU48" s="257">
        <f ca="1">IF($L48=$B48,0,IF(AND('Bonus Depreciation Help'!$C$34="50%",$L$5=Inservice),VLOOKUP($C$2,'LookUp Ranges'!$A$64:$CY$69,AM$38)*$B48,VLOOKUP($C$2,'LookUp Ranges'!$A$56:$CY$62,AM$38)*$B48))</f>
        <v>0</v>
      </c>
      <c r="AV48" s="257">
        <f ca="1">IF($L48=$B48,0,IF(AND('Bonus Depreciation Help'!$C$34="50%",$L$5=Inservice),VLOOKUP($C$2,'LookUp Ranges'!$A$64:$CY$69,AN$38)*$B48,VLOOKUP($C$2,'LookUp Ranges'!$A$56:$CY$62,AN$38)*$B48))</f>
        <v>0</v>
      </c>
      <c r="AW48" s="257">
        <f ca="1">IF($L48=$B48,0,IF(AND('Bonus Depreciation Help'!$C$34="50%",$L$5=Inservice),VLOOKUP($C$2,'LookUp Ranges'!$A$64:$CY$69,AO$38)*$B48,VLOOKUP($C$2,'LookUp Ranges'!$A$56:$CY$62,AO$38)*$B48))</f>
        <v>0</v>
      </c>
      <c r="AX48" s="257">
        <f ca="1">IF($L48=$B48,0,IF(AND('Bonus Depreciation Help'!$C$34="50%",$L$5=Inservice),VLOOKUP($C$2,'LookUp Ranges'!$A$64:$CY$69,AP$38)*$B48,VLOOKUP($C$2,'LookUp Ranges'!$A$56:$CY$62,AP$38)*$B48))</f>
        <v>0</v>
      </c>
      <c r="AY48" s="257">
        <f ca="1">IF($L48=$B48,0,IF(AND('Bonus Depreciation Help'!$C$34="50%",$L$5=Inservice),VLOOKUP($C$2,'LookUp Ranges'!$A$64:$CY$69,AQ$38)*$B48,VLOOKUP($C$2,'LookUp Ranges'!$A$56:$CY$62,AQ$38)*$B48))</f>
        <v>0</v>
      </c>
      <c r="AZ48" s="257">
        <f ca="1">IF($L48=$B48,0,IF(AND('Bonus Depreciation Help'!$C$34="50%",$L$5=Inservice),VLOOKUP($C$2,'LookUp Ranges'!$A$64:$CY$69,AR$38)*$B48,VLOOKUP($C$2,'LookUp Ranges'!$A$56:$CY$62,AR$38)*$B48))</f>
        <v>0</v>
      </c>
      <c r="BA48" s="257">
        <f ca="1">IF($L48=$B48,0,IF(AND('Bonus Depreciation Help'!$C$34="50%",$L$5=Inservice),VLOOKUP($C$2,'LookUp Ranges'!$A$64:$CY$69,AS$38)*$B48,VLOOKUP($C$2,'LookUp Ranges'!$A$56:$CY$62,AS$38)*$B48))</f>
        <v>0</v>
      </c>
      <c r="BB48" s="257">
        <f ca="1">IF($L48=$B48,0,IF(AND('Bonus Depreciation Help'!$C$34="50%",$L$5=Inservice),VLOOKUP($C$2,'LookUp Ranges'!$A$64:$CY$69,AT$38)*$B48,VLOOKUP($C$2,'LookUp Ranges'!$A$56:$CY$62,AT$38)*$B48))</f>
        <v>0</v>
      </c>
      <c r="BC48" s="257">
        <f ca="1">IF($L48=$B48,0,IF(AND('Bonus Depreciation Help'!$C$34="50%",$L$5=Inservice),VLOOKUP($C$2,'LookUp Ranges'!$A$64:$CY$69,AU$38)*$B48,VLOOKUP($C$2,'LookUp Ranges'!$A$56:$CY$62,AU$38)*$B48))</f>
        <v>0</v>
      </c>
      <c r="BD48" s="257">
        <f ca="1">IF($L48=$B48,0,IF(AND('Bonus Depreciation Help'!$C$34="50%",$L$5=Inservice),VLOOKUP($C$2,'LookUp Ranges'!$A$64:$CY$69,AV$38)*$B48,VLOOKUP($C$2,'LookUp Ranges'!$A$56:$CY$62,AV$38)*$B48))</f>
        <v>0</v>
      </c>
      <c r="BE48" s="257">
        <f ca="1">IF($L48=$B48,0,IF(AND('Bonus Depreciation Help'!$C$34="50%",$L$5=Inservice),VLOOKUP($C$2,'LookUp Ranges'!$A$64:$CY$69,AW$38)*$B48,VLOOKUP($C$2,'LookUp Ranges'!$A$56:$CY$62,AW$38)*$B48))</f>
        <v>0</v>
      </c>
      <c r="BF48" s="257">
        <f ca="1">IF($L48=$B48,0,IF(AND('Bonus Depreciation Help'!$C$34="50%",$L$5=Inservice),VLOOKUP($C$2,'LookUp Ranges'!$A$64:$CY$69,AX$38)*$B48,VLOOKUP($C$2,'LookUp Ranges'!$A$56:$CY$62,AX$38)*$B48))</f>
        <v>0</v>
      </c>
      <c r="BG48" s="257">
        <f ca="1">IF($L48=$B48,0,IF(AND('Bonus Depreciation Help'!$C$34="50%",$L$5=Inservice),VLOOKUP($C$2,'LookUp Ranges'!$A$64:$CY$69,AY$38)*$B48,VLOOKUP($C$2,'LookUp Ranges'!$A$56:$CY$62,AY$38)*$B48))</f>
        <v>0</v>
      </c>
      <c r="BH48" s="257">
        <f ca="1">IF($L48=$B48,0,IF(AND('Bonus Depreciation Help'!$C$34="50%",$L$5=Inservice),VLOOKUP($C$2,'LookUp Ranges'!$A$64:$CY$69,AZ$38)*$B48,VLOOKUP($C$2,'LookUp Ranges'!$A$56:$CY$62,AZ$38)*$B48))</f>
        <v>0</v>
      </c>
      <c r="BI48" s="257">
        <f ca="1">IF($L48=$B48,0,IF(AND('Bonus Depreciation Help'!$C$34="50%",$L$5=Inservice),VLOOKUP($C$2,'LookUp Ranges'!$A$64:$CY$69,BA$38)*$B48,VLOOKUP($C$2,'LookUp Ranges'!$A$56:$CY$62,BA$38)*$B48))</f>
        <v>0</v>
      </c>
      <c r="BJ48" s="257">
        <f ca="1">IF($L48=$B48,0,IF(AND('Bonus Depreciation Help'!$C$34="50%",$L$5=Inservice),VLOOKUP($C$2,'LookUp Ranges'!$A$64:$CY$69,BB$38)*$B48,VLOOKUP($C$2,'LookUp Ranges'!$A$56:$CY$62,BB$38)*$B48))</f>
        <v>0</v>
      </c>
      <c r="BK48" s="257">
        <f ca="1">IF($L48=$B48,0,IF(AND('Bonus Depreciation Help'!$C$34="50%",$L$5=Inservice),VLOOKUP($C$2,'LookUp Ranges'!$A$64:$CY$69,BC$38)*$B48,VLOOKUP($C$2,'LookUp Ranges'!$A$56:$CY$62,BC$38)*$B48))</f>
        <v>0</v>
      </c>
      <c r="BL48" s="257">
        <f ca="1">IF($L48=$B48,0,IF(AND('Bonus Depreciation Help'!$C$34="50%",$L$5=Inservice),VLOOKUP($C$2,'LookUp Ranges'!$A$64:$CY$69,BD$38)*$B48,VLOOKUP($C$2,'LookUp Ranges'!$A$56:$CY$62,BD$38)*$B48))</f>
        <v>0</v>
      </c>
      <c r="BM48" s="257">
        <f ca="1">IF($L48=$B48,0,IF(AND('Bonus Depreciation Help'!$C$34="50%",$L$5=Inservice),VLOOKUP($C$2,'LookUp Ranges'!$A$64:$CY$69,BE$38)*$B48,VLOOKUP($C$2,'LookUp Ranges'!$A$56:$CY$62,BE$38)*$B48))</f>
        <v>0</v>
      </c>
      <c r="BN48" s="257">
        <f ca="1">IF($L48=$B48,0,IF(AND('Bonus Depreciation Help'!$C$34="50%",$L$5=Inservice),VLOOKUP($C$2,'LookUp Ranges'!$A$64:$CY$69,BF$38)*$B48,VLOOKUP($C$2,'LookUp Ranges'!$A$56:$CY$62,BF$38)*$B48))</f>
        <v>0</v>
      </c>
      <c r="BO48" s="257">
        <f ca="1">IF($L48=$B48,0,IF(AND('Bonus Depreciation Help'!$C$34="50%",$L$5=Inservice),VLOOKUP($C$2,'LookUp Ranges'!$A$64:$CY$69,BG$38)*$B48,VLOOKUP($C$2,'LookUp Ranges'!$A$56:$CY$62,BG$38)*$B48))</f>
        <v>0</v>
      </c>
      <c r="BP48" s="257">
        <f ca="1">IF($L48=$B48,0,IF(AND('Bonus Depreciation Help'!$C$34="50%",$L$5=Inservice),VLOOKUP($C$2,'LookUp Ranges'!$A$64:$CY$69,BH$38)*$B48,VLOOKUP($C$2,'LookUp Ranges'!$A$56:$CY$62,BH$38)*$B48))</f>
        <v>0</v>
      </c>
      <c r="BQ48" s="257">
        <f ca="1">IF($L48=$B48,0,IF(AND('Bonus Depreciation Help'!$C$34="50%",$L$5=Inservice),VLOOKUP($C$2,'LookUp Ranges'!$A$64:$CY$69,BI$38)*$B48,VLOOKUP($C$2,'LookUp Ranges'!$A$56:$CY$62,BI$38)*$B48))</f>
        <v>0</v>
      </c>
      <c r="BR48" s="257">
        <f ca="1">IF($L48=$B48,0,IF(AND('Bonus Depreciation Help'!$C$34="50%",$L$5=Inservice),VLOOKUP($C$2,'LookUp Ranges'!$A$64:$CY$69,BJ$38)*$B48,VLOOKUP($C$2,'LookUp Ranges'!$A$56:$CY$62,BJ$38)*$B48))</f>
        <v>0</v>
      </c>
      <c r="BS48" s="257">
        <f ca="1">IF($L48=$B48,0,IF(AND('Bonus Depreciation Help'!$C$34="50%",$L$5=Inservice),VLOOKUP($C$2,'LookUp Ranges'!$A$64:$CY$69,BK$38)*$B48,VLOOKUP($C$2,'LookUp Ranges'!$A$56:$CY$62,BK$38)*$B48))</f>
        <v>0</v>
      </c>
      <c r="BT48" s="257">
        <f ca="1">IF($L48=$B48,0,IF(AND('Bonus Depreciation Help'!$C$34="50%",$L$5=Inservice),VLOOKUP($C$2,'LookUp Ranges'!$A$64:$CY$69,BL$38)*$B48,VLOOKUP($C$2,'LookUp Ranges'!$A$56:$CY$62,BL$38)*$B48))</f>
        <v>0</v>
      </c>
      <c r="BU48" s="257">
        <f ca="1">IF($L48=$B48,0,IF(AND('Bonus Depreciation Help'!$C$34="50%",$L$5=Inservice),VLOOKUP($C$2,'LookUp Ranges'!$A$64:$CY$69,BM$38)*$B48,VLOOKUP($C$2,'LookUp Ranges'!$A$56:$CY$62,BM$38)*$B48))</f>
        <v>0</v>
      </c>
      <c r="BV48" s="257">
        <f ca="1">IF($L48=$B48,0,IF(AND('Bonus Depreciation Help'!$C$34="50%",$L$5=Inservice),VLOOKUP($C$2,'LookUp Ranges'!$A$64:$CY$69,BN$38)*$B48,VLOOKUP($C$2,'LookUp Ranges'!$A$56:$CY$62,BN$38)*$B48))</f>
        <v>0</v>
      </c>
      <c r="BW48" s="257">
        <f ca="1">IF($L48=$B48,0,IF(AND('Bonus Depreciation Help'!$C$34="50%",$L$5=Inservice),VLOOKUP($C$2,'LookUp Ranges'!$A$64:$CY$69,BO$38)*$B48,VLOOKUP($C$2,'LookUp Ranges'!$A$56:$CY$62,BO$38)*$B48))</f>
        <v>0</v>
      </c>
      <c r="BX48" s="257">
        <f ca="1">IF($L48=$B48,0,IF(AND('Bonus Depreciation Help'!$C$34="50%",$L$5=Inservice),VLOOKUP($C$2,'LookUp Ranges'!$A$64:$CY$69,BP$38)*$B48,VLOOKUP($C$2,'LookUp Ranges'!$A$56:$CY$62,BP$38)*$B48))</f>
        <v>0</v>
      </c>
      <c r="BY48" s="257">
        <f ca="1">IF($L48=$B48,0,IF(AND('Bonus Depreciation Help'!$C$34="50%",$L$5=Inservice),VLOOKUP($C$2,'LookUp Ranges'!$A$64:$CY$69,BQ$38)*$B48,VLOOKUP($C$2,'LookUp Ranges'!$A$56:$CY$62,BQ$38)*$B48))</f>
        <v>0</v>
      </c>
      <c r="BZ48" s="257">
        <f ca="1">IF($L48=$B48,0,IF(AND('Bonus Depreciation Help'!$C$34="50%",$L$5=Inservice),VLOOKUP($C$2,'LookUp Ranges'!$A$64:$CY$69,BR$38)*$B48,VLOOKUP($C$2,'LookUp Ranges'!$A$56:$CY$62,BR$38)*$B48))</f>
        <v>0</v>
      </c>
      <c r="CA48" s="257">
        <f ca="1">IF($L48=$B48,0,IF(AND('Bonus Depreciation Help'!$C$34="50%",$L$5=Inservice),VLOOKUP($C$2,'LookUp Ranges'!$A$64:$CY$69,BS$38)*$B48,VLOOKUP($C$2,'LookUp Ranges'!$A$56:$CY$62,BS$38)*$B48))</f>
        <v>0</v>
      </c>
      <c r="CB48" s="257">
        <f ca="1">IF($L48=$B48,0,IF(AND('Bonus Depreciation Help'!$C$34="50%",$L$5=Inservice),VLOOKUP($C$2,'LookUp Ranges'!$A$64:$CY$69,BT$38)*$B48,VLOOKUP($C$2,'LookUp Ranges'!$A$56:$CY$62,BT$38)*$B48))</f>
        <v>0</v>
      </c>
      <c r="CC48" s="257">
        <f ca="1">IF($L48=$B48,0,IF(AND('Bonus Depreciation Help'!$C$34="50%",$L$5=Inservice),VLOOKUP($C$2,'LookUp Ranges'!$A$64:$CY$69,BU$38)*$B48,VLOOKUP($C$2,'LookUp Ranges'!$A$56:$CY$62,BU$38)*$B48))</f>
        <v>0</v>
      </c>
      <c r="CD48" s="257">
        <f ca="1">IF($L48=$B48,0,IF(AND('Bonus Depreciation Help'!$C$34="50%",$L$5=Inservice),VLOOKUP($C$2,'LookUp Ranges'!$A$64:$CY$69,BV$38)*$B48,VLOOKUP($C$2,'LookUp Ranges'!$A$56:$CY$62,BV$38)*$B48))</f>
        <v>0</v>
      </c>
      <c r="CE48" s="257">
        <f ca="1">IF($L48=$B48,0,IF(AND('Bonus Depreciation Help'!$C$34="50%",$L$5=Inservice),VLOOKUP($C$2,'LookUp Ranges'!$A$64:$CY$69,BW$38)*$B48,VLOOKUP($C$2,'LookUp Ranges'!$A$56:$CY$62,BW$38)*$B48))</f>
        <v>0</v>
      </c>
      <c r="CF48" s="257">
        <f ca="1">IF($L48=$B48,0,IF(AND('Bonus Depreciation Help'!$C$34="50%",$L$5=Inservice),VLOOKUP($C$2,'LookUp Ranges'!$A$64:$CY$69,BX$38)*$B48,VLOOKUP($C$2,'LookUp Ranges'!$A$56:$CY$62,BX$38)*$B48))</f>
        <v>0</v>
      </c>
      <c r="CG48" s="257">
        <f ca="1">IF($L48=$B48,0,IF(AND('Bonus Depreciation Help'!$C$34="50%",$L$5=Inservice),VLOOKUP($C$2,'LookUp Ranges'!$A$64:$CY$69,BY$38)*$B48,VLOOKUP($C$2,'LookUp Ranges'!$A$56:$CY$62,BY$38)*$B48))</f>
        <v>0</v>
      </c>
      <c r="CH48" s="257">
        <f ca="1">IF($L48=$B48,0,IF(AND('Bonus Depreciation Help'!$C$34="50%",$L$5=Inservice),VLOOKUP($C$2,'LookUp Ranges'!$A$64:$CY$69,BZ$38)*$B48,VLOOKUP($C$2,'LookUp Ranges'!$A$56:$CY$62,BZ$38)*$B48))</f>
        <v>0</v>
      </c>
      <c r="CI48" s="257">
        <f ca="1">IF($L48=$B48,0,IF(AND('Bonus Depreciation Help'!$C$34="50%",$L$5=Inservice),VLOOKUP($C$2,'LookUp Ranges'!$A$64:$CY$69,CA$38)*$B48,VLOOKUP($C$2,'LookUp Ranges'!$A$56:$CY$62,CA$38)*$B48))</f>
        <v>0</v>
      </c>
      <c r="CJ48" s="257">
        <f ca="1">IF($L48=$B48,0,IF(AND('Bonus Depreciation Help'!$C$34="50%",$L$5=Inservice),VLOOKUP($C$2,'LookUp Ranges'!$A$64:$CY$69,CB$38)*$B48,VLOOKUP($C$2,'LookUp Ranges'!$A$56:$CY$62,CB$38)*$B48))</f>
        <v>0</v>
      </c>
      <c r="CK48" s="257">
        <f ca="1">IF($L48=$B48,0,IF(AND('Bonus Depreciation Help'!$C$34="50%",$L$5=Inservice),VLOOKUP($C$2,'LookUp Ranges'!$A$64:$CY$69,CC$38)*$B48,VLOOKUP($C$2,'LookUp Ranges'!$A$56:$CY$62,CC$38)*$B48))</f>
        <v>0</v>
      </c>
      <c r="CL48" s="257">
        <f ca="1">IF($L48=$B48,0,IF(AND('Bonus Depreciation Help'!$C$34="50%",$L$5=Inservice),VLOOKUP($C$2,'LookUp Ranges'!$A$64:$CY$69,CD$38)*$B48,VLOOKUP($C$2,'LookUp Ranges'!$A$56:$CY$62,CD$38)*$B48))</f>
        <v>0</v>
      </c>
      <c r="CM48" s="257">
        <f ca="1">IF($L48=$B48,0,IF(AND('Bonus Depreciation Help'!$C$34="50%",$L$5=Inservice),VLOOKUP($C$2,'LookUp Ranges'!$A$64:$CY$69,CE$38)*$B48,VLOOKUP($C$2,'LookUp Ranges'!$A$56:$CY$62,CE$38)*$B48))</f>
        <v>0</v>
      </c>
      <c r="CN48" s="257">
        <f ca="1">IF($L48=$B48,0,IF(AND('Bonus Depreciation Help'!$C$34="50%",$L$5=Inservice),VLOOKUP($C$2,'LookUp Ranges'!$A$64:$CY$69,CF$38)*$B48,VLOOKUP($C$2,'LookUp Ranges'!$A$56:$CY$62,CF$38)*$B48))</f>
        <v>0</v>
      </c>
      <c r="CO48" s="257">
        <f ca="1">IF($L48=$B48,0,IF(AND('Bonus Depreciation Help'!$C$34="50%",$L$5=Inservice),VLOOKUP($C$2,'LookUp Ranges'!$A$64:$CY$69,CG$38)*$B48,VLOOKUP($C$2,'LookUp Ranges'!$A$56:$CY$62,CG$38)*$B48))</f>
        <v>0</v>
      </c>
      <c r="CP48" s="257">
        <f ca="1">IF($L48=$B48,0,IF(AND('Bonus Depreciation Help'!$C$34="50%",$L$5=Inservice),VLOOKUP($C$2,'LookUp Ranges'!$A$64:$CY$69,CH$38)*$B48,VLOOKUP($C$2,'LookUp Ranges'!$A$56:$CY$62,CH$38)*$B48))</f>
        <v>0</v>
      </c>
      <c r="CQ48" s="257">
        <f ca="1">IF($L48=$B48,0,IF(AND('Bonus Depreciation Help'!$C$34="50%",$L$5=Inservice),VLOOKUP($C$2,'LookUp Ranges'!$A$64:$CY$69,CI$38)*$B48,VLOOKUP($C$2,'LookUp Ranges'!$A$56:$CY$62,CI$38)*$B48))</f>
        <v>0</v>
      </c>
      <c r="CR48" s="257">
        <f ca="1">IF($L48=$B48,0,IF(AND('Bonus Depreciation Help'!$C$34="50%",$L$5=Inservice),VLOOKUP($C$2,'LookUp Ranges'!$A$64:$CY$69,CJ$38)*$B48,VLOOKUP($C$2,'LookUp Ranges'!$A$56:$CY$62,CJ$38)*$B48))</f>
        <v>0</v>
      </c>
      <c r="CS48" s="257">
        <f ca="1">IF($L48=$B48,0,IF(AND('Bonus Depreciation Help'!$C$34="50%",$L$5=Inservice),VLOOKUP($C$2,'LookUp Ranges'!$A$64:$CY$69,CK$38)*$B48,VLOOKUP($C$2,'LookUp Ranges'!$A$56:$CY$62,CK$38)*$B48))</f>
        <v>0</v>
      </c>
      <c r="CT48" s="257">
        <f ca="1">IF($L48=$B48,0,IF(AND('Bonus Depreciation Help'!$C$34="50%",$L$5=Inservice),VLOOKUP($C$2,'LookUp Ranges'!$A$64:$CY$69,CL$38)*$B48,VLOOKUP($C$2,'LookUp Ranges'!$A$56:$CY$62,CL$38)*$B48))</f>
        <v>0</v>
      </c>
      <c r="CU48" s="257">
        <f ca="1">IF($L48=$B48,0,IF(AND('Bonus Depreciation Help'!$C$34="50%",$L$5=Inservice),VLOOKUP($C$2,'LookUp Ranges'!$A$64:$CY$69,CM$38)*$B48,VLOOKUP($C$2,'LookUp Ranges'!$A$56:$CY$62,CM$38)*$B48))</f>
        <v>0</v>
      </c>
      <c r="CV48" s="257">
        <f ca="1">IF($L48=$B48,0,IF(AND('Bonus Depreciation Help'!$C$34="50%",$L$5=Inservice),VLOOKUP($C$2,'LookUp Ranges'!$A$64:$CY$69,CN$38)*$B48,VLOOKUP($C$2,'LookUp Ranges'!$A$56:$CY$62,CN$38)*$B48))</f>
        <v>0</v>
      </c>
      <c r="CW48" s="257">
        <f ca="1">IF($L48=$B48,0,IF(AND('Bonus Depreciation Help'!$C$34="50%",$L$5=Inservice),VLOOKUP($C$2,'LookUp Ranges'!$A$64:$CY$69,CO$38)*$B48,VLOOKUP($C$2,'LookUp Ranges'!$A$56:$CY$62,CO$38)*$B48))</f>
        <v>0</v>
      </c>
      <c r="CX48" s="257">
        <f ca="1">IF($L48=$B48,0,IF(AND('Bonus Depreciation Help'!$C$34="50%",$L$5=Inservice),VLOOKUP($C$2,'LookUp Ranges'!$A$64:$CY$69,CP$38)*$B48,VLOOKUP($C$2,'LookUp Ranges'!$A$56:$CY$62,CP$38)*$B48))</f>
        <v>0</v>
      </c>
      <c r="CY48" s="247">
        <f t="shared" ca="1" si="28"/>
        <v>0</v>
      </c>
    </row>
    <row r="49" spans="1:103" x14ac:dyDescent="0.2">
      <c r="A49" s="246">
        <f t="shared" si="26"/>
        <v>11</v>
      </c>
      <c r="B49" s="238">
        <f t="shared" si="27"/>
        <v>0</v>
      </c>
      <c r="C49" s="248"/>
      <c r="D49" s="248"/>
      <c r="E49" s="248"/>
      <c r="F49" s="248"/>
      <c r="G49" s="248"/>
      <c r="H49" s="248"/>
      <c r="I49" s="248"/>
      <c r="J49" s="248"/>
      <c r="K49" s="248"/>
      <c r="L49" s="248"/>
      <c r="M49" s="256">
        <f ca="1">IF(AND('Bonus Depreciation Help'!$C$34="100%",M$5=Inservice),$B49,IF(AND('Bonus Depreciation Help'!$C$34="50%",M$5=Inservice),VLOOKUP($C$2,'LookUp Ranges'!$A$64:$CY$69,D$38)*$B49,VLOOKUP($C$2,'LookUp Ranges'!$A$56:$CY$62,D$38)*$B49))</f>
        <v>0</v>
      </c>
      <c r="N49" s="256">
        <f ca="1">IF($M49=$B49,0,IF(AND('Bonus Depreciation Help'!$C$34="50%",$M$5=Inservice),VLOOKUP($C$2,'LookUp Ranges'!$A$64:$CY$69,E$38)*$B49,VLOOKUP($C$2,'LookUp Ranges'!$A$56:$CY$62,E$38)*$B49))</f>
        <v>0</v>
      </c>
      <c r="O49" s="256">
        <f ca="1">IF($M49=$B49,0,IF(AND('Bonus Depreciation Help'!$C$34="50%",$M$5=Inservice),VLOOKUP($C$2,'LookUp Ranges'!$A$64:$CY$69,F$38)*$B49,VLOOKUP($C$2,'LookUp Ranges'!$A$56:$CY$62,F$38)*$B49))</f>
        <v>0</v>
      </c>
      <c r="P49" s="256">
        <f ca="1">IF($M49=$B49,0,IF(AND('Bonus Depreciation Help'!$C$34="50%",$M$5=Inservice),VLOOKUP($C$2,'LookUp Ranges'!$A$64:$CY$69,G$38)*$B49,VLOOKUP($C$2,'LookUp Ranges'!$A$56:$CY$62,G$38)*$B49))</f>
        <v>0</v>
      </c>
      <c r="Q49" s="256">
        <f ca="1">IF($M49=$B49,0,IF(AND('Bonus Depreciation Help'!$C$34="50%",$M$5=Inservice),VLOOKUP($C$2,'LookUp Ranges'!$A$64:$CY$69,H$38)*$B49,VLOOKUP($C$2,'LookUp Ranges'!$A$56:$CY$62,H$38)*$B49))</f>
        <v>0</v>
      </c>
      <c r="R49" s="256">
        <f ca="1">IF($M49=$B49,0,IF(AND('Bonus Depreciation Help'!$C$34="50%",$M$5=Inservice),VLOOKUP($C$2,'LookUp Ranges'!$A$64:$CY$69,I$38)*$B49,VLOOKUP($C$2,'LookUp Ranges'!$A$56:$CY$62,I$38)*$B49))</f>
        <v>0</v>
      </c>
      <c r="S49" s="256">
        <f ca="1">IF($M49=$B49,0,IF(AND('Bonus Depreciation Help'!$C$34="50%",$M$5=Inservice),VLOOKUP($C$2,'LookUp Ranges'!$A$64:$CY$69,J$38)*$B49,VLOOKUP($C$2,'LookUp Ranges'!$A$56:$CY$62,J$38)*$B49))</f>
        <v>0</v>
      </c>
      <c r="T49" s="256">
        <f ca="1">IF($M49=$B49,0,IF(AND('Bonus Depreciation Help'!$C$34="50%",$M$5=Inservice),VLOOKUP($C$2,'LookUp Ranges'!$A$64:$CY$69,K$38)*$B49,VLOOKUP($C$2,'LookUp Ranges'!$A$56:$CY$62,K$38)*$B49))</f>
        <v>0</v>
      </c>
      <c r="U49" s="256">
        <f ca="1">IF($M49=$B49,0,IF(AND('Bonus Depreciation Help'!$C$34="50%",$M$5=Inservice),VLOOKUP($C$2,'LookUp Ranges'!$A$64:$CY$69,L$38)*$B49,VLOOKUP($C$2,'LookUp Ranges'!$A$56:$CY$62,L$38)*$B49))</f>
        <v>0</v>
      </c>
      <c r="V49" s="256">
        <f ca="1">IF($M49=$B49,0,IF(AND('Bonus Depreciation Help'!$C$34="50%",$M$5=Inservice),VLOOKUP($C$2,'LookUp Ranges'!$A$64:$CY$69,M$38)*$B49,VLOOKUP($C$2,'LookUp Ranges'!$A$56:$CY$62,M$38)*$B49))</f>
        <v>0</v>
      </c>
      <c r="W49" s="256">
        <f ca="1">IF($M49=$B49,0,IF(AND('Bonus Depreciation Help'!$C$34="50%",$M$5=Inservice),VLOOKUP($C$2,'LookUp Ranges'!$A$64:$CY$69,N$38)*$B49,VLOOKUP($C$2,'LookUp Ranges'!$A$56:$CY$62,N$38)*$B49))</f>
        <v>0</v>
      </c>
      <c r="X49" s="256">
        <f ca="1">IF($M49=$B49,0,IF(AND('Bonus Depreciation Help'!$C$34="50%",$M$5=Inservice),VLOOKUP($C$2,'LookUp Ranges'!$A$64:$CY$69,O$38)*$B49,VLOOKUP($C$2,'LookUp Ranges'!$A$56:$CY$62,O$38)*$B49))</f>
        <v>0</v>
      </c>
      <c r="Y49" s="256">
        <f ca="1">IF($M49=$B49,0,IF(AND('Bonus Depreciation Help'!$C$34="50%",$M$5=Inservice),VLOOKUP($C$2,'LookUp Ranges'!$A$64:$CY$69,P$38)*$B49,VLOOKUP($C$2,'LookUp Ranges'!$A$56:$CY$62,P$38)*$B49))</f>
        <v>0</v>
      </c>
      <c r="Z49" s="257">
        <f ca="1">IF($M49=$B49,0,IF(AND('Bonus Depreciation Help'!$C$34="50%",$M$5=Inservice),VLOOKUP($C$2,'LookUp Ranges'!$A$64:$CY$69,Q$38)*$B49,VLOOKUP($C$2,'LookUp Ranges'!$A$56:$CY$62,Q$38)*$B49))</f>
        <v>0</v>
      </c>
      <c r="AA49" s="257">
        <f ca="1">IF($M49=$B49,0,IF(AND('Bonus Depreciation Help'!$C$34="50%",$M$5=Inservice),VLOOKUP($C$2,'LookUp Ranges'!$A$64:$CY$69,R$38)*$B49,VLOOKUP($C$2,'LookUp Ranges'!$A$56:$CY$62,R$38)*$B49))</f>
        <v>0</v>
      </c>
      <c r="AB49" s="257">
        <f ca="1">IF($M49=$B49,0,IF(AND('Bonus Depreciation Help'!$C$34="50%",$M$5=Inservice),VLOOKUP($C$2,'LookUp Ranges'!$A$64:$CY$69,S$38)*$B49,VLOOKUP($C$2,'LookUp Ranges'!$A$56:$CY$62,S$38)*$B49))</f>
        <v>0</v>
      </c>
      <c r="AC49" s="257">
        <f ca="1">IF($M49=$B49,0,IF(AND('Bonus Depreciation Help'!$C$34="50%",$M$5=Inservice),VLOOKUP($C$2,'LookUp Ranges'!$A$64:$CY$69,T$38)*$B49,VLOOKUP($C$2,'LookUp Ranges'!$A$56:$CY$62,T$38)*$B49))</f>
        <v>0</v>
      </c>
      <c r="AD49" s="257">
        <f ca="1">IF($M49=$B49,0,IF(AND('Bonus Depreciation Help'!$C$34="50%",$M$5=Inservice),VLOOKUP($C$2,'LookUp Ranges'!$A$64:$CY$69,U$38)*$B49,VLOOKUP($C$2,'LookUp Ranges'!$A$56:$CY$62,U$38)*$B49))</f>
        <v>0</v>
      </c>
      <c r="AE49" s="257">
        <f ca="1">IF($M49=$B49,0,IF(AND('Bonus Depreciation Help'!$C$34="50%",$M$5=Inservice),VLOOKUP($C$2,'LookUp Ranges'!$A$64:$CY$69,V$38)*$B49,VLOOKUP($C$2,'LookUp Ranges'!$A$56:$CY$62,V$38)*$B49))</f>
        <v>0</v>
      </c>
      <c r="AF49" s="257">
        <f ca="1">IF($M49=$B49,0,IF(AND('Bonus Depreciation Help'!$C$34="50%",$M$5=Inservice),VLOOKUP($C$2,'LookUp Ranges'!$A$64:$CY$69,W$38)*$B49,VLOOKUP($C$2,'LookUp Ranges'!$A$56:$CY$62,W$38)*$B49))</f>
        <v>0</v>
      </c>
      <c r="AG49" s="257">
        <f ca="1">IF($M49=$B49,0,IF(AND('Bonus Depreciation Help'!$C$34="50%",$M$5=Inservice),VLOOKUP($C$2,'LookUp Ranges'!$A$64:$CY$69,X$38)*$B49,VLOOKUP($C$2,'LookUp Ranges'!$A$56:$CY$62,X$38)*$B49))</f>
        <v>0</v>
      </c>
      <c r="AH49" s="257">
        <f ca="1">IF($M49=$B49,0,IF(AND('Bonus Depreciation Help'!$C$34="50%",$M$5=Inservice),VLOOKUP($C$2,'LookUp Ranges'!$A$64:$CY$69,Y$38)*$B49,VLOOKUP($C$2,'LookUp Ranges'!$A$56:$CY$62,Y$38)*$B49))</f>
        <v>0</v>
      </c>
      <c r="AI49" s="257">
        <f ca="1">IF($M49=$B49,0,IF(AND('Bonus Depreciation Help'!$C$34="50%",$M$5=Inservice),VLOOKUP($C$2,'LookUp Ranges'!$A$64:$CY$69,Z$38)*$B49,VLOOKUP($C$2,'LookUp Ranges'!$A$56:$CY$62,Z$38)*$B49))</f>
        <v>0</v>
      </c>
      <c r="AJ49" s="257">
        <f ca="1">IF($M49=$B49,0,IF(AND('Bonus Depreciation Help'!$C$34="50%",$M$5=Inservice),VLOOKUP($C$2,'LookUp Ranges'!$A$64:$CY$69,AA$38)*$B49,VLOOKUP($C$2,'LookUp Ranges'!$A$56:$CY$62,AA$38)*$B49))</f>
        <v>0</v>
      </c>
      <c r="AK49" s="257">
        <f ca="1">IF($M49=$B49,0,IF(AND('Bonus Depreciation Help'!$C$34="50%",$M$5=Inservice),VLOOKUP($C$2,'LookUp Ranges'!$A$64:$CY$69,AB$38)*$B49,VLOOKUP($C$2,'LookUp Ranges'!$A$56:$CY$62,AB$38)*$B49))</f>
        <v>0</v>
      </c>
      <c r="AL49" s="257">
        <f ca="1">IF($M49=$B49,0,IF(AND('Bonus Depreciation Help'!$C$34="50%",$M$5=Inservice),VLOOKUP($C$2,'LookUp Ranges'!$A$64:$CY$69,AC$38)*$B49,VLOOKUP($C$2,'LookUp Ranges'!$A$56:$CY$62,AC$38)*$B49))</f>
        <v>0</v>
      </c>
      <c r="AM49" s="257">
        <f ca="1">IF($M49=$B49,0,IF(AND('Bonus Depreciation Help'!$C$34="50%",$M$5=Inservice),VLOOKUP($C$2,'LookUp Ranges'!$A$64:$CY$69,AD$38)*$B49,VLOOKUP($C$2,'LookUp Ranges'!$A$56:$CY$62,AD$38)*$B49))</f>
        <v>0</v>
      </c>
      <c r="AN49" s="257">
        <f ca="1">IF($M49=$B49,0,IF(AND('Bonus Depreciation Help'!$C$34="50%",$M$5=Inservice),VLOOKUP($C$2,'LookUp Ranges'!$A$64:$CY$69,AE$38)*$B49,VLOOKUP($C$2,'LookUp Ranges'!$A$56:$CY$62,AE$38)*$B49))</f>
        <v>0</v>
      </c>
      <c r="AO49" s="257">
        <f ca="1">IF($M49=$B49,0,IF(AND('Bonus Depreciation Help'!$C$34="50%",$M$5=Inservice),VLOOKUP($C$2,'LookUp Ranges'!$A$64:$CY$69,AF$38)*$B49,VLOOKUP($C$2,'LookUp Ranges'!$A$56:$CY$62,AF$38)*$B49))</f>
        <v>0</v>
      </c>
      <c r="AP49" s="257">
        <f ca="1">IF($M49=$B49,0,IF(AND('Bonus Depreciation Help'!$C$34="50%",$M$5=Inservice),VLOOKUP($C$2,'LookUp Ranges'!$A$64:$CY$69,AG$38)*$B49,VLOOKUP($C$2,'LookUp Ranges'!$A$56:$CY$62,AG$38)*$B49))</f>
        <v>0</v>
      </c>
      <c r="AQ49" s="257">
        <f ca="1">IF($M49=$B49,0,IF(AND('Bonus Depreciation Help'!$C$34="50%",$M$5=Inservice),VLOOKUP($C$2,'LookUp Ranges'!$A$64:$CY$69,AH$38)*$B49,VLOOKUP($C$2,'LookUp Ranges'!$A$56:$CY$62,AH$38)*$B49))</f>
        <v>0</v>
      </c>
      <c r="AR49" s="257">
        <f ca="1">IF($M49=$B49,0,IF(AND('Bonus Depreciation Help'!$C$34="50%",$M$5=Inservice),VLOOKUP($C$2,'LookUp Ranges'!$A$64:$CY$69,AI$38)*$B49,VLOOKUP($C$2,'LookUp Ranges'!$A$56:$CY$62,AI$38)*$B49))</f>
        <v>0</v>
      </c>
      <c r="AS49" s="257">
        <f ca="1">IF($M49=$B49,0,IF(AND('Bonus Depreciation Help'!$C$34="50%",$M$5=Inservice),VLOOKUP($C$2,'LookUp Ranges'!$A$64:$CY$69,AJ$38)*$B49,VLOOKUP($C$2,'LookUp Ranges'!$A$56:$CY$62,AJ$38)*$B49))</f>
        <v>0</v>
      </c>
      <c r="AT49" s="257">
        <f ca="1">IF($M49=$B49,0,IF(AND('Bonus Depreciation Help'!$C$34="50%",$M$5=Inservice),VLOOKUP($C$2,'LookUp Ranges'!$A$64:$CY$69,AK$38)*$B49,VLOOKUP($C$2,'LookUp Ranges'!$A$56:$CY$62,AK$38)*$B49))</f>
        <v>0</v>
      </c>
      <c r="AU49" s="257">
        <f ca="1">IF($M49=$B49,0,IF(AND('Bonus Depreciation Help'!$C$34="50%",$M$5=Inservice),VLOOKUP($C$2,'LookUp Ranges'!$A$64:$CY$69,AL$38)*$B49,VLOOKUP($C$2,'LookUp Ranges'!$A$56:$CY$62,AL$38)*$B49))</f>
        <v>0</v>
      </c>
      <c r="AV49" s="257">
        <f ca="1">IF($M49=$B49,0,IF(AND('Bonus Depreciation Help'!$C$34="50%",$M$5=Inservice),VLOOKUP($C$2,'LookUp Ranges'!$A$64:$CY$69,AM$38)*$B49,VLOOKUP($C$2,'LookUp Ranges'!$A$56:$CY$62,AM$38)*$B49))</f>
        <v>0</v>
      </c>
      <c r="AW49" s="257">
        <f ca="1">IF($M49=$B49,0,IF(AND('Bonus Depreciation Help'!$C$34="50%",$M$5=Inservice),VLOOKUP($C$2,'LookUp Ranges'!$A$64:$CY$69,AN$38)*$B49,VLOOKUP($C$2,'LookUp Ranges'!$A$56:$CY$62,AN$38)*$B49))</f>
        <v>0</v>
      </c>
      <c r="AX49" s="257">
        <f ca="1">IF($M49=$B49,0,IF(AND('Bonus Depreciation Help'!$C$34="50%",$M$5=Inservice),VLOOKUP($C$2,'LookUp Ranges'!$A$64:$CY$69,AO$38)*$B49,VLOOKUP($C$2,'LookUp Ranges'!$A$56:$CY$62,AO$38)*$B49))</f>
        <v>0</v>
      </c>
      <c r="AY49" s="257">
        <f ca="1">IF($M49=$B49,0,IF(AND('Bonus Depreciation Help'!$C$34="50%",$M$5=Inservice),VLOOKUP($C$2,'LookUp Ranges'!$A$64:$CY$69,AP$38)*$B49,VLOOKUP($C$2,'LookUp Ranges'!$A$56:$CY$62,AP$38)*$B49))</f>
        <v>0</v>
      </c>
      <c r="AZ49" s="257">
        <f ca="1">IF($M49=$B49,0,IF(AND('Bonus Depreciation Help'!$C$34="50%",$M$5=Inservice),VLOOKUP($C$2,'LookUp Ranges'!$A$64:$CY$69,AQ$38)*$B49,VLOOKUP($C$2,'LookUp Ranges'!$A$56:$CY$62,AQ$38)*$B49))</f>
        <v>0</v>
      </c>
      <c r="BA49" s="257">
        <f ca="1">IF($M49=$B49,0,IF(AND('Bonus Depreciation Help'!$C$34="50%",$M$5=Inservice),VLOOKUP($C$2,'LookUp Ranges'!$A$64:$CY$69,AR$38)*$B49,VLOOKUP($C$2,'LookUp Ranges'!$A$56:$CY$62,AR$38)*$B49))</f>
        <v>0</v>
      </c>
      <c r="BB49" s="257">
        <f ca="1">IF($M49=$B49,0,IF(AND('Bonus Depreciation Help'!$C$34="50%",$M$5=Inservice),VLOOKUP($C$2,'LookUp Ranges'!$A$64:$CY$69,AS$38)*$B49,VLOOKUP($C$2,'LookUp Ranges'!$A$56:$CY$62,AS$38)*$B49))</f>
        <v>0</v>
      </c>
      <c r="BC49" s="257">
        <f ca="1">IF($M49=$B49,0,IF(AND('Bonus Depreciation Help'!$C$34="50%",$M$5=Inservice),VLOOKUP($C$2,'LookUp Ranges'!$A$64:$CY$69,AT$38)*$B49,VLOOKUP($C$2,'LookUp Ranges'!$A$56:$CY$62,AT$38)*$B49))</f>
        <v>0</v>
      </c>
      <c r="BD49" s="257">
        <f ca="1">IF($M49=$B49,0,IF(AND('Bonus Depreciation Help'!$C$34="50%",$M$5=Inservice),VLOOKUP($C$2,'LookUp Ranges'!$A$64:$CY$69,AU$38)*$B49,VLOOKUP($C$2,'LookUp Ranges'!$A$56:$CY$62,AU$38)*$B49))</f>
        <v>0</v>
      </c>
      <c r="BE49" s="257">
        <f ca="1">IF($M49=$B49,0,IF(AND('Bonus Depreciation Help'!$C$34="50%",$M$5=Inservice),VLOOKUP($C$2,'LookUp Ranges'!$A$64:$CY$69,AV$38)*$B49,VLOOKUP($C$2,'LookUp Ranges'!$A$56:$CY$62,AV$38)*$B49))</f>
        <v>0</v>
      </c>
      <c r="BF49" s="257">
        <f ca="1">IF($M49=$B49,0,IF(AND('Bonus Depreciation Help'!$C$34="50%",$M$5=Inservice),VLOOKUP($C$2,'LookUp Ranges'!$A$64:$CY$69,AW$38)*$B49,VLOOKUP($C$2,'LookUp Ranges'!$A$56:$CY$62,AW$38)*$B49))</f>
        <v>0</v>
      </c>
      <c r="BG49" s="257">
        <f ca="1">IF($M49=$B49,0,IF(AND('Bonus Depreciation Help'!$C$34="50%",$M$5=Inservice),VLOOKUP($C$2,'LookUp Ranges'!$A$64:$CY$69,AX$38)*$B49,VLOOKUP($C$2,'LookUp Ranges'!$A$56:$CY$62,AX$38)*$B49))</f>
        <v>0</v>
      </c>
      <c r="BH49" s="257">
        <f ca="1">IF($M49=$B49,0,IF(AND('Bonus Depreciation Help'!$C$34="50%",$M$5=Inservice),VLOOKUP($C$2,'LookUp Ranges'!$A$64:$CY$69,AY$38)*$B49,VLOOKUP($C$2,'LookUp Ranges'!$A$56:$CY$62,AY$38)*$B49))</f>
        <v>0</v>
      </c>
      <c r="BI49" s="257">
        <f ca="1">IF($M49=$B49,0,IF(AND('Bonus Depreciation Help'!$C$34="50%",$M$5=Inservice),VLOOKUP($C$2,'LookUp Ranges'!$A$64:$CY$69,AZ$38)*$B49,VLOOKUP($C$2,'LookUp Ranges'!$A$56:$CY$62,AZ$38)*$B49))</f>
        <v>0</v>
      </c>
      <c r="BJ49" s="257">
        <f ca="1">IF($M49=$B49,0,IF(AND('Bonus Depreciation Help'!$C$34="50%",$M$5=Inservice),VLOOKUP($C$2,'LookUp Ranges'!$A$64:$CY$69,BA$38)*$B49,VLOOKUP($C$2,'LookUp Ranges'!$A$56:$CY$62,BA$38)*$B49))</f>
        <v>0</v>
      </c>
      <c r="BK49" s="257">
        <f ca="1">IF($M49=$B49,0,IF(AND('Bonus Depreciation Help'!$C$34="50%",$M$5=Inservice),VLOOKUP($C$2,'LookUp Ranges'!$A$64:$CY$69,BB$38)*$B49,VLOOKUP($C$2,'LookUp Ranges'!$A$56:$CY$62,BB$38)*$B49))</f>
        <v>0</v>
      </c>
      <c r="BL49" s="257">
        <f ca="1">IF($M49=$B49,0,IF(AND('Bonus Depreciation Help'!$C$34="50%",$M$5=Inservice),VLOOKUP($C$2,'LookUp Ranges'!$A$64:$CY$69,BC$38)*$B49,VLOOKUP($C$2,'LookUp Ranges'!$A$56:$CY$62,BC$38)*$B49))</f>
        <v>0</v>
      </c>
      <c r="BM49" s="257">
        <f ca="1">IF($M49=$B49,0,IF(AND('Bonus Depreciation Help'!$C$34="50%",$M$5=Inservice),VLOOKUP($C$2,'LookUp Ranges'!$A$64:$CY$69,BD$38)*$B49,VLOOKUP($C$2,'LookUp Ranges'!$A$56:$CY$62,BD$38)*$B49))</f>
        <v>0</v>
      </c>
      <c r="BN49" s="257">
        <f ca="1">IF($M49=$B49,0,IF(AND('Bonus Depreciation Help'!$C$34="50%",$M$5=Inservice),VLOOKUP($C$2,'LookUp Ranges'!$A$64:$CY$69,BE$38)*$B49,VLOOKUP($C$2,'LookUp Ranges'!$A$56:$CY$62,BE$38)*$B49))</f>
        <v>0</v>
      </c>
      <c r="BO49" s="257">
        <f ca="1">IF($M49=$B49,0,IF(AND('Bonus Depreciation Help'!$C$34="50%",$M$5=Inservice),VLOOKUP($C$2,'LookUp Ranges'!$A$64:$CY$69,BF$38)*$B49,VLOOKUP($C$2,'LookUp Ranges'!$A$56:$CY$62,BF$38)*$B49))</f>
        <v>0</v>
      </c>
      <c r="BP49" s="257">
        <f ca="1">IF($M49=$B49,0,IF(AND('Bonus Depreciation Help'!$C$34="50%",$M$5=Inservice),VLOOKUP($C$2,'LookUp Ranges'!$A$64:$CY$69,BG$38)*$B49,VLOOKUP($C$2,'LookUp Ranges'!$A$56:$CY$62,BG$38)*$B49))</f>
        <v>0</v>
      </c>
      <c r="BQ49" s="257">
        <f ca="1">IF($M49=$B49,0,IF(AND('Bonus Depreciation Help'!$C$34="50%",$M$5=Inservice),VLOOKUP($C$2,'LookUp Ranges'!$A$64:$CY$69,BH$38)*$B49,VLOOKUP($C$2,'LookUp Ranges'!$A$56:$CY$62,BH$38)*$B49))</f>
        <v>0</v>
      </c>
      <c r="BR49" s="257">
        <f ca="1">IF($M49=$B49,0,IF(AND('Bonus Depreciation Help'!$C$34="50%",$M$5=Inservice),VLOOKUP($C$2,'LookUp Ranges'!$A$64:$CY$69,BI$38)*$B49,VLOOKUP($C$2,'LookUp Ranges'!$A$56:$CY$62,BI$38)*$B49))</f>
        <v>0</v>
      </c>
      <c r="BS49" s="257">
        <f ca="1">IF($M49=$B49,0,IF(AND('Bonus Depreciation Help'!$C$34="50%",$M$5=Inservice),VLOOKUP($C$2,'LookUp Ranges'!$A$64:$CY$69,BJ$38)*$B49,VLOOKUP($C$2,'LookUp Ranges'!$A$56:$CY$62,BJ$38)*$B49))</f>
        <v>0</v>
      </c>
      <c r="BT49" s="257">
        <f ca="1">IF($M49=$B49,0,IF(AND('Bonus Depreciation Help'!$C$34="50%",$M$5=Inservice),VLOOKUP($C$2,'LookUp Ranges'!$A$64:$CY$69,BK$38)*$B49,VLOOKUP($C$2,'LookUp Ranges'!$A$56:$CY$62,BK$38)*$B49))</f>
        <v>0</v>
      </c>
      <c r="BU49" s="257">
        <f ca="1">IF($M49=$B49,0,IF(AND('Bonus Depreciation Help'!$C$34="50%",$M$5=Inservice),VLOOKUP($C$2,'LookUp Ranges'!$A$64:$CY$69,BL$38)*$B49,VLOOKUP($C$2,'LookUp Ranges'!$A$56:$CY$62,BL$38)*$B49))</f>
        <v>0</v>
      </c>
      <c r="BV49" s="257">
        <f ca="1">IF($M49=$B49,0,IF(AND('Bonus Depreciation Help'!$C$34="50%",$M$5=Inservice),VLOOKUP($C$2,'LookUp Ranges'!$A$64:$CY$69,BM$38)*$B49,VLOOKUP($C$2,'LookUp Ranges'!$A$56:$CY$62,BM$38)*$B49))</f>
        <v>0</v>
      </c>
      <c r="BW49" s="257">
        <f ca="1">IF($M49=$B49,0,IF(AND('Bonus Depreciation Help'!$C$34="50%",$M$5=Inservice),VLOOKUP($C$2,'LookUp Ranges'!$A$64:$CY$69,BN$38)*$B49,VLOOKUP($C$2,'LookUp Ranges'!$A$56:$CY$62,BN$38)*$B49))</f>
        <v>0</v>
      </c>
      <c r="BX49" s="257">
        <f ca="1">IF($M49=$B49,0,IF(AND('Bonus Depreciation Help'!$C$34="50%",$M$5=Inservice),VLOOKUP($C$2,'LookUp Ranges'!$A$64:$CY$69,BO$38)*$B49,VLOOKUP($C$2,'LookUp Ranges'!$A$56:$CY$62,BO$38)*$B49))</f>
        <v>0</v>
      </c>
      <c r="BY49" s="257">
        <f ca="1">IF($M49=$B49,0,IF(AND('Bonus Depreciation Help'!$C$34="50%",$M$5=Inservice),VLOOKUP($C$2,'LookUp Ranges'!$A$64:$CY$69,BP$38)*$B49,VLOOKUP($C$2,'LookUp Ranges'!$A$56:$CY$62,BP$38)*$B49))</f>
        <v>0</v>
      </c>
      <c r="BZ49" s="257">
        <f ca="1">IF($M49=$B49,0,IF(AND('Bonus Depreciation Help'!$C$34="50%",$M$5=Inservice),VLOOKUP($C$2,'LookUp Ranges'!$A$64:$CY$69,BQ$38)*$B49,VLOOKUP($C$2,'LookUp Ranges'!$A$56:$CY$62,BQ$38)*$B49))</f>
        <v>0</v>
      </c>
      <c r="CA49" s="257">
        <f ca="1">IF($M49=$B49,0,IF(AND('Bonus Depreciation Help'!$C$34="50%",$M$5=Inservice),VLOOKUP($C$2,'LookUp Ranges'!$A$64:$CY$69,BR$38)*$B49,VLOOKUP($C$2,'LookUp Ranges'!$A$56:$CY$62,BR$38)*$B49))</f>
        <v>0</v>
      </c>
      <c r="CB49" s="257">
        <f ca="1">IF($M49=$B49,0,IF(AND('Bonus Depreciation Help'!$C$34="50%",$M$5=Inservice),VLOOKUP($C$2,'LookUp Ranges'!$A$64:$CY$69,BS$38)*$B49,VLOOKUP($C$2,'LookUp Ranges'!$A$56:$CY$62,BS$38)*$B49))</f>
        <v>0</v>
      </c>
      <c r="CC49" s="257">
        <f ca="1">IF($M49=$B49,0,IF(AND('Bonus Depreciation Help'!$C$34="50%",$M$5=Inservice),VLOOKUP($C$2,'LookUp Ranges'!$A$64:$CY$69,BT$38)*$B49,VLOOKUP($C$2,'LookUp Ranges'!$A$56:$CY$62,BT$38)*$B49))</f>
        <v>0</v>
      </c>
      <c r="CD49" s="257">
        <f ca="1">IF($M49=$B49,0,IF(AND('Bonus Depreciation Help'!$C$34="50%",$M$5=Inservice),VLOOKUP($C$2,'LookUp Ranges'!$A$64:$CY$69,BU$38)*$B49,VLOOKUP($C$2,'LookUp Ranges'!$A$56:$CY$62,BU$38)*$B49))</f>
        <v>0</v>
      </c>
      <c r="CE49" s="257">
        <f ca="1">IF($M49=$B49,0,IF(AND('Bonus Depreciation Help'!$C$34="50%",$M$5=Inservice),VLOOKUP($C$2,'LookUp Ranges'!$A$64:$CY$69,BV$38)*$B49,VLOOKUP($C$2,'LookUp Ranges'!$A$56:$CY$62,BV$38)*$B49))</f>
        <v>0</v>
      </c>
      <c r="CF49" s="257">
        <f ca="1">IF($M49=$B49,0,IF(AND('Bonus Depreciation Help'!$C$34="50%",$M$5=Inservice),VLOOKUP($C$2,'LookUp Ranges'!$A$64:$CY$69,BW$38)*$B49,VLOOKUP($C$2,'LookUp Ranges'!$A$56:$CY$62,BW$38)*$B49))</f>
        <v>0</v>
      </c>
      <c r="CG49" s="257">
        <f ca="1">IF($M49=$B49,0,IF(AND('Bonus Depreciation Help'!$C$34="50%",$M$5=Inservice),VLOOKUP($C$2,'LookUp Ranges'!$A$64:$CY$69,BX$38)*$B49,VLOOKUP($C$2,'LookUp Ranges'!$A$56:$CY$62,BX$38)*$B49))</f>
        <v>0</v>
      </c>
      <c r="CH49" s="257">
        <f ca="1">IF($M49=$B49,0,IF(AND('Bonus Depreciation Help'!$C$34="50%",$M$5=Inservice),VLOOKUP($C$2,'LookUp Ranges'!$A$64:$CY$69,BY$38)*$B49,VLOOKUP($C$2,'LookUp Ranges'!$A$56:$CY$62,BY$38)*$B49))</f>
        <v>0</v>
      </c>
      <c r="CI49" s="257">
        <f ca="1">IF($M49=$B49,0,IF(AND('Bonus Depreciation Help'!$C$34="50%",$M$5=Inservice),VLOOKUP($C$2,'LookUp Ranges'!$A$64:$CY$69,BZ$38)*$B49,VLOOKUP($C$2,'LookUp Ranges'!$A$56:$CY$62,BZ$38)*$B49))</f>
        <v>0</v>
      </c>
      <c r="CJ49" s="257">
        <f ca="1">IF($M49=$B49,0,IF(AND('Bonus Depreciation Help'!$C$34="50%",$M$5=Inservice),VLOOKUP($C$2,'LookUp Ranges'!$A$64:$CY$69,CA$38)*$B49,VLOOKUP($C$2,'LookUp Ranges'!$A$56:$CY$62,CA$38)*$B49))</f>
        <v>0</v>
      </c>
      <c r="CK49" s="257">
        <f ca="1">IF($M49=$B49,0,IF(AND('Bonus Depreciation Help'!$C$34="50%",$M$5=Inservice),VLOOKUP($C$2,'LookUp Ranges'!$A$64:$CY$69,CB$38)*$B49,VLOOKUP($C$2,'LookUp Ranges'!$A$56:$CY$62,CB$38)*$B49))</f>
        <v>0</v>
      </c>
      <c r="CL49" s="257">
        <f ca="1">IF($M49=$B49,0,IF(AND('Bonus Depreciation Help'!$C$34="50%",$M$5=Inservice),VLOOKUP($C$2,'LookUp Ranges'!$A$64:$CY$69,CC$38)*$B49,VLOOKUP($C$2,'LookUp Ranges'!$A$56:$CY$62,CC$38)*$B49))</f>
        <v>0</v>
      </c>
      <c r="CM49" s="257">
        <f ca="1">IF($M49=$B49,0,IF(AND('Bonus Depreciation Help'!$C$34="50%",$M$5=Inservice),VLOOKUP($C$2,'LookUp Ranges'!$A$64:$CY$69,CD$38)*$B49,VLOOKUP($C$2,'LookUp Ranges'!$A$56:$CY$62,CD$38)*$B49))</f>
        <v>0</v>
      </c>
      <c r="CN49" s="257">
        <f ca="1">IF($M49=$B49,0,IF(AND('Bonus Depreciation Help'!$C$34="50%",$M$5=Inservice),VLOOKUP($C$2,'LookUp Ranges'!$A$64:$CY$69,CE$38)*$B49,VLOOKUP($C$2,'LookUp Ranges'!$A$56:$CY$62,CE$38)*$B49))</f>
        <v>0</v>
      </c>
      <c r="CO49" s="257">
        <f ca="1">IF($M49=$B49,0,IF(AND('Bonus Depreciation Help'!$C$34="50%",$M$5=Inservice),VLOOKUP($C$2,'LookUp Ranges'!$A$64:$CY$69,CF$38)*$B49,VLOOKUP($C$2,'LookUp Ranges'!$A$56:$CY$62,CF$38)*$B49))</f>
        <v>0</v>
      </c>
      <c r="CP49" s="257">
        <f ca="1">IF($M49=$B49,0,IF(AND('Bonus Depreciation Help'!$C$34="50%",$M$5=Inservice),VLOOKUP($C$2,'LookUp Ranges'!$A$64:$CY$69,CG$38)*$B49,VLOOKUP($C$2,'LookUp Ranges'!$A$56:$CY$62,CG$38)*$B49))</f>
        <v>0</v>
      </c>
      <c r="CQ49" s="257">
        <f ca="1">IF($M49=$B49,0,IF(AND('Bonus Depreciation Help'!$C$34="50%",$M$5=Inservice),VLOOKUP($C$2,'LookUp Ranges'!$A$64:$CY$69,CH$38)*$B49,VLOOKUP($C$2,'LookUp Ranges'!$A$56:$CY$62,CH$38)*$B49))</f>
        <v>0</v>
      </c>
      <c r="CR49" s="257">
        <f ca="1">IF($M49=$B49,0,IF(AND('Bonus Depreciation Help'!$C$34="50%",$M$5=Inservice),VLOOKUP($C$2,'LookUp Ranges'!$A$64:$CY$69,CI$38)*$B49,VLOOKUP($C$2,'LookUp Ranges'!$A$56:$CY$62,CI$38)*$B49))</f>
        <v>0</v>
      </c>
      <c r="CS49" s="257">
        <f ca="1">IF($M49=$B49,0,IF(AND('Bonus Depreciation Help'!$C$34="50%",$M$5=Inservice),VLOOKUP($C$2,'LookUp Ranges'!$A$64:$CY$69,CJ$38)*$B49,VLOOKUP($C$2,'LookUp Ranges'!$A$56:$CY$62,CJ$38)*$B49))</f>
        <v>0</v>
      </c>
      <c r="CT49" s="257">
        <f ca="1">IF($M49=$B49,0,IF(AND('Bonus Depreciation Help'!$C$34="50%",$M$5=Inservice),VLOOKUP($C$2,'LookUp Ranges'!$A$64:$CY$69,CK$38)*$B49,VLOOKUP($C$2,'LookUp Ranges'!$A$56:$CY$62,CK$38)*$B49))</f>
        <v>0</v>
      </c>
      <c r="CU49" s="257">
        <f ca="1">IF($M49=$B49,0,IF(AND('Bonus Depreciation Help'!$C$34="50%",$M$5=Inservice),VLOOKUP($C$2,'LookUp Ranges'!$A$64:$CY$69,CL$38)*$B49,VLOOKUP($C$2,'LookUp Ranges'!$A$56:$CY$62,CL$38)*$B49))</f>
        <v>0</v>
      </c>
      <c r="CV49" s="257">
        <f ca="1">IF($M49=$B49,0,IF(AND('Bonus Depreciation Help'!$C$34="50%",$M$5=Inservice),VLOOKUP($C$2,'LookUp Ranges'!$A$64:$CY$69,CM$38)*$B49,VLOOKUP($C$2,'LookUp Ranges'!$A$56:$CY$62,CM$38)*$B49))</f>
        <v>0</v>
      </c>
      <c r="CW49" s="257">
        <f ca="1">IF($M49=$B49,0,IF(AND('Bonus Depreciation Help'!$C$34="50%",$M$5=Inservice),VLOOKUP($C$2,'LookUp Ranges'!$A$64:$CY$69,CN$38)*$B49,VLOOKUP($C$2,'LookUp Ranges'!$A$56:$CY$62,CN$38)*$B49))</f>
        <v>0</v>
      </c>
      <c r="CX49" s="257">
        <f ca="1">IF($M49=$B49,0,IF(AND('Bonus Depreciation Help'!$C$34="50%",$M$5=Inservice),VLOOKUP($C$2,'LookUp Ranges'!$A$64:$CY$69,CO$38)*$B49,VLOOKUP($C$2,'LookUp Ranges'!$A$56:$CY$62,CO$38)*$B49))</f>
        <v>0</v>
      </c>
      <c r="CY49" s="247">
        <f t="shared" ca="1" si="28"/>
        <v>0</v>
      </c>
    </row>
    <row r="50" spans="1:103" x14ac:dyDescent="0.2">
      <c r="A50" s="246">
        <f t="shared" si="26"/>
        <v>12</v>
      </c>
      <c r="B50" s="238">
        <f t="shared" si="27"/>
        <v>0</v>
      </c>
      <c r="C50" s="248"/>
      <c r="D50" s="248"/>
      <c r="E50" s="248"/>
      <c r="F50" s="248"/>
      <c r="G50" s="248"/>
      <c r="H50" s="248"/>
      <c r="I50" s="248"/>
      <c r="J50" s="248"/>
      <c r="K50" s="248"/>
      <c r="L50" s="248"/>
      <c r="M50" s="248"/>
      <c r="N50" s="256">
        <f ca="1">IF(AND('Bonus Depreciation Help'!$C$34="100%",N$5=Inservice),$B50,IF(AND('Bonus Depreciation Help'!$C$34="50%",N$5=Inservice),VLOOKUP($C$2,'LookUp Ranges'!$A$64:$CY$69,D$38)*$B50,VLOOKUP($C$2,'LookUp Ranges'!$A$56:$CY$62,D$38)*$B50))</f>
        <v>0</v>
      </c>
      <c r="O50" s="256">
        <f ca="1">IF($N50=$B50,0,IF(AND('Bonus Depreciation Help'!$C$34="50%",$N$5=Inservice),VLOOKUP($C$2,'LookUp Ranges'!$A$64:$CY$69,E$38)*$B50,VLOOKUP($C$2,'LookUp Ranges'!$A$56:$CY$62,E$38)*$B50))</f>
        <v>0</v>
      </c>
      <c r="P50" s="256">
        <f ca="1">IF($N50=$B50,0,IF(AND('Bonus Depreciation Help'!$C$34="50%",$N$5=Inservice),VLOOKUP($C$2,'LookUp Ranges'!$A$64:$CY$69,F$38)*$B50,VLOOKUP($C$2,'LookUp Ranges'!$A$56:$CY$62,F$38)*$B50))</f>
        <v>0</v>
      </c>
      <c r="Q50" s="256">
        <f ca="1">IF($N50=$B50,0,IF(AND('Bonus Depreciation Help'!$C$34="50%",$N$5=Inservice),VLOOKUP($C$2,'LookUp Ranges'!$A$64:$CY$69,G$38)*$B50,VLOOKUP($C$2,'LookUp Ranges'!$A$56:$CY$62,G$38)*$B50))</f>
        <v>0</v>
      </c>
      <c r="R50" s="256">
        <f ca="1">IF($N50=$B50,0,IF(AND('Bonus Depreciation Help'!$C$34="50%",$N$5=Inservice),VLOOKUP($C$2,'LookUp Ranges'!$A$64:$CY$69,H$38)*$B50,VLOOKUP($C$2,'LookUp Ranges'!$A$56:$CY$62,H$38)*$B50))</f>
        <v>0</v>
      </c>
      <c r="S50" s="256">
        <f ca="1">IF($N50=$B50,0,IF(AND('Bonus Depreciation Help'!$C$34="50%",$N$5=Inservice),VLOOKUP($C$2,'LookUp Ranges'!$A$64:$CY$69,I$38)*$B50,VLOOKUP($C$2,'LookUp Ranges'!$A$56:$CY$62,I$38)*$B50))</f>
        <v>0</v>
      </c>
      <c r="T50" s="256">
        <f ca="1">IF($N50=$B50,0,IF(AND('Bonus Depreciation Help'!$C$34="50%",$N$5=Inservice),VLOOKUP($C$2,'LookUp Ranges'!$A$64:$CY$69,J$38)*$B50,VLOOKUP($C$2,'LookUp Ranges'!$A$56:$CY$62,J$38)*$B50))</f>
        <v>0</v>
      </c>
      <c r="U50" s="256">
        <f ca="1">IF($N50=$B50,0,IF(AND('Bonus Depreciation Help'!$C$34="50%",$N$5=Inservice),VLOOKUP($C$2,'LookUp Ranges'!$A$64:$CY$69,K$38)*$B50,VLOOKUP($C$2,'LookUp Ranges'!$A$56:$CY$62,K$38)*$B50))</f>
        <v>0</v>
      </c>
      <c r="V50" s="256">
        <f ca="1">IF($N50=$B50,0,IF(AND('Bonus Depreciation Help'!$C$34="50%",$N$5=Inservice),VLOOKUP($C$2,'LookUp Ranges'!$A$64:$CY$69,L$38)*$B50,VLOOKUP($C$2,'LookUp Ranges'!$A$56:$CY$62,L$38)*$B50))</f>
        <v>0</v>
      </c>
      <c r="W50" s="256">
        <f ca="1">IF($N50=$B50,0,IF(AND('Bonus Depreciation Help'!$C$34="50%",$N$5=Inservice),VLOOKUP($C$2,'LookUp Ranges'!$A$64:$CY$69,M$38)*$B50,VLOOKUP($C$2,'LookUp Ranges'!$A$56:$CY$62,M$38)*$B50))</f>
        <v>0</v>
      </c>
      <c r="X50" s="256">
        <f ca="1">IF($N50=$B50,0,IF(AND('Bonus Depreciation Help'!$C$34="50%",$N$5=Inservice),VLOOKUP($C$2,'LookUp Ranges'!$A$64:$CY$69,N$38)*$B50,VLOOKUP($C$2,'LookUp Ranges'!$A$56:$CY$62,N$38)*$B50))</f>
        <v>0</v>
      </c>
      <c r="Y50" s="256">
        <f ca="1">IF($N50=$B50,0,IF(AND('Bonus Depreciation Help'!$C$34="50%",$N$5=Inservice),VLOOKUP($C$2,'LookUp Ranges'!$A$64:$CY$69,O$38)*$B50,VLOOKUP($C$2,'LookUp Ranges'!$A$56:$CY$62,O$38)*$B50))</f>
        <v>0</v>
      </c>
      <c r="Z50" s="257">
        <f ca="1">IF($N50=$B50,0,IF(AND('Bonus Depreciation Help'!$C$34="50%",$N$5=Inservice),VLOOKUP($C$2,'LookUp Ranges'!$A$64:$CY$69,P$38)*$B50,VLOOKUP($C$2,'LookUp Ranges'!$A$56:$CY$62,P$38)*$B50))</f>
        <v>0</v>
      </c>
      <c r="AA50" s="257">
        <f ca="1">IF($N50=$B50,0,IF(AND('Bonus Depreciation Help'!$C$34="50%",$N$5=Inservice),VLOOKUP($C$2,'LookUp Ranges'!$A$64:$CY$69,Q$38)*$B50,VLOOKUP($C$2,'LookUp Ranges'!$A$56:$CY$62,Q$38)*$B50))</f>
        <v>0</v>
      </c>
      <c r="AB50" s="257">
        <f ca="1">IF($N50=$B50,0,IF(AND('Bonus Depreciation Help'!$C$34="50%",$N$5=Inservice),VLOOKUP($C$2,'LookUp Ranges'!$A$64:$CY$69,R$38)*$B50,VLOOKUP($C$2,'LookUp Ranges'!$A$56:$CY$62,R$38)*$B50))</f>
        <v>0</v>
      </c>
      <c r="AC50" s="257">
        <f ca="1">IF($N50=$B50,0,IF(AND('Bonus Depreciation Help'!$C$34="50%",$N$5=Inservice),VLOOKUP($C$2,'LookUp Ranges'!$A$64:$CY$69,S$38)*$B50,VLOOKUP($C$2,'LookUp Ranges'!$A$56:$CY$62,S$38)*$B50))</f>
        <v>0</v>
      </c>
      <c r="AD50" s="257">
        <f ca="1">IF($N50=$B50,0,IF(AND('Bonus Depreciation Help'!$C$34="50%",$N$5=Inservice),VLOOKUP($C$2,'LookUp Ranges'!$A$64:$CY$69,T$38)*$B50,VLOOKUP($C$2,'LookUp Ranges'!$A$56:$CY$62,T$38)*$B50))</f>
        <v>0</v>
      </c>
      <c r="AE50" s="257">
        <f ca="1">IF($N50=$B50,0,IF(AND('Bonus Depreciation Help'!$C$34="50%",$N$5=Inservice),VLOOKUP($C$2,'LookUp Ranges'!$A$64:$CY$69,U$38)*$B50,VLOOKUP($C$2,'LookUp Ranges'!$A$56:$CY$62,U$38)*$B50))</f>
        <v>0</v>
      </c>
      <c r="AF50" s="257">
        <f ca="1">IF($N50=$B50,0,IF(AND('Bonus Depreciation Help'!$C$34="50%",$N$5=Inservice),VLOOKUP($C$2,'LookUp Ranges'!$A$64:$CY$69,V$38)*$B50,VLOOKUP($C$2,'LookUp Ranges'!$A$56:$CY$62,V$38)*$B50))</f>
        <v>0</v>
      </c>
      <c r="AG50" s="257">
        <f ca="1">IF($N50=$B50,0,IF(AND('Bonus Depreciation Help'!$C$34="50%",$N$5=Inservice),VLOOKUP($C$2,'LookUp Ranges'!$A$64:$CY$69,W$38)*$B50,VLOOKUP($C$2,'LookUp Ranges'!$A$56:$CY$62,W$38)*$B50))</f>
        <v>0</v>
      </c>
      <c r="AH50" s="257">
        <f ca="1">IF($N50=$B50,0,IF(AND('Bonus Depreciation Help'!$C$34="50%",$N$5=Inservice),VLOOKUP($C$2,'LookUp Ranges'!$A$64:$CY$69,X$38)*$B50,VLOOKUP($C$2,'LookUp Ranges'!$A$56:$CY$62,X$38)*$B50))</f>
        <v>0</v>
      </c>
      <c r="AI50" s="257">
        <f ca="1">IF($N50=$B50,0,IF(AND('Bonus Depreciation Help'!$C$34="50%",$N$5=Inservice),VLOOKUP($C$2,'LookUp Ranges'!$A$64:$CY$69,Y$38)*$B50,VLOOKUP($C$2,'LookUp Ranges'!$A$56:$CY$62,Y$38)*$B50))</f>
        <v>0</v>
      </c>
      <c r="AJ50" s="257">
        <f ca="1">IF($N50=$B50,0,IF(AND('Bonus Depreciation Help'!$C$34="50%",$N$5=Inservice),VLOOKUP($C$2,'LookUp Ranges'!$A$64:$CY$69,Z$38)*$B50,VLOOKUP($C$2,'LookUp Ranges'!$A$56:$CY$62,Z$38)*$B50))</f>
        <v>0</v>
      </c>
      <c r="AK50" s="257">
        <f ca="1">IF($N50=$B50,0,IF(AND('Bonus Depreciation Help'!$C$34="50%",$N$5=Inservice),VLOOKUP($C$2,'LookUp Ranges'!$A$64:$CY$69,AA$38)*$B50,VLOOKUP($C$2,'LookUp Ranges'!$A$56:$CY$62,AA$38)*$B50))</f>
        <v>0</v>
      </c>
      <c r="AL50" s="257">
        <f ca="1">IF($N50=$B50,0,IF(AND('Bonus Depreciation Help'!$C$34="50%",$N$5=Inservice),VLOOKUP($C$2,'LookUp Ranges'!$A$64:$CY$69,AB$38)*$B50,VLOOKUP($C$2,'LookUp Ranges'!$A$56:$CY$62,AB$38)*$B50))</f>
        <v>0</v>
      </c>
      <c r="AM50" s="257">
        <f ca="1">IF($N50=$B50,0,IF(AND('Bonus Depreciation Help'!$C$34="50%",$N$5=Inservice),VLOOKUP($C$2,'LookUp Ranges'!$A$64:$CY$69,AC$38)*$B50,VLOOKUP($C$2,'LookUp Ranges'!$A$56:$CY$62,AC$38)*$B50))</f>
        <v>0</v>
      </c>
      <c r="AN50" s="257">
        <f ca="1">IF($N50=$B50,0,IF(AND('Bonus Depreciation Help'!$C$34="50%",$N$5=Inservice),VLOOKUP($C$2,'LookUp Ranges'!$A$64:$CY$69,AD$38)*$B50,VLOOKUP($C$2,'LookUp Ranges'!$A$56:$CY$62,AD$38)*$B50))</f>
        <v>0</v>
      </c>
      <c r="AO50" s="257">
        <f ca="1">IF($N50=$B50,0,IF(AND('Bonus Depreciation Help'!$C$34="50%",$N$5=Inservice),VLOOKUP($C$2,'LookUp Ranges'!$A$64:$CY$69,AE$38)*$B50,VLOOKUP($C$2,'LookUp Ranges'!$A$56:$CY$62,AE$38)*$B50))</f>
        <v>0</v>
      </c>
      <c r="AP50" s="257">
        <f ca="1">IF($N50=$B50,0,IF(AND('Bonus Depreciation Help'!$C$34="50%",$N$5=Inservice),VLOOKUP($C$2,'LookUp Ranges'!$A$64:$CY$69,AF$38)*$B50,VLOOKUP($C$2,'LookUp Ranges'!$A$56:$CY$62,AF$38)*$B50))</f>
        <v>0</v>
      </c>
      <c r="AQ50" s="257">
        <f ca="1">IF($N50=$B50,0,IF(AND('Bonus Depreciation Help'!$C$34="50%",$N$5=Inservice),VLOOKUP($C$2,'LookUp Ranges'!$A$64:$CY$69,AG$38)*$B50,VLOOKUP($C$2,'LookUp Ranges'!$A$56:$CY$62,AG$38)*$B50))</f>
        <v>0</v>
      </c>
      <c r="AR50" s="257">
        <f ca="1">IF($N50=$B50,0,IF(AND('Bonus Depreciation Help'!$C$34="50%",$N$5=Inservice),VLOOKUP($C$2,'LookUp Ranges'!$A$64:$CY$69,AH$38)*$B50,VLOOKUP($C$2,'LookUp Ranges'!$A$56:$CY$62,AH$38)*$B50))</f>
        <v>0</v>
      </c>
      <c r="AS50" s="257">
        <f ca="1">IF($N50=$B50,0,IF(AND('Bonus Depreciation Help'!$C$34="50%",$N$5=Inservice),VLOOKUP($C$2,'LookUp Ranges'!$A$64:$CY$69,AI$38)*$B50,VLOOKUP($C$2,'LookUp Ranges'!$A$56:$CY$62,AI$38)*$B50))</f>
        <v>0</v>
      </c>
      <c r="AT50" s="257">
        <f ca="1">IF($N50=$B50,0,IF(AND('Bonus Depreciation Help'!$C$34="50%",$N$5=Inservice),VLOOKUP($C$2,'LookUp Ranges'!$A$64:$CY$69,AJ$38)*$B50,VLOOKUP($C$2,'LookUp Ranges'!$A$56:$CY$62,AJ$38)*$B50))</f>
        <v>0</v>
      </c>
      <c r="AU50" s="257">
        <f ca="1">IF($N50=$B50,0,IF(AND('Bonus Depreciation Help'!$C$34="50%",$N$5=Inservice),VLOOKUP($C$2,'LookUp Ranges'!$A$64:$CY$69,AK$38)*$B50,VLOOKUP($C$2,'LookUp Ranges'!$A$56:$CY$62,AK$38)*$B50))</f>
        <v>0</v>
      </c>
      <c r="AV50" s="257">
        <f ca="1">IF($N50=$B50,0,IF(AND('Bonus Depreciation Help'!$C$34="50%",$N$5=Inservice),VLOOKUP($C$2,'LookUp Ranges'!$A$64:$CY$69,AL$38)*$B50,VLOOKUP($C$2,'LookUp Ranges'!$A$56:$CY$62,AL$38)*$B50))</f>
        <v>0</v>
      </c>
      <c r="AW50" s="257">
        <f ca="1">IF($N50=$B50,0,IF(AND('Bonus Depreciation Help'!$C$34="50%",$N$5=Inservice),VLOOKUP($C$2,'LookUp Ranges'!$A$64:$CY$69,AM$38)*$B50,VLOOKUP($C$2,'LookUp Ranges'!$A$56:$CY$62,AM$38)*$B50))</f>
        <v>0</v>
      </c>
      <c r="AX50" s="257">
        <f ca="1">IF($N50=$B50,0,IF(AND('Bonus Depreciation Help'!$C$34="50%",$N$5=Inservice),VLOOKUP($C$2,'LookUp Ranges'!$A$64:$CY$69,AN$38)*$B50,VLOOKUP($C$2,'LookUp Ranges'!$A$56:$CY$62,AN$38)*$B50))</f>
        <v>0</v>
      </c>
      <c r="AY50" s="257">
        <f ca="1">IF($N50=$B50,0,IF(AND('Bonus Depreciation Help'!$C$34="50%",$N$5=Inservice),VLOOKUP($C$2,'LookUp Ranges'!$A$64:$CY$69,AO$38)*$B50,VLOOKUP($C$2,'LookUp Ranges'!$A$56:$CY$62,AO$38)*$B50))</f>
        <v>0</v>
      </c>
      <c r="AZ50" s="257">
        <f ca="1">IF($N50=$B50,0,IF(AND('Bonus Depreciation Help'!$C$34="50%",$N$5=Inservice),VLOOKUP($C$2,'LookUp Ranges'!$A$64:$CY$69,AP$38)*$B50,VLOOKUP($C$2,'LookUp Ranges'!$A$56:$CY$62,AP$38)*$B50))</f>
        <v>0</v>
      </c>
      <c r="BA50" s="257">
        <f ca="1">IF($N50=$B50,0,IF(AND('Bonus Depreciation Help'!$C$34="50%",$N$5=Inservice),VLOOKUP($C$2,'LookUp Ranges'!$A$64:$CY$69,AQ$38)*$B50,VLOOKUP($C$2,'LookUp Ranges'!$A$56:$CY$62,AQ$38)*$B50))</f>
        <v>0</v>
      </c>
      <c r="BB50" s="257">
        <f ca="1">IF($N50=$B50,0,IF(AND('Bonus Depreciation Help'!$C$34="50%",$N$5=Inservice),VLOOKUP($C$2,'LookUp Ranges'!$A$64:$CY$69,AR$38)*$B50,VLOOKUP($C$2,'LookUp Ranges'!$A$56:$CY$62,AR$38)*$B50))</f>
        <v>0</v>
      </c>
      <c r="BC50" s="257">
        <f ca="1">IF($N50=$B50,0,IF(AND('Bonus Depreciation Help'!$C$34="50%",$N$5=Inservice),VLOOKUP($C$2,'LookUp Ranges'!$A$64:$CY$69,AS$38)*$B50,VLOOKUP($C$2,'LookUp Ranges'!$A$56:$CY$62,AS$38)*$B50))</f>
        <v>0</v>
      </c>
      <c r="BD50" s="257">
        <f ca="1">IF($N50=$B50,0,IF(AND('Bonus Depreciation Help'!$C$34="50%",$N$5=Inservice),VLOOKUP($C$2,'LookUp Ranges'!$A$64:$CY$69,AT$38)*$B50,VLOOKUP($C$2,'LookUp Ranges'!$A$56:$CY$62,AT$38)*$B50))</f>
        <v>0</v>
      </c>
      <c r="BE50" s="257">
        <f ca="1">IF($N50=$B50,0,IF(AND('Bonus Depreciation Help'!$C$34="50%",$N$5=Inservice),VLOOKUP($C$2,'LookUp Ranges'!$A$64:$CY$69,AU$38)*$B50,VLOOKUP($C$2,'LookUp Ranges'!$A$56:$CY$62,AU$38)*$B50))</f>
        <v>0</v>
      </c>
      <c r="BF50" s="257">
        <f ca="1">IF($N50=$B50,0,IF(AND('Bonus Depreciation Help'!$C$34="50%",$N$5=Inservice),VLOOKUP($C$2,'LookUp Ranges'!$A$64:$CY$69,AV$38)*$B50,VLOOKUP($C$2,'LookUp Ranges'!$A$56:$CY$62,AV$38)*$B50))</f>
        <v>0</v>
      </c>
      <c r="BG50" s="257">
        <f ca="1">IF($N50=$B50,0,IF(AND('Bonus Depreciation Help'!$C$34="50%",$N$5=Inservice),VLOOKUP($C$2,'LookUp Ranges'!$A$64:$CY$69,AW$38)*$B50,VLOOKUP($C$2,'LookUp Ranges'!$A$56:$CY$62,AW$38)*$B50))</f>
        <v>0</v>
      </c>
      <c r="BH50" s="257">
        <f ca="1">IF($N50=$B50,0,IF(AND('Bonus Depreciation Help'!$C$34="50%",$N$5=Inservice),VLOOKUP($C$2,'LookUp Ranges'!$A$64:$CY$69,AX$38)*$B50,VLOOKUP($C$2,'LookUp Ranges'!$A$56:$CY$62,AX$38)*$B50))</f>
        <v>0</v>
      </c>
      <c r="BI50" s="257">
        <f ca="1">IF($N50=$B50,0,IF(AND('Bonus Depreciation Help'!$C$34="50%",$N$5=Inservice),VLOOKUP($C$2,'LookUp Ranges'!$A$64:$CY$69,AY$38)*$B50,VLOOKUP($C$2,'LookUp Ranges'!$A$56:$CY$62,AY$38)*$B50))</f>
        <v>0</v>
      </c>
      <c r="BJ50" s="257">
        <f ca="1">IF($N50=$B50,0,IF(AND('Bonus Depreciation Help'!$C$34="50%",$N$5=Inservice),VLOOKUP($C$2,'LookUp Ranges'!$A$64:$CY$69,AZ$38)*$B50,VLOOKUP($C$2,'LookUp Ranges'!$A$56:$CY$62,AZ$38)*$B50))</f>
        <v>0</v>
      </c>
      <c r="BK50" s="257">
        <f ca="1">IF($N50=$B50,0,IF(AND('Bonus Depreciation Help'!$C$34="50%",$N$5=Inservice),VLOOKUP($C$2,'LookUp Ranges'!$A$64:$CY$69,BA$38)*$B50,VLOOKUP($C$2,'LookUp Ranges'!$A$56:$CY$62,BA$38)*$B50))</f>
        <v>0</v>
      </c>
      <c r="BL50" s="257">
        <f ca="1">IF($N50=$B50,0,IF(AND('Bonus Depreciation Help'!$C$34="50%",$N$5=Inservice),VLOOKUP($C$2,'LookUp Ranges'!$A$64:$CY$69,BB$38)*$B50,VLOOKUP($C$2,'LookUp Ranges'!$A$56:$CY$62,BB$38)*$B50))</f>
        <v>0</v>
      </c>
      <c r="BM50" s="257">
        <f ca="1">IF($N50=$B50,0,IF(AND('Bonus Depreciation Help'!$C$34="50%",$N$5=Inservice),VLOOKUP($C$2,'LookUp Ranges'!$A$64:$CY$69,BC$38)*$B50,VLOOKUP($C$2,'LookUp Ranges'!$A$56:$CY$62,BC$38)*$B50))</f>
        <v>0</v>
      </c>
      <c r="BN50" s="257">
        <f ca="1">IF($N50=$B50,0,IF(AND('Bonus Depreciation Help'!$C$34="50%",$N$5=Inservice),VLOOKUP($C$2,'LookUp Ranges'!$A$64:$CY$69,BD$38)*$B50,VLOOKUP($C$2,'LookUp Ranges'!$A$56:$CY$62,BD$38)*$B50))</f>
        <v>0</v>
      </c>
      <c r="BO50" s="257">
        <f ca="1">IF($N50=$B50,0,IF(AND('Bonus Depreciation Help'!$C$34="50%",$N$5=Inservice),VLOOKUP($C$2,'LookUp Ranges'!$A$64:$CY$69,BE$38)*$B50,VLOOKUP($C$2,'LookUp Ranges'!$A$56:$CY$62,BE$38)*$B50))</f>
        <v>0</v>
      </c>
      <c r="BP50" s="257">
        <f ca="1">IF($N50=$B50,0,IF(AND('Bonus Depreciation Help'!$C$34="50%",$N$5=Inservice),VLOOKUP($C$2,'LookUp Ranges'!$A$64:$CY$69,BF$38)*$B50,VLOOKUP($C$2,'LookUp Ranges'!$A$56:$CY$62,BF$38)*$B50))</f>
        <v>0</v>
      </c>
      <c r="BQ50" s="257">
        <f ca="1">IF($N50=$B50,0,IF(AND('Bonus Depreciation Help'!$C$34="50%",$N$5=Inservice),VLOOKUP($C$2,'LookUp Ranges'!$A$64:$CY$69,BG$38)*$B50,VLOOKUP($C$2,'LookUp Ranges'!$A$56:$CY$62,BG$38)*$B50))</f>
        <v>0</v>
      </c>
      <c r="BR50" s="257">
        <f ca="1">IF($N50=$B50,0,IF(AND('Bonus Depreciation Help'!$C$34="50%",$N$5=Inservice),VLOOKUP($C$2,'LookUp Ranges'!$A$64:$CY$69,BH$38)*$B50,VLOOKUP($C$2,'LookUp Ranges'!$A$56:$CY$62,BH$38)*$B50))</f>
        <v>0</v>
      </c>
      <c r="BS50" s="257">
        <f ca="1">IF($N50=$B50,0,IF(AND('Bonus Depreciation Help'!$C$34="50%",$N$5=Inservice),VLOOKUP($C$2,'LookUp Ranges'!$A$64:$CY$69,BI$38)*$B50,VLOOKUP($C$2,'LookUp Ranges'!$A$56:$CY$62,BI$38)*$B50))</f>
        <v>0</v>
      </c>
      <c r="BT50" s="257">
        <f ca="1">IF($N50=$B50,0,IF(AND('Bonus Depreciation Help'!$C$34="50%",$N$5=Inservice),VLOOKUP($C$2,'LookUp Ranges'!$A$64:$CY$69,BJ$38)*$B50,VLOOKUP($C$2,'LookUp Ranges'!$A$56:$CY$62,BJ$38)*$B50))</f>
        <v>0</v>
      </c>
      <c r="BU50" s="257">
        <f ca="1">IF($N50=$B50,0,IF(AND('Bonus Depreciation Help'!$C$34="50%",$N$5=Inservice),VLOOKUP($C$2,'LookUp Ranges'!$A$64:$CY$69,BK$38)*$B50,VLOOKUP($C$2,'LookUp Ranges'!$A$56:$CY$62,BK$38)*$B50))</f>
        <v>0</v>
      </c>
      <c r="BV50" s="257">
        <f ca="1">IF($N50=$B50,0,IF(AND('Bonus Depreciation Help'!$C$34="50%",$N$5=Inservice),VLOOKUP($C$2,'LookUp Ranges'!$A$64:$CY$69,BL$38)*$B50,VLOOKUP($C$2,'LookUp Ranges'!$A$56:$CY$62,BL$38)*$B50))</f>
        <v>0</v>
      </c>
      <c r="BW50" s="257">
        <f ca="1">IF($N50=$B50,0,IF(AND('Bonus Depreciation Help'!$C$34="50%",$N$5=Inservice),VLOOKUP($C$2,'LookUp Ranges'!$A$64:$CY$69,BM$38)*$B50,VLOOKUP($C$2,'LookUp Ranges'!$A$56:$CY$62,BM$38)*$B50))</f>
        <v>0</v>
      </c>
      <c r="BX50" s="257">
        <f ca="1">IF($N50=$B50,0,IF(AND('Bonus Depreciation Help'!$C$34="50%",$N$5=Inservice),VLOOKUP($C$2,'LookUp Ranges'!$A$64:$CY$69,BN$38)*$B50,VLOOKUP($C$2,'LookUp Ranges'!$A$56:$CY$62,BN$38)*$B50))</f>
        <v>0</v>
      </c>
      <c r="BY50" s="257">
        <f ca="1">IF($N50=$B50,0,IF(AND('Bonus Depreciation Help'!$C$34="50%",$N$5=Inservice),VLOOKUP($C$2,'LookUp Ranges'!$A$64:$CY$69,BO$38)*$B50,VLOOKUP($C$2,'LookUp Ranges'!$A$56:$CY$62,BO$38)*$B50))</f>
        <v>0</v>
      </c>
      <c r="BZ50" s="257">
        <f ca="1">IF($N50=$B50,0,IF(AND('Bonus Depreciation Help'!$C$34="50%",$N$5=Inservice),VLOOKUP($C$2,'LookUp Ranges'!$A$64:$CY$69,BP$38)*$B50,VLOOKUP($C$2,'LookUp Ranges'!$A$56:$CY$62,BP$38)*$B50))</f>
        <v>0</v>
      </c>
      <c r="CA50" s="257">
        <f ca="1">IF($N50=$B50,0,IF(AND('Bonus Depreciation Help'!$C$34="50%",$N$5=Inservice),VLOOKUP($C$2,'LookUp Ranges'!$A$64:$CY$69,BQ$38)*$B50,VLOOKUP($C$2,'LookUp Ranges'!$A$56:$CY$62,BQ$38)*$B50))</f>
        <v>0</v>
      </c>
      <c r="CB50" s="257">
        <f ca="1">IF($N50=$B50,0,IF(AND('Bonus Depreciation Help'!$C$34="50%",$N$5=Inservice),VLOOKUP($C$2,'LookUp Ranges'!$A$64:$CY$69,BR$38)*$B50,VLOOKUP($C$2,'LookUp Ranges'!$A$56:$CY$62,BR$38)*$B50))</f>
        <v>0</v>
      </c>
      <c r="CC50" s="257">
        <f ca="1">IF($N50=$B50,0,IF(AND('Bonus Depreciation Help'!$C$34="50%",$N$5=Inservice),VLOOKUP($C$2,'LookUp Ranges'!$A$64:$CY$69,BS$38)*$B50,VLOOKUP($C$2,'LookUp Ranges'!$A$56:$CY$62,BS$38)*$B50))</f>
        <v>0</v>
      </c>
      <c r="CD50" s="257">
        <f ca="1">IF($N50=$B50,0,IF(AND('Bonus Depreciation Help'!$C$34="50%",$N$5=Inservice),VLOOKUP($C$2,'LookUp Ranges'!$A$64:$CY$69,BT$38)*$B50,VLOOKUP($C$2,'LookUp Ranges'!$A$56:$CY$62,BT$38)*$B50))</f>
        <v>0</v>
      </c>
      <c r="CE50" s="257">
        <f ca="1">IF($N50=$B50,0,IF(AND('Bonus Depreciation Help'!$C$34="50%",$N$5=Inservice),VLOOKUP($C$2,'LookUp Ranges'!$A$64:$CY$69,BU$38)*$B50,VLOOKUP($C$2,'LookUp Ranges'!$A$56:$CY$62,BU$38)*$B50))</f>
        <v>0</v>
      </c>
      <c r="CF50" s="257">
        <f ca="1">IF($N50=$B50,0,IF(AND('Bonus Depreciation Help'!$C$34="50%",$N$5=Inservice),VLOOKUP($C$2,'LookUp Ranges'!$A$64:$CY$69,BV$38)*$B50,VLOOKUP($C$2,'LookUp Ranges'!$A$56:$CY$62,BV$38)*$B50))</f>
        <v>0</v>
      </c>
      <c r="CG50" s="257">
        <f ca="1">IF($N50=$B50,0,IF(AND('Bonus Depreciation Help'!$C$34="50%",$N$5=Inservice),VLOOKUP($C$2,'LookUp Ranges'!$A$64:$CY$69,BW$38)*$B50,VLOOKUP($C$2,'LookUp Ranges'!$A$56:$CY$62,BW$38)*$B50))</f>
        <v>0</v>
      </c>
      <c r="CH50" s="257">
        <f ca="1">IF($N50=$B50,0,IF(AND('Bonus Depreciation Help'!$C$34="50%",$N$5=Inservice),VLOOKUP($C$2,'LookUp Ranges'!$A$64:$CY$69,BX$38)*$B50,VLOOKUP($C$2,'LookUp Ranges'!$A$56:$CY$62,BX$38)*$B50))</f>
        <v>0</v>
      </c>
      <c r="CI50" s="257">
        <f ca="1">IF($N50=$B50,0,IF(AND('Bonus Depreciation Help'!$C$34="50%",$N$5=Inservice),VLOOKUP($C$2,'LookUp Ranges'!$A$64:$CY$69,BY$38)*$B50,VLOOKUP($C$2,'LookUp Ranges'!$A$56:$CY$62,BY$38)*$B50))</f>
        <v>0</v>
      </c>
      <c r="CJ50" s="257">
        <f ca="1">IF($N50=$B50,0,IF(AND('Bonus Depreciation Help'!$C$34="50%",$N$5=Inservice),VLOOKUP($C$2,'LookUp Ranges'!$A$64:$CY$69,BZ$38)*$B50,VLOOKUP($C$2,'LookUp Ranges'!$A$56:$CY$62,BZ$38)*$B50))</f>
        <v>0</v>
      </c>
      <c r="CK50" s="257">
        <f ca="1">IF($N50=$B50,0,IF(AND('Bonus Depreciation Help'!$C$34="50%",$N$5=Inservice),VLOOKUP($C$2,'LookUp Ranges'!$A$64:$CY$69,CA$38)*$B50,VLOOKUP($C$2,'LookUp Ranges'!$A$56:$CY$62,CA$38)*$B50))</f>
        <v>0</v>
      </c>
      <c r="CL50" s="257">
        <f ca="1">IF($N50=$B50,0,IF(AND('Bonus Depreciation Help'!$C$34="50%",$N$5=Inservice),VLOOKUP($C$2,'LookUp Ranges'!$A$64:$CY$69,CB$38)*$B50,VLOOKUP($C$2,'LookUp Ranges'!$A$56:$CY$62,CB$38)*$B50))</f>
        <v>0</v>
      </c>
      <c r="CM50" s="257">
        <f ca="1">IF($N50=$B50,0,IF(AND('Bonus Depreciation Help'!$C$34="50%",$N$5=Inservice),VLOOKUP($C$2,'LookUp Ranges'!$A$64:$CY$69,CC$38)*$B50,VLOOKUP($C$2,'LookUp Ranges'!$A$56:$CY$62,CC$38)*$B50))</f>
        <v>0</v>
      </c>
      <c r="CN50" s="257">
        <f ca="1">IF($N50=$B50,0,IF(AND('Bonus Depreciation Help'!$C$34="50%",$N$5=Inservice),VLOOKUP($C$2,'LookUp Ranges'!$A$64:$CY$69,CD$38)*$B50,VLOOKUP($C$2,'LookUp Ranges'!$A$56:$CY$62,CD$38)*$B50))</f>
        <v>0</v>
      </c>
      <c r="CO50" s="257">
        <f ca="1">IF($N50=$B50,0,IF(AND('Bonus Depreciation Help'!$C$34="50%",$N$5=Inservice),VLOOKUP($C$2,'LookUp Ranges'!$A$64:$CY$69,CE$38)*$B50,VLOOKUP($C$2,'LookUp Ranges'!$A$56:$CY$62,CE$38)*$B50))</f>
        <v>0</v>
      </c>
      <c r="CP50" s="257">
        <f ca="1">IF($N50=$B50,0,IF(AND('Bonus Depreciation Help'!$C$34="50%",$N$5=Inservice),VLOOKUP($C$2,'LookUp Ranges'!$A$64:$CY$69,CF$38)*$B50,VLOOKUP($C$2,'LookUp Ranges'!$A$56:$CY$62,CF$38)*$B50))</f>
        <v>0</v>
      </c>
      <c r="CQ50" s="257">
        <f ca="1">IF($N50=$B50,0,IF(AND('Bonus Depreciation Help'!$C$34="50%",$N$5=Inservice),VLOOKUP($C$2,'LookUp Ranges'!$A$64:$CY$69,CG$38)*$B50,VLOOKUP($C$2,'LookUp Ranges'!$A$56:$CY$62,CG$38)*$B50))</f>
        <v>0</v>
      </c>
      <c r="CR50" s="257">
        <f ca="1">IF($N50=$B50,0,IF(AND('Bonus Depreciation Help'!$C$34="50%",$N$5=Inservice),VLOOKUP($C$2,'LookUp Ranges'!$A$64:$CY$69,CH$38)*$B50,VLOOKUP($C$2,'LookUp Ranges'!$A$56:$CY$62,CH$38)*$B50))</f>
        <v>0</v>
      </c>
      <c r="CS50" s="257">
        <f ca="1">IF($N50=$B50,0,IF(AND('Bonus Depreciation Help'!$C$34="50%",$N$5=Inservice),VLOOKUP($C$2,'LookUp Ranges'!$A$64:$CY$69,CI$38)*$B50,VLOOKUP($C$2,'LookUp Ranges'!$A$56:$CY$62,CI$38)*$B50))</f>
        <v>0</v>
      </c>
      <c r="CT50" s="257">
        <f ca="1">IF($N50=$B50,0,IF(AND('Bonus Depreciation Help'!$C$34="50%",$N$5=Inservice),VLOOKUP($C$2,'LookUp Ranges'!$A$64:$CY$69,CJ$38)*$B50,VLOOKUP($C$2,'LookUp Ranges'!$A$56:$CY$62,CJ$38)*$B50))</f>
        <v>0</v>
      </c>
      <c r="CU50" s="257">
        <f ca="1">IF($N50=$B50,0,IF(AND('Bonus Depreciation Help'!$C$34="50%",$N$5=Inservice),VLOOKUP($C$2,'LookUp Ranges'!$A$64:$CY$69,CK$38)*$B50,VLOOKUP($C$2,'LookUp Ranges'!$A$56:$CY$62,CK$38)*$B50))</f>
        <v>0</v>
      </c>
      <c r="CV50" s="257">
        <f ca="1">IF($N50=$B50,0,IF(AND('Bonus Depreciation Help'!$C$34="50%",$N$5=Inservice),VLOOKUP($C$2,'LookUp Ranges'!$A$64:$CY$69,CL$38)*$B50,VLOOKUP($C$2,'LookUp Ranges'!$A$56:$CY$62,CL$38)*$B50))</f>
        <v>0</v>
      </c>
      <c r="CW50" s="257">
        <f ca="1">IF($N50=$B50,0,IF(AND('Bonus Depreciation Help'!$C$34="50%",$N$5=Inservice),VLOOKUP($C$2,'LookUp Ranges'!$A$64:$CY$69,CM$38)*$B50,VLOOKUP($C$2,'LookUp Ranges'!$A$56:$CY$62,CM$38)*$B50))</f>
        <v>0</v>
      </c>
      <c r="CX50" s="257">
        <f ca="1">IF($N50=$B50,0,IF(AND('Bonus Depreciation Help'!$C$34="50%",$N$5=Inservice),VLOOKUP($C$2,'LookUp Ranges'!$A$64:$CY$69,CN$38)*$B50,VLOOKUP($C$2,'LookUp Ranges'!$A$56:$CY$62,CN$38)*$B50))</f>
        <v>0</v>
      </c>
      <c r="CY50" s="247">
        <f t="shared" ca="1" si="28"/>
        <v>0</v>
      </c>
    </row>
    <row r="51" spans="1:103" x14ac:dyDescent="0.2">
      <c r="A51" s="246">
        <f t="shared" si="26"/>
        <v>13</v>
      </c>
      <c r="B51" s="238">
        <f t="shared" si="27"/>
        <v>0</v>
      </c>
      <c r="C51" s="248"/>
      <c r="D51" s="248"/>
      <c r="E51" s="248"/>
      <c r="F51" s="248"/>
      <c r="G51" s="248"/>
      <c r="H51" s="248"/>
      <c r="I51" s="248"/>
      <c r="J51" s="248"/>
      <c r="K51" s="248"/>
      <c r="L51" s="248"/>
      <c r="M51" s="248"/>
      <c r="N51" s="248"/>
      <c r="O51" s="256">
        <f ca="1">IF(AND('Bonus Depreciation Help'!$C$34="100%",O$5=Inservice),$B51,IF(AND('Bonus Depreciation Help'!$C$34="50%",O$5=Inservice),VLOOKUP($C$2,'LookUp Ranges'!$A$64:$CY$69,D$38)*$B51,VLOOKUP($C$2,'LookUp Ranges'!$A$56:$CY$62,D$38)*$B51))</f>
        <v>0</v>
      </c>
      <c r="P51" s="256">
        <f ca="1">IF($O51=$B51,0,IF(AND('Bonus Depreciation Help'!$C$34="50%",$O$5=Inservice),VLOOKUP($C$2,'LookUp Ranges'!$A$64:$CY$69,E$38)*$B51,VLOOKUP($C$2,'LookUp Ranges'!$A$56:$CY$62,E$38)*$B51))</f>
        <v>0</v>
      </c>
      <c r="Q51" s="256">
        <f ca="1">IF($O51=$B51,0,IF(AND('Bonus Depreciation Help'!$C$34="50%",$O$5=Inservice),VLOOKUP($C$2,'LookUp Ranges'!$A$64:$CY$69,F$38)*$B51,VLOOKUP($C$2,'LookUp Ranges'!$A$56:$CY$62,F$38)*$B51))</f>
        <v>0</v>
      </c>
      <c r="R51" s="256">
        <f ca="1">IF($O51=$B51,0,IF(AND('Bonus Depreciation Help'!$C$34="50%",$O$5=Inservice),VLOOKUP($C$2,'LookUp Ranges'!$A$64:$CY$69,G$38)*$B51,VLOOKUP($C$2,'LookUp Ranges'!$A$56:$CY$62,G$38)*$B51))</f>
        <v>0</v>
      </c>
      <c r="S51" s="256">
        <f ca="1">IF($O51=$B51,0,IF(AND('Bonus Depreciation Help'!$C$34="50%",$O$5=Inservice),VLOOKUP($C$2,'LookUp Ranges'!$A$64:$CY$69,H$38)*$B51,VLOOKUP($C$2,'LookUp Ranges'!$A$56:$CY$62,H$38)*$B51))</f>
        <v>0</v>
      </c>
      <c r="T51" s="256">
        <f ca="1">IF($O51=$B51,0,IF(AND('Bonus Depreciation Help'!$C$34="50%",$O$5=Inservice),VLOOKUP($C$2,'LookUp Ranges'!$A$64:$CY$69,I$38)*$B51,VLOOKUP($C$2,'LookUp Ranges'!$A$56:$CY$62,I$38)*$B51))</f>
        <v>0</v>
      </c>
      <c r="U51" s="256">
        <f ca="1">IF($O51=$B51,0,IF(AND('Bonus Depreciation Help'!$C$34="50%",$O$5=Inservice),VLOOKUP($C$2,'LookUp Ranges'!$A$64:$CY$69,J$38)*$B51,VLOOKUP($C$2,'LookUp Ranges'!$A$56:$CY$62,J$38)*$B51))</f>
        <v>0</v>
      </c>
      <c r="V51" s="256">
        <f ca="1">IF($O51=$B51,0,IF(AND('Bonus Depreciation Help'!$C$34="50%",$O$5=Inservice),VLOOKUP($C$2,'LookUp Ranges'!$A$64:$CY$69,K$38)*$B51,VLOOKUP($C$2,'LookUp Ranges'!$A$56:$CY$62,K$38)*$B51))</f>
        <v>0</v>
      </c>
      <c r="W51" s="256">
        <f ca="1">IF($O51=$B51,0,IF(AND('Bonus Depreciation Help'!$C$34="50%",$O$5=Inservice),VLOOKUP($C$2,'LookUp Ranges'!$A$64:$CY$69,L$38)*$B51,VLOOKUP($C$2,'LookUp Ranges'!$A$56:$CY$62,L$38)*$B51))</f>
        <v>0</v>
      </c>
      <c r="X51" s="256">
        <f ca="1">IF($O51=$B51,0,IF(AND('Bonus Depreciation Help'!$C$34="50%",$O$5=Inservice),VLOOKUP($C$2,'LookUp Ranges'!$A$64:$CY$69,M$38)*$B51,VLOOKUP($C$2,'LookUp Ranges'!$A$56:$CY$62,M$38)*$B51))</f>
        <v>0</v>
      </c>
      <c r="Y51" s="256">
        <f ca="1">IF($O51=$B51,0,IF(AND('Bonus Depreciation Help'!$C$34="50%",$O$5=Inservice),VLOOKUP($C$2,'LookUp Ranges'!$A$64:$CY$69,N$38)*$B51,VLOOKUP($C$2,'LookUp Ranges'!$A$56:$CY$62,N$38)*$B51))</f>
        <v>0</v>
      </c>
      <c r="Z51" s="257">
        <f ca="1">IF($O51=$B51,0,IF(AND('Bonus Depreciation Help'!$C$34="50%",$O$5=Inservice),VLOOKUP($C$2,'LookUp Ranges'!$A$64:$CY$69,O$38)*$B51,VLOOKUP($C$2,'LookUp Ranges'!$A$56:$CY$62,O$38)*$B51))</f>
        <v>0</v>
      </c>
      <c r="AA51" s="257">
        <f ca="1">IF($O51=$B51,0,IF(AND('Bonus Depreciation Help'!$C$34="50%",$O$5=Inservice),VLOOKUP($C$2,'LookUp Ranges'!$A$64:$CY$69,P$38)*$B51,VLOOKUP($C$2,'LookUp Ranges'!$A$56:$CY$62,P$38)*$B51))</f>
        <v>0</v>
      </c>
      <c r="AB51" s="257">
        <f ca="1">IF($O51=$B51,0,IF(AND('Bonus Depreciation Help'!$C$34="50%",$O$5=Inservice),VLOOKUP($C$2,'LookUp Ranges'!$A$64:$CY$69,Q$38)*$B51,VLOOKUP($C$2,'LookUp Ranges'!$A$56:$CY$62,Q$38)*$B51))</f>
        <v>0</v>
      </c>
      <c r="AC51" s="257">
        <f ca="1">IF($O51=$B51,0,IF(AND('Bonus Depreciation Help'!$C$34="50%",$O$5=Inservice),VLOOKUP($C$2,'LookUp Ranges'!$A$64:$CY$69,R$38)*$B51,VLOOKUP($C$2,'LookUp Ranges'!$A$56:$CY$62,R$38)*$B51))</f>
        <v>0</v>
      </c>
      <c r="AD51" s="257">
        <f ca="1">IF($O51=$B51,0,IF(AND('Bonus Depreciation Help'!$C$34="50%",$O$5=Inservice),VLOOKUP($C$2,'LookUp Ranges'!$A$64:$CY$69,S$38)*$B51,VLOOKUP($C$2,'LookUp Ranges'!$A$56:$CY$62,S$38)*$B51))</f>
        <v>0</v>
      </c>
      <c r="AE51" s="257">
        <f ca="1">IF($O51=$B51,0,IF(AND('Bonus Depreciation Help'!$C$34="50%",$O$5=Inservice),VLOOKUP($C$2,'LookUp Ranges'!$A$64:$CY$69,T$38)*$B51,VLOOKUP($C$2,'LookUp Ranges'!$A$56:$CY$62,T$38)*$B51))</f>
        <v>0</v>
      </c>
      <c r="AF51" s="257">
        <f ca="1">IF($O51=$B51,0,IF(AND('Bonus Depreciation Help'!$C$34="50%",$O$5=Inservice),VLOOKUP($C$2,'LookUp Ranges'!$A$64:$CY$69,U$38)*$B51,VLOOKUP($C$2,'LookUp Ranges'!$A$56:$CY$62,U$38)*$B51))</f>
        <v>0</v>
      </c>
      <c r="AG51" s="257">
        <f ca="1">IF($O51=$B51,0,IF(AND('Bonus Depreciation Help'!$C$34="50%",$O$5=Inservice),VLOOKUP($C$2,'LookUp Ranges'!$A$64:$CY$69,V$38)*$B51,VLOOKUP($C$2,'LookUp Ranges'!$A$56:$CY$62,V$38)*$B51))</f>
        <v>0</v>
      </c>
      <c r="AH51" s="257">
        <f ca="1">IF($O51=$B51,0,IF(AND('Bonus Depreciation Help'!$C$34="50%",$O$5=Inservice),VLOOKUP($C$2,'LookUp Ranges'!$A$64:$CY$69,W$38)*$B51,VLOOKUP($C$2,'LookUp Ranges'!$A$56:$CY$62,W$38)*$B51))</f>
        <v>0</v>
      </c>
      <c r="AI51" s="257">
        <f ca="1">IF($O51=$B51,0,IF(AND('Bonus Depreciation Help'!$C$34="50%",$O$5=Inservice),VLOOKUP($C$2,'LookUp Ranges'!$A$64:$CY$69,X$38)*$B51,VLOOKUP($C$2,'LookUp Ranges'!$A$56:$CY$62,X$38)*$B51))</f>
        <v>0</v>
      </c>
      <c r="AJ51" s="257">
        <f ca="1">IF($O51=$B51,0,IF(AND('Bonus Depreciation Help'!$C$34="50%",$O$5=Inservice),VLOOKUP($C$2,'LookUp Ranges'!$A$64:$CY$69,Y$38)*$B51,VLOOKUP($C$2,'LookUp Ranges'!$A$56:$CY$62,Y$38)*$B51))</f>
        <v>0</v>
      </c>
      <c r="AK51" s="257">
        <f ca="1">IF($O51=$B51,0,IF(AND('Bonus Depreciation Help'!$C$34="50%",$O$5=Inservice),VLOOKUP($C$2,'LookUp Ranges'!$A$64:$CY$69,Z$38)*$B51,VLOOKUP($C$2,'LookUp Ranges'!$A$56:$CY$62,Z$38)*$B51))</f>
        <v>0</v>
      </c>
      <c r="AL51" s="257">
        <f ca="1">IF($O51=$B51,0,IF(AND('Bonus Depreciation Help'!$C$34="50%",$O$5=Inservice),VLOOKUP($C$2,'LookUp Ranges'!$A$64:$CY$69,AA$38)*$B51,VLOOKUP($C$2,'LookUp Ranges'!$A$56:$CY$62,AA$38)*$B51))</f>
        <v>0</v>
      </c>
      <c r="AM51" s="257">
        <f ca="1">IF($O51=$B51,0,IF(AND('Bonus Depreciation Help'!$C$34="50%",$O$5=Inservice),VLOOKUP($C$2,'LookUp Ranges'!$A$64:$CY$69,AB$38)*$B51,VLOOKUP($C$2,'LookUp Ranges'!$A$56:$CY$62,AB$38)*$B51))</f>
        <v>0</v>
      </c>
      <c r="AN51" s="257">
        <f ca="1">IF($O51=$B51,0,IF(AND('Bonus Depreciation Help'!$C$34="50%",$O$5=Inservice),VLOOKUP($C$2,'LookUp Ranges'!$A$64:$CY$69,AC$38)*$B51,VLOOKUP($C$2,'LookUp Ranges'!$A$56:$CY$62,AC$38)*$B51))</f>
        <v>0</v>
      </c>
      <c r="AO51" s="257">
        <f ca="1">IF($O51=$B51,0,IF(AND('Bonus Depreciation Help'!$C$34="50%",$O$5=Inservice),VLOOKUP($C$2,'LookUp Ranges'!$A$64:$CY$69,AD$38)*$B51,VLOOKUP($C$2,'LookUp Ranges'!$A$56:$CY$62,AD$38)*$B51))</f>
        <v>0</v>
      </c>
      <c r="AP51" s="257">
        <f ca="1">IF($O51=$B51,0,IF(AND('Bonus Depreciation Help'!$C$34="50%",$O$5=Inservice),VLOOKUP($C$2,'LookUp Ranges'!$A$64:$CY$69,AE$38)*$B51,VLOOKUP($C$2,'LookUp Ranges'!$A$56:$CY$62,AE$38)*$B51))</f>
        <v>0</v>
      </c>
      <c r="AQ51" s="257">
        <f ca="1">IF($O51=$B51,0,IF(AND('Bonus Depreciation Help'!$C$34="50%",$O$5=Inservice),VLOOKUP($C$2,'LookUp Ranges'!$A$64:$CY$69,AF$38)*$B51,VLOOKUP($C$2,'LookUp Ranges'!$A$56:$CY$62,AF$38)*$B51))</f>
        <v>0</v>
      </c>
      <c r="AR51" s="257">
        <f ca="1">IF($O51=$B51,0,IF(AND('Bonus Depreciation Help'!$C$34="50%",$O$5=Inservice),VLOOKUP($C$2,'LookUp Ranges'!$A$64:$CY$69,AG$38)*$B51,VLOOKUP($C$2,'LookUp Ranges'!$A$56:$CY$62,AG$38)*$B51))</f>
        <v>0</v>
      </c>
      <c r="AS51" s="257">
        <f ca="1">IF($O51=$B51,0,IF(AND('Bonus Depreciation Help'!$C$34="50%",$O$5=Inservice),VLOOKUP($C$2,'LookUp Ranges'!$A$64:$CY$69,AH$38)*$B51,VLOOKUP($C$2,'LookUp Ranges'!$A$56:$CY$62,AH$38)*$B51))</f>
        <v>0</v>
      </c>
      <c r="AT51" s="257">
        <f ca="1">IF($O51=$B51,0,IF(AND('Bonus Depreciation Help'!$C$34="50%",$O$5=Inservice),VLOOKUP($C$2,'LookUp Ranges'!$A$64:$CY$69,AI$38)*$B51,VLOOKUP($C$2,'LookUp Ranges'!$A$56:$CY$62,AI$38)*$B51))</f>
        <v>0</v>
      </c>
      <c r="AU51" s="257">
        <f ca="1">IF($O51=$B51,0,IF(AND('Bonus Depreciation Help'!$C$34="50%",$O$5=Inservice),VLOOKUP($C$2,'LookUp Ranges'!$A$64:$CY$69,AJ$38)*$B51,VLOOKUP($C$2,'LookUp Ranges'!$A$56:$CY$62,AJ$38)*$B51))</f>
        <v>0</v>
      </c>
      <c r="AV51" s="257">
        <f ca="1">IF($O51=$B51,0,IF(AND('Bonus Depreciation Help'!$C$34="50%",$O$5=Inservice),VLOOKUP($C$2,'LookUp Ranges'!$A$64:$CY$69,AK$38)*$B51,VLOOKUP($C$2,'LookUp Ranges'!$A$56:$CY$62,AK$38)*$B51))</f>
        <v>0</v>
      </c>
      <c r="AW51" s="257">
        <f ca="1">IF($O51=$B51,0,IF(AND('Bonus Depreciation Help'!$C$34="50%",$O$5=Inservice),VLOOKUP($C$2,'LookUp Ranges'!$A$64:$CY$69,AL$38)*$B51,VLOOKUP($C$2,'LookUp Ranges'!$A$56:$CY$62,AL$38)*$B51))</f>
        <v>0</v>
      </c>
      <c r="AX51" s="257">
        <f ca="1">IF($O51=$B51,0,IF(AND('Bonus Depreciation Help'!$C$34="50%",$O$5=Inservice),VLOOKUP($C$2,'LookUp Ranges'!$A$64:$CY$69,AM$38)*$B51,VLOOKUP($C$2,'LookUp Ranges'!$A$56:$CY$62,AM$38)*$B51))</f>
        <v>0</v>
      </c>
      <c r="AY51" s="257">
        <f ca="1">IF($O51=$B51,0,IF(AND('Bonus Depreciation Help'!$C$34="50%",$O$5=Inservice),VLOOKUP($C$2,'LookUp Ranges'!$A$64:$CY$69,AN$38)*$B51,VLOOKUP($C$2,'LookUp Ranges'!$A$56:$CY$62,AN$38)*$B51))</f>
        <v>0</v>
      </c>
      <c r="AZ51" s="257">
        <f ca="1">IF($O51=$B51,0,IF(AND('Bonus Depreciation Help'!$C$34="50%",$O$5=Inservice),VLOOKUP($C$2,'LookUp Ranges'!$A$64:$CY$69,AO$38)*$B51,VLOOKUP($C$2,'LookUp Ranges'!$A$56:$CY$62,AO$38)*$B51))</f>
        <v>0</v>
      </c>
      <c r="BA51" s="257">
        <f ca="1">IF($O51=$B51,0,IF(AND('Bonus Depreciation Help'!$C$34="50%",$O$5=Inservice),VLOOKUP($C$2,'LookUp Ranges'!$A$64:$CY$69,AP$38)*$B51,VLOOKUP($C$2,'LookUp Ranges'!$A$56:$CY$62,AP$38)*$B51))</f>
        <v>0</v>
      </c>
      <c r="BB51" s="257">
        <f ca="1">IF($O51=$B51,0,IF(AND('Bonus Depreciation Help'!$C$34="50%",$O$5=Inservice),VLOOKUP($C$2,'LookUp Ranges'!$A$64:$CY$69,AQ$38)*$B51,VLOOKUP($C$2,'LookUp Ranges'!$A$56:$CY$62,AQ$38)*$B51))</f>
        <v>0</v>
      </c>
      <c r="BC51" s="257">
        <f ca="1">IF($O51=$B51,0,IF(AND('Bonus Depreciation Help'!$C$34="50%",$O$5=Inservice),VLOOKUP($C$2,'LookUp Ranges'!$A$64:$CY$69,AR$38)*$B51,VLOOKUP($C$2,'LookUp Ranges'!$A$56:$CY$62,AR$38)*$B51))</f>
        <v>0</v>
      </c>
      <c r="BD51" s="257">
        <f ca="1">IF($O51=$B51,0,IF(AND('Bonus Depreciation Help'!$C$34="50%",$O$5=Inservice),VLOOKUP($C$2,'LookUp Ranges'!$A$64:$CY$69,AS$38)*$B51,VLOOKUP($C$2,'LookUp Ranges'!$A$56:$CY$62,AS$38)*$B51))</f>
        <v>0</v>
      </c>
      <c r="BE51" s="257">
        <f ca="1">IF($O51=$B51,0,IF(AND('Bonus Depreciation Help'!$C$34="50%",$O$5=Inservice),VLOOKUP($C$2,'LookUp Ranges'!$A$64:$CY$69,AT$38)*$B51,VLOOKUP($C$2,'LookUp Ranges'!$A$56:$CY$62,AT$38)*$B51))</f>
        <v>0</v>
      </c>
      <c r="BF51" s="257">
        <f ca="1">IF($O51=$B51,0,IF(AND('Bonus Depreciation Help'!$C$34="50%",$O$5=Inservice),VLOOKUP($C$2,'LookUp Ranges'!$A$64:$CY$69,AU$38)*$B51,VLOOKUP($C$2,'LookUp Ranges'!$A$56:$CY$62,AU$38)*$B51))</f>
        <v>0</v>
      </c>
      <c r="BG51" s="257">
        <f ca="1">IF($O51=$B51,0,IF(AND('Bonus Depreciation Help'!$C$34="50%",$O$5=Inservice),VLOOKUP($C$2,'LookUp Ranges'!$A$64:$CY$69,AV$38)*$B51,VLOOKUP($C$2,'LookUp Ranges'!$A$56:$CY$62,AV$38)*$B51))</f>
        <v>0</v>
      </c>
      <c r="BH51" s="257">
        <f ca="1">IF($O51=$B51,0,IF(AND('Bonus Depreciation Help'!$C$34="50%",$O$5=Inservice),VLOOKUP($C$2,'LookUp Ranges'!$A$64:$CY$69,AW$38)*$B51,VLOOKUP($C$2,'LookUp Ranges'!$A$56:$CY$62,AW$38)*$B51))</f>
        <v>0</v>
      </c>
      <c r="BI51" s="257">
        <f ca="1">IF($O51=$B51,0,IF(AND('Bonus Depreciation Help'!$C$34="50%",$O$5=Inservice),VLOOKUP($C$2,'LookUp Ranges'!$A$64:$CY$69,AX$38)*$B51,VLOOKUP($C$2,'LookUp Ranges'!$A$56:$CY$62,AX$38)*$B51))</f>
        <v>0</v>
      </c>
      <c r="BJ51" s="257">
        <f ca="1">IF($O51=$B51,0,IF(AND('Bonus Depreciation Help'!$C$34="50%",$O$5=Inservice),VLOOKUP($C$2,'LookUp Ranges'!$A$64:$CY$69,AY$38)*$B51,VLOOKUP($C$2,'LookUp Ranges'!$A$56:$CY$62,AY$38)*$B51))</f>
        <v>0</v>
      </c>
      <c r="BK51" s="257">
        <f ca="1">IF($O51=$B51,0,IF(AND('Bonus Depreciation Help'!$C$34="50%",$O$5=Inservice),VLOOKUP($C$2,'LookUp Ranges'!$A$64:$CY$69,AZ$38)*$B51,VLOOKUP($C$2,'LookUp Ranges'!$A$56:$CY$62,AZ$38)*$B51))</f>
        <v>0</v>
      </c>
      <c r="BL51" s="257">
        <f ca="1">IF($O51=$B51,0,IF(AND('Bonus Depreciation Help'!$C$34="50%",$O$5=Inservice),VLOOKUP($C$2,'LookUp Ranges'!$A$64:$CY$69,BA$38)*$B51,VLOOKUP($C$2,'LookUp Ranges'!$A$56:$CY$62,BA$38)*$B51))</f>
        <v>0</v>
      </c>
      <c r="BM51" s="257">
        <f ca="1">IF($O51=$B51,0,IF(AND('Bonus Depreciation Help'!$C$34="50%",$O$5=Inservice),VLOOKUP($C$2,'LookUp Ranges'!$A$64:$CY$69,BB$38)*$B51,VLOOKUP($C$2,'LookUp Ranges'!$A$56:$CY$62,BB$38)*$B51))</f>
        <v>0</v>
      </c>
      <c r="BN51" s="257">
        <f ca="1">IF($O51=$B51,0,IF(AND('Bonus Depreciation Help'!$C$34="50%",$O$5=Inservice),VLOOKUP($C$2,'LookUp Ranges'!$A$64:$CY$69,BC$38)*$B51,VLOOKUP($C$2,'LookUp Ranges'!$A$56:$CY$62,BC$38)*$B51))</f>
        <v>0</v>
      </c>
      <c r="BO51" s="257">
        <f ca="1">IF($O51=$B51,0,IF(AND('Bonus Depreciation Help'!$C$34="50%",$O$5=Inservice),VLOOKUP($C$2,'LookUp Ranges'!$A$64:$CY$69,BD$38)*$B51,VLOOKUP($C$2,'LookUp Ranges'!$A$56:$CY$62,BD$38)*$B51))</f>
        <v>0</v>
      </c>
      <c r="BP51" s="257">
        <f ca="1">IF($O51=$B51,0,IF(AND('Bonus Depreciation Help'!$C$34="50%",$O$5=Inservice),VLOOKUP($C$2,'LookUp Ranges'!$A$64:$CY$69,BE$38)*$B51,VLOOKUP($C$2,'LookUp Ranges'!$A$56:$CY$62,BE$38)*$B51))</f>
        <v>0</v>
      </c>
      <c r="BQ51" s="257">
        <f ca="1">IF($O51=$B51,0,IF(AND('Bonus Depreciation Help'!$C$34="50%",$O$5=Inservice),VLOOKUP($C$2,'LookUp Ranges'!$A$64:$CY$69,BF$38)*$B51,VLOOKUP($C$2,'LookUp Ranges'!$A$56:$CY$62,BF$38)*$B51))</f>
        <v>0</v>
      </c>
      <c r="BR51" s="257">
        <f ca="1">IF($O51=$B51,0,IF(AND('Bonus Depreciation Help'!$C$34="50%",$O$5=Inservice),VLOOKUP($C$2,'LookUp Ranges'!$A$64:$CY$69,BG$38)*$B51,VLOOKUP($C$2,'LookUp Ranges'!$A$56:$CY$62,BG$38)*$B51))</f>
        <v>0</v>
      </c>
      <c r="BS51" s="257">
        <f ca="1">IF($O51=$B51,0,IF(AND('Bonus Depreciation Help'!$C$34="50%",$O$5=Inservice),VLOOKUP($C$2,'LookUp Ranges'!$A$64:$CY$69,BH$38)*$B51,VLOOKUP($C$2,'LookUp Ranges'!$A$56:$CY$62,BH$38)*$B51))</f>
        <v>0</v>
      </c>
      <c r="BT51" s="257">
        <f ca="1">IF($O51=$B51,0,IF(AND('Bonus Depreciation Help'!$C$34="50%",$O$5=Inservice),VLOOKUP($C$2,'LookUp Ranges'!$A$64:$CY$69,BI$38)*$B51,VLOOKUP($C$2,'LookUp Ranges'!$A$56:$CY$62,BI$38)*$B51))</f>
        <v>0</v>
      </c>
      <c r="BU51" s="257">
        <f ca="1">IF($O51=$B51,0,IF(AND('Bonus Depreciation Help'!$C$34="50%",$O$5=Inservice),VLOOKUP($C$2,'LookUp Ranges'!$A$64:$CY$69,BJ$38)*$B51,VLOOKUP($C$2,'LookUp Ranges'!$A$56:$CY$62,BJ$38)*$B51))</f>
        <v>0</v>
      </c>
      <c r="BV51" s="257">
        <f ca="1">IF($O51=$B51,0,IF(AND('Bonus Depreciation Help'!$C$34="50%",$O$5=Inservice),VLOOKUP($C$2,'LookUp Ranges'!$A$64:$CY$69,BK$38)*$B51,VLOOKUP($C$2,'LookUp Ranges'!$A$56:$CY$62,BK$38)*$B51))</f>
        <v>0</v>
      </c>
      <c r="BW51" s="257">
        <f ca="1">IF($O51=$B51,0,IF(AND('Bonus Depreciation Help'!$C$34="50%",$O$5=Inservice),VLOOKUP($C$2,'LookUp Ranges'!$A$64:$CY$69,BL$38)*$B51,VLOOKUP($C$2,'LookUp Ranges'!$A$56:$CY$62,BL$38)*$B51))</f>
        <v>0</v>
      </c>
      <c r="BX51" s="257">
        <f ca="1">IF($O51=$B51,0,IF(AND('Bonus Depreciation Help'!$C$34="50%",$O$5=Inservice),VLOOKUP($C$2,'LookUp Ranges'!$A$64:$CY$69,BM$38)*$B51,VLOOKUP($C$2,'LookUp Ranges'!$A$56:$CY$62,BM$38)*$B51))</f>
        <v>0</v>
      </c>
      <c r="BY51" s="257">
        <f ca="1">IF($O51=$B51,0,IF(AND('Bonus Depreciation Help'!$C$34="50%",$O$5=Inservice),VLOOKUP($C$2,'LookUp Ranges'!$A$64:$CY$69,BN$38)*$B51,VLOOKUP($C$2,'LookUp Ranges'!$A$56:$CY$62,BN$38)*$B51))</f>
        <v>0</v>
      </c>
      <c r="BZ51" s="257">
        <f ca="1">IF($O51=$B51,0,IF(AND('Bonus Depreciation Help'!$C$34="50%",$O$5=Inservice),VLOOKUP($C$2,'LookUp Ranges'!$A$64:$CY$69,BO$38)*$B51,VLOOKUP($C$2,'LookUp Ranges'!$A$56:$CY$62,BO$38)*$B51))</f>
        <v>0</v>
      </c>
      <c r="CA51" s="257">
        <f ca="1">IF($O51=$B51,0,IF(AND('Bonus Depreciation Help'!$C$34="50%",$O$5=Inservice),VLOOKUP($C$2,'LookUp Ranges'!$A$64:$CY$69,BP$38)*$B51,VLOOKUP($C$2,'LookUp Ranges'!$A$56:$CY$62,BP$38)*$B51))</f>
        <v>0</v>
      </c>
      <c r="CB51" s="257">
        <f ca="1">IF($O51=$B51,0,IF(AND('Bonus Depreciation Help'!$C$34="50%",$O$5=Inservice),VLOOKUP($C$2,'LookUp Ranges'!$A$64:$CY$69,BQ$38)*$B51,VLOOKUP($C$2,'LookUp Ranges'!$A$56:$CY$62,BQ$38)*$B51))</f>
        <v>0</v>
      </c>
      <c r="CC51" s="257">
        <f ca="1">IF($O51=$B51,0,IF(AND('Bonus Depreciation Help'!$C$34="50%",$O$5=Inservice),VLOOKUP($C$2,'LookUp Ranges'!$A$64:$CY$69,BR$38)*$B51,VLOOKUP($C$2,'LookUp Ranges'!$A$56:$CY$62,BR$38)*$B51))</f>
        <v>0</v>
      </c>
      <c r="CD51" s="257">
        <f ca="1">IF($O51=$B51,0,IF(AND('Bonus Depreciation Help'!$C$34="50%",$O$5=Inservice),VLOOKUP($C$2,'LookUp Ranges'!$A$64:$CY$69,BS$38)*$B51,VLOOKUP($C$2,'LookUp Ranges'!$A$56:$CY$62,BS$38)*$B51))</f>
        <v>0</v>
      </c>
      <c r="CE51" s="257">
        <f ca="1">IF($O51=$B51,0,IF(AND('Bonus Depreciation Help'!$C$34="50%",$O$5=Inservice),VLOOKUP($C$2,'LookUp Ranges'!$A$64:$CY$69,BT$38)*$B51,VLOOKUP($C$2,'LookUp Ranges'!$A$56:$CY$62,BT$38)*$B51))</f>
        <v>0</v>
      </c>
      <c r="CF51" s="257">
        <f ca="1">IF($O51=$B51,0,IF(AND('Bonus Depreciation Help'!$C$34="50%",$O$5=Inservice),VLOOKUP($C$2,'LookUp Ranges'!$A$64:$CY$69,BU$38)*$B51,VLOOKUP($C$2,'LookUp Ranges'!$A$56:$CY$62,BU$38)*$B51))</f>
        <v>0</v>
      </c>
      <c r="CG51" s="257">
        <f ca="1">IF($O51=$B51,0,IF(AND('Bonus Depreciation Help'!$C$34="50%",$O$5=Inservice),VLOOKUP($C$2,'LookUp Ranges'!$A$64:$CY$69,BV$38)*$B51,VLOOKUP($C$2,'LookUp Ranges'!$A$56:$CY$62,BV$38)*$B51))</f>
        <v>0</v>
      </c>
      <c r="CH51" s="257">
        <f ca="1">IF($O51=$B51,0,IF(AND('Bonus Depreciation Help'!$C$34="50%",$O$5=Inservice),VLOOKUP($C$2,'LookUp Ranges'!$A$64:$CY$69,BW$38)*$B51,VLOOKUP($C$2,'LookUp Ranges'!$A$56:$CY$62,BW$38)*$B51))</f>
        <v>0</v>
      </c>
      <c r="CI51" s="257">
        <f ca="1">IF($O51=$B51,0,IF(AND('Bonus Depreciation Help'!$C$34="50%",$O$5=Inservice),VLOOKUP($C$2,'LookUp Ranges'!$A$64:$CY$69,BX$38)*$B51,VLOOKUP($C$2,'LookUp Ranges'!$A$56:$CY$62,BX$38)*$B51))</f>
        <v>0</v>
      </c>
      <c r="CJ51" s="257">
        <f ca="1">IF($O51=$B51,0,IF(AND('Bonus Depreciation Help'!$C$34="50%",$O$5=Inservice),VLOOKUP($C$2,'LookUp Ranges'!$A$64:$CY$69,BY$38)*$B51,VLOOKUP($C$2,'LookUp Ranges'!$A$56:$CY$62,BY$38)*$B51))</f>
        <v>0</v>
      </c>
      <c r="CK51" s="257">
        <f ca="1">IF($O51=$B51,0,IF(AND('Bonus Depreciation Help'!$C$34="50%",$O$5=Inservice),VLOOKUP($C$2,'LookUp Ranges'!$A$64:$CY$69,BZ$38)*$B51,VLOOKUP($C$2,'LookUp Ranges'!$A$56:$CY$62,BZ$38)*$B51))</f>
        <v>0</v>
      </c>
      <c r="CL51" s="257">
        <f ca="1">IF($O51=$B51,0,IF(AND('Bonus Depreciation Help'!$C$34="50%",$O$5=Inservice),VLOOKUP($C$2,'LookUp Ranges'!$A$64:$CY$69,CA$38)*$B51,VLOOKUP($C$2,'LookUp Ranges'!$A$56:$CY$62,CA$38)*$B51))</f>
        <v>0</v>
      </c>
      <c r="CM51" s="257">
        <f ca="1">IF($O51=$B51,0,IF(AND('Bonus Depreciation Help'!$C$34="50%",$O$5=Inservice),VLOOKUP($C$2,'LookUp Ranges'!$A$64:$CY$69,CB$38)*$B51,VLOOKUP($C$2,'LookUp Ranges'!$A$56:$CY$62,CB$38)*$B51))</f>
        <v>0</v>
      </c>
      <c r="CN51" s="257">
        <f ca="1">IF($O51=$B51,0,IF(AND('Bonus Depreciation Help'!$C$34="50%",$O$5=Inservice),VLOOKUP($C$2,'LookUp Ranges'!$A$64:$CY$69,CC$38)*$B51,VLOOKUP($C$2,'LookUp Ranges'!$A$56:$CY$62,CC$38)*$B51))</f>
        <v>0</v>
      </c>
      <c r="CO51" s="257">
        <f ca="1">IF($O51=$B51,0,IF(AND('Bonus Depreciation Help'!$C$34="50%",$O$5=Inservice),VLOOKUP($C$2,'LookUp Ranges'!$A$64:$CY$69,CD$38)*$B51,VLOOKUP($C$2,'LookUp Ranges'!$A$56:$CY$62,CD$38)*$B51))</f>
        <v>0</v>
      </c>
      <c r="CP51" s="257">
        <f ca="1">IF($O51=$B51,0,IF(AND('Bonus Depreciation Help'!$C$34="50%",$O$5=Inservice),VLOOKUP($C$2,'LookUp Ranges'!$A$64:$CY$69,CE$38)*$B51,VLOOKUP($C$2,'LookUp Ranges'!$A$56:$CY$62,CE$38)*$B51))</f>
        <v>0</v>
      </c>
      <c r="CQ51" s="257">
        <f ca="1">IF($O51=$B51,0,IF(AND('Bonus Depreciation Help'!$C$34="50%",$O$5=Inservice),VLOOKUP($C$2,'LookUp Ranges'!$A$64:$CY$69,CF$38)*$B51,VLOOKUP($C$2,'LookUp Ranges'!$A$56:$CY$62,CF$38)*$B51))</f>
        <v>0</v>
      </c>
      <c r="CR51" s="257">
        <f ca="1">IF($O51=$B51,0,IF(AND('Bonus Depreciation Help'!$C$34="50%",$O$5=Inservice),VLOOKUP($C$2,'LookUp Ranges'!$A$64:$CY$69,CG$38)*$B51,VLOOKUP($C$2,'LookUp Ranges'!$A$56:$CY$62,CG$38)*$B51))</f>
        <v>0</v>
      </c>
      <c r="CS51" s="257">
        <f ca="1">IF($O51=$B51,0,IF(AND('Bonus Depreciation Help'!$C$34="50%",$O$5=Inservice),VLOOKUP($C$2,'LookUp Ranges'!$A$64:$CY$69,CH$38)*$B51,VLOOKUP($C$2,'LookUp Ranges'!$A$56:$CY$62,CH$38)*$B51))</f>
        <v>0</v>
      </c>
      <c r="CT51" s="257">
        <f ca="1">IF($O51=$B51,0,IF(AND('Bonus Depreciation Help'!$C$34="50%",$O$5=Inservice),VLOOKUP($C$2,'LookUp Ranges'!$A$64:$CY$69,CI$38)*$B51,VLOOKUP($C$2,'LookUp Ranges'!$A$56:$CY$62,CI$38)*$B51))</f>
        <v>0</v>
      </c>
      <c r="CU51" s="257">
        <f ca="1">IF($O51=$B51,0,IF(AND('Bonus Depreciation Help'!$C$34="50%",$O$5=Inservice),VLOOKUP($C$2,'LookUp Ranges'!$A$64:$CY$69,CJ$38)*$B51,VLOOKUP($C$2,'LookUp Ranges'!$A$56:$CY$62,CJ$38)*$B51))</f>
        <v>0</v>
      </c>
      <c r="CV51" s="257">
        <f ca="1">IF($O51=$B51,0,IF(AND('Bonus Depreciation Help'!$C$34="50%",$O$5=Inservice),VLOOKUP($C$2,'LookUp Ranges'!$A$64:$CY$69,CK$38)*$B51,VLOOKUP($C$2,'LookUp Ranges'!$A$56:$CY$62,CK$38)*$B51))</f>
        <v>0</v>
      </c>
      <c r="CW51" s="257">
        <f ca="1">IF($O51=$B51,0,IF(AND('Bonus Depreciation Help'!$C$34="50%",$O$5=Inservice),VLOOKUP($C$2,'LookUp Ranges'!$A$64:$CY$69,CL$38)*$B51,VLOOKUP($C$2,'LookUp Ranges'!$A$56:$CY$62,CL$38)*$B51))</f>
        <v>0</v>
      </c>
      <c r="CX51" s="257">
        <f ca="1">IF($O51=$B51,0,IF(AND('Bonus Depreciation Help'!$C$34="50%",$O$5=Inservice),VLOOKUP($C$2,'LookUp Ranges'!$A$64:$CY$69,CM$38)*$B51,VLOOKUP($C$2,'LookUp Ranges'!$A$56:$CY$62,CM$38)*$B51))</f>
        <v>0</v>
      </c>
      <c r="CY51" s="247">
        <f t="shared" ca="1" si="28"/>
        <v>0</v>
      </c>
    </row>
    <row r="52" spans="1:103" x14ac:dyDescent="0.2">
      <c r="A52" s="246">
        <f t="shared" si="26"/>
        <v>14</v>
      </c>
      <c r="B52" s="238">
        <f t="shared" si="27"/>
        <v>0</v>
      </c>
      <c r="C52" s="248"/>
      <c r="D52" s="248"/>
      <c r="E52" s="248"/>
      <c r="F52" s="248"/>
      <c r="G52" s="248"/>
      <c r="H52" s="248"/>
      <c r="I52" s="248"/>
      <c r="J52" s="248"/>
      <c r="K52" s="248"/>
      <c r="L52" s="248"/>
      <c r="M52" s="248"/>
      <c r="N52" s="248"/>
      <c r="O52" s="248"/>
      <c r="P52" s="256">
        <f ca="1">IF(AND('Bonus Depreciation Help'!$C$34="100%",P$5=Inservice),$B52,IF(AND('Bonus Depreciation Help'!$C$34="50%",P$5=Inservice),VLOOKUP($C$2,'LookUp Ranges'!$A$64:$CY$69,D$38)*$B52,VLOOKUP($C$2,'LookUp Ranges'!$A$56:$CY$62,D$38)*$B52))</f>
        <v>0</v>
      </c>
      <c r="Q52" s="256">
        <f ca="1">IF($P52=$B52,0,IF(AND('Bonus Depreciation Help'!$C$34="50%",$P$5=Inservice),VLOOKUP($C$2,'LookUp Ranges'!$A$64:$CY$69,E$38)*$B52,VLOOKUP($C$2,'LookUp Ranges'!$A$56:$CY$62,E$38)*$B52))</f>
        <v>0</v>
      </c>
      <c r="R52" s="256">
        <f ca="1">IF($P52=$B52,0,IF(AND('Bonus Depreciation Help'!$C$34="50%",$P$5=Inservice),VLOOKUP($C$2,'LookUp Ranges'!$A$64:$CY$69,F$38)*$B52,VLOOKUP($C$2,'LookUp Ranges'!$A$56:$CY$62,F$38)*$B52))</f>
        <v>0</v>
      </c>
      <c r="S52" s="256">
        <f ca="1">IF($P52=$B52,0,IF(AND('Bonus Depreciation Help'!$C$34="50%",$P$5=Inservice),VLOOKUP($C$2,'LookUp Ranges'!$A$64:$CY$69,G$38)*$B52,VLOOKUP($C$2,'LookUp Ranges'!$A$56:$CY$62,G$38)*$B52))</f>
        <v>0</v>
      </c>
      <c r="T52" s="256">
        <f ca="1">IF($P52=$B52,0,IF(AND('Bonus Depreciation Help'!$C$34="50%",$P$5=Inservice),VLOOKUP($C$2,'LookUp Ranges'!$A$64:$CY$69,H$38)*$B52,VLOOKUP($C$2,'LookUp Ranges'!$A$56:$CY$62,H$38)*$B52))</f>
        <v>0</v>
      </c>
      <c r="U52" s="256">
        <f ca="1">IF($P52=$B52,0,IF(AND('Bonus Depreciation Help'!$C$34="50%",$P$5=Inservice),VLOOKUP($C$2,'LookUp Ranges'!$A$64:$CY$69,I$38)*$B52,VLOOKUP($C$2,'LookUp Ranges'!$A$56:$CY$62,I$38)*$B52))</f>
        <v>0</v>
      </c>
      <c r="V52" s="256">
        <f ca="1">IF($P52=$B52,0,IF(AND('Bonus Depreciation Help'!$C$34="50%",$P$5=Inservice),VLOOKUP($C$2,'LookUp Ranges'!$A$64:$CY$69,J$38)*$B52,VLOOKUP($C$2,'LookUp Ranges'!$A$56:$CY$62,J$38)*$B52))</f>
        <v>0</v>
      </c>
      <c r="W52" s="256">
        <f ca="1">IF($P52=$B52,0,IF(AND('Bonus Depreciation Help'!$C$34="50%",$P$5=Inservice),VLOOKUP($C$2,'LookUp Ranges'!$A$64:$CY$69,K$38)*$B52,VLOOKUP($C$2,'LookUp Ranges'!$A$56:$CY$62,K$38)*$B52))</f>
        <v>0</v>
      </c>
      <c r="X52" s="256">
        <f ca="1">IF($P52=$B52,0,IF(AND('Bonus Depreciation Help'!$C$34="50%",$P$5=Inservice),VLOOKUP($C$2,'LookUp Ranges'!$A$64:$CY$69,L$38)*$B52,VLOOKUP($C$2,'LookUp Ranges'!$A$56:$CY$62,L$38)*$B52))</f>
        <v>0</v>
      </c>
      <c r="Y52" s="256">
        <f ca="1">IF($P52=$B52,0,IF(AND('Bonus Depreciation Help'!$C$34="50%",$P$5=Inservice),VLOOKUP($C$2,'LookUp Ranges'!$A$64:$CY$69,M$38)*$B52,VLOOKUP($C$2,'LookUp Ranges'!$A$56:$CY$62,M$38)*$B52))</f>
        <v>0</v>
      </c>
      <c r="Z52" s="257">
        <f ca="1">IF($P52=$B52,0,IF(AND('Bonus Depreciation Help'!$C$34="50%",$P$5=Inservice),VLOOKUP($C$2,'LookUp Ranges'!$A$64:$CY$69,N$38)*$B52,VLOOKUP($C$2,'LookUp Ranges'!$A$56:$CY$62,N$38)*$B52))</f>
        <v>0</v>
      </c>
      <c r="AA52" s="257">
        <f ca="1">IF($P52=$B52,0,IF(AND('Bonus Depreciation Help'!$C$34="50%",$P$5=Inservice),VLOOKUP($C$2,'LookUp Ranges'!$A$64:$CY$69,O$38)*$B52,VLOOKUP($C$2,'LookUp Ranges'!$A$56:$CY$62,O$38)*$B52))</f>
        <v>0</v>
      </c>
      <c r="AB52" s="257">
        <f ca="1">IF($P52=$B52,0,IF(AND('Bonus Depreciation Help'!$C$34="50%",$P$5=Inservice),VLOOKUP($C$2,'LookUp Ranges'!$A$64:$CY$69,P$38)*$B52,VLOOKUP($C$2,'LookUp Ranges'!$A$56:$CY$62,P$38)*$B52))</f>
        <v>0</v>
      </c>
      <c r="AC52" s="257">
        <f ca="1">IF($P52=$B52,0,IF(AND('Bonus Depreciation Help'!$C$34="50%",$P$5=Inservice),VLOOKUP($C$2,'LookUp Ranges'!$A$64:$CY$69,Q$38)*$B52,VLOOKUP($C$2,'LookUp Ranges'!$A$56:$CY$62,Q$38)*$B52))</f>
        <v>0</v>
      </c>
      <c r="AD52" s="257">
        <f ca="1">IF($P52=$B52,0,IF(AND('Bonus Depreciation Help'!$C$34="50%",$P$5=Inservice),VLOOKUP($C$2,'LookUp Ranges'!$A$64:$CY$69,R$38)*$B52,VLOOKUP($C$2,'LookUp Ranges'!$A$56:$CY$62,R$38)*$B52))</f>
        <v>0</v>
      </c>
      <c r="AE52" s="257">
        <f ca="1">IF($P52=$B52,0,IF(AND('Bonus Depreciation Help'!$C$34="50%",$P$5=Inservice),VLOOKUP($C$2,'LookUp Ranges'!$A$64:$CY$69,S$38)*$B52,VLOOKUP($C$2,'LookUp Ranges'!$A$56:$CY$62,S$38)*$B52))</f>
        <v>0</v>
      </c>
      <c r="AF52" s="257">
        <f ca="1">IF($P52=$B52,0,IF(AND('Bonus Depreciation Help'!$C$34="50%",$P$5=Inservice),VLOOKUP($C$2,'LookUp Ranges'!$A$64:$CY$69,T$38)*$B52,VLOOKUP($C$2,'LookUp Ranges'!$A$56:$CY$62,T$38)*$B52))</f>
        <v>0</v>
      </c>
      <c r="AG52" s="257">
        <f ca="1">IF($P52=$B52,0,IF(AND('Bonus Depreciation Help'!$C$34="50%",$P$5=Inservice),VLOOKUP($C$2,'LookUp Ranges'!$A$64:$CY$69,U$38)*$B52,VLOOKUP($C$2,'LookUp Ranges'!$A$56:$CY$62,U$38)*$B52))</f>
        <v>0</v>
      </c>
      <c r="AH52" s="257">
        <f ca="1">IF($P52=$B52,0,IF(AND('Bonus Depreciation Help'!$C$34="50%",$P$5=Inservice),VLOOKUP($C$2,'LookUp Ranges'!$A$64:$CY$69,V$38)*$B52,VLOOKUP($C$2,'LookUp Ranges'!$A$56:$CY$62,V$38)*$B52))</f>
        <v>0</v>
      </c>
      <c r="AI52" s="257">
        <f ca="1">IF($P52=$B52,0,IF(AND('Bonus Depreciation Help'!$C$34="50%",$P$5=Inservice),VLOOKUP($C$2,'LookUp Ranges'!$A$64:$CY$69,W$38)*$B52,VLOOKUP($C$2,'LookUp Ranges'!$A$56:$CY$62,W$38)*$B52))</f>
        <v>0</v>
      </c>
      <c r="AJ52" s="257">
        <f ca="1">IF($P52=$B52,0,IF(AND('Bonus Depreciation Help'!$C$34="50%",$P$5=Inservice),VLOOKUP($C$2,'LookUp Ranges'!$A$64:$CY$69,X$38)*$B52,VLOOKUP($C$2,'LookUp Ranges'!$A$56:$CY$62,X$38)*$B52))</f>
        <v>0</v>
      </c>
      <c r="AK52" s="257">
        <f ca="1">IF($P52=$B52,0,IF(AND('Bonus Depreciation Help'!$C$34="50%",$P$5=Inservice),VLOOKUP($C$2,'LookUp Ranges'!$A$64:$CY$69,Y$38)*$B52,VLOOKUP($C$2,'LookUp Ranges'!$A$56:$CY$62,Y$38)*$B52))</f>
        <v>0</v>
      </c>
      <c r="AL52" s="257">
        <f ca="1">IF($P52=$B52,0,IF(AND('Bonus Depreciation Help'!$C$34="50%",$P$5=Inservice),VLOOKUP($C$2,'LookUp Ranges'!$A$64:$CY$69,Z$38)*$B52,VLOOKUP($C$2,'LookUp Ranges'!$A$56:$CY$62,Z$38)*$B52))</f>
        <v>0</v>
      </c>
      <c r="AM52" s="257">
        <f ca="1">IF($P52=$B52,0,IF(AND('Bonus Depreciation Help'!$C$34="50%",$P$5=Inservice),VLOOKUP($C$2,'LookUp Ranges'!$A$64:$CY$69,AA$38)*$B52,VLOOKUP($C$2,'LookUp Ranges'!$A$56:$CY$62,AA$38)*$B52))</f>
        <v>0</v>
      </c>
      <c r="AN52" s="257">
        <f ca="1">IF($P52=$B52,0,IF(AND('Bonus Depreciation Help'!$C$34="50%",$P$5=Inservice),VLOOKUP($C$2,'LookUp Ranges'!$A$64:$CY$69,AB$38)*$B52,VLOOKUP($C$2,'LookUp Ranges'!$A$56:$CY$62,AB$38)*$B52))</f>
        <v>0</v>
      </c>
      <c r="AO52" s="257">
        <f ca="1">IF($P52=$B52,0,IF(AND('Bonus Depreciation Help'!$C$34="50%",$P$5=Inservice),VLOOKUP($C$2,'LookUp Ranges'!$A$64:$CY$69,AC$38)*$B52,VLOOKUP($C$2,'LookUp Ranges'!$A$56:$CY$62,AC$38)*$B52))</f>
        <v>0</v>
      </c>
      <c r="AP52" s="257">
        <f ca="1">IF($P52=$B52,0,IF(AND('Bonus Depreciation Help'!$C$34="50%",$P$5=Inservice),VLOOKUP($C$2,'LookUp Ranges'!$A$64:$CY$69,AD$38)*$B52,VLOOKUP($C$2,'LookUp Ranges'!$A$56:$CY$62,AD$38)*$B52))</f>
        <v>0</v>
      </c>
      <c r="AQ52" s="257">
        <f ca="1">IF($P52=$B52,0,IF(AND('Bonus Depreciation Help'!$C$34="50%",$P$5=Inservice),VLOOKUP($C$2,'LookUp Ranges'!$A$64:$CY$69,AE$38)*$B52,VLOOKUP($C$2,'LookUp Ranges'!$A$56:$CY$62,AE$38)*$B52))</f>
        <v>0</v>
      </c>
      <c r="AR52" s="257">
        <f ca="1">IF($P52=$B52,0,IF(AND('Bonus Depreciation Help'!$C$34="50%",$P$5=Inservice),VLOOKUP($C$2,'LookUp Ranges'!$A$64:$CY$69,AF$38)*$B52,VLOOKUP($C$2,'LookUp Ranges'!$A$56:$CY$62,AF$38)*$B52))</f>
        <v>0</v>
      </c>
      <c r="AS52" s="257">
        <f ca="1">IF($P52=$B52,0,IF(AND('Bonus Depreciation Help'!$C$34="50%",$P$5=Inservice),VLOOKUP($C$2,'LookUp Ranges'!$A$64:$CY$69,AG$38)*$B52,VLOOKUP($C$2,'LookUp Ranges'!$A$56:$CY$62,AG$38)*$B52))</f>
        <v>0</v>
      </c>
      <c r="AT52" s="257">
        <f ca="1">IF($P52=$B52,0,IF(AND('Bonus Depreciation Help'!$C$34="50%",$P$5=Inservice),VLOOKUP($C$2,'LookUp Ranges'!$A$64:$CY$69,AH$38)*$B52,VLOOKUP($C$2,'LookUp Ranges'!$A$56:$CY$62,AH$38)*$B52))</f>
        <v>0</v>
      </c>
      <c r="AU52" s="257">
        <f ca="1">IF($P52=$B52,0,IF(AND('Bonus Depreciation Help'!$C$34="50%",$P$5=Inservice),VLOOKUP($C$2,'LookUp Ranges'!$A$64:$CY$69,AI$38)*$B52,VLOOKUP($C$2,'LookUp Ranges'!$A$56:$CY$62,AI$38)*$B52))</f>
        <v>0</v>
      </c>
      <c r="AV52" s="257">
        <f ca="1">IF($P52=$B52,0,IF(AND('Bonus Depreciation Help'!$C$34="50%",$P$5=Inservice),VLOOKUP($C$2,'LookUp Ranges'!$A$64:$CY$69,AJ$38)*$B52,VLOOKUP($C$2,'LookUp Ranges'!$A$56:$CY$62,AJ$38)*$B52))</f>
        <v>0</v>
      </c>
      <c r="AW52" s="257">
        <f ca="1">IF($P52=$B52,0,IF(AND('Bonus Depreciation Help'!$C$34="50%",$P$5=Inservice),VLOOKUP($C$2,'LookUp Ranges'!$A$64:$CY$69,AK$38)*$B52,VLOOKUP($C$2,'LookUp Ranges'!$A$56:$CY$62,AK$38)*$B52))</f>
        <v>0</v>
      </c>
      <c r="AX52" s="257">
        <f ca="1">IF($P52=$B52,0,IF(AND('Bonus Depreciation Help'!$C$34="50%",$P$5=Inservice),VLOOKUP($C$2,'LookUp Ranges'!$A$64:$CY$69,AL$38)*$B52,VLOOKUP($C$2,'LookUp Ranges'!$A$56:$CY$62,AL$38)*$B52))</f>
        <v>0</v>
      </c>
      <c r="AY52" s="257">
        <f ca="1">IF($P52=$B52,0,IF(AND('Bonus Depreciation Help'!$C$34="50%",$P$5=Inservice),VLOOKUP($C$2,'LookUp Ranges'!$A$64:$CY$69,AM$38)*$B52,VLOOKUP($C$2,'LookUp Ranges'!$A$56:$CY$62,AM$38)*$B52))</f>
        <v>0</v>
      </c>
      <c r="AZ52" s="257">
        <f ca="1">IF($P52=$B52,0,IF(AND('Bonus Depreciation Help'!$C$34="50%",$P$5=Inservice),VLOOKUP($C$2,'LookUp Ranges'!$A$64:$CY$69,AN$38)*$B52,VLOOKUP($C$2,'LookUp Ranges'!$A$56:$CY$62,AN$38)*$B52))</f>
        <v>0</v>
      </c>
      <c r="BA52" s="257">
        <f ca="1">IF($P52=$B52,0,IF(AND('Bonus Depreciation Help'!$C$34="50%",$P$5=Inservice),VLOOKUP($C$2,'LookUp Ranges'!$A$64:$CY$69,AO$38)*$B52,VLOOKUP($C$2,'LookUp Ranges'!$A$56:$CY$62,AO$38)*$B52))</f>
        <v>0</v>
      </c>
      <c r="BB52" s="257">
        <f ca="1">IF($P52=$B52,0,IF(AND('Bonus Depreciation Help'!$C$34="50%",$P$5=Inservice),VLOOKUP($C$2,'LookUp Ranges'!$A$64:$CY$69,AP$38)*$B52,VLOOKUP($C$2,'LookUp Ranges'!$A$56:$CY$62,AP$38)*$B52))</f>
        <v>0</v>
      </c>
      <c r="BC52" s="257">
        <f ca="1">IF($P52=$B52,0,IF(AND('Bonus Depreciation Help'!$C$34="50%",$P$5=Inservice),VLOOKUP($C$2,'LookUp Ranges'!$A$64:$CY$69,AQ$38)*$B52,VLOOKUP($C$2,'LookUp Ranges'!$A$56:$CY$62,AQ$38)*$B52))</f>
        <v>0</v>
      </c>
      <c r="BD52" s="257">
        <f ca="1">IF($P52=$B52,0,IF(AND('Bonus Depreciation Help'!$C$34="50%",$P$5=Inservice),VLOOKUP($C$2,'LookUp Ranges'!$A$64:$CY$69,AR$38)*$B52,VLOOKUP($C$2,'LookUp Ranges'!$A$56:$CY$62,AR$38)*$B52))</f>
        <v>0</v>
      </c>
      <c r="BE52" s="257">
        <f ca="1">IF($P52=$B52,0,IF(AND('Bonus Depreciation Help'!$C$34="50%",$P$5=Inservice),VLOOKUP($C$2,'LookUp Ranges'!$A$64:$CY$69,AS$38)*$B52,VLOOKUP($C$2,'LookUp Ranges'!$A$56:$CY$62,AS$38)*$B52))</f>
        <v>0</v>
      </c>
      <c r="BF52" s="257">
        <f ca="1">IF($P52=$B52,0,IF(AND('Bonus Depreciation Help'!$C$34="50%",$P$5=Inservice),VLOOKUP($C$2,'LookUp Ranges'!$A$64:$CY$69,AT$38)*$B52,VLOOKUP($C$2,'LookUp Ranges'!$A$56:$CY$62,AT$38)*$B52))</f>
        <v>0</v>
      </c>
      <c r="BG52" s="257">
        <f ca="1">IF($P52=$B52,0,IF(AND('Bonus Depreciation Help'!$C$34="50%",$P$5=Inservice),VLOOKUP($C$2,'LookUp Ranges'!$A$64:$CY$69,AU$38)*$B52,VLOOKUP($C$2,'LookUp Ranges'!$A$56:$CY$62,AU$38)*$B52))</f>
        <v>0</v>
      </c>
      <c r="BH52" s="257">
        <f ca="1">IF($P52=$B52,0,IF(AND('Bonus Depreciation Help'!$C$34="50%",$P$5=Inservice),VLOOKUP($C$2,'LookUp Ranges'!$A$64:$CY$69,AV$38)*$B52,VLOOKUP($C$2,'LookUp Ranges'!$A$56:$CY$62,AV$38)*$B52))</f>
        <v>0</v>
      </c>
      <c r="BI52" s="257">
        <f ca="1">IF($P52=$B52,0,IF(AND('Bonus Depreciation Help'!$C$34="50%",$P$5=Inservice),VLOOKUP($C$2,'LookUp Ranges'!$A$64:$CY$69,AW$38)*$B52,VLOOKUP($C$2,'LookUp Ranges'!$A$56:$CY$62,AW$38)*$B52))</f>
        <v>0</v>
      </c>
      <c r="BJ52" s="257">
        <f ca="1">IF($P52=$B52,0,IF(AND('Bonus Depreciation Help'!$C$34="50%",$P$5=Inservice),VLOOKUP($C$2,'LookUp Ranges'!$A$64:$CY$69,AX$38)*$B52,VLOOKUP($C$2,'LookUp Ranges'!$A$56:$CY$62,AX$38)*$B52))</f>
        <v>0</v>
      </c>
      <c r="BK52" s="257">
        <f ca="1">IF($P52=$B52,0,IF(AND('Bonus Depreciation Help'!$C$34="50%",$P$5=Inservice),VLOOKUP($C$2,'LookUp Ranges'!$A$64:$CY$69,AY$38)*$B52,VLOOKUP($C$2,'LookUp Ranges'!$A$56:$CY$62,AY$38)*$B52))</f>
        <v>0</v>
      </c>
      <c r="BL52" s="257">
        <f ca="1">IF($P52=$B52,0,IF(AND('Bonus Depreciation Help'!$C$34="50%",$P$5=Inservice),VLOOKUP($C$2,'LookUp Ranges'!$A$64:$CY$69,AZ$38)*$B52,VLOOKUP($C$2,'LookUp Ranges'!$A$56:$CY$62,AZ$38)*$B52))</f>
        <v>0</v>
      </c>
      <c r="BM52" s="257">
        <f ca="1">IF($P52=$B52,0,IF(AND('Bonus Depreciation Help'!$C$34="50%",$P$5=Inservice),VLOOKUP($C$2,'LookUp Ranges'!$A$64:$CY$69,BA$38)*$B52,VLOOKUP($C$2,'LookUp Ranges'!$A$56:$CY$62,BA$38)*$B52))</f>
        <v>0</v>
      </c>
      <c r="BN52" s="257">
        <f ca="1">IF($P52=$B52,0,IF(AND('Bonus Depreciation Help'!$C$34="50%",$P$5=Inservice),VLOOKUP($C$2,'LookUp Ranges'!$A$64:$CY$69,BB$38)*$B52,VLOOKUP($C$2,'LookUp Ranges'!$A$56:$CY$62,BB$38)*$B52))</f>
        <v>0</v>
      </c>
      <c r="BO52" s="257">
        <f ca="1">IF($P52=$B52,0,IF(AND('Bonus Depreciation Help'!$C$34="50%",$P$5=Inservice),VLOOKUP($C$2,'LookUp Ranges'!$A$64:$CY$69,BC$38)*$B52,VLOOKUP($C$2,'LookUp Ranges'!$A$56:$CY$62,BC$38)*$B52))</f>
        <v>0</v>
      </c>
      <c r="BP52" s="257">
        <f ca="1">IF($P52=$B52,0,IF(AND('Bonus Depreciation Help'!$C$34="50%",$P$5=Inservice),VLOOKUP($C$2,'LookUp Ranges'!$A$64:$CY$69,BD$38)*$B52,VLOOKUP($C$2,'LookUp Ranges'!$A$56:$CY$62,BD$38)*$B52))</f>
        <v>0</v>
      </c>
      <c r="BQ52" s="257">
        <f ca="1">IF($P52=$B52,0,IF(AND('Bonus Depreciation Help'!$C$34="50%",$P$5=Inservice),VLOOKUP($C$2,'LookUp Ranges'!$A$64:$CY$69,BE$38)*$B52,VLOOKUP($C$2,'LookUp Ranges'!$A$56:$CY$62,BE$38)*$B52))</f>
        <v>0</v>
      </c>
      <c r="BR52" s="257">
        <f ca="1">IF($P52=$B52,0,IF(AND('Bonus Depreciation Help'!$C$34="50%",$P$5=Inservice),VLOOKUP($C$2,'LookUp Ranges'!$A$64:$CY$69,BF$38)*$B52,VLOOKUP($C$2,'LookUp Ranges'!$A$56:$CY$62,BF$38)*$B52))</f>
        <v>0</v>
      </c>
      <c r="BS52" s="257">
        <f ca="1">IF($P52=$B52,0,IF(AND('Bonus Depreciation Help'!$C$34="50%",$P$5=Inservice),VLOOKUP($C$2,'LookUp Ranges'!$A$64:$CY$69,BG$38)*$B52,VLOOKUP($C$2,'LookUp Ranges'!$A$56:$CY$62,BG$38)*$B52))</f>
        <v>0</v>
      </c>
      <c r="BT52" s="257">
        <f ca="1">IF($P52=$B52,0,IF(AND('Bonus Depreciation Help'!$C$34="50%",$P$5=Inservice),VLOOKUP($C$2,'LookUp Ranges'!$A$64:$CY$69,BH$38)*$B52,VLOOKUP($C$2,'LookUp Ranges'!$A$56:$CY$62,BH$38)*$B52))</f>
        <v>0</v>
      </c>
      <c r="BU52" s="257">
        <f ca="1">IF($P52=$B52,0,IF(AND('Bonus Depreciation Help'!$C$34="50%",$P$5=Inservice),VLOOKUP($C$2,'LookUp Ranges'!$A$64:$CY$69,BI$38)*$B52,VLOOKUP($C$2,'LookUp Ranges'!$A$56:$CY$62,BI$38)*$B52))</f>
        <v>0</v>
      </c>
      <c r="BV52" s="257">
        <f ca="1">IF($P52=$B52,0,IF(AND('Bonus Depreciation Help'!$C$34="50%",$P$5=Inservice),VLOOKUP($C$2,'LookUp Ranges'!$A$64:$CY$69,BJ$38)*$B52,VLOOKUP($C$2,'LookUp Ranges'!$A$56:$CY$62,BJ$38)*$B52))</f>
        <v>0</v>
      </c>
      <c r="BW52" s="257">
        <f ca="1">IF($P52=$B52,0,IF(AND('Bonus Depreciation Help'!$C$34="50%",$P$5=Inservice),VLOOKUP($C$2,'LookUp Ranges'!$A$64:$CY$69,BK$38)*$B52,VLOOKUP($C$2,'LookUp Ranges'!$A$56:$CY$62,BK$38)*$B52))</f>
        <v>0</v>
      </c>
      <c r="BX52" s="257">
        <f ca="1">IF($P52=$B52,0,IF(AND('Bonus Depreciation Help'!$C$34="50%",$P$5=Inservice),VLOOKUP($C$2,'LookUp Ranges'!$A$64:$CY$69,BL$38)*$B52,VLOOKUP($C$2,'LookUp Ranges'!$A$56:$CY$62,BL$38)*$B52))</f>
        <v>0</v>
      </c>
      <c r="BY52" s="257">
        <f ca="1">IF($P52=$B52,0,IF(AND('Bonus Depreciation Help'!$C$34="50%",$P$5=Inservice),VLOOKUP($C$2,'LookUp Ranges'!$A$64:$CY$69,BM$38)*$B52,VLOOKUP($C$2,'LookUp Ranges'!$A$56:$CY$62,BM$38)*$B52))</f>
        <v>0</v>
      </c>
      <c r="BZ52" s="257">
        <f ca="1">IF($P52=$B52,0,IF(AND('Bonus Depreciation Help'!$C$34="50%",$P$5=Inservice),VLOOKUP($C$2,'LookUp Ranges'!$A$64:$CY$69,BN$38)*$B52,VLOOKUP($C$2,'LookUp Ranges'!$A$56:$CY$62,BN$38)*$B52))</f>
        <v>0</v>
      </c>
      <c r="CA52" s="257">
        <f ca="1">IF($P52=$B52,0,IF(AND('Bonus Depreciation Help'!$C$34="50%",$P$5=Inservice),VLOOKUP($C$2,'LookUp Ranges'!$A$64:$CY$69,BO$38)*$B52,VLOOKUP($C$2,'LookUp Ranges'!$A$56:$CY$62,BO$38)*$B52))</f>
        <v>0</v>
      </c>
      <c r="CB52" s="257">
        <f ca="1">IF($P52=$B52,0,IF(AND('Bonus Depreciation Help'!$C$34="50%",$P$5=Inservice),VLOOKUP($C$2,'LookUp Ranges'!$A$64:$CY$69,BP$38)*$B52,VLOOKUP($C$2,'LookUp Ranges'!$A$56:$CY$62,BP$38)*$B52))</f>
        <v>0</v>
      </c>
      <c r="CC52" s="257">
        <f ca="1">IF($P52=$B52,0,IF(AND('Bonus Depreciation Help'!$C$34="50%",$P$5=Inservice),VLOOKUP($C$2,'LookUp Ranges'!$A$64:$CY$69,BQ$38)*$B52,VLOOKUP($C$2,'LookUp Ranges'!$A$56:$CY$62,BQ$38)*$B52))</f>
        <v>0</v>
      </c>
      <c r="CD52" s="257">
        <f ca="1">IF($P52=$B52,0,IF(AND('Bonus Depreciation Help'!$C$34="50%",$P$5=Inservice),VLOOKUP($C$2,'LookUp Ranges'!$A$64:$CY$69,BR$38)*$B52,VLOOKUP($C$2,'LookUp Ranges'!$A$56:$CY$62,BR$38)*$B52))</f>
        <v>0</v>
      </c>
      <c r="CE52" s="257">
        <f ca="1">IF($P52=$B52,0,IF(AND('Bonus Depreciation Help'!$C$34="50%",$P$5=Inservice),VLOOKUP($C$2,'LookUp Ranges'!$A$64:$CY$69,BS$38)*$B52,VLOOKUP($C$2,'LookUp Ranges'!$A$56:$CY$62,BS$38)*$B52))</f>
        <v>0</v>
      </c>
      <c r="CF52" s="257">
        <f ca="1">IF($P52=$B52,0,IF(AND('Bonus Depreciation Help'!$C$34="50%",$P$5=Inservice),VLOOKUP($C$2,'LookUp Ranges'!$A$64:$CY$69,BT$38)*$B52,VLOOKUP($C$2,'LookUp Ranges'!$A$56:$CY$62,BT$38)*$B52))</f>
        <v>0</v>
      </c>
      <c r="CG52" s="257">
        <f ca="1">IF($P52=$B52,0,IF(AND('Bonus Depreciation Help'!$C$34="50%",$P$5=Inservice),VLOOKUP($C$2,'LookUp Ranges'!$A$64:$CY$69,BU$38)*$B52,VLOOKUP($C$2,'LookUp Ranges'!$A$56:$CY$62,BU$38)*$B52))</f>
        <v>0</v>
      </c>
      <c r="CH52" s="257">
        <f ca="1">IF($P52=$B52,0,IF(AND('Bonus Depreciation Help'!$C$34="50%",$P$5=Inservice),VLOOKUP($C$2,'LookUp Ranges'!$A$64:$CY$69,BV$38)*$B52,VLOOKUP($C$2,'LookUp Ranges'!$A$56:$CY$62,BV$38)*$B52))</f>
        <v>0</v>
      </c>
      <c r="CI52" s="257">
        <f ca="1">IF($P52=$B52,0,IF(AND('Bonus Depreciation Help'!$C$34="50%",$P$5=Inservice),VLOOKUP($C$2,'LookUp Ranges'!$A$64:$CY$69,BW$38)*$B52,VLOOKUP($C$2,'LookUp Ranges'!$A$56:$CY$62,BW$38)*$B52))</f>
        <v>0</v>
      </c>
      <c r="CJ52" s="257">
        <f ca="1">IF($P52=$B52,0,IF(AND('Bonus Depreciation Help'!$C$34="50%",$P$5=Inservice),VLOOKUP($C$2,'LookUp Ranges'!$A$64:$CY$69,BX$38)*$B52,VLOOKUP($C$2,'LookUp Ranges'!$A$56:$CY$62,BX$38)*$B52))</f>
        <v>0</v>
      </c>
      <c r="CK52" s="257">
        <f ca="1">IF($P52=$B52,0,IF(AND('Bonus Depreciation Help'!$C$34="50%",$P$5=Inservice),VLOOKUP($C$2,'LookUp Ranges'!$A$64:$CY$69,BY$38)*$B52,VLOOKUP($C$2,'LookUp Ranges'!$A$56:$CY$62,BY$38)*$B52))</f>
        <v>0</v>
      </c>
      <c r="CL52" s="257">
        <f ca="1">IF($P52=$B52,0,IF(AND('Bonus Depreciation Help'!$C$34="50%",$P$5=Inservice),VLOOKUP($C$2,'LookUp Ranges'!$A$64:$CY$69,BZ$38)*$B52,VLOOKUP($C$2,'LookUp Ranges'!$A$56:$CY$62,BZ$38)*$B52))</f>
        <v>0</v>
      </c>
      <c r="CM52" s="257">
        <f ca="1">IF($P52=$B52,0,IF(AND('Bonus Depreciation Help'!$C$34="50%",$P$5=Inservice),VLOOKUP($C$2,'LookUp Ranges'!$A$64:$CY$69,CA$38)*$B52,VLOOKUP($C$2,'LookUp Ranges'!$A$56:$CY$62,CA$38)*$B52))</f>
        <v>0</v>
      </c>
      <c r="CN52" s="257">
        <f ca="1">IF($P52=$B52,0,IF(AND('Bonus Depreciation Help'!$C$34="50%",$P$5=Inservice),VLOOKUP($C$2,'LookUp Ranges'!$A$64:$CY$69,CB$38)*$B52,VLOOKUP($C$2,'LookUp Ranges'!$A$56:$CY$62,CB$38)*$B52))</f>
        <v>0</v>
      </c>
      <c r="CO52" s="257">
        <f ca="1">IF($P52=$B52,0,IF(AND('Bonus Depreciation Help'!$C$34="50%",$P$5=Inservice),VLOOKUP($C$2,'LookUp Ranges'!$A$64:$CY$69,CC$38)*$B52,VLOOKUP($C$2,'LookUp Ranges'!$A$56:$CY$62,CC$38)*$B52))</f>
        <v>0</v>
      </c>
      <c r="CP52" s="257">
        <f ca="1">IF($P52=$B52,0,IF(AND('Bonus Depreciation Help'!$C$34="50%",$P$5=Inservice),VLOOKUP($C$2,'LookUp Ranges'!$A$64:$CY$69,CD$38)*$B52,VLOOKUP($C$2,'LookUp Ranges'!$A$56:$CY$62,CD$38)*$B52))</f>
        <v>0</v>
      </c>
      <c r="CQ52" s="257">
        <f ca="1">IF($P52=$B52,0,IF(AND('Bonus Depreciation Help'!$C$34="50%",$P$5=Inservice),VLOOKUP($C$2,'LookUp Ranges'!$A$64:$CY$69,CE$38)*$B52,VLOOKUP($C$2,'LookUp Ranges'!$A$56:$CY$62,CE$38)*$B52))</f>
        <v>0</v>
      </c>
      <c r="CR52" s="257">
        <f ca="1">IF($P52=$B52,0,IF(AND('Bonus Depreciation Help'!$C$34="50%",$P$5=Inservice),VLOOKUP($C$2,'LookUp Ranges'!$A$64:$CY$69,CF$38)*$B52,VLOOKUP($C$2,'LookUp Ranges'!$A$56:$CY$62,CF$38)*$B52))</f>
        <v>0</v>
      </c>
      <c r="CS52" s="257">
        <f ca="1">IF($P52=$B52,0,IF(AND('Bonus Depreciation Help'!$C$34="50%",$P$5=Inservice),VLOOKUP($C$2,'LookUp Ranges'!$A$64:$CY$69,CG$38)*$B52,VLOOKUP($C$2,'LookUp Ranges'!$A$56:$CY$62,CG$38)*$B52))</f>
        <v>0</v>
      </c>
      <c r="CT52" s="257">
        <f ca="1">IF($P52=$B52,0,IF(AND('Bonus Depreciation Help'!$C$34="50%",$P$5=Inservice),VLOOKUP($C$2,'LookUp Ranges'!$A$64:$CY$69,CH$38)*$B52,VLOOKUP($C$2,'LookUp Ranges'!$A$56:$CY$62,CH$38)*$B52))</f>
        <v>0</v>
      </c>
      <c r="CU52" s="257">
        <f ca="1">IF($P52=$B52,0,IF(AND('Bonus Depreciation Help'!$C$34="50%",$P$5=Inservice),VLOOKUP($C$2,'LookUp Ranges'!$A$64:$CY$69,CI$38)*$B52,VLOOKUP($C$2,'LookUp Ranges'!$A$56:$CY$62,CI$38)*$B52))</f>
        <v>0</v>
      </c>
      <c r="CV52" s="257">
        <f ca="1">IF($P52=$B52,0,IF(AND('Bonus Depreciation Help'!$C$34="50%",$P$5=Inservice),VLOOKUP($C$2,'LookUp Ranges'!$A$64:$CY$69,CJ$38)*$B52,VLOOKUP($C$2,'LookUp Ranges'!$A$56:$CY$62,CJ$38)*$B52))</f>
        <v>0</v>
      </c>
      <c r="CW52" s="257">
        <f ca="1">IF($P52=$B52,0,IF(AND('Bonus Depreciation Help'!$C$34="50%",$P$5=Inservice),VLOOKUP($C$2,'LookUp Ranges'!$A$64:$CY$69,CK$38)*$B52,VLOOKUP($C$2,'LookUp Ranges'!$A$56:$CY$62,CK$38)*$B52))</f>
        <v>0</v>
      </c>
      <c r="CX52" s="257">
        <f ca="1">IF($P52=$B52,0,IF(AND('Bonus Depreciation Help'!$C$34="50%",$P$5=Inservice),VLOOKUP($C$2,'LookUp Ranges'!$A$64:$CY$69,CL$38)*$B52,VLOOKUP($C$2,'LookUp Ranges'!$A$56:$CY$62,CL$38)*$B52))</f>
        <v>0</v>
      </c>
      <c r="CY52" s="247">
        <f t="shared" ca="1" si="28"/>
        <v>0</v>
      </c>
    </row>
    <row r="53" spans="1:103" x14ac:dyDescent="0.2">
      <c r="A53" s="246">
        <f t="shared" si="26"/>
        <v>15</v>
      </c>
      <c r="B53" s="238">
        <f t="shared" ca="1" si="27"/>
        <v>0</v>
      </c>
      <c r="C53" s="248"/>
      <c r="D53" s="248"/>
      <c r="E53" s="248"/>
      <c r="F53" s="248"/>
      <c r="G53" s="248"/>
      <c r="H53" s="248"/>
      <c r="I53" s="248"/>
      <c r="J53" s="248"/>
      <c r="K53" s="248"/>
      <c r="L53" s="248"/>
      <c r="M53" s="248"/>
      <c r="N53" s="248"/>
      <c r="O53" s="248"/>
      <c r="P53" s="248"/>
      <c r="Q53" s="256">
        <f ca="1">IF(AND('Bonus Depreciation Help'!$C$34="100%",Q$5=Inservice),$B53,IF(AND('Bonus Depreciation Help'!$C$34="50%",Q$5=Inservice),VLOOKUP($C$2,'LookUp Ranges'!$A$64:$CY$69,D$38)*$B53,VLOOKUP($C$2,'LookUp Ranges'!$A$56:$CY$62,D$38)*$B53))</f>
        <v>0</v>
      </c>
      <c r="R53" s="256">
        <f ca="1">IF($Q53=$B53,0,IF(AND('Bonus Depreciation Help'!$C$34="50%",$Q$5=Inservice),VLOOKUP($C$2,'LookUp Ranges'!$A$64:$CY$69,E$38)*$B53,VLOOKUP($C$2,'LookUp Ranges'!$A$56:$CY$62,E$38)*$B53))</f>
        <v>0</v>
      </c>
      <c r="S53" s="256">
        <f ca="1">IF($Q53=$B53,0,IF(AND('Bonus Depreciation Help'!$C$34="50%",$Q$5=Inservice),VLOOKUP($C$2,'LookUp Ranges'!$A$64:$CY$69,F$38)*$B53,VLOOKUP($C$2,'LookUp Ranges'!$A$56:$CY$62,F$38)*$B53))</f>
        <v>0</v>
      </c>
      <c r="T53" s="256">
        <f ca="1">IF($Q53=$B53,0,IF(AND('Bonus Depreciation Help'!$C$34="50%",$Q$5=Inservice),VLOOKUP($C$2,'LookUp Ranges'!$A$64:$CY$69,G$38)*$B53,VLOOKUP($C$2,'LookUp Ranges'!$A$56:$CY$62,G$38)*$B53))</f>
        <v>0</v>
      </c>
      <c r="U53" s="256">
        <f ca="1">IF($Q53=$B53,0,IF(AND('Bonus Depreciation Help'!$C$34="50%",$Q$5=Inservice),VLOOKUP($C$2,'LookUp Ranges'!$A$64:$CY$69,H$38)*$B53,VLOOKUP($C$2,'LookUp Ranges'!$A$56:$CY$62,H$38)*$B53))</f>
        <v>0</v>
      </c>
      <c r="V53" s="256">
        <f ca="1">IF($Q53=$B53,0,IF(AND('Bonus Depreciation Help'!$C$34="50%",$Q$5=Inservice),VLOOKUP($C$2,'LookUp Ranges'!$A$64:$CY$69,I$38)*$B53,VLOOKUP($C$2,'LookUp Ranges'!$A$56:$CY$62,I$38)*$B53))</f>
        <v>0</v>
      </c>
      <c r="W53" s="256">
        <f ca="1">IF($Q53=$B53,0,IF(AND('Bonus Depreciation Help'!$C$34="50%",$Q$5=Inservice),VLOOKUP($C$2,'LookUp Ranges'!$A$64:$CY$69,J$38)*$B53,VLOOKUP($C$2,'LookUp Ranges'!$A$56:$CY$62,J$38)*$B53))</f>
        <v>0</v>
      </c>
      <c r="X53" s="256">
        <f ca="1">IF($Q53=$B53,0,IF(AND('Bonus Depreciation Help'!$C$34="50%",$Q$5=Inservice),VLOOKUP($C$2,'LookUp Ranges'!$A$64:$CY$69,K$38)*$B53,VLOOKUP($C$2,'LookUp Ranges'!$A$56:$CY$62,K$38)*$B53))</f>
        <v>0</v>
      </c>
      <c r="Y53" s="256">
        <f ca="1">IF($Q53=$B53,0,IF(AND('Bonus Depreciation Help'!$C$34="50%",$Q$5=Inservice),VLOOKUP($C$2,'LookUp Ranges'!$A$64:$CY$69,L$38)*$B53,VLOOKUP($C$2,'LookUp Ranges'!$A$56:$CY$62,L$38)*$B53))</f>
        <v>0</v>
      </c>
      <c r="Z53" s="257">
        <f ca="1">IF($Q53=$B53,0,IF(AND('Bonus Depreciation Help'!$C$34="50%",$Q$5=Inservice),VLOOKUP($C$2,'LookUp Ranges'!$A$64:$CY$69,M$38)*$B53,VLOOKUP($C$2,'LookUp Ranges'!$A$56:$CY$62,M$38)*$B53))</f>
        <v>0</v>
      </c>
      <c r="AA53" s="257">
        <f ca="1">IF($Q53=$B53,0,IF(AND('Bonus Depreciation Help'!$C$34="50%",$Q$5=Inservice),VLOOKUP($C$2,'LookUp Ranges'!$A$64:$CY$69,N$38)*$B53,VLOOKUP($C$2,'LookUp Ranges'!$A$56:$CY$62,N$38)*$B53))</f>
        <v>0</v>
      </c>
      <c r="AB53" s="257">
        <f ca="1">IF($Q53=$B53,0,IF(AND('Bonus Depreciation Help'!$C$34="50%",$Q$5=Inservice),VLOOKUP($C$2,'LookUp Ranges'!$A$64:$CY$69,O$38)*$B53,VLOOKUP($C$2,'LookUp Ranges'!$A$56:$CY$62,O$38)*$B53))</f>
        <v>0</v>
      </c>
      <c r="AC53" s="257">
        <f ca="1">IF($Q53=$B53,0,IF(AND('Bonus Depreciation Help'!$C$34="50%",$Q$5=Inservice),VLOOKUP($C$2,'LookUp Ranges'!$A$64:$CY$69,P$38)*$B53,VLOOKUP($C$2,'LookUp Ranges'!$A$56:$CY$62,P$38)*$B53))</f>
        <v>0</v>
      </c>
      <c r="AD53" s="257">
        <f ca="1">IF($Q53=$B53,0,IF(AND('Bonus Depreciation Help'!$C$34="50%",$Q$5=Inservice),VLOOKUP($C$2,'LookUp Ranges'!$A$64:$CY$69,Q$38)*$B53,VLOOKUP($C$2,'LookUp Ranges'!$A$56:$CY$62,Q$38)*$B53))</f>
        <v>0</v>
      </c>
      <c r="AE53" s="257">
        <f ca="1">IF($Q53=$B53,0,IF(AND('Bonus Depreciation Help'!$C$34="50%",$Q$5=Inservice),VLOOKUP($C$2,'LookUp Ranges'!$A$64:$CY$69,R$38)*$B53,VLOOKUP($C$2,'LookUp Ranges'!$A$56:$CY$62,R$38)*$B53))</f>
        <v>0</v>
      </c>
      <c r="AF53" s="257">
        <f ca="1">IF($Q53=$B53,0,IF(AND('Bonus Depreciation Help'!$C$34="50%",$Q$5=Inservice),VLOOKUP($C$2,'LookUp Ranges'!$A$64:$CY$69,S$38)*$B53,VLOOKUP($C$2,'LookUp Ranges'!$A$56:$CY$62,S$38)*$B53))</f>
        <v>0</v>
      </c>
      <c r="AG53" s="257">
        <f ca="1">IF($Q53=$B53,0,IF(AND('Bonus Depreciation Help'!$C$34="50%",$Q$5=Inservice),VLOOKUP($C$2,'LookUp Ranges'!$A$64:$CY$69,T$38)*$B53,VLOOKUP($C$2,'LookUp Ranges'!$A$56:$CY$62,T$38)*$B53))</f>
        <v>0</v>
      </c>
      <c r="AH53" s="257">
        <f ca="1">IF($Q53=$B53,0,IF(AND('Bonus Depreciation Help'!$C$34="50%",$Q$5=Inservice),VLOOKUP($C$2,'LookUp Ranges'!$A$64:$CY$69,U$38)*$B53,VLOOKUP($C$2,'LookUp Ranges'!$A$56:$CY$62,U$38)*$B53))</f>
        <v>0</v>
      </c>
      <c r="AI53" s="257">
        <f ca="1">IF($Q53=$B53,0,IF(AND('Bonus Depreciation Help'!$C$34="50%",$Q$5=Inservice),VLOOKUP($C$2,'LookUp Ranges'!$A$64:$CY$69,V$38)*$B53,VLOOKUP($C$2,'LookUp Ranges'!$A$56:$CY$62,V$38)*$B53))</f>
        <v>0</v>
      </c>
      <c r="AJ53" s="257">
        <f ca="1">IF($Q53=$B53,0,IF(AND('Bonus Depreciation Help'!$C$34="50%",$Q$5=Inservice),VLOOKUP($C$2,'LookUp Ranges'!$A$64:$CY$69,W$38)*$B53,VLOOKUP($C$2,'LookUp Ranges'!$A$56:$CY$62,W$38)*$B53))</f>
        <v>0</v>
      </c>
      <c r="AK53" s="257">
        <f ca="1">IF($Q53=$B53,0,IF(AND('Bonus Depreciation Help'!$C$34="50%",$Q$5=Inservice),VLOOKUP($C$2,'LookUp Ranges'!$A$64:$CY$69,X$38)*$B53,VLOOKUP($C$2,'LookUp Ranges'!$A$56:$CY$62,X$38)*$B53))</f>
        <v>0</v>
      </c>
      <c r="AL53" s="257">
        <f ca="1">IF($Q53=$B53,0,IF(AND('Bonus Depreciation Help'!$C$34="50%",$Q$5=Inservice),VLOOKUP($C$2,'LookUp Ranges'!$A$64:$CY$69,Y$38)*$B53,VLOOKUP($C$2,'LookUp Ranges'!$A$56:$CY$62,Y$38)*$B53))</f>
        <v>0</v>
      </c>
      <c r="AM53" s="257">
        <f ca="1">IF($Q53=$B53,0,IF(AND('Bonus Depreciation Help'!$C$34="50%",$Q$5=Inservice),VLOOKUP($C$2,'LookUp Ranges'!$A$64:$CY$69,Z$38)*$B53,VLOOKUP($C$2,'LookUp Ranges'!$A$56:$CY$62,Z$38)*$B53))</f>
        <v>0</v>
      </c>
      <c r="AN53" s="257">
        <f ca="1">IF($Q53=$B53,0,IF(AND('Bonus Depreciation Help'!$C$34="50%",$Q$5=Inservice),VLOOKUP($C$2,'LookUp Ranges'!$A$64:$CY$69,AA$38)*$B53,VLOOKUP($C$2,'LookUp Ranges'!$A$56:$CY$62,AA$38)*$B53))</f>
        <v>0</v>
      </c>
      <c r="AO53" s="257">
        <f ca="1">IF($Q53=$B53,0,IF(AND('Bonus Depreciation Help'!$C$34="50%",$Q$5=Inservice),VLOOKUP($C$2,'LookUp Ranges'!$A$64:$CY$69,AB$38)*$B53,VLOOKUP($C$2,'LookUp Ranges'!$A$56:$CY$62,AB$38)*$B53))</f>
        <v>0</v>
      </c>
      <c r="AP53" s="257">
        <f ca="1">IF($Q53=$B53,0,IF(AND('Bonus Depreciation Help'!$C$34="50%",$Q$5=Inservice),VLOOKUP($C$2,'LookUp Ranges'!$A$64:$CY$69,AC$38)*$B53,VLOOKUP($C$2,'LookUp Ranges'!$A$56:$CY$62,AC$38)*$B53))</f>
        <v>0</v>
      </c>
      <c r="AQ53" s="257">
        <f ca="1">IF($Q53=$B53,0,IF(AND('Bonus Depreciation Help'!$C$34="50%",$Q$5=Inservice),VLOOKUP($C$2,'LookUp Ranges'!$A$64:$CY$69,AD$38)*$B53,VLOOKUP($C$2,'LookUp Ranges'!$A$56:$CY$62,AD$38)*$B53))</f>
        <v>0</v>
      </c>
      <c r="AR53" s="257">
        <f ca="1">IF($Q53=$B53,0,IF(AND('Bonus Depreciation Help'!$C$34="50%",$Q$5=Inservice),VLOOKUP($C$2,'LookUp Ranges'!$A$64:$CY$69,AE$38)*$B53,VLOOKUP($C$2,'LookUp Ranges'!$A$56:$CY$62,AE$38)*$B53))</f>
        <v>0</v>
      </c>
      <c r="AS53" s="257">
        <f ca="1">IF($Q53=$B53,0,IF(AND('Bonus Depreciation Help'!$C$34="50%",$Q$5=Inservice),VLOOKUP($C$2,'LookUp Ranges'!$A$64:$CY$69,AF$38)*$B53,VLOOKUP($C$2,'LookUp Ranges'!$A$56:$CY$62,AF$38)*$B53))</f>
        <v>0</v>
      </c>
      <c r="AT53" s="257">
        <f ca="1">IF($Q53=$B53,0,IF(AND('Bonus Depreciation Help'!$C$34="50%",$Q$5=Inservice),VLOOKUP($C$2,'LookUp Ranges'!$A$64:$CY$69,AG$38)*$B53,VLOOKUP($C$2,'LookUp Ranges'!$A$56:$CY$62,AG$38)*$B53))</f>
        <v>0</v>
      </c>
      <c r="AU53" s="257">
        <f ca="1">IF($Q53=$B53,0,IF(AND('Bonus Depreciation Help'!$C$34="50%",$Q$5=Inservice),VLOOKUP($C$2,'LookUp Ranges'!$A$64:$CY$69,AH$38)*$B53,VLOOKUP($C$2,'LookUp Ranges'!$A$56:$CY$62,AH$38)*$B53))</f>
        <v>0</v>
      </c>
      <c r="AV53" s="257">
        <f ca="1">IF($Q53=$B53,0,IF(AND('Bonus Depreciation Help'!$C$34="50%",$Q$5=Inservice),VLOOKUP($C$2,'LookUp Ranges'!$A$64:$CY$69,AI$38)*$B53,VLOOKUP($C$2,'LookUp Ranges'!$A$56:$CY$62,AI$38)*$B53))</f>
        <v>0</v>
      </c>
      <c r="AW53" s="257">
        <f ca="1">IF($Q53=$B53,0,IF(AND('Bonus Depreciation Help'!$C$34="50%",$Q$5=Inservice),VLOOKUP($C$2,'LookUp Ranges'!$A$64:$CY$69,AJ$38)*$B53,VLOOKUP($C$2,'LookUp Ranges'!$A$56:$CY$62,AJ$38)*$B53))</f>
        <v>0</v>
      </c>
      <c r="AX53" s="257">
        <f ca="1">IF($Q53=$B53,0,IF(AND('Bonus Depreciation Help'!$C$34="50%",$Q$5=Inservice),VLOOKUP($C$2,'LookUp Ranges'!$A$64:$CY$69,AK$38)*$B53,VLOOKUP($C$2,'LookUp Ranges'!$A$56:$CY$62,AK$38)*$B53))</f>
        <v>0</v>
      </c>
      <c r="AY53" s="257">
        <f ca="1">IF($Q53=$B53,0,IF(AND('Bonus Depreciation Help'!$C$34="50%",$Q$5=Inservice),VLOOKUP($C$2,'LookUp Ranges'!$A$64:$CY$69,AL$38)*$B53,VLOOKUP($C$2,'LookUp Ranges'!$A$56:$CY$62,AL$38)*$B53))</f>
        <v>0</v>
      </c>
      <c r="AZ53" s="257">
        <f ca="1">IF($Q53=$B53,0,IF(AND('Bonus Depreciation Help'!$C$34="50%",$Q$5=Inservice),VLOOKUP($C$2,'LookUp Ranges'!$A$64:$CY$69,AM$38)*$B53,VLOOKUP($C$2,'LookUp Ranges'!$A$56:$CY$62,AM$38)*$B53))</f>
        <v>0</v>
      </c>
      <c r="BA53" s="257">
        <f ca="1">IF($Q53=$B53,0,IF(AND('Bonus Depreciation Help'!$C$34="50%",$Q$5=Inservice),VLOOKUP($C$2,'LookUp Ranges'!$A$64:$CY$69,AN$38)*$B53,VLOOKUP($C$2,'LookUp Ranges'!$A$56:$CY$62,AN$38)*$B53))</f>
        <v>0</v>
      </c>
      <c r="BB53" s="257">
        <f ca="1">IF($Q53=$B53,0,IF(AND('Bonus Depreciation Help'!$C$34="50%",$Q$5=Inservice),VLOOKUP($C$2,'LookUp Ranges'!$A$64:$CY$69,AO$38)*$B53,VLOOKUP($C$2,'LookUp Ranges'!$A$56:$CY$62,AO$38)*$B53))</f>
        <v>0</v>
      </c>
      <c r="BC53" s="257">
        <f ca="1">IF($Q53=$B53,0,IF(AND('Bonus Depreciation Help'!$C$34="50%",$Q$5=Inservice),VLOOKUP($C$2,'LookUp Ranges'!$A$64:$CY$69,AP$38)*$B53,VLOOKUP($C$2,'LookUp Ranges'!$A$56:$CY$62,AP$38)*$B53))</f>
        <v>0</v>
      </c>
      <c r="BD53" s="257">
        <f ca="1">IF($Q53=$B53,0,IF(AND('Bonus Depreciation Help'!$C$34="50%",$Q$5=Inservice),VLOOKUP($C$2,'LookUp Ranges'!$A$64:$CY$69,AQ$38)*$B53,VLOOKUP($C$2,'LookUp Ranges'!$A$56:$CY$62,AQ$38)*$B53))</f>
        <v>0</v>
      </c>
      <c r="BE53" s="257">
        <f ca="1">IF($Q53=$B53,0,IF(AND('Bonus Depreciation Help'!$C$34="50%",$Q$5=Inservice),VLOOKUP($C$2,'LookUp Ranges'!$A$64:$CY$69,AR$38)*$B53,VLOOKUP($C$2,'LookUp Ranges'!$A$56:$CY$62,AR$38)*$B53))</f>
        <v>0</v>
      </c>
      <c r="BF53" s="257">
        <f ca="1">IF($Q53=$B53,0,IF(AND('Bonus Depreciation Help'!$C$34="50%",$Q$5=Inservice),VLOOKUP($C$2,'LookUp Ranges'!$A$64:$CY$69,AS$38)*$B53,VLOOKUP($C$2,'LookUp Ranges'!$A$56:$CY$62,AS$38)*$B53))</f>
        <v>0</v>
      </c>
      <c r="BG53" s="257">
        <f ca="1">IF($Q53=$B53,0,IF(AND('Bonus Depreciation Help'!$C$34="50%",$Q$5=Inservice),VLOOKUP($C$2,'LookUp Ranges'!$A$64:$CY$69,AT$38)*$B53,VLOOKUP($C$2,'LookUp Ranges'!$A$56:$CY$62,AT$38)*$B53))</f>
        <v>0</v>
      </c>
      <c r="BH53" s="257">
        <f ca="1">IF($Q53=$B53,0,IF(AND('Bonus Depreciation Help'!$C$34="50%",$Q$5=Inservice),VLOOKUP($C$2,'LookUp Ranges'!$A$64:$CY$69,AU$38)*$B53,VLOOKUP($C$2,'LookUp Ranges'!$A$56:$CY$62,AU$38)*$B53))</f>
        <v>0</v>
      </c>
      <c r="BI53" s="257">
        <f ca="1">IF($Q53=$B53,0,IF(AND('Bonus Depreciation Help'!$C$34="50%",$Q$5=Inservice),VLOOKUP($C$2,'LookUp Ranges'!$A$64:$CY$69,AV$38)*$B53,VLOOKUP($C$2,'LookUp Ranges'!$A$56:$CY$62,AV$38)*$B53))</f>
        <v>0</v>
      </c>
      <c r="BJ53" s="257">
        <f ca="1">IF($Q53=$B53,0,IF(AND('Bonus Depreciation Help'!$C$34="50%",$Q$5=Inservice),VLOOKUP($C$2,'LookUp Ranges'!$A$64:$CY$69,AW$38)*$B53,VLOOKUP($C$2,'LookUp Ranges'!$A$56:$CY$62,AW$38)*$B53))</f>
        <v>0</v>
      </c>
      <c r="BK53" s="257">
        <f ca="1">IF($Q53=$B53,0,IF(AND('Bonus Depreciation Help'!$C$34="50%",$Q$5=Inservice),VLOOKUP($C$2,'LookUp Ranges'!$A$64:$CY$69,AX$38)*$B53,VLOOKUP($C$2,'LookUp Ranges'!$A$56:$CY$62,AX$38)*$B53))</f>
        <v>0</v>
      </c>
      <c r="BL53" s="257">
        <f ca="1">IF($Q53=$B53,0,IF(AND('Bonus Depreciation Help'!$C$34="50%",$Q$5=Inservice),VLOOKUP($C$2,'LookUp Ranges'!$A$64:$CY$69,AY$38)*$B53,VLOOKUP($C$2,'LookUp Ranges'!$A$56:$CY$62,AY$38)*$B53))</f>
        <v>0</v>
      </c>
      <c r="BM53" s="257">
        <f ca="1">IF($Q53=$B53,0,IF(AND('Bonus Depreciation Help'!$C$34="50%",$Q$5=Inservice),VLOOKUP($C$2,'LookUp Ranges'!$A$64:$CY$69,AZ$38)*$B53,VLOOKUP($C$2,'LookUp Ranges'!$A$56:$CY$62,AZ$38)*$B53))</f>
        <v>0</v>
      </c>
      <c r="BN53" s="257">
        <f ca="1">IF($Q53=$B53,0,IF(AND('Bonus Depreciation Help'!$C$34="50%",$Q$5=Inservice),VLOOKUP($C$2,'LookUp Ranges'!$A$64:$CY$69,BA$38)*$B53,VLOOKUP($C$2,'LookUp Ranges'!$A$56:$CY$62,BA$38)*$B53))</f>
        <v>0</v>
      </c>
      <c r="BO53" s="257">
        <f ca="1">IF($Q53=$B53,0,IF(AND('Bonus Depreciation Help'!$C$34="50%",$Q$5=Inservice),VLOOKUP($C$2,'LookUp Ranges'!$A$64:$CY$69,BB$38)*$B53,VLOOKUP($C$2,'LookUp Ranges'!$A$56:$CY$62,BB$38)*$B53))</f>
        <v>0</v>
      </c>
      <c r="BP53" s="257">
        <f ca="1">IF($Q53=$B53,0,IF(AND('Bonus Depreciation Help'!$C$34="50%",$Q$5=Inservice),VLOOKUP($C$2,'LookUp Ranges'!$A$64:$CY$69,BC$38)*$B53,VLOOKUP($C$2,'LookUp Ranges'!$A$56:$CY$62,BC$38)*$B53))</f>
        <v>0</v>
      </c>
      <c r="BQ53" s="257">
        <f ca="1">IF($Q53=$B53,0,IF(AND('Bonus Depreciation Help'!$C$34="50%",$Q$5=Inservice),VLOOKUP($C$2,'LookUp Ranges'!$A$64:$CY$69,BD$38)*$B53,VLOOKUP($C$2,'LookUp Ranges'!$A$56:$CY$62,BD$38)*$B53))</f>
        <v>0</v>
      </c>
      <c r="BR53" s="257">
        <f ca="1">IF($Q53=$B53,0,IF(AND('Bonus Depreciation Help'!$C$34="50%",$Q$5=Inservice),VLOOKUP($C$2,'LookUp Ranges'!$A$64:$CY$69,BE$38)*$B53,VLOOKUP($C$2,'LookUp Ranges'!$A$56:$CY$62,BE$38)*$B53))</f>
        <v>0</v>
      </c>
      <c r="BS53" s="257">
        <f ca="1">IF($Q53=$B53,0,IF(AND('Bonus Depreciation Help'!$C$34="50%",$Q$5=Inservice),VLOOKUP($C$2,'LookUp Ranges'!$A$64:$CY$69,BF$38)*$B53,VLOOKUP($C$2,'LookUp Ranges'!$A$56:$CY$62,BF$38)*$B53))</f>
        <v>0</v>
      </c>
      <c r="BT53" s="257">
        <f ca="1">IF($Q53=$B53,0,IF(AND('Bonus Depreciation Help'!$C$34="50%",$Q$5=Inservice),VLOOKUP($C$2,'LookUp Ranges'!$A$64:$CY$69,BG$38)*$B53,VLOOKUP($C$2,'LookUp Ranges'!$A$56:$CY$62,BG$38)*$B53))</f>
        <v>0</v>
      </c>
      <c r="BU53" s="257">
        <f ca="1">IF($Q53=$B53,0,IF(AND('Bonus Depreciation Help'!$C$34="50%",$Q$5=Inservice),VLOOKUP($C$2,'LookUp Ranges'!$A$64:$CY$69,BH$38)*$B53,VLOOKUP($C$2,'LookUp Ranges'!$A$56:$CY$62,BH$38)*$B53))</f>
        <v>0</v>
      </c>
      <c r="BV53" s="257">
        <f ca="1">IF($Q53=$B53,0,IF(AND('Bonus Depreciation Help'!$C$34="50%",$Q$5=Inservice),VLOOKUP($C$2,'LookUp Ranges'!$A$64:$CY$69,BI$38)*$B53,VLOOKUP($C$2,'LookUp Ranges'!$A$56:$CY$62,BI$38)*$B53))</f>
        <v>0</v>
      </c>
      <c r="BW53" s="257">
        <f ca="1">IF($Q53=$B53,0,IF(AND('Bonus Depreciation Help'!$C$34="50%",$Q$5=Inservice),VLOOKUP($C$2,'LookUp Ranges'!$A$64:$CY$69,BJ$38)*$B53,VLOOKUP($C$2,'LookUp Ranges'!$A$56:$CY$62,BJ$38)*$B53))</f>
        <v>0</v>
      </c>
      <c r="BX53" s="257">
        <f ca="1">IF($Q53=$B53,0,IF(AND('Bonus Depreciation Help'!$C$34="50%",$Q$5=Inservice),VLOOKUP($C$2,'LookUp Ranges'!$A$64:$CY$69,BK$38)*$B53,VLOOKUP($C$2,'LookUp Ranges'!$A$56:$CY$62,BK$38)*$B53))</f>
        <v>0</v>
      </c>
      <c r="BY53" s="257">
        <f ca="1">IF($Q53=$B53,0,IF(AND('Bonus Depreciation Help'!$C$34="50%",$Q$5=Inservice),VLOOKUP($C$2,'LookUp Ranges'!$A$64:$CY$69,BL$38)*$B53,VLOOKUP($C$2,'LookUp Ranges'!$A$56:$CY$62,BL$38)*$B53))</f>
        <v>0</v>
      </c>
      <c r="BZ53" s="257">
        <f ca="1">IF($Q53=$B53,0,IF(AND('Bonus Depreciation Help'!$C$34="50%",$Q$5=Inservice),VLOOKUP($C$2,'LookUp Ranges'!$A$64:$CY$69,BM$38)*$B53,VLOOKUP($C$2,'LookUp Ranges'!$A$56:$CY$62,BM$38)*$B53))</f>
        <v>0</v>
      </c>
      <c r="CA53" s="257">
        <f ca="1">IF($Q53=$B53,0,IF(AND('Bonus Depreciation Help'!$C$34="50%",$Q$5=Inservice),VLOOKUP($C$2,'LookUp Ranges'!$A$64:$CY$69,BN$38)*$B53,VLOOKUP($C$2,'LookUp Ranges'!$A$56:$CY$62,BN$38)*$B53))</f>
        <v>0</v>
      </c>
      <c r="CB53" s="257">
        <f ca="1">IF($Q53=$B53,0,IF(AND('Bonus Depreciation Help'!$C$34="50%",$Q$5=Inservice),VLOOKUP($C$2,'LookUp Ranges'!$A$64:$CY$69,BO$38)*$B53,VLOOKUP($C$2,'LookUp Ranges'!$A$56:$CY$62,BO$38)*$B53))</f>
        <v>0</v>
      </c>
      <c r="CC53" s="257">
        <f ca="1">IF($Q53=$B53,0,IF(AND('Bonus Depreciation Help'!$C$34="50%",$Q$5=Inservice),VLOOKUP($C$2,'LookUp Ranges'!$A$64:$CY$69,BP$38)*$B53,VLOOKUP($C$2,'LookUp Ranges'!$A$56:$CY$62,BP$38)*$B53))</f>
        <v>0</v>
      </c>
      <c r="CD53" s="257">
        <f ca="1">IF($Q53=$B53,0,IF(AND('Bonus Depreciation Help'!$C$34="50%",$Q$5=Inservice),VLOOKUP($C$2,'LookUp Ranges'!$A$64:$CY$69,BQ$38)*$B53,VLOOKUP($C$2,'LookUp Ranges'!$A$56:$CY$62,BQ$38)*$B53))</f>
        <v>0</v>
      </c>
      <c r="CE53" s="257">
        <f ca="1">IF($Q53=$B53,0,IF(AND('Bonus Depreciation Help'!$C$34="50%",$Q$5=Inservice),VLOOKUP($C$2,'LookUp Ranges'!$A$64:$CY$69,BR$38)*$B53,VLOOKUP($C$2,'LookUp Ranges'!$A$56:$CY$62,BR$38)*$B53))</f>
        <v>0</v>
      </c>
      <c r="CF53" s="257">
        <f ca="1">IF($Q53=$B53,0,IF(AND('Bonus Depreciation Help'!$C$34="50%",$Q$5=Inservice),VLOOKUP($C$2,'LookUp Ranges'!$A$64:$CY$69,BS$38)*$B53,VLOOKUP($C$2,'LookUp Ranges'!$A$56:$CY$62,BS$38)*$B53))</f>
        <v>0</v>
      </c>
      <c r="CG53" s="257">
        <f ca="1">IF($Q53=$B53,0,IF(AND('Bonus Depreciation Help'!$C$34="50%",$Q$5=Inservice),VLOOKUP($C$2,'LookUp Ranges'!$A$64:$CY$69,BT$38)*$B53,VLOOKUP($C$2,'LookUp Ranges'!$A$56:$CY$62,BT$38)*$B53))</f>
        <v>0</v>
      </c>
      <c r="CH53" s="257">
        <f ca="1">IF($Q53=$B53,0,IF(AND('Bonus Depreciation Help'!$C$34="50%",$Q$5=Inservice),VLOOKUP($C$2,'LookUp Ranges'!$A$64:$CY$69,BU$38)*$B53,VLOOKUP($C$2,'LookUp Ranges'!$A$56:$CY$62,BU$38)*$B53))</f>
        <v>0</v>
      </c>
      <c r="CI53" s="257">
        <f ca="1">IF($Q53=$B53,0,IF(AND('Bonus Depreciation Help'!$C$34="50%",$Q$5=Inservice),VLOOKUP($C$2,'LookUp Ranges'!$A$64:$CY$69,BV$38)*$B53,VLOOKUP($C$2,'LookUp Ranges'!$A$56:$CY$62,BV$38)*$B53))</f>
        <v>0</v>
      </c>
      <c r="CJ53" s="257">
        <f ca="1">IF($Q53=$B53,0,IF(AND('Bonus Depreciation Help'!$C$34="50%",$Q$5=Inservice),VLOOKUP($C$2,'LookUp Ranges'!$A$64:$CY$69,BW$38)*$B53,VLOOKUP($C$2,'LookUp Ranges'!$A$56:$CY$62,BW$38)*$B53))</f>
        <v>0</v>
      </c>
      <c r="CK53" s="257">
        <f ca="1">IF($Q53=$B53,0,IF(AND('Bonus Depreciation Help'!$C$34="50%",$Q$5=Inservice),VLOOKUP($C$2,'LookUp Ranges'!$A$64:$CY$69,BX$38)*$B53,VLOOKUP($C$2,'LookUp Ranges'!$A$56:$CY$62,BX$38)*$B53))</f>
        <v>0</v>
      </c>
      <c r="CL53" s="257">
        <f ca="1">IF($Q53=$B53,0,IF(AND('Bonus Depreciation Help'!$C$34="50%",$Q$5=Inservice),VLOOKUP($C$2,'LookUp Ranges'!$A$64:$CY$69,BY$38)*$B53,VLOOKUP($C$2,'LookUp Ranges'!$A$56:$CY$62,BY$38)*$B53))</f>
        <v>0</v>
      </c>
      <c r="CM53" s="257">
        <f ca="1">IF($Q53=$B53,0,IF(AND('Bonus Depreciation Help'!$C$34="50%",$Q$5=Inservice),VLOOKUP($C$2,'LookUp Ranges'!$A$64:$CY$69,BZ$38)*$B53,VLOOKUP($C$2,'LookUp Ranges'!$A$56:$CY$62,BZ$38)*$B53))</f>
        <v>0</v>
      </c>
      <c r="CN53" s="257">
        <f ca="1">IF($Q53=$B53,0,IF(AND('Bonus Depreciation Help'!$C$34="50%",$Q$5=Inservice),VLOOKUP($C$2,'LookUp Ranges'!$A$64:$CY$69,CA$38)*$B53,VLOOKUP($C$2,'LookUp Ranges'!$A$56:$CY$62,CA$38)*$B53))</f>
        <v>0</v>
      </c>
      <c r="CO53" s="257">
        <f ca="1">IF($Q53=$B53,0,IF(AND('Bonus Depreciation Help'!$C$34="50%",$Q$5=Inservice),VLOOKUP($C$2,'LookUp Ranges'!$A$64:$CY$69,CB$38)*$B53,VLOOKUP($C$2,'LookUp Ranges'!$A$56:$CY$62,CB$38)*$B53))</f>
        <v>0</v>
      </c>
      <c r="CP53" s="257">
        <f ca="1">IF($Q53=$B53,0,IF(AND('Bonus Depreciation Help'!$C$34="50%",$Q$5=Inservice),VLOOKUP($C$2,'LookUp Ranges'!$A$64:$CY$69,CC$38)*$B53,VLOOKUP($C$2,'LookUp Ranges'!$A$56:$CY$62,CC$38)*$B53))</f>
        <v>0</v>
      </c>
      <c r="CQ53" s="257">
        <f ca="1">IF($Q53=$B53,0,IF(AND('Bonus Depreciation Help'!$C$34="50%",$Q$5=Inservice),VLOOKUP($C$2,'LookUp Ranges'!$A$64:$CY$69,CD$38)*$B53,VLOOKUP($C$2,'LookUp Ranges'!$A$56:$CY$62,CD$38)*$B53))</f>
        <v>0</v>
      </c>
      <c r="CR53" s="257">
        <f ca="1">IF($Q53=$B53,0,IF(AND('Bonus Depreciation Help'!$C$34="50%",$Q$5=Inservice),VLOOKUP($C$2,'LookUp Ranges'!$A$64:$CY$69,CE$38)*$B53,VLOOKUP($C$2,'LookUp Ranges'!$A$56:$CY$62,CE$38)*$B53))</f>
        <v>0</v>
      </c>
      <c r="CS53" s="257">
        <f ca="1">IF($Q53=$B53,0,IF(AND('Bonus Depreciation Help'!$C$34="50%",$Q$5=Inservice),VLOOKUP($C$2,'LookUp Ranges'!$A$64:$CY$69,CF$38)*$B53,VLOOKUP($C$2,'LookUp Ranges'!$A$56:$CY$62,CF$38)*$B53))</f>
        <v>0</v>
      </c>
      <c r="CT53" s="257">
        <f ca="1">IF($Q53=$B53,0,IF(AND('Bonus Depreciation Help'!$C$34="50%",$Q$5=Inservice),VLOOKUP($C$2,'LookUp Ranges'!$A$64:$CY$69,CG$38)*$B53,VLOOKUP($C$2,'LookUp Ranges'!$A$56:$CY$62,CG$38)*$B53))</f>
        <v>0</v>
      </c>
      <c r="CU53" s="257">
        <f ca="1">IF($Q53=$B53,0,IF(AND('Bonus Depreciation Help'!$C$34="50%",$Q$5=Inservice),VLOOKUP($C$2,'LookUp Ranges'!$A$64:$CY$69,CH$38)*$B53,VLOOKUP($C$2,'LookUp Ranges'!$A$56:$CY$62,CH$38)*$B53))</f>
        <v>0</v>
      </c>
      <c r="CV53" s="257">
        <f ca="1">IF($Q53=$B53,0,IF(AND('Bonus Depreciation Help'!$C$34="50%",$Q$5=Inservice),VLOOKUP($C$2,'LookUp Ranges'!$A$64:$CY$69,CI$38)*$B53,VLOOKUP($C$2,'LookUp Ranges'!$A$56:$CY$62,CI$38)*$B53))</f>
        <v>0</v>
      </c>
      <c r="CW53" s="257">
        <f ca="1">IF($Q53=$B53,0,IF(AND('Bonus Depreciation Help'!$C$34="50%",$Q$5=Inservice),VLOOKUP($C$2,'LookUp Ranges'!$A$64:$CY$69,CJ$38)*$B53,VLOOKUP($C$2,'LookUp Ranges'!$A$56:$CY$62,CJ$38)*$B53))</f>
        <v>0</v>
      </c>
      <c r="CX53" s="257">
        <f ca="1">IF($Q53=$B53,0,IF(AND('Bonus Depreciation Help'!$C$34="50%",$Q$5=Inservice),VLOOKUP($C$2,'LookUp Ranges'!$A$64:$CY$69,CK$38)*$B53,VLOOKUP($C$2,'LookUp Ranges'!$A$56:$CY$62,CK$38)*$B53))</f>
        <v>0</v>
      </c>
      <c r="CY53" s="247">
        <f t="shared" ca="1" si="28"/>
        <v>0</v>
      </c>
    </row>
    <row r="54" spans="1:103" x14ac:dyDescent="0.2">
      <c r="A54" s="246">
        <f t="shared" si="26"/>
        <v>16</v>
      </c>
      <c r="B54" s="238">
        <f t="shared" si="27"/>
        <v>0</v>
      </c>
      <c r="C54" s="248"/>
      <c r="D54" s="248"/>
      <c r="E54" s="248"/>
      <c r="F54" s="248"/>
      <c r="G54" s="248"/>
      <c r="H54" s="248"/>
      <c r="I54" s="248"/>
      <c r="J54" s="248"/>
      <c r="K54" s="248"/>
      <c r="L54" s="248"/>
      <c r="M54" s="248"/>
      <c r="N54" s="248"/>
      <c r="O54" s="248"/>
      <c r="P54" s="248"/>
      <c r="Q54" s="248"/>
      <c r="R54" s="256">
        <f ca="1">IF(AND('Bonus Depreciation Help'!$C$34="100%",R$5=Inservice),$B54,IF(AND('Bonus Depreciation Help'!$C$34="50%",R$5=Inservice),VLOOKUP($C$2,'LookUp Ranges'!$A$64:$CY$69,D$38)*$B54,VLOOKUP($C$2,'LookUp Ranges'!$A$56:$CY$62,D$38)*$B54))</f>
        <v>0</v>
      </c>
      <c r="S54" s="256">
        <f ca="1">IF($R54=$B54,0,IF(AND('Bonus Depreciation Help'!$C$34="50%",$R$5=Inservice),VLOOKUP($C$2,'LookUp Ranges'!$A$64:$CY$69,E$38)*$B54,VLOOKUP($C$2,'LookUp Ranges'!$A$56:$CY$62,E$38)*$B54))</f>
        <v>0</v>
      </c>
      <c r="T54" s="256">
        <f ca="1">IF($R54=$B54,0,IF(AND('Bonus Depreciation Help'!$C$34="50%",$R$5=Inservice),VLOOKUP($C$2,'LookUp Ranges'!$A$64:$CY$69,F$38)*$B54,VLOOKUP($C$2,'LookUp Ranges'!$A$56:$CY$62,F$38)*$B54))</f>
        <v>0</v>
      </c>
      <c r="U54" s="256">
        <f ca="1">IF($R54=$B54,0,IF(AND('Bonus Depreciation Help'!$C$34="50%",$R$5=Inservice),VLOOKUP($C$2,'LookUp Ranges'!$A$64:$CY$69,G$38)*$B54,VLOOKUP($C$2,'LookUp Ranges'!$A$56:$CY$62,G$38)*$B54))</f>
        <v>0</v>
      </c>
      <c r="V54" s="256">
        <f ca="1">IF($R54=$B54,0,IF(AND('Bonus Depreciation Help'!$C$34="50%",$R$5=Inservice),VLOOKUP($C$2,'LookUp Ranges'!$A$64:$CY$69,H$38)*$B54,VLOOKUP($C$2,'LookUp Ranges'!$A$56:$CY$62,H$38)*$B54))</f>
        <v>0</v>
      </c>
      <c r="W54" s="256">
        <f ca="1">IF($R54=$B54,0,IF(AND('Bonus Depreciation Help'!$C$34="50%",$R$5=Inservice),VLOOKUP($C$2,'LookUp Ranges'!$A$64:$CY$69,I$38)*$B54,VLOOKUP($C$2,'LookUp Ranges'!$A$56:$CY$62,I$38)*$B54))</f>
        <v>0</v>
      </c>
      <c r="X54" s="256">
        <f ca="1">IF($R54=$B54,0,IF(AND('Bonus Depreciation Help'!$C$34="50%",$R$5=Inservice),VLOOKUP($C$2,'LookUp Ranges'!$A$64:$CY$69,J$38)*$B54,VLOOKUP($C$2,'LookUp Ranges'!$A$56:$CY$62,J$38)*$B54))</f>
        <v>0</v>
      </c>
      <c r="Y54" s="256">
        <f ca="1">IF($R54=$B54,0,IF(AND('Bonus Depreciation Help'!$C$34="50%",$R$5=Inservice),VLOOKUP($C$2,'LookUp Ranges'!$A$64:$CY$69,K$38)*$B54,VLOOKUP($C$2,'LookUp Ranges'!$A$56:$CY$62,K$38)*$B54))</f>
        <v>0</v>
      </c>
      <c r="Z54" s="257">
        <f ca="1">IF($R54=$B54,0,IF(AND('Bonus Depreciation Help'!$C$34="50%",$R$5=Inservice),VLOOKUP($C$2,'LookUp Ranges'!$A$64:$CY$69,L$38)*$B54,VLOOKUP($C$2,'LookUp Ranges'!$A$56:$CY$62,L$38)*$B54))</f>
        <v>0</v>
      </c>
      <c r="AA54" s="257">
        <f ca="1">IF($R54=$B54,0,IF(AND('Bonus Depreciation Help'!$C$34="50%",$R$5=Inservice),VLOOKUP($C$2,'LookUp Ranges'!$A$64:$CY$69,M$38)*$B54,VLOOKUP($C$2,'LookUp Ranges'!$A$56:$CY$62,M$38)*$B54))</f>
        <v>0</v>
      </c>
      <c r="AB54" s="257">
        <f ca="1">IF($R54=$B54,0,IF(AND('Bonus Depreciation Help'!$C$34="50%",$R$5=Inservice),VLOOKUP($C$2,'LookUp Ranges'!$A$64:$CY$69,N$38)*$B54,VLOOKUP($C$2,'LookUp Ranges'!$A$56:$CY$62,N$38)*$B54))</f>
        <v>0</v>
      </c>
      <c r="AC54" s="257">
        <f ca="1">IF($R54=$B54,0,IF(AND('Bonus Depreciation Help'!$C$34="50%",$R$5=Inservice),VLOOKUP($C$2,'LookUp Ranges'!$A$64:$CY$69,O$38)*$B54,VLOOKUP($C$2,'LookUp Ranges'!$A$56:$CY$62,O$38)*$B54))</f>
        <v>0</v>
      </c>
      <c r="AD54" s="257">
        <f ca="1">IF($R54=$B54,0,IF(AND('Bonus Depreciation Help'!$C$34="50%",$R$5=Inservice),VLOOKUP($C$2,'LookUp Ranges'!$A$64:$CY$69,P$38)*$B54,VLOOKUP($C$2,'LookUp Ranges'!$A$56:$CY$62,P$38)*$B54))</f>
        <v>0</v>
      </c>
      <c r="AE54" s="257">
        <f ca="1">IF($R54=$B54,0,IF(AND('Bonus Depreciation Help'!$C$34="50%",$R$5=Inservice),VLOOKUP($C$2,'LookUp Ranges'!$A$64:$CY$69,Q$38)*$B54,VLOOKUP($C$2,'LookUp Ranges'!$A$56:$CY$62,Q$38)*$B54))</f>
        <v>0</v>
      </c>
      <c r="AF54" s="257">
        <f ca="1">IF($R54=$B54,0,IF(AND('Bonus Depreciation Help'!$C$34="50%",$R$5=Inservice),VLOOKUP($C$2,'LookUp Ranges'!$A$64:$CY$69,R$38)*$B54,VLOOKUP($C$2,'LookUp Ranges'!$A$56:$CY$62,R$38)*$B54))</f>
        <v>0</v>
      </c>
      <c r="AG54" s="257">
        <f ca="1">IF($R54=$B54,0,IF(AND('Bonus Depreciation Help'!$C$34="50%",$R$5=Inservice),VLOOKUP($C$2,'LookUp Ranges'!$A$64:$CY$69,S$38)*$B54,VLOOKUP($C$2,'LookUp Ranges'!$A$56:$CY$62,S$38)*$B54))</f>
        <v>0</v>
      </c>
      <c r="AH54" s="257">
        <f ca="1">IF($R54=$B54,0,IF(AND('Bonus Depreciation Help'!$C$34="50%",$R$5=Inservice),VLOOKUP($C$2,'LookUp Ranges'!$A$64:$CY$69,T$38)*$B54,VLOOKUP($C$2,'LookUp Ranges'!$A$56:$CY$62,T$38)*$B54))</f>
        <v>0</v>
      </c>
      <c r="AI54" s="257">
        <f ca="1">IF($R54=$B54,0,IF(AND('Bonus Depreciation Help'!$C$34="50%",$R$5=Inservice),VLOOKUP($C$2,'LookUp Ranges'!$A$64:$CY$69,U$38)*$B54,VLOOKUP($C$2,'LookUp Ranges'!$A$56:$CY$62,U$38)*$B54))</f>
        <v>0</v>
      </c>
      <c r="AJ54" s="257">
        <f ca="1">IF($R54=$B54,0,IF(AND('Bonus Depreciation Help'!$C$34="50%",$R$5=Inservice),VLOOKUP($C$2,'LookUp Ranges'!$A$64:$CY$69,V$38)*$B54,VLOOKUP($C$2,'LookUp Ranges'!$A$56:$CY$62,V$38)*$B54))</f>
        <v>0</v>
      </c>
      <c r="AK54" s="257">
        <f ca="1">IF($R54=$B54,0,IF(AND('Bonus Depreciation Help'!$C$34="50%",$R$5=Inservice),VLOOKUP($C$2,'LookUp Ranges'!$A$64:$CY$69,W$38)*$B54,VLOOKUP($C$2,'LookUp Ranges'!$A$56:$CY$62,W$38)*$B54))</f>
        <v>0</v>
      </c>
      <c r="AL54" s="257">
        <f ca="1">IF($R54=$B54,0,IF(AND('Bonus Depreciation Help'!$C$34="50%",$R$5=Inservice),VLOOKUP($C$2,'LookUp Ranges'!$A$64:$CY$69,X$38)*$B54,VLOOKUP($C$2,'LookUp Ranges'!$A$56:$CY$62,X$38)*$B54))</f>
        <v>0</v>
      </c>
      <c r="AM54" s="257">
        <f ca="1">IF($R54=$B54,0,IF(AND('Bonus Depreciation Help'!$C$34="50%",$R$5=Inservice),VLOOKUP($C$2,'LookUp Ranges'!$A$64:$CY$69,Y$38)*$B54,VLOOKUP($C$2,'LookUp Ranges'!$A$56:$CY$62,Y$38)*$B54))</f>
        <v>0</v>
      </c>
      <c r="AN54" s="257">
        <f ca="1">IF($R54=$B54,0,IF(AND('Bonus Depreciation Help'!$C$34="50%",$R$5=Inservice),VLOOKUP($C$2,'LookUp Ranges'!$A$64:$CY$69,Z$38)*$B54,VLOOKUP($C$2,'LookUp Ranges'!$A$56:$CY$62,Z$38)*$B54))</f>
        <v>0</v>
      </c>
      <c r="AO54" s="257">
        <f ca="1">IF($R54=$B54,0,IF(AND('Bonus Depreciation Help'!$C$34="50%",$R$5=Inservice),VLOOKUP($C$2,'LookUp Ranges'!$A$64:$CY$69,AA$38)*$B54,VLOOKUP($C$2,'LookUp Ranges'!$A$56:$CY$62,AA$38)*$B54))</f>
        <v>0</v>
      </c>
      <c r="AP54" s="257">
        <f ca="1">IF($R54=$B54,0,IF(AND('Bonus Depreciation Help'!$C$34="50%",$R$5=Inservice),VLOOKUP($C$2,'LookUp Ranges'!$A$64:$CY$69,AB$38)*$B54,VLOOKUP($C$2,'LookUp Ranges'!$A$56:$CY$62,AB$38)*$B54))</f>
        <v>0</v>
      </c>
      <c r="AQ54" s="257">
        <f ca="1">IF($R54=$B54,0,IF(AND('Bonus Depreciation Help'!$C$34="50%",$R$5=Inservice),VLOOKUP($C$2,'LookUp Ranges'!$A$64:$CY$69,AC$38)*$B54,VLOOKUP($C$2,'LookUp Ranges'!$A$56:$CY$62,AC$38)*$B54))</f>
        <v>0</v>
      </c>
      <c r="AR54" s="257">
        <f ca="1">IF($R54=$B54,0,IF(AND('Bonus Depreciation Help'!$C$34="50%",$R$5=Inservice),VLOOKUP($C$2,'LookUp Ranges'!$A$64:$CY$69,AD$38)*$B54,VLOOKUP($C$2,'LookUp Ranges'!$A$56:$CY$62,AD$38)*$B54))</f>
        <v>0</v>
      </c>
      <c r="AS54" s="257">
        <f ca="1">IF($R54=$B54,0,IF(AND('Bonus Depreciation Help'!$C$34="50%",$R$5=Inservice),VLOOKUP($C$2,'LookUp Ranges'!$A$64:$CY$69,AE$38)*$B54,VLOOKUP($C$2,'LookUp Ranges'!$A$56:$CY$62,AE$38)*$B54))</f>
        <v>0</v>
      </c>
      <c r="AT54" s="257">
        <f ca="1">IF($R54=$B54,0,IF(AND('Bonus Depreciation Help'!$C$34="50%",$R$5=Inservice),VLOOKUP($C$2,'LookUp Ranges'!$A$64:$CY$69,AF$38)*$B54,VLOOKUP($C$2,'LookUp Ranges'!$A$56:$CY$62,AF$38)*$B54))</f>
        <v>0</v>
      </c>
      <c r="AU54" s="257">
        <f ca="1">IF($R54=$B54,0,IF(AND('Bonus Depreciation Help'!$C$34="50%",$R$5=Inservice),VLOOKUP($C$2,'LookUp Ranges'!$A$64:$CY$69,AG$38)*$B54,VLOOKUP($C$2,'LookUp Ranges'!$A$56:$CY$62,AG$38)*$B54))</f>
        <v>0</v>
      </c>
      <c r="AV54" s="257">
        <f ca="1">IF($R54=$B54,0,IF(AND('Bonus Depreciation Help'!$C$34="50%",$R$5=Inservice),VLOOKUP($C$2,'LookUp Ranges'!$A$64:$CY$69,AH$38)*$B54,VLOOKUP($C$2,'LookUp Ranges'!$A$56:$CY$62,AH$38)*$B54))</f>
        <v>0</v>
      </c>
      <c r="AW54" s="257">
        <f ca="1">IF($R54=$B54,0,IF(AND('Bonus Depreciation Help'!$C$34="50%",$R$5=Inservice),VLOOKUP($C$2,'LookUp Ranges'!$A$64:$CY$69,AI$38)*$B54,VLOOKUP($C$2,'LookUp Ranges'!$A$56:$CY$62,AI$38)*$B54))</f>
        <v>0</v>
      </c>
      <c r="AX54" s="257">
        <f ca="1">IF($R54=$B54,0,IF(AND('Bonus Depreciation Help'!$C$34="50%",$R$5=Inservice),VLOOKUP($C$2,'LookUp Ranges'!$A$64:$CY$69,AJ$38)*$B54,VLOOKUP($C$2,'LookUp Ranges'!$A$56:$CY$62,AJ$38)*$B54))</f>
        <v>0</v>
      </c>
      <c r="AY54" s="257">
        <f ca="1">IF($R54=$B54,0,IF(AND('Bonus Depreciation Help'!$C$34="50%",$R$5=Inservice),VLOOKUP($C$2,'LookUp Ranges'!$A$64:$CY$69,AK$38)*$B54,VLOOKUP($C$2,'LookUp Ranges'!$A$56:$CY$62,AK$38)*$B54))</f>
        <v>0</v>
      </c>
      <c r="AZ54" s="257">
        <f ca="1">IF($R54=$B54,0,IF(AND('Bonus Depreciation Help'!$C$34="50%",$R$5=Inservice),VLOOKUP($C$2,'LookUp Ranges'!$A$64:$CY$69,AL$38)*$B54,VLOOKUP($C$2,'LookUp Ranges'!$A$56:$CY$62,AL$38)*$B54))</f>
        <v>0</v>
      </c>
      <c r="BA54" s="257">
        <f ca="1">IF($R54=$B54,0,IF(AND('Bonus Depreciation Help'!$C$34="50%",$R$5=Inservice),VLOOKUP($C$2,'LookUp Ranges'!$A$64:$CY$69,AM$38)*$B54,VLOOKUP($C$2,'LookUp Ranges'!$A$56:$CY$62,AM$38)*$B54))</f>
        <v>0</v>
      </c>
      <c r="BB54" s="257">
        <f ca="1">IF($R54=$B54,0,IF(AND('Bonus Depreciation Help'!$C$34="50%",$R$5=Inservice),VLOOKUP($C$2,'LookUp Ranges'!$A$64:$CY$69,AN$38)*$B54,VLOOKUP($C$2,'LookUp Ranges'!$A$56:$CY$62,AN$38)*$B54))</f>
        <v>0</v>
      </c>
      <c r="BC54" s="257">
        <f ca="1">IF($R54=$B54,0,IF(AND('Bonus Depreciation Help'!$C$34="50%",$R$5=Inservice),VLOOKUP($C$2,'LookUp Ranges'!$A$64:$CY$69,AO$38)*$B54,VLOOKUP($C$2,'LookUp Ranges'!$A$56:$CY$62,AO$38)*$B54))</f>
        <v>0</v>
      </c>
      <c r="BD54" s="257">
        <f ca="1">IF($R54=$B54,0,IF(AND('Bonus Depreciation Help'!$C$34="50%",$R$5=Inservice),VLOOKUP($C$2,'LookUp Ranges'!$A$64:$CY$69,AP$38)*$B54,VLOOKUP($C$2,'LookUp Ranges'!$A$56:$CY$62,AP$38)*$B54))</f>
        <v>0</v>
      </c>
      <c r="BE54" s="257">
        <f ca="1">IF($R54=$B54,0,IF(AND('Bonus Depreciation Help'!$C$34="50%",$R$5=Inservice),VLOOKUP($C$2,'LookUp Ranges'!$A$64:$CY$69,AQ$38)*$B54,VLOOKUP($C$2,'LookUp Ranges'!$A$56:$CY$62,AQ$38)*$B54))</f>
        <v>0</v>
      </c>
      <c r="BF54" s="257">
        <f ca="1">IF($R54=$B54,0,IF(AND('Bonus Depreciation Help'!$C$34="50%",$R$5=Inservice),VLOOKUP($C$2,'LookUp Ranges'!$A$64:$CY$69,AR$38)*$B54,VLOOKUP($C$2,'LookUp Ranges'!$A$56:$CY$62,AR$38)*$B54))</f>
        <v>0</v>
      </c>
      <c r="BG54" s="257">
        <f ca="1">IF($R54=$B54,0,IF(AND('Bonus Depreciation Help'!$C$34="50%",$R$5=Inservice),VLOOKUP($C$2,'LookUp Ranges'!$A$64:$CY$69,AS$38)*$B54,VLOOKUP($C$2,'LookUp Ranges'!$A$56:$CY$62,AS$38)*$B54))</f>
        <v>0</v>
      </c>
      <c r="BH54" s="257">
        <f ca="1">IF($R54=$B54,0,IF(AND('Bonus Depreciation Help'!$C$34="50%",$R$5=Inservice),VLOOKUP($C$2,'LookUp Ranges'!$A$64:$CY$69,AT$38)*$B54,VLOOKUP($C$2,'LookUp Ranges'!$A$56:$CY$62,AT$38)*$B54))</f>
        <v>0</v>
      </c>
      <c r="BI54" s="257">
        <f ca="1">IF($R54=$B54,0,IF(AND('Bonus Depreciation Help'!$C$34="50%",$R$5=Inservice),VLOOKUP($C$2,'LookUp Ranges'!$A$64:$CY$69,AU$38)*$B54,VLOOKUP($C$2,'LookUp Ranges'!$A$56:$CY$62,AU$38)*$B54))</f>
        <v>0</v>
      </c>
      <c r="BJ54" s="257">
        <f ca="1">IF($R54=$B54,0,IF(AND('Bonus Depreciation Help'!$C$34="50%",$R$5=Inservice),VLOOKUP($C$2,'LookUp Ranges'!$A$64:$CY$69,AV$38)*$B54,VLOOKUP($C$2,'LookUp Ranges'!$A$56:$CY$62,AV$38)*$B54))</f>
        <v>0</v>
      </c>
      <c r="BK54" s="257">
        <f ca="1">IF($R54=$B54,0,IF(AND('Bonus Depreciation Help'!$C$34="50%",$R$5=Inservice),VLOOKUP($C$2,'LookUp Ranges'!$A$64:$CY$69,AW$38)*$B54,VLOOKUP($C$2,'LookUp Ranges'!$A$56:$CY$62,AW$38)*$B54))</f>
        <v>0</v>
      </c>
      <c r="BL54" s="257">
        <f ca="1">IF($R54=$B54,0,IF(AND('Bonus Depreciation Help'!$C$34="50%",$R$5=Inservice),VLOOKUP($C$2,'LookUp Ranges'!$A$64:$CY$69,AX$38)*$B54,VLOOKUP($C$2,'LookUp Ranges'!$A$56:$CY$62,AX$38)*$B54))</f>
        <v>0</v>
      </c>
      <c r="BM54" s="257">
        <f ca="1">IF($R54=$B54,0,IF(AND('Bonus Depreciation Help'!$C$34="50%",$R$5=Inservice),VLOOKUP($C$2,'LookUp Ranges'!$A$64:$CY$69,AY$38)*$B54,VLOOKUP($C$2,'LookUp Ranges'!$A$56:$CY$62,AY$38)*$B54))</f>
        <v>0</v>
      </c>
      <c r="BN54" s="257">
        <f ca="1">IF($R54=$B54,0,IF(AND('Bonus Depreciation Help'!$C$34="50%",$R$5=Inservice),VLOOKUP($C$2,'LookUp Ranges'!$A$64:$CY$69,AZ$38)*$B54,VLOOKUP($C$2,'LookUp Ranges'!$A$56:$CY$62,AZ$38)*$B54))</f>
        <v>0</v>
      </c>
      <c r="BO54" s="257">
        <f ca="1">IF($R54=$B54,0,IF(AND('Bonus Depreciation Help'!$C$34="50%",$R$5=Inservice),VLOOKUP($C$2,'LookUp Ranges'!$A$64:$CY$69,BA$38)*$B54,VLOOKUP($C$2,'LookUp Ranges'!$A$56:$CY$62,BA$38)*$B54))</f>
        <v>0</v>
      </c>
      <c r="BP54" s="257">
        <f ca="1">IF($R54=$B54,0,IF(AND('Bonus Depreciation Help'!$C$34="50%",$R$5=Inservice),VLOOKUP($C$2,'LookUp Ranges'!$A$64:$CY$69,BB$38)*$B54,VLOOKUP($C$2,'LookUp Ranges'!$A$56:$CY$62,BB$38)*$B54))</f>
        <v>0</v>
      </c>
      <c r="BQ54" s="257">
        <f ca="1">IF($R54=$B54,0,IF(AND('Bonus Depreciation Help'!$C$34="50%",$R$5=Inservice),VLOOKUP($C$2,'LookUp Ranges'!$A$64:$CY$69,BC$38)*$B54,VLOOKUP($C$2,'LookUp Ranges'!$A$56:$CY$62,BC$38)*$B54))</f>
        <v>0</v>
      </c>
      <c r="BR54" s="257">
        <f ca="1">IF($R54=$B54,0,IF(AND('Bonus Depreciation Help'!$C$34="50%",$R$5=Inservice),VLOOKUP($C$2,'LookUp Ranges'!$A$64:$CY$69,BD$38)*$B54,VLOOKUP($C$2,'LookUp Ranges'!$A$56:$CY$62,BD$38)*$B54))</f>
        <v>0</v>
      </c>
      <c r="BS54" s="257">
        <f ca="1">IF($R54=$B54,0,IF(AND('Bonus Depreciation Help'!$C$34="50%",$R$5=Inservice),VLOOKUP($C$2,'LookUp Ranges'!$A$64:$CY$69,BE$38)*$B54,VLOOKUP($C$2,'LookUp Ranges'!$A$56:$CY$62,BE$38)*$B54))</f>
        <v>0</v>
      </c>
      <c r="BT54" s="257">
        <f ca="1">IF($R54=$B54,0,IF(AND('Bonus Depreciation Help'!$C$34="50%",$R$5=Inservice),VLOOKUP($C$2,'LookUp Ranges'!$A$64:$CY$69,BF$38)*$B54,VLOOKUP($C$2,'LookUp Ranges'!$A$56:$CY$62,BF$38)*$B54))</f>
        <v>0</v>
      </c>
      <c r="BU54" s="257">
        <f ca="1">IF($R54=$B54,0,IF(AND('Bonus Depreciation Help'!$C$34="50%",$R$5=Inservice),VLOOKUP($C$2,'LookUp Ranges'!$A$64:$CY$69,BG$38)*$B54,VLOOKUP($C$2,'LookUp Ranges'!$A$56:$CY$62,BG$38)*$B54))</f>
        <v>0</v>
      </c>
      <c r="BV54" s="257">
        <f ca="1">IF($R54=$B54,0,IF(AND('Bonus Depreciation Help'!$C$34="50%",$R$5=Inservice),VLOOKUP($C$2,'LookUp Ranges'!$A$64:$CY$69,BH$38)*$B54,VLOOKUP($C$2,'LookUp Ranges'!$A$56:$CY$62,BH$38)*$B54))</f>
        <v>0</v>
      </c>
      <c r="BW54" s="257">
        <f ca="1">IF($R54=$B54,0,IF(AND('Bonus Depreciation Help'!$C$34="50%",$R$5=Inservice),VLOOKUP($C$2,'LookUp Ranges'!$A$64:$CY$69,BI$38)*$B54,VLOOKUP($C$2,'LookUp Ranges'!$A$56:$CY$62,BI$38)*$B54))</f>
        <v>0</v>
      </c>
      <c r="BX54" s="257">
        <f ca="1">IF($R54=$B54,0,IF(AND('Bonus Depreciation Help'!$C$34="50%",$R$5=Inservice),VLOOKUP($C$2,'LookUp Ranges'!$A$64:$CY$69,BJ$38)*$B54,VLOOKUP($C$2,'LookUp Ranges'!$A$56:$CY$62,BJ$38)*$B54))</f>
        <v>0</v>
      </c>
      <c r="BY54" s="257">
        <f ca="1">IF($R54=$B54,0,IF(AND('Bonus Depreciation Help'!$C$34="50%",$R$5=Inservice),VLOOKUP($C$2,'LookUp Ranges'!$A$64:$CY$69,BK$38)*$B54,VLOOKUP($C$2,'LookUp Ranges'!$A$56:$CY$62,BK$38)*$B54))</f>
        <v>0</v>
      </c>
      <c r="BZ54" s="257">
        <f ca="1">IF($R54=$B54,0,IF(AND('Bonus Depreciation Help'!$C$34="50%",$R$5=Inservice),VLOOKUP($C$2,'LookUp Ranges'!$A$64:$CY$69,BL$38)*$B54,VLOOKUP($C$2,'LookUp Ranges'!$A$56:$CY$62,BL$38)*$B54))</f>
        <v>0</v>
      </c>
      <c r="CA54" s="257">
        <f ca="1">IF($R54=$B54,0,IF(AND('Bonus Depreciation Help'!$C$34="50%",$R$5=Inservice),VLOOKUP($C$2,'LookUp Ranges'!$A$64:$CY$69,BM$38)*$B54,VLOOKUP($C$2,'LookUp Ranges'!$A$56:$CY$62,BM$38)*$B54))</f>
        <v>0</v>
      </c>
      <c r="CB54" s="257">
        <f ca="1">IF($R54=$B54,0,IF(AND('Bonus Depreciation Help'!$C$34="50%",$R$5=Inservice),VLOOKUP($C$2,'LookUp Ranges'!$A$64:$CY$69,BN$38)*$B54,VLOOKUP($C$2,'LookUp Ranges'!$A$56:$CY$62,BN$38)*$B54))</f>
        <v>0</v>
      </c>
      <c r="CC54" s="257">
        <f ca="1">IF($R54=$B54,0,IF(AND('Bonus Depreciation Help'!$C$34="50%",$R$5=Inservice),VLOOKUP($C$2,'LookUp Ranges'!$A$64:$CY$69,BO$38)*$B54,VLOOKUP($C$2,'LookUp Ranges'!$A$56:$CY$62,BO$38)*$B54))</f>
        <v>0</v>
      </c>
      <c r="CD54" s="257">
        <f ca="1">IF($R54=$B54,0,IF(AND('Bonus Depreciation Help'!$C$34="50%",$R$5=Inservice),VLOOKUP($C$2,'LookUp Ranges'!$A$64:$CY$69,BP$38)*$B54,VLOOKUP($C$2,'LookUp Ranges'!$A$56:$CY$62,BP$38)*$B54))</f>
        <v>0</v>
      </c>
      <c r="CE54" s="257">
        <f ca="1">IF($R54=$B54,0,IF(AND('Bonus Depreciation Help'!$C$34="50%",$R$5=Inservice),VLOOKUP($C$2,'LookUp Ranges'!$A$64:$CY$69,BQ$38)*$B54,VLOOKUP($C$2,'LookUp Ranges'!$A$56:$CY$62,BQ$38)*$B54))</f>
        <v>0</v>
      </c>
      <c r="CF54" s="257">
        <f ca="1">IF($R54=$B54,0,IF(AND('Bonus Depreciation Help'!$C$34="50%",$R$5=Inservice),VLOOKUP($C$2,'LookUp Ranges'!$A$64:$CY$69,BR$38)*$B54,VLOOKUP($C$2,'LookUp Ranges'!$A$56:$CY$62,BR$38)*$B54))</f>
        <v>0</v>
      </c>
      <c r="CG54" s="257">
        <f ca="1">IF($R54=$B54,0,IF(AND('Bonus Depreciation Help'!$C$34="50%",$R$5=Inservice),VLOOKUP($C$2,'LookUp Ranges'!$A$64:$CY$69,BS$38)*$B54,VLOOKUP($C$2,'LookUp Ranges'!$A$56:$CY$62,BS$38)*$B54))</f>
        <v>0</v>
      </c>
      <c r="CH54" s="257">
        <f ca="1">IF($R54=$B54,0,IF(AND('Bonus Depreciation Help'!$C$34="50%",$R$5=Inservice),VLOOKUP($C$2,'LookUp Ranges'!$A$64:$CY$69,BT$38)*$B54,VLOOKUP($C$2,'LookUp Ranges'!$A$56:$CY$62,BT$38)*$B54))</f>
        <v>0</v>
      </c>
      <c r="CI54" s="257">
        <f ca="1">IF($R54=$B54,0,IF(AND('Bonus Depreciation Help'!$C$34="50%",$R$5=Inservice),VLOOKUP($C$2,'LookUp Ranges'!$A$64:$CY$69,BU$38)*$B54,VLOOKUP($C$2,'LookUp Ranges'!$A$56:$CY$62,BU$38)*$B54))</f>
        <v>0</v>
      </c>
      <c r="CJ54" s="257">
        <f ca="1">IF($R54=$B54,0,IF(AND('Bonus Depreciation Help'!$C$34="50%",$R$5=Inservice),VLOOKUP($C$2,'LookUp Ranges'!$A$64:$CY$69,BV$38)*$B54,VLOOKUP($C$2,'LookUp Ranges'!$A$56:$CY$62,BV$38)*$B54))</f>
        <v>0</v>
      </c>
      <c r="CK54" s="257">
        <f ca="1">IF($R54=$B54,0,IF(AND('Bonus Depreciation Help'!$C$34="50%",$R$5=Inservice),VLOOKUP($C$2,'LookUp Ranges'!$A$64:$CY$69,BW$38)*$B54,VLOOKUP($C$2,'LookUp Ranges'!$A$56:$CY$62,BW$38)*$B54))</f>
        <v>0</v>
      </c>
      <c r="CL54" s="257">
        <f ca="1">IF($R54=$B54,0,IF(AND('Bonus Depreciation Help'!$C$34="50%",$R$5=Inservice),VLOOKUP($C$2,'LookUp Ranges'!$A$64:$CY$69,BX$38)*$B54,VLOOKUP($C$2,'LookUp Ranges'!$A$56:$CY$62,BX$38)*$B54))</f>
        <v>0</v>
      </c>
      <c r="CM54" s="257">
        <f ca="1">IF($R54=$B54,0,IF(AND('Bonus Depreciation Help'!$C$34="50%",$R$5=Inservice),VLOOKUP($C$2,'LookUp Ranges'!$A$64:$CY$69,BY$38)*$B54,VLOOKUP($C$2,'LookUp Ranges'!$A$56:$CY$62,BY$38)*$B54))</f>
        <v>0</v>
      </c>
      <c r="CN54" s="257">
        <f ca="1">IF($R54=$B54,0,IF(AND('Bonus Depreciation Help'!$C$34="50%",$R$5=Inservice),VLOOKUP($C$2,'LookUp Ranges'!$A$64:$CY$69,BZ$38)*$B54,VLOOKUP($C$2,'LookUp Ranges'!$A$56:$CY$62,BZ$38)*$B54))</f>
        <v>0</v>
      </c>
      <c r="CO54" s="257">
        <f ca="1">IF($R54=$B54,0,IF(AND('Bonus Depreciation Help'!$C$34="50%",$R$5=Inservice),VLOOKUP($C$2,'LookUp Ranges'!$A$64:$CY$69,CA$38)*$B54,VLOOKUP($C$2,'LookUp Ranges'!$A$56:$CY$62,CA$38)*$B54))</f>
        <v>0</v>
      </c>
      <c r="CP54" s="257">
        <f ca="1">IF($R54=$B54,0,IF(AND('Bonus Depreciation Help'!$C$34="50%",$R$5=Inservice),VLOOKUP($C$2,'LookUp Ranges'!$A$64:$CY$69,CB$38)*$B54,VLOOKUP($C$2,'LookUp Ranges'!$A$56:$CY$62,CB$38)*$B54))</f>
        <v>0</v>
      </c>
      <c r="CQ54" s="257">
        <f ca="1">IF($R54=$B54,0,IF(AND('Bonus Depreciation Help'!$C$34="50%",$R$5=Inservice),VLOOKUP($C$2,'LookUp Ranges'!$A$64:$CY$69,CC$38)*$B54,VLOOKUP($C$2,'LookUp Ranges'!$A$56:$CY$62,CC$38)*$B54))</f>
        <v>0</v>
      </c>
      <c r="CR54" s="257">
        <f ca="1">IF($R54=$B54,0,IF(AND('Bonus Depreciation Help'!$C$34="50%",$R$5=Inservice),VLOOKUP($C$2,'LookUp Ranges'!$A$64:$CY$69,CD$38)*$B54,VLOOKUP($C$2,'LookUp Ranges'!$A$56:$CY$62,CD$38)*$B54))</f>
        <v>0</v>
      </c>
      <c r="CS54" s="257">
        <f ca="1">IF($R54=$B54,0,IF(AND('Bonus Depreciation Help'!$C$34="50%",$R$5=Inservice),VLOOKUP($C$2,'LookUp Ranges'!$A$64:$CY$69,CE$38)*$B54,VLOOKUP($C$2,'LookUp Ranges'!$A$56:$CY$62,CE$38)*$B54))</f>
        <v>0</v>
      </c>
      <c r="CT54" s="257">
        <f ca="1">IF($R54=$B54,0,IF(AND('Bonus Depreciation Help'!$C$34="50%",$R$5=Inservice),VLOOKUP($C$2,'LookUp Ranges'!$A$64:$CY$69,CF$38)*$B54,VLOOKUP($C$2,'LookUp Ranges'!$A$56:$CY$62,CF$38)*$B54))</f>
        <v>0</v>
      </c>
      <c r="CU54" s="257">
        <f ca="1">IF($R54=$B54,0,IF(AND('Bonus Depreciation Help'!$C$34="50%",$R$5=Inservice),VLOOKUP($C$2,'LookUp Ranges'!$A$64:$CY$69,CG$38)*$B54,VLOOKUP($C$2,'LookUp Ranges'!$A$56:$CY$62,CG$38)*$B54))</f>
        <v>0</v>
      </c>
      <c r="CV54" s="257">
        <f ca="1">IF($R54=$B54,0,IF(AND('Bonus Depreciation Help'!$C$34="50%",$R$5=Inservice),VLOOKUP($C$2,'LookUp Ranges'!$A$64:$CY$69,CH$38)*$B54,VLOOKUP($C$2,'LookUp Ranges'!$A$56:$CY$62,CH$38)*$B54))</f>
        <v>0</v>
      </c>
      <c r="CW54" s="257">
        <f ca="1">IF($R54=$B54,0,IF(AND('Bonus Depreciation Help'!$C$34="50%",$R$5=Inservice),VLOOKUP($C$2,'LookUp Ranges'!$A$64:$CY$69,CI$38)*$B54,VLOOKUP($C$2,'LookUp Ranges'!$A$56:$CY$62,CI$38)*$B54))</f>
        <v>0</v>
      </c>
      <c r="CX54" s="257">
        <f ca="1">IF($R54=$B54,0,IF(AND('Bonus Depreciation Help'!$C$34="50%",$R$5=Inservice),VLOOKUP($C$2,'LookUp Ranges'!$A$64:$CY$69,CJ$38)*$B54,VLOOKUP($C$2,'LookUp Ranges'!$A$56:$CY$62,CJ$38)*$B54))</f>
        <v>0</v>
      </c>
      <c r="CY54" s="247">
        <f t="shared" ca="1" si="28"/>
        <v>0</v>
      </c>
    </row>
    <row r="55" spans="1:103" x14ac:dyDescent="0.2">
      <c r="A55" s="246">
        <f t="shared" si="26"/>
        <v>17</v>
      </c>
      <c r="B55" s="238">
        <f t="shared" si="27"/>
        <v>0</v>
      </c>
      <c r="C55" s="248"/>
      <c r="D55" s="248"/>
      <c r="E55" s="248"/>
      <c r="F55" s="248"/>
      <c r="G55" s="248"/>
      <c r="H55" s="248"/>
      <c r="I55" s="248"/>
      <c r="J55" s="248"/>
      <c r="K55" s="248"/>
      <c r="L55" s="248"/>
      <c r="M55" s="248"/>
      <c r="N55" s="248"/>
      <c r="O55" s="248"/>
      <c r="P55" s="248"/>
      <c r="Q55" s="248"/>
      <c r="R55" s="248"/>
      <c r="S55" s="256">
        <f ca="1">IF(AND('Bonus Depreciation Help'!$C$34="100%",S$5=Inservice),$B55,IF(AND('Bonus Depreciation Help'!$C$34="50%",S$5=Inservice),VLOOKUP($C$2,'LookUp Ranges'!$A$64:$CY$69,D$38)*$B55,VLOOKUP($C$2,'LookUp Ranges'!$A$56:$CY$62,D$38)*$B55))</f>
        <v>0</v>
      </c>
      <c r="T55" s="256">
        <f ca="1">IF($S55=$B55,0,IF(AND('Bonus Depreciation Help'!$C$34="50%",$S$5=Inservice),VLOOKUP($C$2,'LookUp Ranges'!$A$64:$CY$69,E$38)*$B55,VLOOKUP($C$2,'LookUp Ranges'!$A$56:$CY$62,E$38)*$B55))</f>
        <v>0</v>
      </c>
      <c r="U55" s="256">
        <f ca="1">IF($S55=$B55,0,IF(AND('Bonus Depreciation Help'!$C$34="50%",$S$5=Inservice),VLOOKUP($C$2,'LookUp Ranges'!$A$64:$CY$69,F$38)*$B55,VLOOKUP($C$2,'LookUp Ranges'!$A$56:$CY$62,F$38)*$B55))</f>
        <v>0</v>
      </c>
      <c r="V55" s="256">
        <f ca="1">IF($S55=$B55,0,IF(AND('Bonus Depreciation Help'!$C$34="50%",$S$5=Inservice),VLOOKUP($C$2,'LookUp Ranges'!$A$64:$CY$69,G$38)*$B55,VLOOKUP($C$2,'LookUp Ranges'!$A$56:$CY$62,G$38)*$B55))</f>
        <v>0</v>
      </c>
      <c r="W55" s="256">
        <f ca="1">IF($S55=$B55,0,IF(AND('Bonus Depreciation Help'!$C$34="50%",$S$5=Inservice),VLOOKUP($C$2,'LookUp Ranges'!$A$64:$CY$69,H$38)*$B55,VLOOKUP($C$2,'LookUp Ranges'!$A$56:$CY$62,H$38)*$B55))</f>
        <v>0</v>
      </c>
      <c r="X55" s="256">
        <f ca="1">IF($S55=$B55,0,IF(AND('Bonus Depreciation Help'!$C$34="50%",$S$5=Inservice),VLOOKUP($C$2,'LookUp Ranges'!$A$64:$CY$69,I$38)*$B55,VLOOKUP($C$2,'LookUp Ranges'!$A$56:$CY$62,I$38)*$B55))</f>
        <v>0</v>
      </c>
      <c r="Y55" s="256">
        <f ca="1">IF($S55=$B55,0,IF(AND('Bonus Depreciation Help'!$C$34="50%",$S$5=Inservice),VLOOKUP($C$2,'LookUp Ranges'!$A$64:$CY$69,J$38)*$B55,VLOOKUP($C$2,'LookUp Ranges'!$A$56:$CY$62,J$38)*$B55))</f>
        <v>0</v>
      </c>
      <c r="Z55" s="257">
        <f ca="1">IF($S55=$B55,0,IF(AND('Bonus Depreciation Help'!$C$34="50%",$S$5=Inservice),VLOOKUP($C$2,'LookUp Ranges'!$A$64:$CY$69,K$38)*$B55,VLOOKUP($C$2,'LookUp Ranges'!$A$56:$CY$62,K$38)*$B55))</f>
        <v>0</v>
      </c>
      <c r="AA55" s="257">
        <f ca="1">IF($S55=$B55,0,IF(AND('Bonus Depreciation Help'!$C$34="50%",$S$5=Inservice),VLOOKUP($C$2,'LookUp Ranges'!$A$64:$CY$69,L$38)*$B55,VLOOKUP($C$2,'LookUp Ranges'!$A$56:$CY$62,L$38)*$B55))</f>
        <v>0</v>
      </c>
      <c r="AB55" s="257">
        <f ca="1">IF($S55=$B55,0,IF(AND('Bonus Depreciation Help'!$C$34="50%",$S$5=Inservice),VLOOKUP($C$2,'LookUp Ranges'!$A$64:$CY$69,M$38)*$B55,VLOOKUP($C$2,'LookUp Ranges'!$A$56:$CY$62,M$38)*$B55))</f>
        <v>0</v>
      </c>
      <c r="AC55" s="257">
        <f ca="1">IF($S55=$B55,0,IF(AND('Bonus Depreciation Help'!$C$34="50%",$S$5=Inservice),VLOOKUP($C$2,'LookUp Ranges'!$A$64:$CY$69,N$38)*$B55,VLOOKUP($C$2,'LookUp Ranges'!$A$56:$CY$62,N$38)*$B55))</f>
        <v>0</v>
      </c>
      <c r="AD55" s="257">
        <f ca="1">IF($S55=$B55,0,IF(AND('Bonus Depreciation Help'!$C$34="50%",$S$5=Inservice),VLOOKUP($C$2,'LookUp Ranges'!$A$64:$CY$69,O$38)*$B55,VLOOKUP($C$2,'LookUp Ranges'!$A$56:$CY$62,O$38)*$B55))</f>
        <v>0</v>
      </c>
      <c r="AE55" s="257">
        <f ca="1">IF($S55=$B55,0,IF(AND('Bonus Depreciation Help'!$C$34="50%",$S$5=Inservice),VLOOKUP($C$2,'LookUp Ranges'!$A$64:$CY$69,P$38)*$B55,VLOOKUP($C$2,'LookUp Ranges'!$A$56:$CY$62,P$38)*$B55))</f>
        <v>0</v>
      </c>
      <c r="AF55" s="257">
        <f ca="1">IF($S55=$B55,0,IF(AND('Bonus Depreciation Help'!$C$34="50%",$S$5=Inservice),VLOOKUP($C$2,'LookUp Ranges'!$A$64:$CY$69,Q$38)*$B55,VLOOKUP($C$2,'LookUp Ranges'!$A$56:$CY$62,Q$38)*$B55))</f>
        <v>0</v>
      </c>
      <c r="AG55" s="257">
        <f ca="1">IF($S55=$B55,0,IF(AND('Bonus Depreciation Help'!$C$34="50%",$S$5=Inservice),VLOOKUP($C$2,'LookUp Ranges'!$A$64:$CY$69,R$38)*$B55,VLOOKUP($C$2,'LookUp Ranges'!$A$56:$CY$62,R$38)*$B55))</f>
        <v>0</v>
      </c>
      <c r="AH55" s="257">
        <f ca="1">IF($S55=$B55,0,IF(AND('Bonus Depreciation Help'!$C$34="50%",$S$5=Inservice),VLOOKUP($C$2,'LookUp Ranges'!$A$64:$CY$69,S$38)*$B55,VLOOKUP($C$2,'LookUp Ranges'!$A$56:$CY$62,S$38)*$B55))</f>
        <v>0</v>
      </c>
      <c r="AI55" s="257">
        <f ca="1">IF($S55=$B55,0,IF(AND('Bonus Depreciation Help'!$C$34="50%",$S$5=Inservice),VLOOKUP($C$2,'LookUp Ranges'!$A$64:$CY$69,T$38)*$B55,VLOOKUP($C$2,'LookUp Ranges'!$A$56:$CY$62,T$38)*$B55))</f>
        <v>0</v>
      </c>
      <c r="AJ55" s="257">
        <f ca="1">IF($S55=$B55,0,IF(AND('Bonus Depreciation Help'!$C$34="50%",$S$5=Inservice),VLOOKUP($C$2,'LookUp Ranges'!$A$64:$CY$69,U$38)*$B55,VLOOKUP($C$2,'LookUp Ranges'!$A$56:$CY$62,U$38)*$B55))</f>
        <v>0</v>
      </c>
      <c r="AK55" s="257">
        <f ca="1">IF($S55=$B55,0,IF(AND('Bonus Depreciation Help'!$C$34="50%",$S$5=Inservice),VLOOKUP($C$2,'LookUp Ranges'!$A$64:$CY$69,V$38)*$B55,VLOOKUP($C$2,'LookUp Ranges'!$A$56:$CY$62,V$38)*$B55))</f>
        <v>0</v>
      </c>
      <c r="AL55" s="257">
        <f ca="1">IF($S55=$B55,0,IF(AND('Bonus Depreciation Help'!$C$34="50%",$S$5=Inservice),VLOOKUP($C$2,'LookUp Ranges'!$A$64:$CY$69,W$38)*$B55,VLOOKUP($C$2,'LookUp Ranges'!$A$56:$CY$62,W$38)*$B55))</f>
        <v>0</v>
      </c>
      <c r="AM55" s="257">
        <f ca="1">IF($S55=$B55,0,IF(AND('Bonus Depreciation Help'!$C$34="50%",$S$5=Inservice),VLOOKUP($C$2,'LookUp Ranges'!$A$64:$CY$69,X$38)*$B55,VLOOKUP($C$2,'LookUp Ranges'!$A$56:$CY$62,X$38)*$B55))</f>
        <v>0</v>
      </c>
      <c r="AN55" s="257">
        <f ca="1">IF($S55=$B55,0,IF(AND('Bonus Depreciation Help'!$C$34="50%",$S$5=Inservice),VLOOKUP($C$2,'LookUp Ranges'!$A$64:$CY$69,Y$38)*$B55,VLOOKUP($C$2,'LookUp Ranges'!$A$56:$CY$62,Y$38)*$B55))</f>
        <v>0</v>
      </c>
      <c r="AO55" s="257">
        <f ca="1">IF($S55=$B55,0,IF(AND('Bonus Depreciation Help'!$C$34="50%",$S$5=Inservice),VLOOKUP($C$2,'LookUp Ranges'!$A$64:$CY$69,Z$38)*$B55,VLOOKUP($C$2,'LookUp Ranges'!$A$56:$CY$62,Z$38)*$B55))</f>
        <v>0</v>
      </c>
      <c r="AP55" s="257">
        <f ca="1">IF($S55=$B55,0,IF(AND('Bonus Depreciation Help'!$C$34="50%",$S$5=Inservice),VLOOKUP($C$2,'LookUp Ranges'!$A$64:$CY$69,AA$38)*$B55,VLOOKUP($C$2,'LookUp Ranges'!$A$56:$CY$62,AA$38)*$B55))</f>
        <v>0</v>
      </c>
      <c r="AQ55" s="257">
        <f ca="1">IF($S55=$B55,0,IF(AND('Bonus Depreciation Help'!$C$34="50%",$S$5=Inservice),VLOOKUP($C$2,'LookUp Ranges'!$A$64:$CY$69,AB$38)*$B55,VLOOKUP($C$2,'LookUp Ranges'!$A$56:$CY$62,AB$38)*$B55))</f>
        <v>0</v>
      </c>
      <c r="AR55" s="257">
        <f ca="1">IF($S55=$B55,0,IF(AND('Bonus Depreciation Help'!$C$34="50%",$S$5=Inservice),VLOOKUP($C$2,'LookUp Ranges'!$A$64:$CY$69,AC$38)*$B55,VLOOKUP($C$2,'LookUp Ranges'!$A$56:$CY$62,AC$38)*$B55))</f>
        <v>0</v>
      </c>
      <c r="AS55" s="257">
        <f ca="1">IF($S55=$B55,0,IF(AND('Bonus Depreciation Help'!$C$34="50%",$S$5=Inservice),VLOOKUP($C$2,'LookUp Ranges'!$A$64:$CY$69,AD$38)*$B55,VLOOKUP($C$2,'LookUp Ranges'!$A$56:$CY$62,AD$38)*$B55))</f>
        <v>0</v>
      </c>
      <c r="AT55" s="257">
        <f ca="1">IF($S55=$B55,0,IF(AND('Bonus Depreciation Help'!$C$34="50%",$S$5=Inservice),VLOOKUP($C$2,'LookUp Ranges'!$A$64:$CY$69,AE$38)*$B55,VLOOKUP($C$2,'LookUp Ranges'!$A$56:$CY$62,AE$38)*$B55))</f>
        <v>0</v>
      </c>
      <c r="AU55" s="257">
        <f ca="1">IF($S55=$B55,0,IF(AND('Bonus Depreciation Help'!$C$34="50%",$S$5=Inservice),VLOOKUP($C$2,'LookUp Ranges'!$A$64:$CY$69,AF$38)*$B55,VLOOKUP($C$2,'LookUp Ranges'!$A$56:$CY$62,AF$38)*$B55))</f>
        <v>0</v>
      </c>
      <c r="AV55" s="257">
        <f ca="1">IF($S55=$B55,0,IF(AND('Bonus Depreciation Help'!$C$34="50%",$S$5=Inservice),VLOOKUP($C$2,'LookUp Ranges'!$A$64:$CY$69,AG$38)*$B55,VLOOKUP($C$2,'LookUp Ranges'!$A$56:$CY$62,AG$38)*$B55))</f>
        <v>0</v>
      </c>
      <c r="AW55" s="257">
        <f ca="1">IF($S55=$B55,0,IF(AND('Bonus Depreciation Help'!$C$34="50%",$S$5=Inservice),VLOOKUP($C$2,'LookUp Ranges'!$A$64:$CY$69,AH$38)*$B55,VLOOKUP($C$2,'LookUp Ranges'!$A$56:$CY$62,AH$38)*$B55))</f>
        <v>0</v>
      </c>
      <c r="AX55" s="257">
        <f ca="1">IF($S55=$B55,0,IF(AND('Bonus Depreciation Help'!$C$34="50%",$S$5=Inservice),VLOOKUP($C$2,'LookUp Ranges'!$A$64:$CY$69,AI$38)*$B55,VLOOKUP($C$2,'LookUp Ranges'!$A$56:$CY$62,AI$38)*$B55))</f>
        <v>0</v>
      </c>
      <c r="AY55" s="257">
        <f ca="1">IF($S55=$B55,0,IF(AND('Bonus Depreciation Help'!$C$34="50%",$S$5=Inservice),VLOOKUP($C$2,'LookUp Ranges'!$A$64:$CY$69,AJ$38)*$B55,VLOOKUP($C$2,'LookUp Ranges'!$A$56:$CY$62,AJ$38)*$B55))</f>
        <v>0</v>
      </c>
      <c r="AZ55" s="257">
        <f ca="1">IF($S55=$B55,0,IF(AND('Bonus Depreciation Help'!$C$34="50%",$S$5=Inservice),VLOOKUP($C$2,'LookUp Ranges'!$A$64:$CY$69,AK$38)*$B55,VLOOKUP($C$2,'LookUp Ranges'!$A$56:$CY$62,AK$38)*$B55))</f>
        <v>0</v>
      </c>
      <c r="BA55" s="257">
        <f ca="1">IF($S55=$B55,0,IF(AND('Bonus Depreciation Help'!$C$34="50%",$S$5=Inservice),VLOOKUP($C$2,'LookUp Ranges'!$A$64:$CY$69,AL$38)*$B55,VLOOKUP($C$2,'LookUp Ranges'!$A$56:$CY$62,AL$38)*$B55))</f>
        <v>0</v>
      </c>
      <c r="BB55" s="257">
        <f ca="1">IF($S55=$B55,0,IF(AND('Bonus Depreciation Help'!$C$34="50%",$S$5=Inservice),VLOOKUP($C$2,'LookUp Ranges'!$A$64:$CY$69,AM$38)*$B55,VLOOKUP($C$2,'LookUp Ranges'!$A$56:$CY$62,AM$38)*$B55))</f>
        <v>0</v>
      </c>
      <c r="BC55" s="257">
        <f ca="1">IF($S55=$B55,0,IF(AND('Bonus Depreciation Help'!$C$34="50%",$S$5=Inservice),VLOOKUP($C$2,'LookUp Ranges'!$A$64:$CY$69,AN$38)*$B55,VLOOKUP($C$2,'LookUp Ranges'!$A$56:$CY$62,AN$38)*$B55))</f>
        <v>0</v>
      </c>
      <c r="BD55" s="257">
        <f ca="1">IF($S55=$B55,0,IF(AND('Bonus Depreciation Help'!$C$34="50%",$S$5=Inservice),VLOOKUP($C$2,'LookUp Ranges'!$A$64:$CY$69,AO$38)*$B55,VLOOKUP($C$2,'LookUp Ranges'!$A$56:$CY$62,AO$38)*$B55))</f>
        <v>0</v>
      </c>
      <c r="BE55" s="257">
        <f ca="1">IF($S55=$B55,0,IF(AND('Bonus Depreciation Help'!$C$34="50%",$S$5=Inservice),VLOOKUP($C$2,'LookUp Ranges'!$A$64:$CY$69,AP$38)*$B55,VLOOKUP($C$2,'LookUp Ranges'!$A$56:$CY$62,AP$38)*$B55))</f>
        <v>0</v>
      </c>
      <c r="BF55" s="257">
        <f ca="1">IF($S55=$B55,0,IF(AND('Bonus Depreciation Help'!$C$34="50%",$S$5=Inservice),VLOOKUP($C$2,'LookUp Ranges'!$A$64:$CY$69,AQ$38)*$B55,VLOOKUP($C$2,'LookUp Ranges'!$A$56:$CY$62,AQ$38)*$B55))</f>
        <v>0</v>
      </c>
      <c r="BG55" s="257">
        <f ca="1">IF($S55=$B55,0,IF(AND('Bonus Depreciation Help'!$C$34="50%",$S$5=Inservice),VLOOKUP($C$2,'LookUp Ranges'!$A$64:$CY$69,AR$38)*$B55,VLOOKUP($C$2,'LookUp Ranges'!$A$56:$CY$62,AR$38)*$B55))</f>
        <v>0</v>
      </c>
      <c r="BH55" s="257">
        <f ca="1">IF($S55=$B55,0,IF(AND('Bonus Depreciation Help'!$C$34="50%",$S$5=Inservice),VLOOKUP($C$2,'LookUp Ranges'!$A$64:$CY$69,AS$38)*$B55,VLOOKUP($C$2,'LookUp Ranges'!$A$56:$CY$62,AS$38)*$B55))</f>
        <v>0</v>
      </c>
      <c r="BI55" s="257">
        <f ca="1">IF($S55=$B55,0,IF(AND('Bonus Depreciation Help'!$C$34="50%",$S$5=Inservice),VLOOKUP($C$2,'LookUp Ranges'!$A$64:$CY$69,AT$38)*$B55,VLOOKUP($C$2,'LookUp Ranges'!$A$56:$CY$62,AT$38)*$B55))</f>
        <v>0</v>
      </c>
      <c r="BJ55" s="257">
        <f ca="1">IF($S55=$B55,0,IF(AND('Bonus Depreciation Help'!$C$34="50%",$S$5=Inservice),VLOOKUP($C$2,'LookUp Ranges'!$A$64:$CY$69,AU$38)*$B55,VLOOKUP($C$2,'LookUp Ranges'!$A$56:$CY$62,AU$38)*$B55))</f>
        <v>0</v>
      </c>
      <c r="BK55" s="257">
        <f ca="1">IF($S55=$B55,0,IF(AND('Bonus Depreciation Help'!$C$34="50%",$S$5=Inservice),VLOOKUP($C$2,'LookUp Ranges'!$A$64:$CY$69,AV$38)*$B55,VLOOKUP($C$2,'LookUp Ranges'!$A$56:$CY$62,AV$38)*$B55))</f>
        <v>0</v>
      </c>
      <c r="BL55" s="257">
        <f ca="1">IF($S55=$B55,0,IF(AND('Bonus Depreciation Help'!$C$34="50%",$S$5=Inservice),VLOOKUP($C$2,'LookUp Ranges'!$A$64:$CY$69,AW$38)*$B55,VLOOKUP($C$2,'LookUp Ranges'!$A$56:$CY$62,AW$38)*$B55))</f>
        <v>0</v>
      </c>
      <c r="BM55" s="257">
        <f ca="1">IF($S55=$B55,0,IF(AND('Bonus Depreciation Help'!$C$34="50%",$S$5=Inservice),VLOOKUP($C$2,'LookUp Ranges'!$A$64:$CY$69,AX$38)*$B55,VLOOKUP($C$2,'LookUp Ranges'!$A$56:$CY$62,AX$38)*$B55))</f>
        <v>0</v>
      </c>
      <c r="BN55" s="257">
        <f ca="1">IF($S55=$B55,0,IF(AND('Bonus Depreciation Help'!$C$34="50%",$S$5=Inservice),VLOOKUP($C$2,'LookUp Ranges'!$A$64:$CY$69,AY$38)*$B55,VLOOKUP($C$2,'LookUp Ranges'!$A$56:$CY$62,AY$38)*$B55))</f>
        <v>0</v>
      </c>
      <c r="BO55" s="257">
        <f ca="1">IF($S55=$B55,0,IF(AND('Bonus Depreciation Help'!$C$34="50%",$S$5=Inservice),VLOOKUP($C$2,'LookUp Ranges'!$A$64:$CY$69,AZ$38)*$B55,VLOOKUP($C$2,'LookUp Ranges'!$A$56:$CY$62,AZ$38)*$B55))</f>
        <v>0</v>
      </c>
      <c r="BP55" s="257">
        <f ca="1">IF($S55=$B55,0,IF(AND('Bonus Depreciation Help'!$C$34="50%",$S$5=Inservice),VLOOKUP($C$2,'LookUp Ranges'!$A$64:$CY$69,BA$38)*$B55,VLOOKUP($C$2,'LookUp Ranges'!$A$56:$CY$62,BA$38)*$B55))</f>
        <v>0</v>
      </c>
      <c r="BQ55" s="257">
        <f ca="1">IF($S55=$B55,0,IF(AND('Bonus Depreciation Help'!$C$34="50%",$S$5=Inservice),VLOOKUP($C$2,'LookUp Ranges'!$A$64:$CY$69,BB$38)*$B55,VLOOKUP($C$2,'LookUp Ranges'!$A$56:$CY$62,BB$38)*$B55))</f>
        <v>0</v>
      </c>
      <c r="BR55" s="257">
        <f ca="1">IF($S55=$B55,0,IF(AND('Bonus Depreciation Help'!$C$34="50%",$S$5=Inservice),VLOOKUP($C$2,'LookUp Ranges'!$A$64:$CY$69,BC$38)*$B55,VLOOKUP($C$2,'LookUp Ranges'!$A$56:$CY$62,BC$38)*$B55))</f>
        <v>0</v>
      </c>
      <c r="BS55" s="257">
        <f ca="1">IF($S55=$B55,0,IF(AND('Bonus Depreciation Help'!$C$34="50%",$S$5=Inservice),VLOOKUP($C$2,'LookUp Ranges'!$A$64:$CY$69,BD$38)*$B55,VLOOKUP($C$2,'LookUp Ranges'!$A$56:$CY$62,BD$38)*$B55))</f>
        <v>0</v>
      </c>
      <c r="BT55" s="257">
        <f ca="1">IF($S55=$B55,0,IF(AND('Bonus Depreciation Help'!$C$34="50%",$S$5=Inservice),VLOOKUP($C$2,'LookUp Ranges'!$A$64:$CY$69,BE$38)*$B55,VLOOKUP($C$2,'LookUp Ranges'!$A$56:$CY$62,BE$38)*$B55))</f>
        <v>0</v>
      </c>
      <c r="BU55" s="257">
        <f ca="1">IF($S55=$B55,0,IF(AND('Bonus Depreciation Help'!$C$34="50%",$S$5=Inservice),VLOOKUP($C$2,'LookUp Ranges'!$A$64:$CY$69,BF$38)*$B55,VLOOKUP($C$2,'LookUp Ranges'!$A$56:$CY$62,BF$38)*$B55))</f>
        <v>0</v>
      </c>
      <c r="BV55" s="257">
        <f ca="1">IF($S55=$B55,0,IF(AND('Bonus Depreciation Help'!$C$34="50%",$S$5=Inservice),VLOOKUP($C$2,'LookUp Ranges'!$A$64:$CY$69,BG$38)*$B55,VLOOKUP($C$2,'LookUp Ranges'!$A$56:$CY$62,BG$38)*$B55))</f>
        <v>0</v>
      </c>
      <c r="BW55" s="257">
        <f ca="1">IF($S55=$B55,0,IF(AND('Bonus Depreciation Help'!$C$34="50%",$S$5=Inservice),VLOOKUP($C$2,'LookUp Ranges'!$A$64:$CY$69,BH$38)*$B55,VLOOKUP($C$2,'LookUp Ranges'!$A$56:$CY$62,BH$38)*$B55))</f>
        <v>0</v>
      </c>
      <c r="BX55" s="257">
        <f ca="1">IF($S55=$B55,0,IF(AND('Bonus Depreciation Help'!$C$34="50%",$S$5=Inservice),VLOOKUP($C$2,'LookUp Ranges'!$A$64:$CY$69,BI$38)*$B55,VLOOKUP($C$2,'LookUp Ranges'!$A$56:$CY$62,BI$38)*$B55))</f>
        <v>0</v>
      </c>
      <c r="BY55" s="257">
        <f ca="1">IF($S55=$B55,0,IF(AND('Bonus Depreciation Help'!$C$34="50%",$S$5=Inservice),VLOOKUP($C$2,'LookUp Ranges'!$A$64:$CY$69,BJ$38)*$B55,VLOOKUP($C$2,'LookUp Ranges'!$A$56:$CY$62,BJ$38)*$B55))</f>
        <v>0</v>
      </c>
      <c r="BZ55" s="257">
        <f ca="1">IF($S55=$B55,0,IF(AND('Bonus Depreciation Help'!$C$34="50%",$S$5=Inservice),VLOOKUP($C$2,'LookUp Ranges'!$A$64:$CY$69,BK$38)*$B55,VLOOKUP($C$2,'LookUp Ranges'!$A$56:$CY$62,BK$38)*$B55))</f>
        <v>0</v>
      </c>
      <c r="CA55" s="257">
        <f ca="1">IF($S55=$B55,0,IF(AND('Bonus Depreciation Help'!$C$34="50%",$S$5=Inservice),VLOOKUP($C$2,'LookUp Ranges'!$A$64:$CY$69,BL$38)*$B55,VLOOKUP($C$2,'LookUp Ranges'!$A$56:$CY$62,BL$38)*$B55))</f>
        <v>0</v>
      </c>
      <c r="CB55" s="257">
        <f ca="1">IF($S55=$B55,0,IF(AND('Bonus Depreciation Help'!$C$34="50%",$S$5=Inservice),VLOOKUP($C$2,'LookUp Ranges'!$A$64:$CY$69,BM$38)*$B55,VLOOKUP($C$2,'LookUp Ranges'!$A$56:$CY$62,BM$38)*$B55))</f>
        <v>0</v>
      </c>
      <c r="CC55" s="257">
        <f ca="1">IF($S55=$B55,0,IF(AND('Bonus Depreciation Help'!$C$34="50%",$S$5=Inservice),VLOOKUP($C$2,'LookUp Ranges'!$A$64:$CY$69,BN$38)*$B55,VLOOKUP($C$2,'LookUp Ranges'!$A$56:$CY$62,BN$38)*$B55))</f>
        <v>0</v>
      </c>
      <c r="CD55" s="257">
        <f ca="1">IF($S55=$B55,0,IF(AND('Bonus Depreciation Help'!$C$34="50%",$S$5=Inservice),VLOOKUP($C$2,'LookUp Ranges'!$A$64:$CY$69,BO$38)*$B55,VLOOKUP($C$2,'LookUp Ranges'!$A$56:$CY$62,BO$38)*$B55))</f>
        <v>0</v>
      </c>
      <c r="CE55" s="257">
        <f ca="1">IF($S55=$B55,0,IF(AND('Bonus Depreciation Help'!$C$34="50%",$S$5=Inservice),VLOOKUP($C$2,'LookUp Ranges'!$A$64:$CY$69,BP$38)*$B55,VLOOKUP($C$2,'LookUp Ranges'!$A$56:$CY$62,BP$38)*$B55))</f>
        <v>0</v>
      </c>
      <c r="CF55" s="257">
        <f ca="1">IF($S55=$B55,0,IF(AND('Bonus Depreciation Help'!$C$34="50%",$S$5=Inservice),VLOOKUP($C$2,'LookUp Ranges'!$A$64:$CY$69,BQ$38)*$B55,VLOOKUP($C$2,'LookUp Ranges'!$A$56:$CY$62,BQ$38)*$B55))</f>
        <v>0</v>
      </c>
      <c r="CG55" s="257">
        <f ca="1">IF($S55=$B55,0,IF(AND('Bonus Depreciation Help'!$C$34="50%",$S$5=Inservice),VLOOKUP($C$2,'LookUp Ranges'!$A$64:$CY$69,BR$38)*$B55,VLOOKUP($C$2,'LookUp Ranges'!$A$56:$CY$62,BR$38)*$B55))</f>
        <v>0</v>
      </c>
      <c r="CH55" s="257">
        <f ca="1">IF($S55=$B55,0,IF(AND('Bonus Depreciation Help'!$C$34="50%",$S$5=Inservice),VLOOKUP($C$2,'LookUp Ranges'!$A$64:$CY$69,BS$38)*$B55,VLOOKUP($C$2,'LookUp Ranges'!$A$56:$CY$62,BS$38)*$B55))</f>
        <v>0</v>
      </c>
      <c r="CI55" s="257">
        <f ca="1">IF($S55=$B55,0,IF(AND('Bonus Depreciation Help'!$C$34="50%",$S$5=Inservice),VLOOKUP($C$2,'LookUp Ranges'!$A$64:$CY$69,BT$38)*$B55,VLOOKUP($C$2,'LookUp Ranges'!$A$56:$CY$62,BT$38)*$B55))</f>
        <v>0</v>
      </c>
      <c r="CJ55" s="257">
        <f ca="1">IF($S55=$B55,0,IF(AND('Bonus Depreciation Help'!$C$34="50%",$S$5=Inservice),VLOOKUP($C$2,'LookUp Ranges'!$A$64:$CY$69,BU$38)*$B55,VLOOKUP($C$2,'LookUp Ranges'!$A$56:$CY$62,BU$38)*$B55))</f>
        <v>0</v>
      </c>
      <c r="CK55" s="257">
        <f ca="1">IF($S55=$B55,0,IF(AND('Bonus Depreciation Help'!$C$34="50%",$S$5=Inservice),VLOOKUP($C$2,'LookUp Ranges'!$A$64:$CY$69,BV$38)*$B55,VLOOKUP($C$2,'LookUp Ranges'!$A$56:$CY$62,BV$38)*$B55))</f>
        <v>0</v>
      </c>
      <c r="CL55" s="257">
        <f ca="1">IF($S55=$B55,0,IF(AND('Bonus Depreciation Help'!$C$34="50%",$S$5=Inservice),VLOOKUP($C$2,'LookUp Ranges'!$A$64:$CY$69,BW$38)*$B55,VLOOKUP($C$2,'LookUp Ranges'!$A$56:$CY$62,BW$38)*$B55))</f>
        <v>0</v>
      </c>
      <c r="CM55" s="257">
        <f ca="1">IF($S55=$B55,0,IF(AND('Bonus Depreciation Help'!$C$34="50%",$S$5=Inservice),VLOOKUP($C$2,'LookUp Ranges'!$A$64:$CY$69,BX$38)*$B55,VLOOKUP($C$2,'LookUp Ranges'!$A$56:$CY$62,BX$38)*$B55))</f>
        <v>0</v>
      </c>
      <c r="CN55" s="257">
        <f ca="1">IF($S55=$B55,0,IF(AND('Bonus Depreciation Help'!$C$34="50%",$S$5=Inservice),VLOOKUP($C$2,'LookUp Ranges'!$A$64:$CY$69,BY$38)*$B55,VLOOKUP($C$2,'LookUp Ranges'!$A$56:$CY$62,BY$38)*$B55))</f>
        <v>0</v>
      </c>
      <c r="CO55" s="257">
        <f ca="1">IF($S55=$B55,0,IF(AND('Bonus Depreciation Help'!$C$34="50%",$S$5=Inservice),VLOOKUP($C$2,'LookUp Ranges'!$A$64:$CY$69,BZ$38)*$B55,VLOOKUP($C$2,'LookUp Ranges'!$A$56:$CY$62,BZ$38)*$B55))</f>
        <v>0</v>
      </c>
      <c r="CP55" s="257">
        <f ca="1">IF($S55=$B55,0,IF(AND('Bonus Depreciation Help'!$C$34="50%",$S$5=Inservice),VLOOKUP($C$2,'LookUp Ranges'!$A$64:$CY$69,CA$38)*$B55,VLOOKUP($C$2,'LookUp Ranges'!$A$56:$CY$62,CA$38)*$B55))</f>
        <v>0</v>
      </c>
      <c r="CQ55" s="257">
        <f ca="1">IF($S55=$B55,0,IF(AND('Bonus Depreciation Help'!$C$34="50%",$S$5=Inservice),VLOOKUP($C$2,'LookUp Ranges'!$A$64:$CY$69,CB$38)*$B55,VLOOKUP($C$2,'LookUp Ranges'!$A$56:$CY$62,CB$38)*$B55))</f>
        <v>0</v>
      </c>
      <c r="CR55" s="257">
        <f ca="1">IF($S55=$B55,0,IF(AND('Bonus Depreciation Help'!$C$34="50%",$S$5=Inservice),VLOOKUP($C$2,'LookUp Ranges'!$A$64:$CY$69,CC$38)*$B55,VLOOKUP($C$2,'LookUp Ranges'!$A$56:$CY$62,CC$38)*$B55))</f>
        <v>0</v>
      </c>
      <c r="CS55" s="257">
        <f ca="1">IF($S55=$B55,0,IF(AND('Bonus Depreciation Help'!$C$34="50%",$S$5=Inservice),VLOOKUP($C$2,'LookUp Ranges'!$A$64:$CY$69,CD$38)*$B55,VLOOKUP($C$2,'LookUp Ranges'!$A$56:$CY$62,CD$38)*$B55))</f>
        <v>0</v>
      </c>
      <c r="CT55" s="257">
        <f ca="1">IF($S55=$B55,0,IF(AND('Bonus Depreciation Help'!$C$34="50%",$S$5=Inservice),VLOOKUP($C$2,'LookUp Ranges'!$A$64:$CY$69,CE$38)*$B55,VLOOKUP($C$2,'LookUp Ranges'!$A$56:$CY$62,CE$38)*$B55))</f>
        <v>0</v>
      </c>
      <c r="CU55" s="257">
        <f ca="1">IF($S55=$B55,0,IF(AND('Bonus Depreciation Help'!$C$34="50%",$S$5=Inservice),VLOOKUP($C$2,'LookUp Ranges'!$A$64:$CY$69,CF$38)*$B55,VLOOKUP($C$2,'LookUp Ranges'!$A$56:$CY$62,CF$38)*$B55))</f>
        <v>0</v>
      </c>
      <c r="CV55" s="257">
        <f ca="1">IF($S55=$B55,0,IF(AND('Bonus Depreciation Help'!$C$34="50%",$S$5=Inservice),VLOOKUP($C$2,'LookUp Ranges'!$A$64:$CY$69,CG$38)*$B55,VLOOKUP($C$2,'LookUp Ranges'!$A$56:$CY$62,CG$38)*$B55))</f>
        <v>0</v>
      </c>
      <c r="CW55" s="257">
        <f ca="1">IF($S55=$B55,0,IF(AND('Bonus Depreciation Help'!$C$34="50%",$S$5=Inservice),VLOOKUP($C$2,'LookUp Ranges'!$A$64:$CY$69,CH$38)*$B55,VLOOKUP($C$2,'LookUp Ranges'!$A$56:$CY$62,CH$38)*$B55))</f>
        <v>0</v>
      </c>
      <c r="CX55" s="257">
        <f ca="1">IF($S55=$B55,0,IF(AND('Bonus Depreciation Help'!$C$34="50%",$S$5=Inservice),VLOOKUP($C$2,'LookUp Ranges'!$A$64:$CY$69,CI$38)*$B55,VLOOKUP($C$2,'LookUp Ranges'!$A$56:$CY$62,CI$38)*$B55))</f>
        <v>0</v>
      </c>
      <c r="CY55" s="247">
        <f t="shared" ca="1" si="28"/>
        <v>0</v>
      </c>
    </row>
    <row r="56" spans="1:103" x14ac:dyDescent="0.2">
      <c r="A56" s="246">
        <f t="shared" si="26"/>
        <v>18</v>
      </c>
      <c r="B56" s="238">
        <f t="shared" si="27"/>
        <v>0</v>
      </c>
      <c r="C56" s="248"/>
      <c r="D56" s="248"/>
      <c r="E56" s="248"/>
      <c r="F56" s="248"/>
      <c r="G56" s="248"/>
      <c r="H56" s="248"/>
      <c r="I56" s="248"/>
      <c r="J56" s="248"/>
      <c r="K56" s="248"/>
      <c r="L56" s="248"/>
      <c r="M56" s="248"/>
      <c r="N56" s="248"/>
      <c r="O56" s="248"/>
      <c r="P56" s="248"/>
      <c r="Q56" s="248"/>
      <c r="R56" s="248"/>
      <c r="S56" s="248"/>
      <c r="T56" s="256">
        <f ca="1">IF(AND('Bonus Depreciation Help'!$C$34="100%",T$5=Inservice),$B56,IF(AND('Bonus Depreciation Help'!$C$34="50%",T$5=Inservice),VLOOKUP($C$2,'LookUp Ranges'!$A$64:$CY$69,D$38)*$B56,VLOOKUP($C$2,'LookUp Ranges'!$A$56:$CY$62,D$38)*$B56))</f>
        <v>0</v>
      </c>
      <c r="U56" s="256">
        <f ca="1">IF($T56=$B56,0,IF(AND('Bonus Depreciation Help'!$C$34="50%",$T$5=Inservice),VLOOKUP($C$2,'LookUp Ranges'!$A$64:$CY$69,E$38)*$B56,VLOOKUP($C$2,'LookUp Ranges'!$A$56:$CY$62,E$38)*$B56))</f>
        <v>0</v>
      </c>
      <c r="V56" s="256">
        <f ca="1">IF($T56=$B56,0,IF(AND('Bonus Depreciation Help'!$C$34="50%",$T$5=Inservice),VLOOKUP($C$2,'LookUp Ranges'!$A$64:$CY$69,F$38)*$B56,VLOOKUP($C$2,'LookUp Ranges'!$A$56:$CY$62,F$38)*$B56))</f>
        <v>0</v>
      </c>
      <c r="W56" s="256">
        <f ca="1">IF($T56=$B56,0,IF(AND('Bonus Depreciation Help'!$C$34="50%",$T$5=Inservice),VLOOKUP($C$2,'LookUp Ranges'!$A$64:$CY$69,G$38)*$B56,VLOOKUP($C$2,'LookUp Ranges'!$A$56:$CY$62,G$38)*$B56))</f>
        <v>0</v>
      </c>
      <c r="X56" s="256">
        <f ca="1">IF($T56=$B56,0,IF(AND('Bonus Depreciation Help'!$C$34="50%",$T$5=Inservice),VLOOKUP($C$2,'LookUp Ranges'!$A$64:$CY$69,H$38)*$B56,VLOOKUP($C$2,'LookUp Ranges'!$A$56:$CY$62,H$38)*$B56))</f>
        <v>0</v>
      </c>
      <c r="Y56" s="256">
        <f ca="1">IF($T56=$B56,0,IF(AND('Bonus Depreciation Help'!$C$34="50%",$T$5=Inservice),VLOOKUP($C$2,'LookUp Ranges'!$A$64:$CY$69,I$38)*$B56,VLOOKUP($C$2,'LookUp Ranges'!$A$56:$CY$62,I$38)*$B56))</f>
        <v>0</v>
      </c>
      <c r="Z56" s="257">
        <f ca="1">IF($T56=$B56,0,IF(AND('Bonus Depreciation Help'!$C$34="50%",$T$5=Inservice),VLOOKUP($C$2,'LookUp Ranges'!$A$64:$CY$69,J$38)*$B56,VLOOKUP($C$2,'LookUp Ranges'!$A$56:$CY$62,J$38)*$B56))</f>
        <v>0</v>
      </c>
      <c r="AA56" s="257">
        <f ca="1">IF($T56=$B56,0,IF(AND('Bonus Depreciation Help'!$C$34="50%",$T$5=Inservice),VLOOKUP($C$2,'LookUp Ranges'!$A$64:$CY$69,K$38)*$B56,VLOOKUP($C$2,'LookUp Ranges'!$A$56:$CY$62,K$38)*$B56))</f>
        <v>0</v>
      </c>
      <c r="AB56" s="257">
        <f ca="1">IF($T56=$B56,0,IF(AND('Bonus Depreciation Help'!$C$34="50%",$T$5=Inservice),VLOOKUP($C$2,'LookUp Ranges'!$A$64:$CY$69,L$38)*$B56,VLOOKUP($C$2,'LookUp Ranges'!$A$56:$CY$62,L$38)*$B56))</f>
        <v>0</v>
      </c>
      <c r="AC56" s="257">
        <f ca="1">IF($T56=$B56,0,IF(AND('Bonus Depreciation Help'!$C$34="50%",$T$5=Inservice),VLOOKUP($C$2,'LookUp Ranges'!$A$64:$CY$69,M$38)*$B56,VLOOKUP($C$2,'LookUp Ranges'!$A$56:$CY$62,M$38)*$B56))</f>
        <v>0</v>
      </c>
      <c r="AD56" s="257">
        <f ca="1">IF($T56=$B56,0,IF(AND('Bonus Depreciation Help'!$C$34="50%",$T$5=Inservice),VLOOKUP($C$2,'LookUp Ranges'!$A$64:$CY$69,N$38)*$B56,VLOOKUP($C$2,'LookUp Ranges'!$A$56:$CY$62,N$38)*$B56))</f>
        <v>0</v>
      </c>
      <c r="AE56" s="257">
        <f ca="1">IF($T56=$B56,0,IF(AND('Bonus Depreciation Help'!$C$34="50%",$T$5=Inservice),VLOOKUP($C$2,'LookUp Ranges'!$A$64:$CY$69,O$38)*$B56,VLOOKUP($C$2,'LookUp Ranges'!$A$56:$CY$62,O$38)*$B56))</f>
        <v>0</v>
      </c>
      <c r="AF56" s="257">
        <f ca="1">IF($T56=$B56,0,IF(AND('Bonus Depreciation Help'!$C$34="50%",$T$5=Inservice),VLOOKUP($C$2,'LookUp Ranges'!$A$64:$CY$69,P$38)*$B56,VLOOKUP($C$2,'LookUp Ranges'!$A$56:$CY$62,P$38)*$B56))</f>
        <v>0</v>
      </c>
      <c r="AG56" s="257">
        <f ca="1">IF($T56=$B56,0,IF(AND('Bonus Depreciation Help'!$C$34="50%",$T$5=Inservice),VLOOKUP($C$2,'LookUp Ranges'!$A$64:$CY$69,Q$38)*$B56,VLOOKUP($C$2,'LookUp Ranges'!$A$56:$CY$62,Q$38)*$B56))</f>
        <v>0</v>
      </c>
      <c r="AH56" s="257">
        <f ca="1">IF($T56=$B56,0,IF(AND('Bonus Depreciation Help'!$C$34="50%",$T$5=Inservice),VLOOKUP($C$2,'LookUp Ranges'!$A$64:$CY$69,R$38)*$B56,VLOOKUP($C$2,'LookUp Ranges'!$A$56:$CY$62,R$38)*$B56))</f>
        <v>0</v>
      </c>
      <c r="AI56" s="257">
        <f ca="1">IF($T56=$B56,0,IF(AND('Bonus Depreciation Help'!$C$34="50%",$T$5=Inservice),VLOOKUP($C$2,'LookUp Ranges'!$A$64:$CY$69,S$38)*$B56,VLOOKUP($C$2,'LookUp Ranges'!$A$56:$CY$62,S$38)*$B56))</f>
        <v>0</v>
      </c>
      <c r="AJ56" s="257">
        <f ca="1">IF($T56=$B56,0,IF(AND('Bonus Depreciation Help'!$C$34="50%",$T$5=Inservice),VLOOKUP($C$2,'LookUp Ranges'!$A$64:$CY$69,T$38)*$B56,VLOOKUP($C$2,'LookUp Ranges'!$A$56:$CY$62,T$38)*$B56))</f>
        <v>0</v>
      </c>
      <c r="AK56" s="257">
        <f ca="1">IF($T56=$B56,0,IF(AND('Bonus Depreciation Help'!$C$34="50%",$T$5=Inservice),VLOOKUP($C$2,'LookUp Ranges'!$A$64:$CY$69,U$38)*$B56,VLOOKUP($C$2,'LookUp Ranges'!$A$56:$CY$62,U$38)*$B56))</f>
        <v>0</v>
      </c>
      <c r="AL56" s="257">
        <f ca="1">IF($T56=$B56,0,IF(AND('Bonus Depreciation Help'!$C$34="50%",$T$5=Inservice),VLOOKUP($C$2,'LookUp Ranges'!$A$64:$CY$69,V$38)*$B56,VLOOKUP($C$2,'LookUp Ranges'!$A$56:$CY$62,V$38)*$B56))</f>
        <v>0</v>
      </c>
      <c r="AM56" s="257">
        <f ca="1">IF($T56=$B56,0,IF(AND('Bonus Depreciation Help'!$C$34="50%",$T$5=Inservice),VLOOKUP($C$2,'LookUp Ranges'!$A$64:$CY$69,W$38)*$B56,VLOOKUP($C$2,'LookUp Ranges'!$A$56:$CY$62,W$38)*$B56))</f>
        <v>0</v>
      </c>
      <c r="AN56" s="257">
        <f ca="1">IF($T56=$B56,0,IF(AND('Bonus Depreciation Help'!$C$34="50%",$T$5=Inservice),VLOOKUP($C$2,'LookUp Ranges'!$A$64:$CY$69,X$38)*$B56,VLOOKUP($C$2,'LookUp Ranges'!$A$56:$CY$62,X$38)*$B56))</f>
        <v>0</v>
      </c>
      <c r="AO56" s="257">
        <f ca="1">IF($T56=$B56,0,IF(AND('Bonus Depreciation Help'!$C$34="50%",$T$5=Inservice),VLOOKUP($C$2,'LookUp Ranges'!$A$64:$CY$69,Y$38)*$B56,VLOOKUP($C$2,'LookUp Ranges'!$A$56:$CY$62,Y$38)*$B56))</f>
        <v>0</v>
      </c>
      <c r="AP56" s="257">
        <f ca="1">IF($T56=$B56,0,IF(AND('Bonus Depreciation Help'!$C$34="50%",$T$5=Inservice),VLOOKUP($C$2,'LookUp Ranges'!$A$64:$CY$69,Z$38)*$B56,VLOOKUP($C$2,'LookUp Ranges'!$A$56:$CY$62,Z$38)*$B56))</f>
        <v>0</v>
      </c>
      <c r="AQ56" s="257">
        <f ca="1">IF($T56=$B56,0,IF(AND('Bonus Depreciation Help'!$C$34="50%",$T$5=Inservice),VLOOKUP($C$2,'LookUp Ranges'!$A$64:$CY$69,AA$38)*$B56,VLOOKUP($C$2,'LookUp Ranges'!$A$56:$CY$62,AA$38)*$B56))</f>
        <v>0</v>
      </c>
      <c r="AR56" s="257">
        <f ca="1">IF($T56=$B56,0,IF(AND('Bonus Depreciation Help'!$C$34="50%",$T$5=Inservice),VLOOKUP($C$2,'LookUp Ranges'!$A$64:$CY$69,AB$38)*$B56,VLOOKUP($C$2,'LookUp Ranges'!$A$56:$CY$62,AB$38)*$B56))</f>
        <v>0</v>
      </c>
      <c r="AS56" s="257">
        <f ca="1">IF($T56=$B56,0,IF(AND('Bonus Depreciation Help'!$C$34="50%",$T$5=Inservice),VLOOKUP($C$2,'LookUp Ranges'!$A$64:$CY$69,AC$38)*$B56,VLOOKUP($C$2,'LookUp Ranges'!$A$56:$CY$62,AC$38)*$B56))</f>
        <v>0</v>
      </c>
      <c r="AT56" s="257">
        <f ca="1">IF($T56=$B56,0,IF(AND('Bonus Depreciation Help'!$C$34="50%",$T$5=Inservice),VLOOKUP($C$2,'LookUp Ranges'!$A$64:$CY$69,AD$38)*$B56,VLOOKUP($C$2,'LookUp Ranges'!$A$56:$CY$62,AD$38)*$B56))</f>
        <v>0</v>
      </c>
      <c r="AU56" s="257">
        <f ca="1">IF($T56=$B56,0,IF(AND('Bonus Depreciation Help'!$C$34="50%",$T$5=Inservice),VLOOKUP($C$2,'LookUp Ranges'!$A$64:$CY$69,AE$38)*$B56,VLOOKUP($C$2,'LookUp Ranges'!$A$56:$CY$62,AE$38)*$B56))</f>
        <v>0</v>
      </c>
      <c r="AV56" s="257">
        <f ca="1">IF($T56=$B56,0,IF(AND('Bonus Depreciation Help'!$C$34="50%",$T$5=Inservice),VLOOKUP($C$2,'LookUp Ranges'!$A$64:$CY$69,AF$38)*$B56,VLOOKUP($C$2,'LookUp Ranges'!$A$56:$CY$62,AF$38)*$B56))</f>
        <v>0</v>
      </c>
      <c r="AW56" s="257">
        <f ca="1">IF($T56=$B56,0,IF(AND('Bonus Depreciation Help'!$C$34="50%",$T$5=Inservice),VLOOKUP($C$2,'LookUp Ranges'!$A$64:$CY$69,AG$38)*$B56,VLOOKUP($C$2,'LookUp Ranges'!$A$56:$CY$62,AG$38)*$B56))</f>
        <v>0</v>
      </c>
      <c r="AX56" s="257">
        <f ca="1">IF($T56=$B56,0,IF(AND('Bonus Depreciation Help'!$C$34="50%",$T$5=Inservice),VLOOKUP($C$2,'LookUp Ranges'!$A$64:$CY$69,AH$38)*$B56,VLOOKUP($C$2,'LookUp Ranges'!$A$56:$CY$62,AH$38)*$B56))</f>
        <v>0</v>
      </c>
      <c r="AY56" s="257">
        <f ca="1">IF($T56=$B56,0,IF(AND('Bonus Depreciation Help'!$C$34="50%",$T$5=Inservice),VLOOKUP($C$2,'LookUp Ranges'!$A$64:$CY$69,AI$38)*$B56,VLOOKUP($C$2,'LookUp Ranges'!$A$56:$CY$62,AI$38)*$B56))</f>
        <v>0</v>
      </c>
      <c r="AZ56" s="257">
        <f ca="1">IF($T56=$B56,0,IF(AND('Bonus Depreciation Help'!$C$34="50%",$T$5=Inservice),VLOOKUP($C$2,'LookUp Ranges'!$A$64:$CY$69,AJ$38)*$B56,VLOOKUP($C$2,'LookUp Ranges'!$A$56:$CY$62,AJ$38)*$B56))</f>
        <v>0</v>
      </c>
      <c r="BA56" s="257">
        <f ca="1">IF($T56=$B56,0,IF(AND('Bonus Depreciation Help'!$C$34="50%",$T$5=Inservice),VLOOKUP($C$2,'LookUp Ranges'!$A$64:$CY$69,AK$38)*$B56,VLOOKUP($C$2,'LookUp Ranges'!$A$56:$CY$62,AK$38)*$B56))</f>
        <v>0</v>
      </c>
      <c r="BB56" s="257">
        <f ca="1">IF($T56=$B56,0,IF(AND('Bonus Depreciation Help'!$C$34="50%",$T$5=Inservice),VLOOKUP($C$2,'LookUp Ranges'!$A$64:$CY$69,AL$38)*$B56,VLOOKUP($C$2,'LookUp Ranges'!$A$56:$CY$62,AL$38)*$B56))</f>
        <v>0</v>
      </c>
      <c r="BC56" s="257">
        <f ca="1">IF($T56=$B56,0,IF(AND('Bonus Depreciation Help'!$C$34="50%",$T$5=Inservice),VLOOKUP($C$2,'LookUp Ranges'!$A$64:$CY$69,AM$38)*$B56,VLOOKUP($C$2,'LookUp Ranges'!$A$56:$CY$62,AM$38)*$B56))</f>
        <v>0</v>
      </c>
      <c r="BD56" s="257">
        <f ca="1">IF($T56=$B56,0,IF(AND('Bonus Depreciation Help'!$C$34="50%",$T$5=Inservice),VLOOKUP($C$2,'LookUp Ranges'!$A$64:$CY$69,AN$38)*$B56,VLOOKUP($C$2,'LookUp Ranges'!$A$56:$CY$62,AN$38)*$B56))</f>
        <v>0</v>
      </c>
      <c r="BE56" s="257">
        <f ca="1">IF($T56=$B56,0,IF(AND('Bonus Depreciation Help'!$C$34="50%",$T$5=Inservice),VLOOKUP($C$2,'LookUp Ranges'!$A$64:$CY$69,AO$38)*$B56,VLOOKUP($C$2,'LookUp Ranges'!$A$56:$CY$62,AO$38)*$B56))</f>
        <v>0</v>
      </c>
      <c r="BF56" s="257">
        <f ca="1">IF($T56=$B56,0,IF(AND('Bonus Depreciation Help'!$C$34="50%",$T$5=Inservice),VLOOKUP($C$2,'LookUp Ranges'!$A$64:$CY$69,AP$38)*$B56,VLOOKUP($C$2,'LookUp Ranges'!$A$56:$CY$62,AP$38)*$B56))</f>
        <v>0</v>
      </c>
      <c r="BG56" s="257">
        <f ca="1">IF($T56=$B56,0,IF(AND('Bonus Depreciation Help'!$C$34="50%",$T$5=Inservice),VLOOKUP($C$2,'LookUp Ranges'!$A$64:$CY$69,AQ$38)*$B56,VLOOKUP($C$2,'LookUp Ranges'!$A$56:$CY$62,AQ$38)*$B56))</f>
        <v>0</v>
      </c>
      <c r="BH56" s="257">
        <f ca="1">IF($T56=$B56,0,IF(AND('Bonus Depreciation Help'!$C$34="50%",$T$5=Inservice),VLOOKUP($C$2,'LookUp Ranges'!$A$64:$CY$69,AR$38)*$B56,VLOOKUP($C$2,'LookUp Ranges'!$A$56:$CY$62,AR$38)*$B56))</f>
        <v>0</v>
      </c>
      <c r="BI56" s="257">
        <f ca="1">IF($T56=$B56,0,IF(AND('Bonus Depreciation Help'!$C$34="50%",$T$5=Inservice),VLOOKUP($C$2,'LookUp Ranges'!$A$64:$CY$69,AS$38)*$B56,VLOOKUP($C$2,'LookUp Ranges'!$A$56:$CY$62,AS$38)*$B56))</f>
        <v>0</v>
      </c>
      <c r="BJ56" s="257">
        <f ca="1">IF($T56=$B56,0,IF(AND('Bonus Depreciation Help'!$C$34="50%",$T$5=Inservice),VLOOKUP($C$2,'LookUp Ranges'!$A$64:$CY$69,AT$38)*$B56,VLOOKUP($C$2,'LookUp Ranges'!$A$56:$CY$62,AT$38)*$B56))</f>
        <v>0</v>
      </c>
      <c r="BK56" s="257">
        <f ca="1">IF($T56=$B56,0,IF(AND('Bonus Depreciation Help'!$C$34="50%",$T$5=Inservice),VLOOKUP($C$2,'LookUp Ranges'!$A$64:$CY$69,AU$38)*$B56,VLOOKUP($C$2,'LookUp Ranges'!$A$56:$CY$62,AU$38)*$B56))</f>
        <v>0</v>
      </c>
      <c r="BL56" s="257">
        <f ca="1">IF($T56=$B56,0,IF(AND('Bonus Depreciation Help'!$C$34="50%",$T$5=Inservice),VLOOKUP($C$2,'LookUp Ranges'!$A$64:$CY$69,AV$38)*$B56,VLOOKUP($C$2,'LookUp Ranges'!$A$56:$CY$62,AV$38)*$B56))</f>
        <v>0</v>
      </c>
      <c r="BM56" s="257">
        <f ca="1">IF($T56=$B56,0,IF(AND('Bonus Depreciation Help'!$C$34="50%",$T$5=Inservice),VLOOKUP($C$2,'LookUp Ranges'!$A$64:$CY$69,AW$38)*$B56,VLOOKUP($C$2,'LookUp Ranges'!$A$56:$CY$62,AW$38)*$B56))</f>
        <v>0</v>
      </c>
      <c r="BN56" s="257">
        <f ca="1">IF($T56=$B56,0,IF(AND('Bonus Depreciation Help'!$C$34="50%",$T$5=Inservice),VLOOKUP($C$2,'LookUp Ranges'!$A$64:$CY$69,AX$38)*$B56,VLOOKUP($C$2,'LookUp Ranges'!$A$56:$CY$62,AX$38)*$B56))</f>
        <v>0</v>
      </c>
      <c r="BO56" s="257">
        <f ca="1">IF($T56=$B56,0,IF(AND('Bonus Depreciation Help'!$C$34="50%",$T$5=Inservice),VLOOKUP($C$2,'LookUp Ranges'!$A$64:$CY$69,AY$38)*$B56,VLOOKUP($C$2,'LookUp Ranges'!$A$56:$CY$62,AY$38)*$B56))</f>
        <v>0</v>
      </c>
      <c r="BP56" s="257">
        <f ca="1">IF($T56=$B56,0,IF(AND('Bonus Depreciation Help'!$C$34="50%",$T$5=Inservice),VLOOKUP($C$2,'LookUp Ranges'!$A$64:$CY$69,AZ$38)*$B56,VLOOKUP($C$2,'LookUp Ranges'!$A$56:$CY$62,AZ$38)*$B56))</f>
        <v>0</v>
      </c>
      <c r="BQ56" s="257">
        <f ca="1">IF($T56=$B56,0,IF(AND('Bonus Depreciation Help'!$C$34="50%",$T$5=Inservice),VLOOKUP($C$2,'LookUp Ranges'!$A$64:$CY$69,BA$38)*$B56,VLOOKUP($C$2,'LookUp Ranges'!$A$56:$CY$62,BA$38)*$B56))</f>
        <v>0</v>
      </c>
      <c r="BR56" s="257">
        <f ca="1">IF($T56=$B56,0,IF(AND('Bonus Depreciation Help'!$C$34="50%",$T$5=Inservice),VLOOKUP($C$2,'LookUp Ranges'!$A$64:$CY$69,BB$38)*$B56,VLOOKUP($C$2,'LookUp Ranges'!$A$56:$CY$62,BB$38)*$B56))</f>
        <v>0</v>
      </c>
      <c r="BS56" s="257">
        <f ca="1">IF($T56=$B56,0,IF(AND('Bonus Depreciation Help'!$C$34="50%",$T$5=Inservice),VLOOKUP($C$2,'LookUp Ranges'!$A$64:$CY$69,BC$38)*$B56,VLOOKUP($C$2,'LookUp Ranges'!$A$56:$CY$62,BC$38)*$B56))</f>
        <v>0</v>
      </c>
      <c r="BT56" s="257">
        <f ca="1">IF($T56=$B56,0,IF(AND('Bonus Depreciation Help'!$C$34="50%",$T$5=Inservice),VLOOKUP($C$2,'LookUp Ranges'!$A$64:$CY$69,BD$38)*$B56,VLOOKUP($C$2,'LookUp Ranges'!$A$56:$CY$62,BD$38)*$B56))</f>
        <v>0</v>
      </c>
      <c r="BU56" s="257">
        <f ca="1">IF($T56=$B56,0,IF(AND('Bonus Depreciation Help'!$C$34="50%",$T$5=Inservice),VLOOKUP($C$2,'LookUp Ranges'!$A$64:$CY$69,BE$38)*$B56,VLOOKUP($C$2,'LookUp Ranges'!$A$56:$CY$62,BE$38)*$B56))</f>
        <v>0</v>
      </c>
      <c r="BV56" s="257">
        <f ca="1">IF($T56=$B56,0,IF(AND('Bonus Depreciation Help'!$C$34="50%",$T$5=Inservice),VLOOKUP($C$2,'LookUp Ranges'!$A$64:$CY$69,BF$38)*$B56,VLOOKUP($C$2,'LookUp Ranges'!$A$56:$CY$62,BF$38)*$B56))</f>
        <v>0</v>
      </c>
      <c r="BW56" s="257">
        <f ca="1">IF($T56=$B56,0,IF(AND('Bonus Depreciation Help'!$C$34="50%",$T$5=Inservice),VLOOKUP($C$2,'LookUp Ranges'!$A$64:$CY$69,BG$38)*$B56,VLOOKUP($C$2,'LookUp Ranges'!$A$56:$CY$62,BG$38)*$B56))</f>
        <v>0</v>
      </c>
      <c r="BX56" s="257">
        <f ca="1">IF($T56=$B56,0,IF(AND('Bonus Depreciation Help'!$C$34="50%",$T$5=Inservice),VLOOKUP($C$2,'LookUp Ranges'!$A$64:$CY$69,BH$38)*$B56,VLOOKUP($C$2,'LookUp Ranges'!$A$56:$CY$62,BH$38)*$B56))</f>
        <v>0</v>
      </c>
      <c r="BY56" s="257">
        <f ca="1">IF($T56=$B56,0,IF(AND('Bonus Depreciation Help'!$C$34="50%",$T$5=Inservice),VLOOKUP($C$2,'LookUp Ranges'!$A$64:$CY$69,BI$38)*$B56,VLOOKUP($C$2,'LookUp Ranges'!$A$56:$CY$62,BI$38)*$B56))</f>
        <v>0</v>
      </c>
      <c r="BZ56" s="257">
        <f ca="1">IF($T56=$B56,0,IF(AND('Bonus Depreciation Help'!$C$34="50%",$T$5=Inservice),VLOOKUP($C$2,'LookUp Ranges'!$A$64:$CY$69,BJ$38)*$B56,VLOOKUP($C$2,'LookUp Ranges'!$A$56:$CY$62,BJ$38)*$B56))</f>
        <v>0</v>
      </c>
      <c r="CA56" s="257">
        <f ca="1">IF($T56=$B56,0,IF(AND('Bonus Depreciation Help'!$C$34="50%",$T$5=Inservice),VLOOKUP($C$2,'LookUp Ranges'!$A$64:$CY$69,BK$38)*$B56,VLOOKUP($C$2,'LookUp Ranges'!$A$56:$CY$62,BK$38)*$B56))</f>
        <v>0</v>
      </c>
      <c r="CB56" s="257">
        <f ca="1">IF($T56=$B56,0,IF(AND('Bonus Depreciation Help'!$C$34="50%",$T$5=Inservice),VLOOKUP($C$2,'LookUp Ranges'!$A$64:$CY$69,BL$38)*$B56,VLOOKUP($C$2,'LookUp Ranges'!$A$56:$CY$62,BL$38)*$B56))</f>
        <v>0</v>
      </c>
      <c r="CC56" s="257">
        <f ca="1">IF($T56=$B56,0,IF(AND('Bonus Depreciation Help'!$C$34="50%",$T$5=Inservice),VLOOKUP($C$2,'LookUp Ranges'!$A$64:$CY$69,BM$38)*$B56,VLOOKUP($C$2,'LookUp Ranges'!$A$56:$CY$62,BM$38)*$B56))</f>
        <v>0</v>
      </c>
      <c r="CD56" s="257">
        <f ca="1">IF($T56=$B56,0,IF(AND('Bonus Depreciation Help'!$C$34="50%",$T$5=Inservice),VLOOKUP($C$2,'LookUp Ranges'!$A$64:$CY$69,BN$38)*$B56,VLOOKUP($C$2,'LookUp Ranges'!$A$56:$CY$62,BN$38)*$B56))</f>
        <v>0</v>
      </c>
      <c r="CE56" s="257">
        <f ca="1">IF($T56=$B56,0,IF(AND('Bonus Depreciation Help'!$C$34="50%",$T$5=Inservice),VLOOKUP($C$2,'LookUp Ranges'!$A$64:$CY$69,BO$38)*$B56,VLOOKUP($C$2,'LookUp Ranges'!$A$56:$CY$62,BO$38)*$B56))</f>
        <v>0</v>
      </c>
      <c r="CF56" s="257">
        <f ca="1">IF($T56=$B56,0,IF(AND('Bonus Depreciation Help'!$C$34="50%",$T$5=Inservice),VLOOKUP($C$2,'LookUp Ranges'!$A$64:$CY$69,BP$38)*$B56,VLOOKUP($C$2,'LookUp Ranges'!$A$56:$CY$62,BP$38)*$B56))</f>
        <v>0</v>
      </c>
      <c r="CG56" s="257">
        <f ca="1">IF($T56=$B56,0,IF(AND('Bonus Depreciation Help'!$C$34="50%",$T$5=Inservice),VLOOKUP($C$2,'LookUp Ranges'!$A$64:$CY$69,BQ$38)*$B56,VLOOKUP($C$2,'LookUp Ranges'!$A$56:$CY$62,BQ$38)*$B56))</f>
        <v>0</v>
      </c>
      <c r="CH56" s="257">
        <f ca="1">IF($T56=$B56,0,IF(AND('Bonus Depreciation Help'!$C$34="50%",$T$5=Inservice),VLOOKUP($C$2,'LookUp Ranges'!$A$64:$CY$69,BR$38)*$B56,VLOOKUP($C$2,'LookUp Ranges'!$A$56:$CY$62,BR$38)*$B56))</f>
        <v>0</v>
      </c>
      <c r="CI56" s="257">
        <f ca="1">IF($T56=$B56,0,IF(AND('Bonus Depreciation Help'!$C$34="50%",$T$5=Inservice),VLOOKUP($C$2,'LookUp Ranges'!$A$64:$CY$69,BS$38)*$B56,VLOOKUP($C$2,'LookUp Ranges'!$A$56:$CY$62,BS$38)*$B56))</f>
        <v>0</v>
      </c>
      <c r="CJ56" s="257">
        <f ca="1">IF($T56=$B56,0,IF(AND('Bonus Depreciation Help'!$C$34="50%",$T$5=Inservice),VLOOKUP($C$2,'LookUp Ranges'!$A$64:$CY$69,BT$38)*$B56,VLOOKUP($C$2,'LookUp Ranges'!$A$56:$CY$62,BT$38)*$B56))</f>
        <v>0</v>
      </c>
      <c r="CK56" s="257">
        <f ca="1">IF($T56=$B56,0,IF(AND('Bonus Depreciation Help'!$C$34="50%",$T$5=Inservice),VLOOKUP($C$2,'LookUp Ranges'!$A$64:$CY$69,BU$38)*$B56,VLOOKUP($C$2,'LookUp Ranges'!$A$56:$CY$62,BU$38)*$B56))</f>
        <v>0</v>
      </c>
      <c r="CL56" s="257">
        <f ca="1">IF($T56=$B56,0,IF(AND('Bonus Depreciation Help'!$C$34="50%",$T$5=Inservice),VLOOKUP($C$2,'LookUp Ranges'!$A$64:$CY$69,BV$38)*$B56,VLOOKUP($C$2,'LookUp Ranges'!$A$56:$CY$62,BV$38)*$B56))</f>
        <v>0</v>
      </c>
      <c r="CM56" s="257">
        <f ca="1">IF($T56=$B56,0,IF(AND('Bonus Depreciation Help'!$C$34="50%",$T$5=Inservice),VLOOKUP($C$2,'LookUp Ranges'!$A$64:$CY$69,BW$38)*$B56,VLOOKUP($C$2,'LookUp Ranges'!$A$56:$CY$62,BW$38)*$B56))</f>
        <v>0</v>
      </c>
      <c r="CN56" s="257">
        <f ca="1">IF($T56=$B56,0,IF(AND('Bonus Depreciation Help'!$C$34="50%",$T$5=Inservice),VLOOKUP($C$2,'LookUp Ranges'!$A$64:$CY$69,BX$38)*$B56,VLOOKUP($C$2,'LookUp Ranges'!$A$56:$CY$62,BX$38)*$B56))</f>
        <v>0</v>
      </c>
      <c r="CO56" s="257">
        <f ca="1">IF($T56=$B56,0,IF(AND('Bonus Depreciation Help'!$C$34="50%",$T$5=Inservice),VLOOKUP($C$2,'LookUp Ranges'!$A$64:$CY$69,BY$38)*$B56,VLOOKUP($C$2,'LookUp Ranges'!$A$56:$CY$62,BY$38)*$B56))</f>
        <v>0</v>
      </c>
      <c r="CP56" s="257">
        <f ca="1">IF($T56=$B56,0,IF(AND('Bonus Depreciation Help'!$C$34="50%",$T$5=Inservice),VLOOKUP($C$2,'LookUp Ranges'!$A$64:$CY$69,BZ$38)*$B56,VLOOKUP($C$2,'LookUp Ranges'!$A$56:$CY$62,BZ$38)*$B56))</f>
        <v>0</v>
      </c>
      <c r="CQ56" s="257">
        <f ca="1">IF($T56=$B56,0,IF(AND('Bonus Depreciation Help'!$C$34="50%",$T$5=Inservice),VLOOKUP($C$2,'LookUp Ranges'!$A$64:$CY$69,CA$38)*$B56,VLOOKUP($C$2,'LookUp Ranges'!$A$56:$CY$62,CA$38)*$B56))</f>
        <v>0</v>
      </c>
      <c r="CR56" s="257">
        <f ca="1">IF($T56=$B56,0,IF(AND('Bonus Depreciation Help'!$C$34="50%",$T$5=Inservice),VLOOKUP($C$2,'LookUp Ranges'!$A$64:$CY$69,CB$38)*$B56,VLOOKUP($C$2,'LookUp Ranges'!$A$56:$CY$62,CB$38)*$B56))</f>
        <v>0</v>
      </c>
      <c r="CS56" s="257">
        <f ca="1">IF($T56=$B56,0,IF(AND('Bonus Depreciation Help'!$C$34="50%",$T$5=Inservice),VLOOKUP($C$2,'LookUp Ranges'!$A$64:$CY$69,CC$38)*$B56,VLOOKUP($C$2,'LookUp Ranges'!$A$56:$CY$62,CC$38)*$B56))</f>
        <v>0</v>
      </c>
      <c r="CT56" s="257">
        <f ca="1">IF($T56=$B56,0,IF(AND('Bonus Depreciation Help'!$C$34="50%",$T$5=Inservice),VLOOKUP($C$2,'LookUp Ranges'!$A$64:$CY$69,CD$38)*$B56,VLOOKUP($C$2,'LookUp Ranges'!$A$56:$CY$62,CD$38)*$B56))</f>
        <v>0</v>
      </c>
      <c r="CU56" s="257">
        <f ca="1">IF($T56=$B56,0,IF(AND('Bonus Depreciation Help'!$C$34="50%",$T$5=Inservice),VLOOKUP($C$2,'LookUp Ranges'!$A$64:$CY$69,CE$38)*$B56,VLOOKUP($C$2,'LookUp Ranges'!$A$56:$CY$62,CE$38)*$B56))</f>
        <v>0</v>
      </c>
      <c r="CV56" s="257">
        <f ca="1">IF($T56=$B56,0,IF(AND('Bonus Depreciation Help'!$C$34="50%",$T$5=Inservice),VLOOKUP($C$2,'LookUp Ranges'!$A$64:$CY$69,CF$38)*$B56,VLOOKUP($C$2,'LookUp Ranges'!$A$56:$CY$62,CF$38)*$B56))</f>
        <v>0</v>
      </c>
      <c r="CW56" s="257">
        <f ca="1">IF($T56=$B56,0,IF(AND('Bonus Depreciation Help'!$C$34="50%",$T$5=Inservice),VLOOKUP($C$2,'LookUp Ranges'!$A$64:$CY$69,CG$38)*$B56,VLOOKUP($C$2,'LookUp Ranges'!$A$56:$CY$62,CG$38)*$B56))</f>
        <v>0</v>
      </c>
      <c r="CX56" s="257">
        <f ca="1">IF($T56=$B56,0,IF(AND('Bonus Depreciation Help'!$C$34="50%",$T$5=Inservice),VLOOKUP($C$2,'LookUp Ranges'!$A$64:$CY$69,CH$38)*$B56,VLOOKUP($C$2,'LookUp Ranges'!$A$56:$CY$62,CH$38)*$B56))</f>
        <v>0</v>
      </c>
      <c r="CY56" s="247">
        <f t="shared" ca="1" si="28"/>
        <v>0</v>
      </c>
    </row>
    <row r="57" spans="1:103" x14ac:dyDescent="0.2">
      <c r="A57" s="246">
        <f t="shared" si="26"/>
        <v>19</v>
      </c>
      <c r="B57" s="238">
        <f t="shared" si="27"/>
        <v>0</v>
      </c>
      <c r="C57" s="248"/>
      <c r="D57" s="248"/>
      <c r="E57" s="248"/>
      <c r="F57" s="248"/>
      <c r="G57" s="248"/>
      <c r="H57" s="248"/>
      <c r="I57" s="248"/>
      <c r="J57" s="248"/>
      <c r="K57" s="248"/>
      <c r="L57" s="248"/>
      <c r="M57" s="248"/>
      <c r="N57" s="248"/>
      <c r="O57" s="248"/>
      <c r="P57" s="248"/>
      <c r="Q57" s="248"/>
      <c r="R57" s="248"/>
      <c r="S57" s="248"/>
      <c r="T57" s="248"/>
      <c r="U57" s="256">
        <f ca="1">IF(AND('Bonus Depreciation Help'!$C$34="100%",U$5=Inservice),$B57,IF(AND('Bonus Depreciation Help'!$C$34="50%",U$5=Inservice),VLOOKUP($C$2,'LookUp Ranges'!$A$64:$CY$69,D$38)*$B57,VLOOKUP($C$2,'LookUp Ranges'!$A$56:$CY$62,D$38)*$B57))</f>
        <v>0</v>
      </c>
      <c r="V57" s="256">
        <f ca="1">IF($U57=$B57,0,IF(AND('Bonus Depreciation Help'!$C$34="50%",$U$5=Inservice),VLOOKUP($C$2,'LookUp Ranges'!$A$64:$CY$69,E$38)*$B57,VLOOKUP($C$2,'LookUp Ranges'!$A$56:$CY$62,E$38)*$B57))</f>
        <v>0</v>
      </c>
      <c r="W57" s="256">
        <f ca="1">IF($U57=$B57,0,IF(AND('Bonus Depreciation Help'!$C$34="50%",$U$5=Inservice),VLOOKUP($C$2,'LookUp Ranges'!$A$64:$CY$69,F$38)*$B57,VLOOKUP($C$2,'LookUp Ranges'!$A$56:$CY$62,F$38)*$B57))</f>
        <v>0</v>
      </c>
      <c r="X57" s="256">
        <f ca="1">IF($U57=$B57,0,IF(AND('Bonus Depreciation Help'!$C$34="50%",$U$5=Inservice),VLOOKUP($C$2,'LookUp Ranges'!$A$64:$CY$69,G$38)*$B57,VLOOKUP($C$2,'LookUp Ranges'!$A$56:$CY$62,G$38)*$B57))</f>
        <v>0</v>
      </c>
      <c r="Y57" s="256">
        <f ca="1">IF($U57=$B57,0,IF(AND('Bonus Depreciation Help'!$C$34="50%",$U$5=Inservice),VLOOKUP($C$2,'LookUp Ranges'!$A$64:$CY$69,H$38)*$B57,VLOOKUP($C$2,'LookUp Ranges'!$A$56:$CY$62,H$38)*$B57))</f>
        <v>0</v>
      </c>
      <c r="Z57" s="257">
        <f ca="1">IF($U57=$B57,0,IF(AND('Bonus Depreciation Help'!$C$34="50%",$U$5=Inservice),VLOOKUP($C$2,'LookUp Ranges'!$A$64:$CY$69,I$38)*$B57,VLOOKUP($C$2,'LookUp Ranges'!$A$56:$CY$62,I$38)*$B57))</f>
        <v>0</v>
      </c>
      <c r="AA57" s="257">
        <f ca="1">IF($U57=$B57,0,IF(AND('Bonus Depreciation Help'!$C$34="50%",$U$5=Inservice),VLOOKUP($C$2,'LookUp Ranges'!$A$64:$CY$69,J$38)*$B57,VLOOKUP($C$2,'LookUp Ranges'!$A$56:$CY$62,J$38)*$B57))</f>
        <v>0</v>
      </c>
      <c r="AB57" s="257">
        <f ca="1">IF($U57=$B57,0,IF(AND('Bonus Depreciation Help'!$C$34="50%",$U$5=Inservice),VLOOKUP($C$2,'LookUp Ranges'!$A$64:$CY$69,K$38)*$B57,VLOOKUP($C$2,'LookUp Ranges'!$A$56:$CY$62,K$38)*$B57))</f>
        <v>0</v>
      </c>
      <c r="AC57" s="257">
        <f ca="1">IF($U57=$B57,0,IF(AND('Bonus Depreciation Help'!$C$34="50%",$U$5=Inservice),VLOOKUP($C$2,'LookUp Ranges'!$A$64:$CY$69,L$38)*$B57,VLOOKUP($C$2,'LookUp Ranges'!$A$56:$CY$62,L$38)*$B57))</f>
        <v>0</v>
      </c>
      <c r="AD57" s="257">
        <f ca="1">IF($U57=$B57,0,IF(AND('Bonus Depreciation Help'!$C$34="50%",$U$5=Inservice),VLOOKUP($C$2,'LookUp Ranges'!$A$64:$CY$69,M$38)*$B57,VLOOKUP($C$2,'LookUp Ranges'!$A$56:$CY$62,M$38)*$B57))</f>
        <v>0</v>
      </c>
      <c r="AE57" s="257">
        <f ca="1">IF($U57=$B57,0,IF(AND('Bonus Depreciation Help'!$C$34="50%",$U$5=Inservice),VLOOKUP($C$2,'LookUp Ranges'!$A$64:$CY$69,N$38)*$B57,VLOOKUP($C$2,'LookUp Ranges'!$A$56:$CY$62,N$38)*$B57))</f>
        <v>0</v>
      </c>
      <c r="AF57" s="257">
        <f ca="1">IF($U57=$B57,0,IF(AND('Bonus Depreciation Help'!$C$34="50%",$U$5=Inservice),VLOOKUP($C$2,'LookUp Ranges'!$A$64:$CY$69,O$38)*$B57,VLOOKUP($C$2,'LookUp Ranges'!$A$56:$CY$62,O$38)*$B57))</f>
        <v>0</v>
      </c>
      <c r="AG57" s="257">
        <f ca="1">IF($U57=$B57,0,IF(AND('Bonus Depreciation Help'!$C$34="50%",$U$5=Inservice),VLOOKUP($C$2,'LookUp Ranges'!$A$64:$CY$69,P$38)*$B57,VLOOKUP($C$2,'LookUp Ranges'!$A$56:$CY$62,P$38)*$B57))</f>
        <v>0</v>
      </c>
      <c r="AH57" s="257">
        <f ca="1">IF($U57=$B57,0,IF(AND('Bonus Depreciation Help'!$C$34="50%",$U$5=Inservice),VLOOKUP($C$2,'LookUp Ranges'!$A$64:$CY$69,Q$38)*$B57,VLOOKUP($C$2,'LookUp Ranges'!$A$56:$CY$62,Q$38)*$B57))</f>
        <v>0</v>
      </c>
      <c r="AI57" s="257">
        <f ca="1">IF($U57=$B57,0,IF(AND('Bonus Depreciation Help'!$C$34="50%",$U$5=Inservice),VLOOKUP($C$2,'LookUp Ranges'!$A$64:$CY$69,R$38)*$B57,VLOOKUP($C$2,'LookUp Ranges'!$A$56:$CY$62,R$38)*$B57))</f>
        <v>0</v>
      </c>
      <c r="AJ57" s="257">
        <f ca="1">IF($U57=$B57,0,IF(AND('Bonus Depreciation Help'!$C$34="50%",$U$5=Inservice),VLOOKUP($C$2,'LookUp Ranges'!$A$64:$CY$69,S$38)*$B57,VLOOKUP($C$2,'LookUp Ranges'!$A$56:$CY$62,S$38)*$B57))</f>
        <v>0</v>
      </c>
      <c r="AK57" s="257">
        <f ca="1">IF($U57=$B57,0,IF(AND('Bonus Depreciation Help'!$C$34="50%",$U$5=Inservice),VLOOKUP($C$2,'LookUp Ranges'!$A$64:$CY$69,T$38)*$B57,VLOOKUP($C$2,'LookUp Ranges'!$A$56:$CY$62,T$38)*$B57))</f>
        <v>0</v>
      </c>
      <c r="AL57" s="257">
        <f ca="1">IF($U57=$B57,0,IF(AND('Bonus Depreciation Help'!$C$34="50%",$U$5=Inservice),VLOOKUP($C$2,'LookUp Ranges'!$A$64:$CY$69,U$38)*$B57,VLOOKUP($C$2,'LookUp Ranges'!$A$56:$CY$62,U$38)*$B57))</f>
        <v>0</v>
      </c>
      <c r="AM57" s="257">
        <f ca="1">IF($U57=$B57,0,IF(AND('Bonus Depreciation Help'!$C$34="50%",$U$5=Inservice),VLOOKUP($C$2,'LookUp Ranges'!$A$64:$CY$69,V$38)*$B57,VLOOKUP($C$2,'LookUp Ranges'!$A$56:$CY$62,V$38)*$B57))</f>
        <v>0</v>
      </c>
      <c r="AN57" s="257">
        <f ca="1">IF($U57=$B57,0,IF(AND('Bonus Depreciation Help'!$C$34="50%",$U$5=Inservice),VLOOKUP($C$2,'LookUp Ranges'!$A$64:$CY$69,W$38)*$B57,VLOOKUP($C$2,'LookUp Ranges'!$A$56:$CY$62,W$38)*$B57))</f>
        <v>0</v>
      </c>
      <c r="AO57" s="257">
        <f ca="1">IF($U57=$B57,0,IF(AND('Bonus Depreciation Help'!$C$34="50%",$U$5=Inservice),VLOOKUP($C$2,'LookUp Ranges'!$A$64:$CY$69,X$38)*$B57,VLOOKUP($C$2,'LookUp Ranges'!$A$56:$CY$62,X$38)*$B57))</f>
        <v>0</v>
      </c>
      <c r="AP57" s="257">
        <f ca="1">IF($U57=$B57,0,IF(AND('Bonus Depreciation Help'!$C$34="50%",$U$5=Inservice),VLOOKUP($C$2,'LookUp Ranges'!$A$64:$CY$69,Y$38)*$B57,VLOOKUP($C$2,'LookUp Ranges'!$A$56:$CY$62,Y$38)*$B57))</f>
        <v>0</v>
      </c>
      <c r="AQ57" s="257">
        <f ca="1">IF($U57=$B57,0,IF(AND('Bonus Depreciation Help'!$C$34="50%",$U$5=Inservice),VLOOKUP($C$2,'LookUp Ranges'!$A$64:$CY$69,Z$38)*$B57,VLOOKUP($C$2,'LookUp Ranges'!$A$56:$CY$62,Z$38)*$B57))</f>
        <v>0</v>
      </c>
      <c r="AR57" s="257">
        <f ca="1">IF($U57=$B57,0,IF(AND('Bonus Depreciation Help'!$C$34="50%",$U$5=Inservice),VLOOKUP($C$2,'LookUp Ranges'!$A$64:$CY$69,AA$38)*$B57,VLOOKUP($C$2,'LookUp Ranges'!$A$56:$CY$62,AA$38)*$B57))</f>
        <v>0</v>
      </c>
      <c r="AS57" s="257">
        <f ca="1">IF($U57=$B57,0,IF(AND('Bonus Depreciation Help'!$C$34="50%",$U$5=Inservice),VLOOKUP($C$2,'LookUp Ranges'!$A$64:$CY$69,AB$38)*$B57,VLOOKUP($C$2,'LookUp Ranges'!$A$56:$CY$62,AB$38)*$B57))</f>
        <v>0</v>
      </c>
      <c r="AT57" s="257">
        <f ca="1">IF($U57=$B57,0,IF(AND('Bonus Depreciation Help'!$C$34="50%",$U$5=Inservice),VLOOKUP($C$2,'LookUp Ranges'!$A$64:$CY$69,AC$38)*$B57,VLOOKUP($C$2,'LookUp Ranges'!$A$56:$CY$62,AC$38)*$B57))</f>
        <v>0</v>
      </c>
      <c r="AU57" s="257">
        <f ca="1">IF($U57=$B57,0,IF(AND('Bonus Depreciation Help'!$C$34="50%",$U$5=Inservice),VLOOKUP($C$2,'LookUp Ranges'!$A$64:$CY$69,AD$38)*$B57,VLOOKUP($C$2,'LookUp Ranges'!$A$56:$CY$62,AD$38)*$B57))</f>
        <v>0</v>
      </c>
      <c r="AV57" s="257">
        <f ca="1">IF($U57=$B57,0,IF(AND('Bonus Depreciation Help'!$C$34="50%",$U$5=Inservice),VLOOKUP($C$2,'LookUp Ranges'!$A$64:$CY$69,AE$38)*$B57,VLOOKUP($C$2,'LookUp Ranges'!$A$56:$CY$62,AE$38)*$B57))</f>
        <v>0</v>
      </c>
      <c r="AW57" s="257">
        <f ca="1">IF($U57=$B57,0,IF(AND('Bonus Depreciation Help'!$C$34="50%",$U$5=Inservice),VLOOKUP($C$2,'LookUp Ranges'!$A$64:$CY$69,AF$38)*$B57,VLOOKUP($C$2,'LookUp Ranges'!$A$56:$CY$62,AF$38)*$B57))</f>
        <v>0</v>
      </c>
      <c r="AX57" s="257">
        <f ca="1">IF($U57=$B57,0,IF(AND('Bonus Depreciation Help'!$C$34="50%",$U$5=Inservice),VLOOKUP($C$2,'LookUp Ranges'!$A$64:$CY$69,AG$38)*$B57,VLOOKUP($C$2,'LookUp Ranges'!$A$56:$CY$62,AG$38)*$B57))</f>
        <v>0</v>
      </c>
      <c r="AY57" s="257">
        <f ca="1">IF($U57=$B57,0,IF(AND('Bonus Depreciation Help'!$C$34="50%",$U$5=Inservice),VLOOKUP($C$2,'LookUp Ranges'!$A$64:$CY$69,AH$38)*$B57,VLOOKUP($C$2,'LookUp Ranges'!$A$56:$CY$62,AH$38)*$B57))</f>
        <v>0</v>
      </c>
      <c r="AZ57" s="257">
        <f ca="1">IF($U57=$B57,0,IF(AND('Bonus Depreciation Help'!$C$34="50%",$U$5=Inservice),VLOOKUP($C$2,'LookUp Ranges'!$A$64:$CY$69,AI$38)*$B57,VLOOKUP($C$2,'LookUp Ranges'!$A$56:$CY$62,AI$38)*$B57))</f>
        <v>0</v>
      </c>
      <c r="BA57" s="257">
        <f ca="1">IF($U57=$B57,0,IF(AND('Bonus Depreciation Help'!$C$34="50%",$U$5=Inservice),VLOOKUP($C$2,'LookUp Ranges'!$A$64:$CY$69,AJ$38)*$B57,VLOOKUP($C$2,'LookUp Ranges'!$A$56:$CY$62,AJ$38)*$B57))</f>
        <v>0</v>
      </c>
      <c r="BB57" s="257">
        <f ca="1">IF($U57=$B57,0,IF(AND('Bonus Depreciation Help'!$C$34="50%",$U$5=Inservice),VLOOKUP($C$2,'LookUp Ranges'!$A$64:$CY$69,AK$38)*$B57,VLOOKUP($C$2,'LookUp Ranges'!$A$56:$CY$62,AK$38)*$B57))</f>
        <v>0</v>
      </c>
      <c r="BC57" s="257">
        <f ca="1">IF($U57=$B57,0,IF(AND('Bonus Depreciation Help'!$C$34="50%",$U$5=Inservice),VLOOKUP($C$2,'LookUp Ranges'!$A$64:$CY$69,AL$38)*$B57,VLOOKUP($C$2,'LookUp Ranges'!$A$56:$CY$62,AL$38)*$B57))</f>
        <v>0</v>
      </c>
      <c r="BD57" s="257">
        <f ca="1">IF($U57=$B57,0,IF(AND('Bonus Depreciation Help'!$C$34="50%",$U$5=Inservice),VLOOKUP($C$2,'LookUp Ranges'!$A$64:$CY$69,AM$38)*$B57,VLOOKUP($C$2,'LookUp Ranges'!$A$56:$CY$62,AM$38)*$B57))</f>
        <v>0</v>
      </c>
      <c r="BE57" s="257">
        <f ca="1">IF($U57=$B57,0,IF(AND('Bonus Depreciation Help'!$C$34="50%",$U$5=Inservice),VLOOKUP($C$2,'LookUp Ranges'!$A$64:$CY$69,AN$38)*$B57,VLOOKUP($C$2,'LookUp Ranges'!$A$56:$CY$62,AN$38)*$B57))</f>
        <v>0</v>
      </c>
      <c r="BF57" s="257">
        <f ca="1">IF($U57=$B57,0,IF(AND('Bonus Depreciation Help'!$C$34="50%",$U$5=Inservice),VLOOKUP($C$2,'LookUp Ranges'!$A$64:$CY$69,AO$38)*$B57,VLOOKUP($C$2,'LookUp Ranges'!$A$56:$CY$62,AO$38)*$B57))</f>
        <v>0</v>
      </c>
      <c r="BG57" s="257">
        <f ca="1">IF($U57=$B57,0,IF(AND('Bonus Depreciation Help'!$C$34="50%",$U$5=Inservice),VLOOKUP($C$2,'LookUp Ranges'!$A$64:$CY$69,AP$38)*$B57,VLOOKUP($C$2,'LookUp Ranges'!$A$56:$CY$62,AP$38)*$B57))</f>
        <v>0</v>
      </c>
      <c r="BH57" s="257">
        <f ca="1">IF($U57=$B57,0,IF(AND('Bonus Depreciation Help'!$C$34="50%",$U$5=Inservice),VLOOKUP($C$2,'LookUp Ranges'!$A$64:$CY$69,AQ$38)*$B57,VLOOKUP($C$2,'LookUp Ranges'!$A$56:$CY$62,AQ$38)*$B57))</f>
        <v>0</v>
      </c>
      <c r="BI57" s="257">
        <f ca="1">IF($U57=$B57,0,IF(AND('Bonus Depreciation Help'!$C$34="50%",$U$5=Inservice),VLOOKUP($C$2,'LookUp Ranges'!$A$64:$CY$69,AR$38)*$B57,VLOOKUP($C$2,'LookUp Ranges'!$A$56:$CY$62,AR$38)*$B57))</f>
        <v>0</v>
      </c>
      <c r="BJ57" s="257">
        <f ca="1">IF($U57=$B57,0,IF(AND('Bonus Depreciation Help'!$C$34="50%",$U$5=Inservice),VLOOKUP($C$2,'LookUp Ranges'!$A$64:$CY$69,AS$38)*$B57,VLOOKUP($C$2,'LookUp Ranges'!$A$56:$CY$62,AS$38)*$B57))</f>
        <v>0</v>
      </c>
      <c r="BK57" s="257">
        <f ca="1">IF($U57=$B57,0,IF(AND('Bonus Depreciation Help'!$C$34="50%",$U$5=Inservice),VLOOKUP($C$2,'LookUp Ranges'!$A$64:$CY$69,AT$38)*$B57,VLOOKUP($C$2,'LookUp Ranges'!$A$56:$CY$62,AT$38)*$B57))</f>
        <v>0</v>
      </c>
      <c r="BL57" s="257">
        <f ca="1">IF($U57=$B57,0,IF(AND('Bonus Depreciation Help'!$C$34="50%",$U$5=Inservice),VLOOKUP($C$2,'LookUp Ranges'!$A$64:$CY$69,AU$38)*$B57,VLOOKUP($C$2,'LookUp Ranges'!$A$56:$CY$62,AU$38)*$B57))</f>
        <v>0</v>
      </c>
      <c r="BM57" s="257">
        <f ca="1">IF($U57=$B57,0,IF(AND('Bonus Depreciation Help'!$C$34="50%",$U$5=Inservice),VLOOKUP($C$2,'LookUp Ranges'!$A$64:$CY$69,AV$38)*$B57,VLOOKUP($C$2,'LookUp Ranges'!$A$56:$CY$62,AV$38)*$B57))</f>
        <v>0</v>
      </c>
      <c r="BN57" s="257">
        <f ca="1">IF($U57=$B57,0,IF(AND('Bonus Depreciation Help'!$C$34="50%",$U$5=Inservice),VLOOKUP($C$2,'LookUp Ranges'!$A$64:$CY$69,AW$38)*$B57,VLOOKUP($C$2,'LookUp Ranges'!$A$56:$CY$62,AW$38)*$B57))</f>
        <v>0</v>
      </c>
      <c r="BO57" s="257">
        <f ca="1">IF($U57=$B57,0,IF(AND('Bonus Depreciation Help'!$C$34="50%",$U$5=Inservice),VLOOKUP($C$2,'LookUp Ranges'!$A$64:$CY$69,AX$38)*$B57,VLOOKUP($C$2,'LookUp Ranges'!$A$56:$CY$62,AX$38)*$B57))</f>
        <v>0</v>
      </c>
      <c r="BP57" s="257">
        <f ca="1">IF($U57=$B57,0,IF(AND('Bonus Depreciation Help'!$C$34="50%",$U$5=Inservice),VLOOKUP($C$2,'LookUp Ranges'!$A$64:$CY$69,AY$38)*$B57,VLOOKUP($C$2,'LookUp Ranges'!$A$56:$CY$62,AY$38)*$B57))</f>
        <v>0</v>
      </c>
      <c r="BQ57" s="257">
        <f ca="1">IF($U57=$B57,0,IF(AND('Bonus Depreciation Help'!$C$34="50%",$U$5=Inservice),VLOOKUP($C$2,'LookUp Ranges'!$A$64:$CY$69,AZ$38)*$B57,VLOOKUP($C$2,'LookUp Ranges'!$A$56:$CY$62,AZ$38)*$B57))</f>
        <v>0</v>
      </c>
      <c r="BR57" s="257">
        <f ca="1">IF($U57=$B57,0,IF(AND('Bonus Depreciation Help'!$C$34="50%",$U$5=Inservice),VLOOKUP($C$2,'LookUp Ranges'!$A$64:$CY$69,BA$38)*$B57,VLOOKUP($C$2,'LookUp Ranges'!$A$56:$CY$62,BA$38)*$B57))</f>
        <v>0</v>
      </c>
      <c r="BS57" s="257">
        <f ca="1">IF($U57=$B57,0,IF(AND('Bonus Depreciation Help'!$C$34="50%",$U$5=Inservice),VLOOKUP($C$2,'LookUp Ranges'!$A$64:$CY$69,BB$38)*$B57,VLOOKUP($C$2,'LookUp Ranges'!$A$56:$CY$62,BB$38)*$B57))</f>
        <v>0</v>
      </c>
      <c r="BT57" s="257">
        <f ca="1">IF($U57=$B57,0,IF(AND('Bonus Depreciation Help'!$C$34="50%",$U$5=Inservice),VLOOKUP($C$2,'LookUp Ranges'!$A$64:$CY$69,BC$38)*$B57,VLOOKUP($C$2,'LookUp Ranges'!$A$56:$CY$62,BC$38)*$B57))</f>
        <v>0</v>
      </c>
      <c r="BU57" s="257">
        <f ca="1">IF($U57=$B57,0,IF(AND('Bonus Depreciation Help'!$C$34="50%",$U$5=Inservice),VLOOKUP($C$2,'LookUp Ranges'!$A$64:$CY$69,BD$38)*$B57,VLOOKUP($C$2,'LookUp Ranges'!$A$56:$CY$62,BD$38)*$B57))</f>
        <v>0</v>
      </c>
      <c r="BV57" s="257">
        <f ca="1">IF($U57=$B57,0,IF(AND('Bonus Depreciation Help'!$C$34="50%",$U$5=Inservice),VLOOKUP($C$2,'LookUp Ranges'!$A$64:$CY$69,BE$38)*$B57,VLOOKUP($C$2,'LookUp Ranges'!$A$56:$CY$62,BE$38)*$B57))</f>
        <v>0</v>
      </c>
      <c r="BW57" s="257">
        <f ca="1">IF($U57=$B57,0,IF(AND('Bonus Depreciation Help'!$C$34="50%",$U$5=Inservice),VLOOKUP($C$2,'LookUp Ranges'!$A$64:$CY$69,BF$38)*$B57,VLOOKUP($C$2,'LookUp Ranges'!$A$56:$CY$62,BF$38)*$B57))</f>
        <v>0</v>
      </c>
      <c r="BX57" s="257">
        <f ca="1">IF($U57=$B57,0,IF(AND('Bonus Depreciation Help'!$C$34="50%",$U$5=Inservice),VLOOKUP($C$2,'LookUp Ranges'!$A$64:$CY$69,BG$38)*$B57,VLOOKUP($C$2,'LookUp Ranges'!$A$56:$CY$62,BG$38)*$B57))</f>
        <v>0</v>
      </c>
      <c r="BY57" s="257">
        <f ca="1">IF($U57=$B57,0,IF(AND('Bonus Depreciation Help'!$C$34="50%",$U$5=Inservice),VLOOKUP($C$2,'LookUp Ranges'!$A$64:$CY$69,BH$38)*$B57,VLOOKUP($C$2,'LookUp Ranges'!$A$56:$CY$62,BH$38)*$B57))</f>
        <v>0</v>
      </c>
      <c r="BZ57" s="257">
        <f ca="1">IF($U57=$B57,0,IF(AND('Bonus Depreciation Help'!$C$34="50%",$U$5=Inservice),VLOOKUP($C$2,'LookUp Ranges'!$A$64:$CY$69,BI$38)*$B57,VLOOKUP($C$2,'LookUp Ranges'!$A$56:$CY$62,BI$38)*$B57))</f>
        <v>0</v>
      </c>
      <c r="CA57" s="257">
        <f ca="1">IF($U57=$B57,0,IF(AND('Bonus Depreciation Help'!$C$34="50%",$U$5=Inservice),VLOOKUP($C$2,'LookUp Ranges'!$A$64:$CY$69,BJ$38)*$B57,VLOOKUP($C$2,'LookUp Ranges'!$A$56:$CY$62,BJ$38)*$B57))</f>
        <v>0</v>
      </c>
      <c r="CB57" s="257">
        <f ca="1">IF($U57=$B57,0,IF(AND('Bonus Depreciation Help'!$C$34="50%",$U$5=Inservice),VLOOKUP($C$2,'LookUp Ranges'!$A$64:$CY$69,BK$38)*$B57,VLOOKUP($C$2,'LookUp Ranges'!$A$56:$CY$62,BK$38)*$B57))</f>
        <v>0</v>
      </c>
      <c r="CC57" s="257">
        <f ca="1">IF($U57=$B57,0,IF(AND('Bonus Depreciation Help'!$C$34="50%",$U$5=Inservice),VLOOKUP($C$2,'LookUp Ranges'!$A$64:$CY$69,BL$38)*$B57,VLOOKUP($C$2,'LookUp Ranges'!$A$56:$CY$62,BL$38)*$B57))</f>
        <v>0</v>
      </c>
      <c r="CD57" s="257">
        <f ca="1">IF($U57=$B57,0,IF(AND('Bonus Depreciation Help'!$C$34="50%",$U$5=Inservice),VLOOKUP($C$2,'LookUp Ranges'!$A$64:$CY$69,BM$38)*$B57,VLOOKUP($C$2,'LookUp Ranges'!$A$56:$CY$62,BM$38)*$B57))</f>
        <v>0</v>
      </c>
      <c r="CE57" s="257">
        <f ca="1">IF($U57=$B57,0,IF(AND('Bonus Depreciation Help'!$C$34="50%",$U$5=Inservice),VLOOKUP($C$2,'LookUp Ranges'!$A$64:$CY$69,BN$38)*$B57,VLOOKUP($C$2,'LookUp Ranges'!$A$56:$CY$62,BN$38)*$B57))</f>
        <v>0</v>
      </c>
      <c r="CF57" s="257">
        <f ca="1">IF($U57=$B57,0,IF(AND('Bonus Depreciation Help'!$C$34="50%",$U$5=Inservice),VLOOKUP($C$2,'LookUp Ranges'!$A$64:$CY$69,BO$38)*$B57,VLOOKUP($C$2,'LookUp Ranges'!$A$56:$CY$62,BO$38)*$B57))</f>
        <v>0</v>
      </c>
      <c r="CG57" s="257">
        <f ca="1">IF($U57=$B57,0,IF(AND('Bonus Depreciation Help'!$C$34="50%",$U$5=Inservice),VLOOKUP($C$2,'LookUp Ranges'!$A$64:$CY$69,BP$38)*$B57,VLOOKUP($C$2,'LookUp Ranges'!$A$56:$CY$62,BP$38)*$B57))</f>
        <v>0</v>
      </c>
      <c r="CH57" s="257">
        <f ca="1">IF($U57=$B57,0,IF(AND('Bonus Depreciation Help'!$C$34="50%",$U$5=Inservice),VLOOKUP($C$2,'LookUp Ranges'!$A$64:$CY$69,BQ$38)*$B57,VLOOKUP($C$2,'LookUp Ranges'!$A$56:$CY$62,BQ$38)*$B57))</f>
        <v>0</v>
      </c>
      <c r="CI57" s="257">
        <f ca="1">IF($U57=$B57,0,IF(AND('Bonus Depreciation Help'!$C$34="50%",$U$5=Inservice),VLOOKUP($C$2,'LookUp Ranges'!$A$64:$CY$69,BR$38)*$B57,VLOOKUP($C$2,'LookUp Ranges'!$A$56:$CY$62,BR$38)*$B57))</f>
        <v>0</v>
      </c>
      <c r="CJ57" s="257">
        <f ca="1">IF($U57=$B57,0,IF(AND('Bonus Depreciation Help'!$C$34="50%",$U$5=Inservice),VLOOKUP($C$2,'LookUp Ranges'!$A$64:$CY$69,BS$38)*$B57,VLOOKUP($C$2,'LookUp Ranges'!$A$56:$CY$62,BS$38)*$B57))</f>
        <v>0</v>
      </c>
      <c r="CK57" s="257">
        <f ca="1">IF($U57=$B57,0,IF(AND('Bonus Depreciation Help'!$C$34="50%",$U$5=Inservice),VLOOKUP($C$2,'LookUp Ranges'!$A$64:$CY$69,BT$38)*$B57,VLOOKUP($C$2,'LookUp Ranges'!$A$56:$CY$62,BT$38)*$B57))</f>
        <v>0</v>
      </c>
      <c r="CL57" s="257">
        <f ca="1">IF($U57=$B57,0,IF(AND('Bonus Depreciation Help'!$C$34="50%",$U$5=Inservice),VLOOKUP($C$2,'LookUp Ranges'!$A$64:$CY$69,BU$38)*$B57,VLOOKUP($C$2,'LookUp Ranges'!$A$56:$CY$62,BU$38)*$B57))</f>
        <v>0</v>
      </c>
      <c r="CM57" s="257">
        <f ca="1">IF($U57=$B57,0,IF(AND('Bonus Depreciation Help'!$C$34="50%",$U$5=Inservice),VLOOKUP($C$2,'LookUp Ranges'!$A$64:$CY$69,BV$38)*$B57,VLOOKUP($C$2,'LookUp Ranges'!$A$56:$CY$62,BV$38)*$B57))</f>
        <v>0</v>
      </c>
      <c r="CN57" s="257">
        <f ca="1">IF($U57=$B57,0,IF(AND('Bonus Depreciation Help'!$C$34="50%",$U$5=Inservice),VLOOKUP($C$2,'LookUp Ranges'!$A$64:$CY$69,BW$38)*$B57,VLOOKUP($C$2,'LookUp Ranges'!$A$56:$CY$62,BW$38)*$B57))</f>
        <v>0</v>
      </c>
      <c r="CO57" s="257">
        <f ca="1">IF($U57=$B57,0,IF(AND('Bonus Depreciation Help'!$C$34="50%",$U$5=Inservice),VLOOKUP($C$2,'LookUp Ranges'!$A$64:$CY$69,BX$38)*$B57,VLOOKUP($C$2,'LookUp Ranges'!$A$56:$CY$62,BX$38)*$B57))</f>
        <v>0</v>
      </c>
      <c r="CP57" s="257">
        <f ca="1">IF($U57=$B57,0,IF(AND('Bonus Depreciation Help'!$C$34="50%",$U$5=Inservice),VLOOKUP($C$2,'LookUp Ranges'!$A$64:$CY$69,BY$38)*$B57,VLOOKUP($C$2,'LookUp Ranges'!$A$56:$CY$62,BY$38)*$B57))</f>
        <v>0</v>
      </c>
      <c r="CQ57" s="257">
        <f ca="1">IF($U57=$B57,0,IF(AND('Bonus Depreciation Help'!$C$34="50%",$U$5=Inservice),VLOOKUP($C$2,'LookUp Ranges'!$A$64:$CY$69,BZ$38)*$B57,VLOOKUP($C$2,'LookUp Ranges'!$A$56:$CY$62,BZ$38)*$B57))</f>
        <v>0</v>
      </c>
      <c r="CR57" s="257">
        <f ca="1">IF($U57=$B57,0,IF(AND('Bonus Depreciation Help'!$C$34="50%",$U$5=Inservice),VLOOKUP($C$2,'LookUp Ranges'!$A$64:$CY$69,CA$38)*$B57,VLOOKUP($C$2,'LookUp Ranges'!$A$56:$CY$62,CA$38)*$B57))</f>
        <v>0</v>
      </c>
      <c r="CS57" s="257">
        <f ca="1">IF($U57=$B57,0,IF(AND('Bonus Depreciation Help'!$C$34="50%",$U$5=Inservice),VLOOKUP($C$2,'LookUp Ranges'!$A$64:$CY$69,CB$38)*$B57,VLOOKUP($C$2,'LookUp Ranges'!$A$56:$CY$62,CB$38)*$B57))</f>
        <v>0</v>
      </c>
      <c r="CT57" s="257">
        <f ca="1">IF($U57=$B57,0,IF(AND('Bonus Depreciation Help'!$C$34="50%",$U$5=Inservice),VLOOKUP($C$2,'LookUp Ranges'!$A$64:$CY$69,CC$38)*$B57,VLOOKUP($C$2,'LookUp Ranges'!$A$56:$CY$62,CC$38)*$B57))</f>
        <v>0</v>
      </c>
      <c r="CU57" s="257">
        <f ca="1">IF($U57=$B57,0,IF(AND('Bonus Depreciation Help'!$C$34="50%",$U$5=Inservice),VLOOKUP($C$2,'LookUp Ranges'!$A$64:$CY$69,CD$38)*$B57,VLOOKUP($C$2,'LookUp Ranges'!$A$56:$CY$62,CD$38)*$B57))</f>
        <v>0</v>
      </c>
      <c r="CV57" s="257">
        <f ca="1">IF($U57=$B57,0,IF(AND('Bonus Depreciation Help'!$C$34="50%",$U$5=Inservice),VLOOKUP($C$2,'LookUp Ranges'!$A$64:$CY$69,CE$38)*$B57,VLOOKUP($C$2,'LookUp Ranges'!$A$56:$CY$62,CE$38)*$B57))</f>
        <v>0</v>
      </c>
      <c r="CW57" s="257">
        <f ca="1">IF($U57=$B57,0,IF(AND('Bonus Depreciation Help'!$C$34="50%",$U$5=Inservice),VLOOKUP($C$2,'LookUp Ranges'!$A$64:$CY$69,CF$38)*$B57,VLOOKUP($C$2,'LookUp Ranges'!$A$56:$CY$62,CF$38)*$B57))</f>
        <v>0</v>
      </c>
      <c r="CX57" s="257">
        <f ca="1">IF($U57=$B57,0,IF(AND('Bonus Depreciation Help'!$C$34="50%",$U$5=Inservice),VLOOKUP($C$2,'LookUp Ranges'!$A$64:$CY$69,CG$38)*$B57,VLOOKUP($C$2,'LookUp Ranges'!$A$56:$CY$62,CG$38)*$B57))</f>
        <v>0</v>
      </c>
      <c r="CY57" s="247">
        <f t="shared" ca="1" si="28"/>
        <v>0</v>
      </c>
    </row>
    <row r="58" spans="1:103" x14ac:dyDescent="0.2">
      <c r="A58" s="246">
        <f t="shared" si="26"/>
        <v>20</v>
      </c>
      <c r="B58" s="238">
        <f t="shared" si="27"/>
        <v>0</v>
      </c>
      <c r="C58" s="248"/>
      <c r="D58" s="248"/>
      <c r="E58" s="248"/>
      <c r="F58" s="248"/>
      <c r="G58" s="248"/>
      <c r="H58" s="248"/>
      <c r="I58" s="248"/>
      <c r="J58" s="248"/>
      <c r="K58" s="248"/>
      <c r="L58" s="248"/>
      <c r="M58" s="248"/>
      <c r="N58" s="248"/>
      <c r="O58" s="248"/>
      <c r="P58" s="248"/>
      <c r="Q58" s="248"/>
      <c r="R58" s="248"/>
      <c r="S58" s="248"/>
      <c r="T58" s="248"/>
      <c r="U58" s="248"/>
      <c r="V58" s="256">
        <f ca="1">IF(AND('Bonus Depreciation Help'!$C$34="100%",V$5=Inservice),$B58,IF(AND('Bonus Depreciation Help'!$C$34="50%",V$5=Inservice),VLOOKUP($C$2,'LookUp Ranges'!$A$64:$CY$69,D$38)*$B58,VLOOKUP($C$2,'LookUp Ranges'!$A$56:$CY$62,D$38)*$B58))</f>
        <v>0</v>
      </c>
      <c r="W58" s="256">
        <f ca="1">IF($V58=$B58,0,IF(AND('Bonus Depreciation Help'!$C$34="50%",$V$5=Inservice),VLOOKUP($C$2,'LookUp Ranges'!$A$64:$CY$69,E$38)*$B58,VLOOKUP($C$2,'LookUp Ranges'!$A$56:$CY$62,E$38)*$B58))</f>
        <v>0</v>
      </c>
      <c r="X58" s="256">
        <f ca="1">IF($V58=$B58,0,IF(AND('Bonus Depreciation Help'!$C$34="50%",$V$5=Inservice),VLOOKUP($C$2,'LookUp Ranges'!$A$64:$CY$69,F$38)*$B58,VLOOKUP($C$2,'LookUp Ranges'!$A$56:$CY$62,F$38)*$B58))</f>
        <v>0</v>
      </c>
      <c r="Y58" s="256">
        <f ca="1">IF($V58=$B58,0,IF(AND('Bonus Depreciation Help'!$C$34="50%",$V$5=Inservice),VLOOKUP($C$2,'LookUp Ranges'!$A$64:$CY$69,G$38)*$B58,VLOOKUP($C$2,'LookUp Ranges'!$A$56:$CY$62,G$38)*$B58))</f>
        <v>0</v>
      </c>
      <c r="Z58" s="257">
        <f ca="1">IF($V58=$B58,0,IF(AND('Bonus Depreciation Help'!$C$34="50%",$V$5=Inservice),VLOOKUP($C$2,'LookUp Ranges'!$A$64:$CY$69,H$38)*$B58,VLOOKUP($C$2,'LookUp Ranges'!$A$56:$CY$62,H$38)*$B58))</f>
        <v>0</v>
      </c>
      <c r="AA58" s="257">
        <f ca="1">IF($V58=$B58,0,IF(AND('Bonus Depreciation Help'!$C$34="50%",$V$5=Inservice),VLOOKUP($C$2,'LookUp Ranges'!$A$64:$CY$69,I$38)*$B58,VLOOKUP($C$2,'LookUp Ranges'!$A$56:$CY$62,I$38)*$B58))</f>
        <v>0</v>
      </c>
      <c r="AB58" s="257">
        <f ca="1">IF($V58=$B58,0,IF(AND('Bonus Depreciation Help'!$C$34="50%",$V$5=Inservice),VLOOKUP($C$2,'LookUp Ranges'!$A$64:$CY$69,J$38)*$B58,VLOOKUP($C$2,'LookUp Ranges'!$A$56:$CY$62,J$38)*$B58))</f>
        <v>0</v>
      </c>
      <c r="AC58" s="257">
        <f ca="1">IF($V58=$B58,0,IF(AND('Bonus Depreciation Help'!$C$34="50%",$V$5=Inservice),VLOOKUP($C$2,'LookUp Ranges'!$A$64:$CY$69,K$38)*$B58,VLOOKUP($C$2,'LookUp Ranges'!$A$56:$CY$62,K$38)*$B58))</f>
        <v>0</v>
      </c>
      <c r="AD58" s="257">
        <f ca="1">IF($V58=$B58,0,IF(AND('Bonus Depreciation Help'!$C$34="50%",$V$5=Inservice),VLOOKUP($C$2,'LookUp Ranges'!$A$64:$CY$69,L$38)*$B58,VLOOKUP($C$2,'LookUp Ranges'!$A$56:$CY$62,L$38)*$B58))</f>
        <v>0</v>
      </c>
      <c r="AE58" s="257">
        <f ca="1">IF($V58=$B58,0,IF(AND('Bonus Depreciation Help'!$C$34="50%",$V$5=Inservice),VLOOKUP($C$2,'LookUp Ranges'!$A$64:$CY$69,M$38)*$B58,VLOOKUP($C$2,'LookUp Ranges'!$A$56:$CY$62,M$38)*$B58))</f>
        <v>0</v>
      </c>
      <c r="AF58" s="257">
        <f ca="1">IF($V58=$B58,0,IF(AND('Bonus Depreciation Help'!$C$34="50%",$V$5=Inservice),VLOOKUP($C$2,'LookUp Ranges'!$A$64:$CY$69,N$38)*$B58,VLOOKUP($C$2,'LookUp Ranges'!$A$56:$CY$62,N$38)*$B58))</f>
        <v>0</v>
      </c>
      <c r="AG58" s="257">
        <f ca="1">IF($V58=$B58,0,IF(AND('Bonus Depreciation Help'!$C$34="50%",$V$5=Inservice),VLOOKUP($C$2,'LookUp Ranges'!$A$64:$CY$69,O$38)*$B58,VLOOKUP($C$2,'LookUp Ranges'!$A$56:$CY$62,O$38)*$B58))</f>
        <v>0</v>
      </c>
      <c r="AH58" s="257">
        <f ca="1">IF($V58=$B58,0,IF(AND('Bonus Depreciation Help'!$C$34="50%",$V$5=Inservice),VLOOKUP($C$2,'LookUp Ranges'!$A$64:$CY$69,P$38)*$B58,VLOOKUP($C$2,'LookUp Ranges'!$A$56:$CY$62,P$38)*$B58))</f>
        <v>0</v>
      </c>
      <c r="AI58" s="257">
        <f ca="1">IF($V58=$B58,0,IF(AND('Bonus Depreciation Help'!$C$34="50%",$V$5=Inservice),VLOOKUP($C$2,'LookUp Ranges'!$A$64:$CY$69,Q$38)*$B58,VLOOKUP($C$2,'LookUp Ranges'!$A$56:$CY$62,Q$38)*$B58))</f>
        <v>0</v>
      </c>
      <c r="AJ58" s="257">
        <f ca="1">IF($V58=$B58,0,IF(AND('Bonus Depreciation Help'!$C$34="50%",$V$5=Inservice),VLOOKUP($C$2,'LookUp Ranges'!$A$64:$CY$69,R$38)*$B58,VLOOKUP($C$2,'LookUp Ranges'!$A$56:$CY$62,R$38)*$B58))</f>
        <v>0</v>
      </c>
      <c r="AK58" s="257">
        <f ca="1">IF($V58=$B58,0,IF(AND('Bonus Depreciation Help'!$C$34="50%",$V$5=Inservice),VLOOKUP($C$2,'LookUp Ranges'!$A$64:$CY$69,S$38)*$B58,VLOOKUP($C$2,'LookUp Ranges'!$A$56:$CY$62,S$38)*$B58))</f>
        <v>0</v>
      </c>
      <c r="AL58" s="257">
        <f ca="1">IF($V58=$B58,0,IF(AND('Bonus Depreciation Help'!$C$34="50%",$V$5=Inservice),VLOOKUP($C$2,'LookUp Ranges'!$A$64:$CY$69,T$38)*$B58,VLOOKUP($C$2,'LookUp Ranges'!$A$56:$CY$62,T$38)*$B58))</f>
        <v>0</v>
      </c>
      <c r="AM58" s="257">
        <f ca="1">IF($V58=$B58,0,IF(AND('Bonus Depreciation Help'!$C$34="50%",$V$5=Inservice),VLOOKUP($C$2,'LookUp Ranges'!$A$64:$CY$69,U$38)*$B58,VLOOKUP($C$2,'LookUp Ranges'!$A$56:$CY$62,U$38)*$B58))</f>
        <v>0</v>
      </c>
      <c r="AN58" s="257">
        <f ca="1">IF($V58=$B58,0,IF(AND('Bonus Depreciation Help'!$C$34="50%",$V$5=Inservice),VLOOKUP($C$2,'LookUp Ranges'!$A$64:$CY$69,V$38)*$B58,VLOOKUP($C$2,'LookUp Ranges'!$A$56:$CY$62,V$38)*$B58))</f>
        <v>0</v>
      </c>
      <c r="AO58" s="257">
        <f ca="1">IF($V58=$B58,0,IF(AND('Bonus Depreciation Help'!$C$34="50%",$V$5=Inservice),VLOOKUP($C$2,'LookUp Ranges'!$A$64:$CY$69,W$38)*$B58,VLOOKUP($C$2,'LookUp Ranges'!$A$56:$CY$62,W$38)*$B58))</f>
        <v>0</v>
      </c>
      <c r="AP58" s="257">
        <f ca="1">IF($V58=$B58,0,IF(AND('Bonus Depreciation Help'!$C$34="50%",$V$5=Inservice),VLOOKUP($C$2,'LookUp Ranges'!$A$64:$CY$69,X$38)*$B58,VLOOKUP($C$2,'LookUp Ranges'!$A$56:$CY$62,X$38)*$B58))</f>
        <v>0</v>
      </c>
      <c r="AQ58" s="257">
        <f ca="1">IF($V58=$B58,0,IF(AND('Bonus Depreciation Help'!$C$34="50%",$V$5=Inservice),VLOOKUP($C$2,'LookUp Ranges'!$A$64:$CY$69,Y$38)*$B58,VLOOKUP($C$2,'LookUp Ranges'!$A$56:$CY$62,Y$38)*$B58))</f>
        <v>0</v>
      </c>
      <c r="AR58" s="257">
        <f ca="1">IF($V58=$B58,0,IF(AND('Bonus Depreciation Help'!$C$34="50%",$V$5=Inservice),VLOOKUP($C$2,'LookUp Ranges'!$A$64:$CY$69,Z$38)*$B58,VLOOKUP($C$2,'LookUp Ranges'!$A$56:$CY$62,Z$38)*$B58))</f>
        <v>0</v>
      </c>
      <c r="AS58" s="257">
        <f ca="1">IF($V58=$B58,0,IF(AND('Bonus Depreciation Help'!$C$34="50%",$V$5=Inservice),VLOOKUP($C$2,'LookUp Ranges'!$A$64:$CY$69,AA$38)*$B58,VLOOKUP($C$2,'LookUp Ranges'!$A$56:$CY$62,AA$38)*$B58))</f>
        <v>0</v>
      </c>
      <c r="AT58" s="257">
        <f ca="1">IF($V58=$B58,0,IF(AND('Bonus Depreciation Help'!$C$34="50%",$V$5=Inservice),VLOOKUP($C$2,'LookUp Ranges'!$A$64:$CY$69,AB$38)*$B58,VLOOKUP($C$2,'LookUp Ranges'!$A$56:$CY$62,AB$38)*$B58))</f>
        <v>0</v>
      </c>
      <c r="AU58" s="257">
        <f ca="1">IF($V58=$B58,0,IF(AND('Bonus Depreciation Help'!$C$34="50%",$V$5=Inservice),VLOOKUP($C$2,'LookUp Ranges'!$A$64:$CY$69,AC$38)*$B58,VLOOKUP($C$2,'LookUp Ranges'!$A$56:$CY$62,AC$38)*$B58))</f>
        <v>0</v>
      </c>
      <c r="AV58" s="257">
        <f ca="1">IF($V58=$B58,0,IF(AND('Bonus Depreciation Help'!$C$34="50%",$V$5=Inservice),VLOOKUP($C$2,'LookUp Ranges'!$A$64:$CY$69,AD$38)*$B58,VLOOKUP($C$2,'LookUp Ranges'!$A$56:$CY$62,AD$38)*$B58))</f>
        <v>0</v>
      </c>
      <c r="AW58" s="257">
        <f ca="1">IF($V58=$B58,0,IF(AND('Bonus Depreciation Help'!$C$34="50%",$V$5=Inservice),VLOOKUP($C$2,'LookUp Ranges'!$A$64:$CY$69,AE$38)*$B58,VLOOKUP($C$2,'LookUp Ranges'!$A$56:$CY$62,AE$38)*$B58))</f>
        <v>0</v>
      </c>
      <c r="AX58" s="257">
        <f ca="1">IF($V58=$B58,0,IF(AND('Bonus Depreciation Help'!$C$34="50%",$V$5=Inservice),VLOOKUP($C$2,'LookUp Ranges'!$A$64:$CY$69,AF$38)*$B58,VLOOKUP($C$2,'LookUp Ranges'!$A$56:$CY$62,AF$38)*$B58))</f>
        <v>0</v>
      </c>
      <c r="AY58" s="257">
        <f ca="1">IF($V58=$B58,0,IF(AND('Bonus Depreciation Help'!$C$34="50%",$V$5=Inservice),VLOOKUP($C$2,'LookUp Ranges'!$A$64:$CY$69,AG$38)*$B58,VLOOKUP($C$2,'LookUp Ranges'!$A$56:$CY$62,AG$38)*$B58))</f>
        <v>0</v>
      </c>
      <c r="AZ58" s="257">
        <f ca="1">IF($V58=$B58,0,IF(AND('Bonus Depreciation Help'!$C$34="50%",$V$5=Inservice),VLOOKUP($C$2,'LookUp Ranges'!$A$64:$CY$69,AH$38)*$B58,VLOOKUP($C$2,'LookUp Ranges'!$A$56:$CY$62,AH$38)*$B58))</f>
        <v>0</v>
      </c>
      <c r="BA58" s="257">
        <f ca="1">IF($V58=$B58,0,IF(AND('Bonus Depreciation Help'!$C$34="50%",$V$5=Inservice),VLOOKUP($C$2,'LookUp Ranges'!$A$64:$CY$69,AI$38)*$B58,VLOOKUP($C$2,'LookUp Ranges'!$A$56:$CY$62,AI$38)*$B58))</f>
        <v>0</v>
      </c>
      <c r="BB58" s="257">
        <f ca="1">IF($V58=$B58,0,IF(AND('Bonus Depreciation Help'!$C$34="50%",$V$5=Inservice),VLOOKUP($C$2,'LookUp Ranges'!$A$64:$CY$69,AJ$38)*$B58,VLOOKUP($C$2,'LookUp Ranges'!$A$56:$CY$62,AJ$38)*$B58))</f>
        <v>0</v>
      </c>
      <c r="BC58" s="257">
        <f ca="1">IF($V58=$B58,0,IF(AND('Bonus Depreciation Help'!$C$34="50%",$V$5=Inservice),VLOOKUP($C$2,'LookUp Ranges'!$A$64:$CY$69,AK$38)*$B58,VLOOKUP($C$2,'LookUp Ranges'!$A$56:$CY$62,AK$38)*$B58))</f>
        <v>0</v>
      </c>
      <c r="BD58" s="257">
        <f ca="1">IF($V58=$B58,0,IF(AND('Bonus Depreciation Help'!$C$34="50%",$V$5=Inservice),VLOOKUP($C$2,'LookUp Ranges'!$A$64:$CY$69,AL$38)*$B58,VLOOKUP($C$2,'LookUp Ranges'!$A$56:$CY$62,AL$38)*$B58))</f>
        <v>0</v>
      </c>
      <c r="BE58" s="257">
        <f ca="1">IF($V58=$B58,0,IF(AND('Bonus Depreciation Help'!$C$34="50%",$V$5=Inservice),VLOOKUP($C$2,'LookUp Ranges'!$A$64:$CY$69,AM$38)*$B58,VLOOKUP($C$2,'LookUp Ranges'!$A$56:$CY$62,AM$38)*$B58))</f>
        <v>0</v>
      </c>
      <c r="BF58" s="257">
        <f ca="1">IF($V58=$B58,0,IF(AND('Bonus Depreciation Help'!$C$34="50%",$V$5=Inservice),VLOOKUP($C$2,'LookUp Ranges'!$A$64:$CY$69,AN$38)*$B58,VLOOKUP($C$2,'LookUp Ranges'!$A$56:$CY$62,AN$38)*$B58))</f>
        <v>0</v>
      </c>
      <c r="BG58" s="257">
        <f ca="1">IF($V58=$B58,0,IF(AND('Bonus Depreciation Help'!$C$34="50%",$V$5=Inservice),VLOOKUP($C$2,'LookUp Ranges'!$A$64:$CY$69,AO$38)*$B58,VLOOKUP($C$2,'LookUp Ranges'!$A$56:$CY$62,AO$38)*$B58))</f>
        <v>0</v>
      </c>
      <c r="BH58" s="257">
        <f ca="1">IF($V58=$B58,0,IF(AND('Bonus Depreciation Help'!$C$34="50%",$V$5=Inservice),VLOOKUP($C$2,'LookUp Ranges'!$A$64:$CY$69,AP$38)*$B58,VLOOKUP($C$2,'LookUp Ranges'!$A$56:$CY$62,AP$38)*$B58))</f>
        <v>0</v>
      </c>
      <c r="BI58" s="257">
        <f ca="1">IF($V58=$B58,0,IF(AND('Bonus Depreciation Help'!$C$34="50%",$V$5=Inservice),VLOOKUP($C$2,'LookUp Ranges'!$A$64:$CY$69,AQ$38)*$B58,VLOOKUP($C$2,'LookUp Ranges'!$A$56:$CY$62,AQ$38)*$B58))</f>
        <v>0</v>
      </c>
      <c r="BJ58" s="257">
        <f ca="1">IF($V58=$B58,0,IF(AND('Bonus Depreciation Help'!$C$34="50%",$V$5=Inservice),VLOOKUP($C$2,'LookUp Ranges'!$A$64:$CY$69,AR$38)*$B58,VLOOKUP($C$2,'LookUp Ranges'!$A$56:$CY$62,AR$38)*$B58))</f>
        <v>0</v>
      </c>
      <c r="BK58" s="257">
        <f ca="1">IF($V58=$B58,0,IF(AND('Bonus Depreciation Help'!$C$34="50%",$V$5=Inservice),VLOOKUP($C$2,'LookUp Ranges'!$A$64:$CY$69,AS$38)*$B58,VLOOKUP($C$2,'LookUp Ranges'!$A$56:$CY$62,AS$38)*$B58))</f>
        <v>0</v>
      </c>
      <c r="BL58" s="257">
        <f ca="1">IF($V58=$B58,0,IF(AND('Bonus Depreciation Help'!$C$34="50%",$V$5=Inservice),VLOOKUP($C$2,'LookUp Ranges'!$A$64:$CY$69,AT$38)*$B58,VLOOKUP($C$2,'LookUp Ranges'!$A$56:$CY$62,AT$38)*$B58))</f>
        <v>0</v>
      </c>
      <c r="BM58" s="257">
        <f ca="1">IF($V58=$B58,0,IF(AND('Bonus Depreciation Help'!$C$34="50%",$V$5=Inservice),VLOOKUP($C$2,'LookUp Ranges'!$A$64:$CY$69,AU$38)*$B58,VLOOKUP($C$2,'LookUp Ranges'!$A$56:$CY$62,AU$38)*$B58))</f>
        <v>0</v>
      </c>
      <c r="BN58" s="257">
        <f ca="1">IF($V58=$B58,0,IF(AND('Bonus Depreciation Help'!$C$34="50%",$V$5=Inservice),VLOOKUP($C$2,'LookUp Ranges'!$A$64:$CY$69,AV$38)*$B58,VLOOKUP($C$2,'LookUp Ranges'!$A$56:$CY$62,AV$38)*$B58))</f>
        <v>0</v>
      </c>
      <c r="BO58" s="257">
        <f ca="1">IF($V58=$B58,0,IF(AND('Bonus Depreciation Help'!$C$34="50%",$V$5=Inservice),VLOOKUP($C$2,'LookUp Ranges'!$A$64:$CY$69,AW$38)*$B58,VLOOKUP($C$2,'LookUp Ranges'!$A$56:$CY$62,AW$38)*$B58))</f>
        <v>0</v>
      </c>
      <c r="BP58" s="257">
        <f ca="1">IF($V58=$B58,0,IF(AND('Bonus Depreciation Help'!$C$34="50%",$V$5=Inservice),VLOOKUP($C$2,'LookUp Ranges'!$A$64:$CY$69,AX$38)*$B58,VLOOKUP($C$2,'LookUp Ranges'!$A$56:$CY$62,AX$38)*$B58))</f>
        <v>0</v>
      </c>
      <c r="BQ58" s="257">
        <f ca="1">IF($V58=$B58,0,IF(AND('Bonus Depreciation Help'!$C$34="50%",$V$5=Inservice),VLOOKUP($C$2,'LookUp Ranges'!$A$64:$CY$69,AY$38)*$B58,VLOOKUP($C$2,'LookUp Ranges'!$A$56:$CY$62,AY$38)*$B58))</f>
        <v>0</v>
      </c>
      <c r="BR58" s="257">
        <f ca="1">IF($V58=$B58,0,IF(AND('Bonus Depreciation Help'!$C$34="50%",$V$5=Inservice),VLOOKUP($C$2,'LookUp Ranges'!$A$64:$CY$69,AZ$38)*$B58,VLOOKUP($C$2,'LookUp Ranges'!$A$56:$CY$62,AZ$38)*$B58))</f>
        <v>0</v>
      </c>
      <c r="BS58" s="257">
        <f ca="1">IF($V58=$B58,0,IF(AND('Bonus Depreciation Help'!$C$34="50%",$V$5=Inservice),VLOOKUP($C$2,'LookUp Ranges'!$A$64:$CY$69,BA$38)*$B58,VLOOKUP($C$2,'LookUp Ranges'!$A$56:$CY$62,BA$38)*$B58))</f>
        <v>0</v>
      </c>
      <c r="BT58" s="257">
        <f ca="1">IF($V58=$B58,0,IF(AND('Bonus Depreciation Help'!$C$34="50%",$V$5=Inservice),VLOOKUP($C$2,'LookUp Ranges'!$A$64:$CY$69,BB$38)*$B58,VLOOKUP($C$2,'LookUp Ranges'!$A$56:$CY$62,BB$38)*$B58))</f>
        <v>0</v>
      </c>
      <c r="BU58" s="257">
        <f ca="1">IF($V58=$B58,0,IF(AND('Bonus Depreciation Help'!$C$34="50%",$V$5=Inservice),VLOOKUP($C$2,'LookUp Ranges'!$A$64:$CY$69,BC$38)*$B58,VLOOKUP($C$2,'LookUp Ranges'!$A$56:$CY$62,BC$38)*$B58))</f>
        <v>0</v>
      </c>
      <c r="BV58" s="257">
        <f ca="1">IF($V58=$B58,0,IF(AND('Bonus Depreciation Help'!$C$34="50%",$V$5=Inservice),VLOOKUP($C$2,'LookUp Ranges'!$A$64:$CY$69,BD$38)*$B58,VLOOKUP($C$2,'LookUp Ranges'!$A$56:$CY$62,BD$38)*$B58))</f>
        <v>0</v>
      </c>
      <c r="BW58" s="257">
        <f ca="1">IF($V58=$B58,0,IF(AND('Bonus Depreciation Help'!$C$34="50%",$V$5=Inservice),VLOOKUP($C$2,'LookUp Ranges'!$A$64:$CY$69,BE$38)*$B58,VLOOKUP($C$2,'LookUp Ranges'!$A$56:$CY$62,BE$38)*$B58))</f>
        <v>0</v>
      </c>
      <c r="BX58" s="257">
        <f ca="1">IF($V58=$B58,0,IF(AND('Bonus Depreciation Help'!$C$34="50%",$V$5=Inservice),VLOOKUP($C$2,'LookUp Ranges'!$A$64:$CY$69,BF$38)*$B58,VLOOKUP($C$2,'LookUp Ranges'!$A$56:$CY$62,BF$38)*$B58))</f>
        <v>0</v>
      </c>
      <c r="BY58" s="257">
        <f ca="1">IF($V58=$B58,0,IF(AND('Bonus Depreciation Help'!$C$34="50%",$V$5=Inservice),VLOOKUP($C$2,'LookUp Ranges'!$A$64:$CY$69,BG$38)*$B58,VLOOKUP($C$2,'LookUp Ranges'!$A$56:$CY$62,BG$38)*$B58))</f>
        <v>0</v>
      </c>
      <c r="BZ58" s="257">
        <f ca="1">IF($V58=$B58,0,IF(AND('Bonus Depreciation Help'!$C$34="50%",$V$5=Inservice),VLOOKUP($C$2,'LookUp Ranges'!$A$64:$CY$69,BH$38)*$B58,VLOOKUP($C$2,'LookUp Ranges'!$A$56:$CY$62,BH$38)*$B58))</f>
        <v>0</v>
      </c>
      <c r="CA58" s="257">
        <f ca="1">IF($V58=$B58,0,IF(AND('Bonus Depreciation Help'!$C$34="50%",$V$5=Inservice),VLOOKUP($C$2,'LookUp Ranges'!$A$64:$CY$69,BI$38)*$B58,VLOOKUP($C$2,'LookUp Ranges'!$A$56:$CY$62,BI$38)*$B58))</f>
        <v>0</v>
      </c>
      <c r="CB58" s="257">
        <f ca="1">IF($V58=$B58,0,IF(AND('Bonus Depreciation Help'!$C$34="50%",$V$5=Inservice),VLOOKUP($C$2,'LookUp Ranges'!$A$64:$CY$69,BJ$38)*$B58,VLOOKUP($C$2,'LookUp Ranges'!$A$56:$CY$62,BJ$38)*$B58))</f>
        <v>0</v>
      </c>
      <c r="CC58" s="257">
        <f ca="1">IF($V58=$B58,0,IF(AND('Bonus Depreciation Help'!$C$34="50%",$V$5=Inservice),VLOOKUP($C$2,'LookUp Ranges'!$A$64:$CY$69,BK$38)*$B58,VLOOKUP($C$2,'LookUp Ranges'!$A$56:$CY$62,BK$38)*$B58))</f>
        <v>0</v>
      </c>
      <c r="CD58" s="257">
        <f ca="1">IF($V58=$B58,0,IF(AND('Bonus Depreciation Help'!$C$34="50%",$V$5=Inservice),VLOOKUP($C$2,'LookUp Ranges'!$A$64:$CY$69,BL$38)*$B58,VLOOKUP($C$2,'LookUp Ranges'!$A$56:$CY$62,BL$38)*$B58))</f>
        <v>0</v>
      </c>
      <c r="CE58" s="257">
        <f ca="1">IF($V58=$B58,0,IF(AND('Bonus Depreciation Help'!$C$34="50%",$V$5=Inservice),VLOOKUP($C$2,'LookUp Ranges'!$A$64:$CY$69,BM$38)*$B58,VLOOKUP($C$2,'LookUp Ranges'!$A$56:$CY$62,BM$38)*$B58))</f>
        <v>0</v>
      </c>
      <c r="CF58" s="257">
        <f ca="1">IF($V58=$B58,0,IF(AND('Bonus Depreciation Help'!$C$34="50%",$V$5=Inservice),VLOOKUP($C$2,'LookUp Ranges'!$A$64:$CY$69,BN$38)*$B58,VLOOKUP($C$2,'LookUp Ranges'!$A$56:$CY$62,BN$38)*$B58))</f>
        <v>0</v>
      </c>
      <c r="CG58" s="257">
        <f ca="1">IF($V58=$B58,0,IF(AND('Bonus Depreciation Help'!$C$34="50%",$V$5=Inservice),VLOOKUP($C$2,'LookUp Ranges'!$A$64:$CY$69,BO$38)*$B58,VLOOKUP($C$2,'LookUp Ranges'!$A$56:$CY$62,BO$38)*$B58))</f>
        <v>0</v>
      </c>
      <c r="CH58" s="257">
        <f ca="1">IF($V58=$B58,0,IF(AND('Bonus Depreciation Help'!$C$34="50%",$V$5=Inservice),VLOOKUP($C$2,'LookUp Ranges'!$A$64:$CY$69,BP$38)*$B58,VLOOKUP($C$2,'LookUp Ranges'!$A$56:$CY$62,BP$38)*$B58))</f>
        <v>0</v>
      </c>
      <c r="CI58" s="257">
        <f ca="1">IF($V58=$B58,0,IF(AND('Bonus Depreciation Help'!$C$34="50%",$V$5=Inservice),VLOOKUP($C$2,'LookUp Ranges'!$A$64:$CY$69,BQ$38)*$B58,VLOOKUP($C$2,'LookUp Ranges'!$A$56:$CY$62,BQ$38)*$B58))</f>
        <v>0</v>
      </c>
      <c r="CJ58" s="257">
        <f ca="1">IF($V58=$B58,0,IF(AND('Bonus Depreciation Help'!$C$34="50%",$V$5=Inservice),VLOOKUP($C$2,'LookUp Ranges'!$A$64:$CY$69,BR$38)*$B58,VLOOKUP($C$2,'LookUp Ranges'!$A$56:$CY$62,BR$38)*$B58))</f>
        <v>0</v>
      </c>
      <c r="CK58" s="257">
        <f ca="1">IF($V58=$B58,0,IF(AND('Bonus Depreciation Help'!$C$34="50%",$V$5=Inservice),VLOOKUP($C$2,'LookUp Ranges'!$A$64:$CY$69,BS$38)*$B58,VLOOKUP($C$2,'LookUp Ranges'!$A$56:$CY$62,BS$38)*$B58))</f>
        <v>0</v>
      </c>
      <c r="CL58" s="257">
        <f ca="1">IF($V58=$B58,0,IF(AND('Bonus Depreciation Help'!$C$34="50%",$V$5=Inservice),VLOOKUP($C$2,'LookUp Ranges'!$A$64:$CY$69,BT$38)*$B58,VLOOKUP($C$2,'LookUp Ranges'!$A$56:$CY$62,BT$38)*$B58))</f>
        <v>0</v>
      </c>
      <c r="CM58" s="257">
        <f ca="1">IF($V58=$B58,0,IF(AND('Bonus Depreciation Help'!$C$34="50%",$V$5=Inservice),VLOOKUP($C$2,'LookUp Ranges'!$A$64:$CY$69,BU$38)*$B58,VLOOKUP($C$2,'LookUp Ranges'!$A$56:$CY$62,BU$38)*$B58))</f>
        <v>0</v>
      </c>
      <c r="CN58" s="257">
        <f ca="1">IF($V58=$B58,0,IF(AND('Bonus Depreciation Help'!$C$34="50%",$V$5=Inservice),VLOOKUP($C$2,'LookUp Ranges'!$A$64:$CY$69,BV$38)*$B58,VLOOKUP($C$2,'LookUp Ranges'!$A$56:$CY$62,BV$38)*$B58))</f>
        <v>0</v>
      </c>
      <c r="CO58" s="257">
        <f ca="1">IF($V58=$B58,0,IF(AND('Bonus Depreciation Help'!$C$34="50%",$V$5=Inservice),VLOOKUP($C$2,'LookUp Ranges'!$A$64:$CY$69,BW$38)*$B58,VLOOKUP($C$2,'LookUp Ranges'!$A$56:$CY$62,BW$38)*$B58))</f>
        <v>0</v>
      </c>
      <c r="CP58" s="257">
        <f ca="1">IF($V58=$B58,0,IF(AND('Bonus Depreciation Help'!$C$34="50%",$V$5=Inservice),VLOOKUP($C$2,'LookUp Ranges'!$A$64:$CY$69,BX$38)*$B58,VLOOKUP($C$2,'LookUp Ranges'!$A$56:$CY$62,BX$38)*$B58))</f>
        <v>0</v>
      </c>
      <c r="CQ58" s="257">
        <f ca="1">IF($V58=$B58,0,IF(AND('Bonus Depreciation Help'!$C$34="50%",$V$5=Inservice),VLOOKUP($C$2,'LookUp Ranges'!$A$64:$CY$69,BY$38)*$B58,VLOOKUP($C$2,'LookUp Ranges'!$A$56:$CY$62,BY$38)*$B58))</f>
        <v>0</v>
      </c>
      <c r="CR58" s="257">
        <f ca="1">IF($V58=$B58,0,IF(AND('Bonus Depreciation Help'!$C$34="50%",$V$5=Inservice),VLOOKUP($C$2,'LookUp Ranges'!$A$64:$CY$69,BZ$38)*$B58,VLOOKUP($C$2,'LookUp Ranges'!$A$56:$CY$62,BZ$38)*$B58))</f>
        <v>0</v>
      </c>
      <c r="CS58" s="257">
        <f ca="1">IF($V58=$B58,0,IF(AND('Bonus Depreciation Help'!$C$34="50%",$V$5=Inservice),VLOOKUP($C$2,'LookUp Ranges'!$A$64:$CY$69,CA$38)*$B58,VLOOKUP($C$2,'LookUp Ranges'!$A$56:$CY$62,CA$38)*$B58))</f>
        <v>0</v>
      </c>
      <c r="CT58" s="257">
        <f ca="1">IF($V58=$B58,0,IF(AND('Bonus Depreciation Help'!$C$34="50%",$V$5=Inservice),VLOOKUP($C$2,'LookUp Ranges'!$A$64:$CY$69,CB$38)*$B58,VLOOKUP($C$2,'LookUp Ranges'!$A$56:$CY$62,CB$38)*$B58))</f>
        <v>0</v>
      </c>
      <c r="CU58" s="257">
        <f ca="1">IF($V58=$B58,0,IF(AND('Bonus Depreciation Help'!$C$34="50%",$V$5=Inservice),VLOOKUP($C$2,'LookUp Ranges'!$A$64:$CY$69,CC$38)*$B58,VLOOKUP($C$2,'LookUp Ranges'!$A$56:$CY$62,CC$38)*$B58))</f>
        <v>0</v>
      </c>
      <c r="CV58" s="257">
        <f ca="1">IF($V58=$B58,0,IF(AND('Bonus Depreciation Help'!$C$34="50%",$V$5=Inservice),VLOOKUP($C$2,'LookUp Ranges'!$A$64:$CY$69,CD$38)*$B58,VLOOKUP($C$2,'LookUp Ranges'!$A$56:$CY$62,CD$38)*$B58))</f>
        <v>0</v>
      </c>
      <c r="CW58" s="257">
        <f ca="1">IF($V58=$B58,0,IF(AND('Bonus Depreciation Help'!$C$34="50%",$V$5=Inservice),VLOOKUP($C$2,'LookUp Ranges'!$A$64:$CY$69,CE$38)*$B58,VLOOKUP($C$2,'LookUp Ranges'!$A$56:$CY$62,CE$38)*$B58))</f>
        <v>0</v>
      </c>
      <c r="CX58" s="257">
        <f ca="1">IF($V58=$B58,0,IF(AND('Bonus Depreciation Help'!$C$34="50%",$V$5=Inservice),VLOOKUP($C$2,'LookUp Ranges'!$A$64:$CY$69,CF$38)*$B58,VLOOKUP($C$2,'LookUp Ranges'!$A$56:$CY$62,CF$38)*$B58))</f>
        <v>0</v>
      </c>
      <c r="CY58" s="247">
        <f t="shared" ca="1" si="28"/>
        <v>0</v>
      </c>
    </row>
    <row r="59" spans="1:103" x14ac:dyDescent="0.2">
      <c r="A59" s="246">
        <f t="shared" si="26"/>
        <v>21</v>
      </c>
      <c r="B59" s="238">
        <f t="shared" si="27"/>
        <v>0</v>
      </c>
      <c r="C59" s="258"/>
      <c r="D59" s="258"/>
      <c r="E59" s="258"/>
      <c r="F59" s="258"/>
      <c r="G59" s="258"/>
      <c r="H59" s="258"/>
      <c r="I59" s="258"/>
      <c r="J59" s="258"/>
      <c r="K59" s="258"/>
      <c r="L59" s="258"/>
      <c r="M59" s="258"/>
      <c r="N59" s="258"/>
      <c r="O59" s="258"/>
      <c r="P59" s="258"/>
      <c r="Q59" s="258"/>
      <c r="R59" s="258"/>
      <c r="S59" s="258"/>
      <c r="T59" s="258"/>
      <c r="U59" s="258"/>
      <c r="V59" s="259"/>
      <c r="W59" s="260">
        <f ca="1">IF(AND('Bonus Depreciation Help'!$C$34="100%",W$5=Inservice),$B59,IF(AND('Bonus Depreciation Help'!$C$34="50%",W$5=Inservice),VLOOKUP($C$2,'LookUp Ranges'!$A$64:$CY$69,D$38)*$B59,VLOOKUP($C$2,'LookUp Ranges'!$A$56:$CY$62,D$38)*$B59))</f>
        <v>0</v>
      </c>
      <c r="X59" s="260">
        <f ca="1">IF($W59=$B59,0,IF(AND('Bonus Depreciation Help'!$C$34="50%",$W$5=Inservice),VLOOKUP($C$2,'LookUp Ranges'!$A$64:$CY$69,E$38)*$B59,VLOOKUP($C$2,'LookUp Ranges'!$A$56:$CY$62,E$38)*$B59))</f>
        <v>0</v>
      </c>
      <c r="Y59" s="260">
        <f ca="1">IF($W59=$B59,0,IF(AND('Bonus Depreciation Help'!$C$34="50%",$W$5=Inservice),VLOOKUP($C$2,'LookUp Ranges'!$A$64:$CY$69,F$38)*$B59,VLOOKUP($C$2,'LookUp Ranges'!$A$56:$CY$62,F$38)*$B59))</f>
        <v>0</v>
      </c>
      <c r="Z59" s="261">
        <f ca="1">IF($W59=$B59,0,IF(AND('Bonus Depreciation Help'!$C$34="50%",$W$5=Inservice),VLOOKUP($C$2,'LookUp Ranges'!$A$64:$CY$69,G$38)*$B59,VLOOKUP($C$2,'LookUp Ranges'!$A$56:$CY$62,G$38)*$B59))</f>
        <v>0</v>
      </c>
      <c r="AA59" s="261">
        <f ca="1">IF($W59=$B59,0,IF(AND('Bonus Depreciation Help'!$C$34="50%",$W$5=Inservice),VLOOKUP($C$2,'LookUp Ranges'!$A$64:$CY$69,H$38)*$B59,VLOOKUP($C$2,'LookUp Ranges'!$A$56:$CY$62,H$38)*$B59))</f>
        <v>0</v>
      </c>
      <c r="AB59" s="261">
        <f ca="1">IF($W59=$B59,0,IF(AND('Bonus Depreciation Help'!$C$34="50%",$W$5=Inservice),VLOOKUP($C$2,'LookUp Ranges'!$A$64:$CY$69,I$38)*$B59,VLOOKUP($C$2,'LookUp Ranges'!$A$56:$CY$62,I$38)*$B59))</f>
        <v>0</v>
      </c>
      <c r="AC59" s="261">
        <f ca="1">IF($W59=$B59,0,IF(AND('Bonus Depreciation Help'!$C$34="50%",$W$5=Inservice),VLOOKUP($C$2,'LookUp Ranges'!$A$64:$CY$69,J$38)*$B59,VLOOKUP($C$2,'LookUp Ranges'!$A$56:$CY$62,J$38)*$B59))</f>
        <v>0</v>
      </c>
      <c r="AD59" s="261">
        <f ca="1">IF($W59=$B59,0,IF(AND('Bonus Depreciation Help'!$C$34="50%",$W$5=Inservice),VLOOKUP($C$2,'LookUp Ranges'!$A$64:$CY$69,K$38)*$B59,VLOOKUP($C$2,'LookUp Ranges'!$A$56:$CY$62,K$38)*$B59))</f>
        <v>0</v>
      </c>
      <c r="AE59" s="261">
        <f ca="1">IF($W59=$B59,0,IF(AND('Bonus Depreciation Help'!$C$34="50%",$W$5=Inservice),VLOOKUP($C$2,'LookUp Ranges'!$A$64:$CY$69,L$38)*$B59,VLOOKUP($C$2,'LookUp Ranges'!$A$56:$CY$62,L$38)*$B59))</f>
        <v>0</v>
      </c>
      <c r="AF59" s="261">
        <f ca="1">IF($W59=$B59,0,IF(AND('Bonus Depreciation Help'!$C$34="50%",$W$5=Inservice),VLOOKUP($C$2,'LookUp Ranges'!$A$64:$CY$69,M$38)*$B59,VLOOKUP($C$2,'LookUp Ranges'!$A$56:$CY$62,M$38)*$B59))</f>
        <v>0</v>
      </c>
      <c r="AG59" s="261">
        <f ca="1">IF($W59=$B59,0,IF(AND('Bonus Depreciation Help'!$C$34="50%",$W$5=Inservice),VLOOKUP($C$2,'LookUp Ranges'!$A$64:$CY$69,N$38)*$B59,VLOOKUP($C$2,'LookUp Ranges'!$A$56:$CY$62,N$38)*$B59))</f>
        <v>0</v>
      </c>
      <c r="AH59" s="261">
        <f ca="1">IF($W59=$B59,0,IF(AND('Bonus Depreciation Help'!$C$34="50%",$W$5=Inservice),VLOOKUP($C$2,'LookUp Ranges'!$A$64:$CY$69,O$38)*$B59,VLOOKUP($C$2,'LookUp Ranges'!$A$56:$CY$62,O$38)*$B59))</f>
        <v>0</v>
      </c>
      <c r="AI59" s="261">
        <f ca="1">IF($W59=$B59,0,IF(AND('Bonus Depreciation Help'!$C$34="50%",$W$5=Inservice),VLOOKUP($C$2,'LookUp Ranges'!$A$64:$CY$69,P$38)*$B59,VLOOKUP($C$2,'LookUp Ranges'!$A$56:$CY$62,P$38)*$B59))</f>
        <v>0</v>
      </c>
      <c r="AJ59" s="261">
        <f ca="1">IF($W59=$B59,0,IF(AND('Bonus Depreciation Help'!$C$34="50%",$W$5=Inservice),VLOOKUP($C$2,'LookUp Ranges'!$A$64:$CY$69,Q$38)*$B59,VLOOKUP($C$2,'LookUp Ranges'!$A$56:$CY$62,Q$38)*$B59))</f>
        <v>0</v>
      </c>
      <c r="AK59" s="261">
        <f ca="1">IF($W59=$B59,0,IF(AND('Bonus Depreciation Help'!$C$34="50%",$W$5=Inservice),VLOOKUP($C$2,'LookUp Ranges'!$A$64:$CY$69,R$38)*$B59,VLOOKUP($C$2,'LookUp Ranges'!$A$56:$CY$62,R$38)*$B59))</f>
        <v>0</v>
      </c>
      <c r="AL59" s="261">
        <f ca="1">IF($W59=$B59,0,IF(AND('Bonus Depreciation Help'!$C$34="50%",$W$5=Inservice),VLOOKUP($C$2,'LookUp Ranges'!$A$64:$CY$69,S$38)*$B59,VLOOKUP($C$2,'LookUp Ranges'!$A$56:$CY$62,S$38)*$B59))</f>
        <v>0</v>
      </c>
      <c r="AM59" s="261">
        <f ca="1">IF($W59=$B59,0,IF(AND('Bonus Depreciation Help'!$C$34="50%",$W$5=Inservice),VLOOKUP($C$2,'LookUp Ranges'!$A$64:$CY$69,T$38)*$B59,VLOOKUP($C$2,'LookUp Ranges'!$A$56:$CY$62,T$38)*$B59))</f>
        <v>0</v>
      </c>
      <c r="AN59" s="261">
        <f ca="1">IF($W59=$B59,0,IF(AND('Bonus Depreciation Help'!$C$34="50%",$W$5=Inservice),VLOOKUP($C$2,'LookUp Ranges'!$A$64:$CY$69,U$38)*$B59,VLOOKUP($C$2,'LookUp Ranges'!$A$56:$CY$62,U$38)*$B59))</f>
        <v>0</v>
      </c>
      <c r="AO59" s="261">
        <f ca="1">IF($W59=$B59,0,IF(AND('Bonus Depreciation Help'!$C$34="50%",$W$5=Inservice),VLOOKUP($C$2,'LookUp Ranges'!$A$64:$CY$69,V$38)*$B59,VLOOKUP($C$2,'LookUp Ranges'!$A$56:$CY$62,V$38)*$B59))</f>
        <v>0</v>
      </c>
      <c r="AP59" s="261">
        <f ca="1">IF($W59=$B59,0,IF(AND('Bonus Depreciation Help'!$C$34="50%",$W$5=Inservice),VLOOKUP($C$2,'LookUp Ranges'!$A$64:$CY$69,W$38)*$B59,VLOOKUP($C$2,'LookUp Ranges'!$A$56:$CY$62,W$38)*$B59))</f>
        <v>0</v>
      </c>
      <c r="AQ59" s="261">
        <f ca="1">IF($W59=$B59,0,IF(AND('Bonus Depreciation Help'!$C$34="50%",$W$5=Inservice),VLOOKUP($C$2,'LookUp Ranges'!$A$64:$CY$69,X$38)*$B59,VLOOKUP($C$2,'LookUp Ranges'!$A$56:$CY$62,X$38)*$B59))</f>
        <v>0</v>
      </c>
      <c r="AR59" s="261">
        <f ca="1">IF($W59=$B59,0,IF(AND('Bonus Depreciation Help'!$C$34="50%",$W$5=Inservice),VLOOKUP($C$2,'LookUp Ranges'!$A$64:$CY$69,Y$38)*$B59,VLOOKUP($C$2,'LookUp Ranges'!$A$56:$CY$62,Y$38)*$B59))</f>
        <v>0</v>
      </c>
      <c r="AS59" s="261">
        <f ca="1">IF($W59=$B59,0,IF(AND('Bonus Depreciation Help'!$C$34="50%",$W$5=Inservice),VLOOKUP($C$2,'LookUp Ranges'!$A$64:$CY$69,Z$38)*$B59,VLOOKUP($C$2,'LookUp Ranges'!$A$56:$CY$62,Z$38)*$B59))</f>
        <v>0</v>
      </c>
      <c r="AT59" s="261">
        <f ca="1">IF($W59=$B59,0,IF(AND('Bonus Depreciation Help'!$C$34="50%",$W$5=Inservice),VLOOKUP($C$2,'LookUp Ranges'!$A$64:$CY$69,AA$38)*$B59,VLOOKUP($C$2,'LookUp Ranges'!$A$56:$CY$62,AA$38)*$B59))</f>
        <v>0</v>
      </c>
      <c r="AU59" s="261">
        <f ca="1">IF($W59=$B59,0,IF(AND('Bonus Depreciation Help'!$C$34="50%",$W$5=Inservice),VLOOKUP($C$2,'LookUp Ranges'!$A$64:$CY$69,AB$38)*$B59,VLOOKUP($C$2,'LookUp Ranges'!$A$56:$CY$62,AB$38)*$B59))</f>
        <v>0</v>
      </c>
      <c r="AV59" s="261">
        <f ca="1">IF($W59=$B59,0,IF(AND('Bonus Depreciation Help'!$C$34="50%",$W$5=Inservice),VLOOKUP($C$2,'LookUp Ranges'!$A$64:$CY$69,AC$38)*$B59,VLOOKUP($C$2,'LookUp Ranges'!$A$56:$CY$62,AC$38)*$B59))</f>
        <v>0</v>
      </c>
      <c r="AW59" s="261">
        <f ca="1">IF($W59=$B59,0,IF(AND('Bonus Depreciation Help'!$C$34="50%",$W$5=Inservice),VLOOKUP($C$2,'LookUp Ranges'!$A$64:$CY$69,AD$38)*$B59,VLOOKUP($C$2,'LookUp Ranges'!$A$56:$CY$62,AD$38)*$B59))</f>
        <v>0</v>
      </c>
      <c r="AX59" s="261">
        <f ca="1">IF($W59=$B59,0,IF(AND('Bonus Depreciation Help'!$C$34="50%",$W$5=Inservice),VLOOKUP($C$2,'LookUp Ranges'!$A$64:$CY$69,AE$38)*$B59,VLOOKUP($C$2,'LookUp Ranges'!$A$56:$CY$62,AE$38)*$B59))</f>
        <v>0</v>
      </c>
      <c r="AY59" s="261">
        <f ca="1">IF($W59=$B59,0,IF(AND('Bonus Depreciation Help'!$C$34="50%",$W$5=Inservice),VLOOKUP($C$2,'LookUp Ranges'!$A$64:$CY$69,AF$38)*$B59,VLOOKUP($C$2,'LookUp Ranges'!$A$56:$CY$62,AF$38)*$B59))</f>
        <v>0</v>
      </c>
      <c r="AZ59" s="261">
        <f ca="1">IF($W59=$B59,0,IF(AND('Bonus Depreciation Help'!$C$34="50%",$W$5=Inservice),VLOOKUP($C$2,'LookUp Ranges'!$A$64:$CY$69,AG$38)*$B59,VLOOKUP($C$2,'LookUp Ranges'!$A$56:$CY$62,AG$38)*$B59))</f>
        <v>0</v>
      </c>
      <c r="BA59" s="261">
        <f ca="1">IF($W59=$B59,0,IF(AND('Bonus Depreciation Help'!$C$34="50%",$W$5=Inservice),VLOOKUP($C$2,'LookUp Ranges'!$A$64:$CY$69,AH$38)*$B59,VLOOKUP($C$2,'LookUp Ranges'!$A$56:$CY$62,AH$38)*$B59))</f>
        <v>0</v>
      </c>
      <c r="BB59" s="261">
        <f ca="1">IF($W59=$B59,0,IF(AND('Bonus Depreciation Help'!$C$34="50%",$W$5=Inservice),VLOOKUP($C$2,'LookUp Ranges'!$A$64:$CY$69,AI$38)*$B59,VLOOKUP($C$2,'LookUp Ranges'!$A$56:$CY$62,AI$38)*$B59))</f>
        <v>0</v>
      </c>
      <c r="BC59" s="261">
        <f ca="1">IF($W59=$B59,0,IF(AND('Bonus Depreciation Help'!$C$34="50%",$W$5=Inservice),VLOOKUP($C$2,'LookUp Ranges'!$A$64:$CY$69,AJ$38)*$B59,VLOOKUP($C$2,'LookUp Ranges'!$A$56:$CY$62,AJ$38)*$B59))</f>
        <v>0</v>
      </c>
      <c r="BD59" s="261">
        <f ca="1">IF($W59=$B59,0,IF(AND('Bonus Depreciation Help'!$C$34="50%",$W$5=Inservice),VLOOKUP($C$2,'LookUp Ranges'!$A$64:$CY$69,AK$38)*$B59,VLOOKUP($C$2,'LookUp Ranges'!$A$56:$CY$62,AK$38)*$B59))</f>
        <v>0</v>
      </c>
      <c r="BE59" s="261">
        <f ca="1">IF($W59=$B59,0,IF(AND('Bonus Depreciation Help'!$C$34="50%",$W$5=Inservice),VLOOKUP($C$2,'LookUp Ranges'!$A$64:$CY$69,AL$38)*$B59,VLOOKUP($C$2,'LookUp Ranges'!$A$56:$CY$62,AL$38)*$B59))</f>
        <v>0</v>
      </c>
      <c r="BF59" s="261">
        <f ca="1">IF($W59=$B59,0,IF(AND('Bonus Depreciation Help'!$C$34="50%",$W$5=Inservice),VLOOKUP($C$2,'LookUp Ranges'!$A$64:$CY$69,AM$38)*$B59,VLOOKUP($C$2,'LookUp Ranges'!$A$56:$CY$62,AM$38)*$B59))</f>
        <v>0</v>
      </c>
      <c r="BG59" s="261">
        <f ca="1">IF($W59=$B59,0,IF(AND('Bonus Depreciation Help'!$C$34="50%",$W$5=Inservice),VLOOKUP($C$2,'LookUp Ranges'!$A$64:$CY$69,AN$38)*$B59,VLOOKUP($C$2,'LookUp Ranges'!$A$56:$CY$62,AN$38)*$B59))</f>
        <v>0</v>
      </c>
      <c r="BH59" s="261">
        <f ca="1">IF($W59=$B59,0,IF(AND('Bonus Depreciation Help'!$C$34="50%",$W$5=Inservice),VLOOKUP($C$2,'LookUp Ranges'!$A$64:$CY$69,AO$38)*$B59,VLOOKUP($C$2,'LookUp Ranges'!$A$56:$CY$62,AO$38)*$B59))</f>
        <v>0</v>
      </c>
      <c r="BI59" s="261">
        <f ca="1">IF($W59=$B59,0,IF(AND('Bonus Depreciation Help'!$C$34="50%",$W$5=Inservice),VLOOKUP($C$2,'LookUp Ranges'!$A$64:$CY$69,AP$38)*$B59,VLOOKUP($C$2,'LookUp Ranges'!$A$56:$CY$62,AP$38)*$B59))</f>
        <v>0</v>
      </c>
      <c r="BJ59" s="261">
        <f ca="1">IF($W59=$B59,0,IF(AND('Bonus Depreciation Help'!$C$34="50%",$W$5=Inservice),VLOOKUP($C$2,'LookUp Ranges'!$A$64:$CY$69,AQ$38)*$B59,VLOOKUP($C$2,'LookUp Ranges'!$A$56:$CY$62,AQ$38)*$B59))</f>
        <v>0</v>
      </c>
      <c r="BK59" s="261">
        <f ca="1">IF($W59=$B59,0,IF(AND('Bonus Depreciation Help'!$C$34="50%",$W$5=Inservice),VLOOKUP($C$2,'LookUp Ranges'!$A$64:$CY$69,AR$38)*$B59,VLOOKUP($C$2,'LookUp Ranges'!$A$56:$CY$62,AR$38)*$B59))</f>
        <v>0</v>
      </c>
      <c r="BL59" s="261">
        <f ca="1">IF($W59=$B59,0,IF(AND('Bonus Depreciation Help'!$C$34="50%",$W$5=Inservice),VLOOKUP($C$2,'LookUp Ranges'!$A$64:$CY$69,AS$38)*$B59,VLOOKUP($C$2,'LookUp Ranges'!$A$56:$CY$62,AS$38)*$B59))</f>
        <v>0</v>
      </c>
      <c r="BM59" s="261">
        <f ca="1">IF($W59=$B59,0,IF(AND('Bonus Depreciation Help'!$C$34="50%",$W$5=Inservice),VLOOKUP($C$2,'LookUp Ranges'!$A$64:$CY$69,AT$38)*$B59,VLOOKUP($C$2,'LookUp Ranges'!$A$56:$CY$62,AT$38)*$B59))</f>
        <v>0</v>
      </c>
      <c r="BN59" s="261">
        <f ca="1">IF($W59=$B59,0,IF(AND('Bonus Depreciation Help'!$C$34="50%",$W$5=Inservice),VLOOKUP($C$2,'LookUp Ranges'!$A$64:$CY$69,AU$38)*$B59,VLOOKUP($C$2,'LookUp Ranges'!$A$56:$CY$62,AU$38)*$B59))</f>
        <v>0</v>
      </c>
      <c r="BO59" s="261">
        <f ca="1">IF($W59=$B59,0,IF(AND('Bonus Depreciation Help'!$C$34="50%",$W$5=Inservice),VLOOKUP($C$2,'LookUp Ranges'!$A$64:$CY$69,AV$38)*$B59,VLOOKUP($C$2,'LookUp Ranges'!$A$56:$CY$62,AV$38)*$B59))</f>
        <v>0</v>
      </c>
      <c r="BP59" s="261">
        <f ca="1">IF($W59=$B59,0,IF(AND('Bonus Depreciation Help'!$C$34="50%",$W$5=Inservice),VLOOKUP($C$2,'LookUp Ranges'!$A$64:$CY$69,AW$38)*$B59,VLOOKUP($C$2,'LookUp Ranges'!$A$56:$CY$62,AW$38)*$B59))</f>
        <v>0</v>
      </c>
      <c r="BQ59" s="261">
        <f ca="1">IF($W59=$B59,0,IF(AND('Bonus Depreciation Help'!$C$34="50%",$W$5=Inservice),VLOOKUP($C$2,'LookUp Ranges'!$A$64:$CY$69,AX$38)*$B59,VLOOKUP($C$2,'LookUp Ranges'!$A$56:$CY$62,AX$38)*$B59))</f>
        <v>0</v>
      </c>
      <c r="BR59" s="261">
        <f ca="1">IF($W59=$B59,0,IF(AND('Bonus Depreciation Help'!$C$34="50%",$W$5=Inservice),VLOOKUP($C$2,'LookUp Ranges'!$A$64:$CY$69,AY$38)*$B59,VLOOKUP($C$2,'LookUp Ranges'!$A$56:$CY$62,AY$38)*$B59))</f>
        <v>0</v>
      </c>
      <c r="BS59" s="261">
        <f ca="1">IF($W59=$B59,0,IF(AND('Bonus Depreciation Help'!$C$34="50%",$W$5=Inservice),VLOOKUP($C$2,'LookUp Ranges'!$A$64:$CY$69,AZ$38)*$B59,VLOOKUP($C$2,'LookUp Ranges'!$A$56:$CY$62,AZ$38)*$B59))</f>
        <v>0</v>
      </c>
      <c r="BT59" s="261">
        <f ca="1">IF($W59=$B59,0,IF(AND('Bonus Depreciation Help'!$C$34="50%",$W$5=Inservice),VLOOKUP($C$2,'LookUp Ranges'!$A$64:$CY$69,BA$38)*$B59,VLOOKUP($C$2,'LookUp Ranges'!$A$56:$CY$62,BA$38)*$B59))</f>
        <v>0</v>
      </c>
      <c r="BU59" s="261">
        <f ca="1">IF($W59=$B59,0,IF(AND('Bonus Depreciation Help'!$C$34="50%",$W$5=Inservice),VLOOKUP($C$2,'LookUp Ranges'!$A$64:$CY$69,BB$38)*$B59,VLOOKUP($C$2,'LookUp Ranges'!$A$56:$CY$62,BB$38)*$B59))</f>
        <v>0</v>
      </c>
      <c r="BV59" s="261">
        <f ca="1">IF($W59=$B59,0,IF(AND('Bonus Depreciation Help'!$C$34="50%",$W$5=Inservice),VLOOKUP($C$2,'LookUp Ranges'!$A$64:$CY$69,BC$38)*$B59,VLOOKUP($C$2,'LookUp Ranges'!$A$56:$CY$62,BC$38)*$B59))</f>
        <v>0</v>
      </c>
      <c r="BW59" s="261">
        <f ca="1">IF($W59=$B59,0,IF(AND('Bonus Depreciation Help'!$C$34="50%",$W$5=Inservice),VLOOKUP($C$2,'LookUp Ranges'!$A$64:$CY$69,BD$38)*$B59,VLOOKUP($C$2,'LookUp Ranges'!$A$56:$CY$62,BD$38)*$B59))</f>
        <v>0</v>
      </c>
      <c r="BX59" s="261">
        <f ca="1">IF($W59=$B59,0,IF(AND('Bonus Depreciation Help'!$C$34="50%",$W$5=Inservice),VLOOKUP($C$2,'LookUp Ranges'!$A$64:$CY$69,BE$38)*$B59,VLOOKUP($C$2,'LookUp Ranges'!$A$56:$CY$62,BE$38)*$B59))</f>
        <v>0</v>
      </c>
      <c r="BY59" s="261">
        <f ca="1">IF($W59=$B59,0,IF(AND('Bonus Depreciation Help'!$C$34="50%",$W$5=Inservice),VLOOKUP($C$2,'LookUp Ranges'!$A$64:$CY$69,BF$38)*$B59,VLOOKUP($C$2,'LookUp Ranges'!$A$56:$CY$62,BF$38)*$B59))</f>
        <v>0</v>
      </c>
      <c r="BZ59" s="261">
        <f ca="1">IF($W59=$B59,0,IF(AND('Bonus Depreciation Help'!$C$34="50%",$W$5=Inservice),VLOOKUP($C$2,'LookUp Ranges'!$A$64:$CY$69,BG$38)*$B59,VLOOKUP($C$2,'LookUp Ranges'!$A$56:$CY$62,BG$38)*$B59))</f>
        <v>0</v>
      </c>
      <c r="CA59" s="261">
        <f ca="1">IF($W59=$B59,0,IF(AND('Bonus Depreciation Help'!$C$34="50%",$W$5=Inservice),VLOOKUP($C$2,'LookUp Ranges'!$A$64:$CY$69,BH$38)*$B59,VLOOKUP($C$2,'LookUp Ranges'!$A$56:$CY$62,BH$38)*$B59))</f>
        <v>0</v>
      </c>
      <c r="CB59" s="261">
        <f ca="1">IF($W59=$B59,0,IF(AND('Bonus Depreciation Help'!$C$34="50%",$W$5=Inservice),VLOOKUP($C$2,'LookUp Ranges'!$A$64:$CY$69,BI$38)*$B59,VLOOKUP($C$2,'LookUp Ranges'!$A$56:$CY$62,BI$38)*$B59))</f>
        <v>0</v>
      </c>
      <c r="CC59" s="261">
        <f ca="1">IF($W59=$B59,0,IF(AND('Bonus Depreciation Help'!$C$34="50%",$W$5=Inservice),VLOOKUP($C$2,'LookUp Ranges'!$A$64:$CY$69,BJ$38)*$B59,VLOOKUP($C$2,'LookUp Ranges'!$A$56:$CY$62,BJ$38)*$B59))</f>
        <v>0</v>
      </c>
      <c r="CD59" s="261">
        <f ca="1">IF($W59=$B59,0,IF(AND('Bonus Depreciation Help'!$C$34="50%",$W$5=Inservice),VLOOKUP($C$2,'LookUp Ranges'!$A$64:$CY$69,BK$38)*$B59,VLOOKUP($C$2,'LookUp Ranges'!$A$56:$CY$62,BK$38)*$B59))</f>
        <v>0</v>
      </c>
      <c r="CE59" s="261">
        <f ca="1">IF($W59=$B59,0,IF(AND('Bonus Depreciation Help'!$C$34="50%",$W$5=Inservice),VLOOKUP($C$2,'LookUp Ranges'!$A$64:$CY$69,BL$38)*$B59,VLOOKUP($C$2,'LookUp Ranges'!$A$56:$CY$62,BL$38)*$B59))</f>
        <v>0</v>
      </c>
      <c r="CF59" s="261">
        <f ca="1">IF($W59=$B59,0,IF(AND('Bonus Depreciation Help'!$C$34="50%",$W$5=Inservice),VLOOKUP($C$2,'LookUp Ranges'!$A$64:$CY$69,BM$38)*$B59,VLOOKUP($C$2,'LookUp Ranges'!$A$56:$CY$62,BM$38)*$B59))</f>
        <v>0</v>
      </c>
      <c r="CG59" s="261">
        <f ca="1">IF($W59=$B59,0,IF(AND('Bonus Depreciation Help'!$C$34="50%",$W$5=Inservice),VLOOKUP($C$2,'LookUp Ranges'!$A$64:$CY$69,BN$38)*$B59,VLOOKUP($C$2,'LookUp Ranges'!$A$56:$CY$62,BN$38)*$B59))</f>
        <v>0</v>
      </c>
      <c r="CH59" s="261">
        <f ca="1">IF($W59=$B59,0,IF(AND('Bonus Depreciation Help'!$C$34="50%",$W$5=Inservice),VLOOKUP($C$2,'LookUp Ranges'!$A$64:$CY$69,BO$38)*$B59,VLOOKUP($C$2,'LookUp Ranges'!$A$56:$CY$62,BO$38)*$B59))</f>
        <v>0</v>
      </c>
      <c r="CI59" s="261">
        <f ca="1">IF($W59=$B59,0,IF(AND('Bonus Depreciation Help'!$C$34="50%",$W$5=Inservice),VLOOKUP($C$2,'LookUp Ranges'!$A$64:$CY$69,BP$38)*$B59,VLOOKUP($C$2,'LookUp Ranges'!$A$56:$CY$62,BP$38)*$B59))</f>
        <v>0</v>
      </c>
      <c r="CJ59" s="261">
        <f ca="1">IF($W59=$B59,0,IF(AND('Bonus Depreciation Help'!$C$34="50%",$W$5=Inservice),VLOOKUP($C$2,'LookUp Ranges'!$A$64:$CY$69,BQ$38)*$B59,VLOOKUP($C$2,'LookUp Ranges'!$A$56:$CY$62,BQ$38)*$B59))</f>
        <v>0</v>
      </c>
      <c r="CK59" s="261">
        <f ca="1">IF($W59=$B59,0,IF(AND('Bonus Depreciation Help'!$C$34="50%",$W$5=Inservice),VLOOKUP($C$2,'LookUp Ranges'!$A$64:$CY$69,BR$38)*$B59,VLOOKUP($C$2,'LookUp Ranges'!$A$56:$CY$62,BR$38)*$B59))</f>
        <v>0</v>
      </c>
      <c r="CL59" s="261">
        <f ca="1">IF($W59=$B59,0,IF(AND('Bonus Depreciation Help'!$C$34="50%",$W$5=Inservice),VLOOKUP($C$2,'LookUp Ranges'!$A$64:$CY$69,BS$38)*$B59,VLOOKUP($C$2,'LookUp Ranges'!$A$56:$CY$62,BS$38)*$B59))</f>
        <v>0</v>
      </c>
      <c r="CM59" s="261">
        <f ca="1">IF($W59=$B59,0,IF(AND('Bonus Depreciation Help'!$C$34="50%",$W$5=Inservice),VLOOKUP($C$2,'LookUp Ranges'!$A$64:$CY$69,BT$38)*$B59,VLOOKUP($C$2,'LookUp Ranges'!$A$56:$CY$62,BT$38)*$B59))</f>
        <v>0</v>
      </c>
      <c r="CN59" s="261">
        <f ca="1">IF($W59=$B59,0,IF(AND('Bonus Depreciation Help'!$C$34="50%",$W$5=Inservice),VLOOKUP($C$2,'LookUp Ranges'!$A$64:$CY$69,BU$38)*$B59,VLOOKUP($C$2,'LookUp Ranges'!$A$56:$CY$62,BU$38)*$B59))</f>
        <v>0</v>
      </c>
      <c r="CO59" s="261">
        <f ca="1">IF($W59=$B59,0,IF(AND('Bonus Depreciation Help'!$C$34="50%",$W$5=Inservice),VLOOKUP($C$2,'LookUp Ranges'!$A$64:$CY$69,BV$38)*$B59,VLOOKUP($C$2,'LookUp Ranges'!$A$56:$CY$62,BV$38)*$B59))</f>
        <v>0</v>
      </c>
      <c r="CP59" s="261">
        <f ca="1">IF($W59=$B59,0,IF(AND('Bonus Depreciation Help'!$C$34="50%",$W$5=Inservice),VLOOKUP($C$2,'LookUp Ranges'!$A$64:$CY$69,BW$38)*$B59,VLOOKUP($C$2,'LookUp Ranges'!$A$56:$CY$62,BW$38)*$B59))</f>
        <v>0</v>
      </c>
      <c r="CQ59" s="261">
        <f ca="1">IF($W59=$B59,0,IF(AND('Bonus Depreciation Help'!$C$34="50%",$W$5=Inservice),VLOOKUP($C$2,'LookUp Ranges'!$A$64:$CY$69,BX$38)*$B59,VLOOKUP($C$2,'LookUp Ranges'!$A$56:$CY$62,BX$38)*$B59))</f>
        <v>0</v>
      </c>
      <c r="CR59" s="261">
        <f ca="1">IF($W59=$B59,0,IF(AND('Bonus Depreciation Help'!$C$34="50%",$W$5=Inservice),VLOOKUP($C$2,'LookUp Ranges'!$A$64:$CY$69,BY$38)*$B59,VLOOKUP($C$2,'LookUp Ranges'!$A$56:$CY$62,BY$38)*$B59))</f>
        <v>0</v>
      </c>
      <c r="CS59" s="261">
        <f ca="1">IF($W59=$B59,0,IF(AND('Bonus Depreciation Help'!$C$34="50%",$W$5=Inservice),VLOOKUP($C$2,'LookUp Ranges'!$A$64:$CY$69,BZ$38)*$B59,VLOOKUP($C$2,'LookUp Ranges'!$A$56:$CY$62,BZ$38)*$B59))</f>
        <v>0</v>
      </c>
      <c r="CT59" s="261">
        <f ca="1">IF($W59=$B59,0,IF(AND('Bonus Depreciation Help'!$C$34="50%",$W$5=Inservice),VLOOKUP($C$2,'LookUp Ranges'!$A$64:$CY$69,CA$38)*$B59,VLOOKUP($C$2,'LookUp Ranges'!$A$56:$CY$62,CA$38)*$B59))</f>
        <v>0</v>
      </c>
      <c r="CU59" s="261">
        <f ca="1">IF($W59=$B59,0,IF(AND('Bonus Depreciation Help'!$C$34="50%",$W$5=Inservice),VLOOKUP($C$2,'LookUp Ranges'!$A$64:$CY$69,CB$38)*$B59,VLOOKUP($C$2,'LookUp Ranges'!$A$56:$CY$62,CB$38)*$B59))</f>
        <v>0</v>
      </c>
      <c r="CV59" s="261">
        <f ca="1">IF($W59=$B59,0,IF(AND('Bonus Depreciation Help'!$C$34="50%",$W$5=Inservice),VLOOKUP($C$2,'LookUp Ranges'!$A$64:$CY$69,CC$38)*$B59,VLOOKUP($C$2,'LookUp Ranges'!$A$56:$CY$62,CC$38)*$B59))</f>
        <v>0</v>
      </c>
      <c r="CW59" s="261">
        <f ca="1">IF($W59=$B59,0,IF(AND('Bonus Depreciation Help'!$C$34="50%",$W$5=Inservice),VLOOKUP($C$2,'LookUp Ranges'!$A$64:$CY$69,CD$38)*$B59,VLOOKUP($C$2,'LookUp Ranges'!$A$56:$CY$62,CD$38)*$B59))</f>
        <v>0</v>
      </c>
      <c r="CX59" s="261">
        <f ca="1">IF($W59=$B59,0,IF(AND('Bonus Depreciation Help'!$C$34="50%",$W$5=Inservice),VLOOKUP($C$2,'LookUp Ranges'!$A$64:$CY$69,CE$38)*$B59,VLOOKUP($C$2,'LookUp Ranges'!$A$56:$CY$62,CE$38)*$B59))</f>
        <v>0</v>
      </c>
      <c r="CY59" s="262">
        <f t="shared" ca="1" si="28"/>
        <v>0</v>
      </c>
    </row>
    <row r="60" spans="1:103" s="237" customFormat="1" x14ac:dyDescent="0.2">
      <c r="A60" s="251" t="s">
        <v>70</v>
      </c>
      <c r="B60" s="251"/>
      <c r="C60" s="263">
        <f t="shared" ref="C60:W60" ca="1" si="29">SUM(C39:C59)</f>
        <v>0</v>
      </c>
      <c r="D60" s="263">
        <f t="shared" ca="1" si="29"/>
        <v>0</v>
      </c>
      <c r="E60" s="263">
        <f t="shared" ca="1" si="29"/>
        <v>0</v>
      </c>
      <c r="F60" s="263">
        <f t="shared" ca="1" si="29"/>
        <v>0</v>
      </c>
      <c r="G60" s="263">
        <f t="shared" ca="1" si="29"/>
        <v>0</v>
      </c>
      <c r="H60" s="263">
        <f t="shared" ca="1" si="29"/>
        <v>0</v>
      </c>
      <c r="I60" s="263">
        <f t="shared" ca="1" si="29"/>
        <v>0</v>
      </c>
      <c r="J60" s="263">
        <f t="shared" ca="1" si="29"/>
        <v>0</v>
      </c>
      <c r="K60" s="263">
        <f t="shared" ca="1" si="29"/>
        <v>0</v>
      </c>
      <c r="L60" s="263">
        <f t="shared" ca="1" si="29"/>
        <v>0</v>
      </c>
      <c r="M60" s="263">
        <f t="shared" ca="1" si="29"/>
        <v>0</v>
      </c>
      <c r="N60" s="263">
        <f t="shared" ca="1" si="29"/>
        <v>0</v>
      </c>
      <c r="O60" s="263">
        <f t="shared" ca="1" si="29"/>
        <v>0</v>
      </c>
      <c r="P60" s="263">
        <f t="shared" ca="1" si="29"/>
        <v>0</v>
      </c>
      <c r="Q60" s="263">
        <f t="shared" ca="1" si="29"/>
        <v>0</v>
      </c>
      <c r="R60" s="263">
        <f t="shared" ca="1" si="29"/>
        <v>0</v>
      </c>
      <c r="S60" s="263">
        <f t="shared" ca="1" si="29"/>
        <v>0</v>
      </c>
      <c r="T60" s="263">
        <f t="shared" ca="1" si="29"/>
        <v>0</v>
      </c>
      <c r="U60" s="263">
        <f t="shared" ca="1" si="29"/>
        <v>0</v>
      </c>
      <c r="V60" s="263">
        <f t="shared" ca="1" si="29"/>
        <v>0</v>
      </c>
      <c r="W60" s="263">
        <f t="shared" ca="1" si="29"/>
        <v>0</v>
      </c>
      <c r="X60" s="263">
        <f t="shared" ref="X60:CI60" ca="1" si="30">SUM(X39:X59)</f>
        <v>0</v>
      </c>
      <c r="Y60" s="263">
        <f t="shared" ca="1" si="30"/>
        <v>0</v>
      </c>
      <c r="Z60" s="263">
        <f t="shared" ca="1" si="30"/>
        <v>0</v>
      </c>
      <c r="AA60" s="263">
        <f t="shared" ca="1" si="30"/>
        <v>0</v>
      </c>
      <c r="AB60" s="263">
        <f t="shared" ca="1" si="30"/>
        <v>0</v>
      </c>
      <c r="AC60" s="263">
        <f t="shared" ca="1" si="30"/>
        <v>0</v>
      </c>
      <c r="AD60" s="263">
        <f t="shared" ca="1" si="30"/>
        <v>0</v>
      </c>
      <c r="AE60" s="263">
        <f t="shared" ca="1" si="30"/>
        <v>0</v>
      </c>
      <c r="AF60" s="263">
        <f t="shared" ca="1" si="30"/>
        <v>0</v>
      </c>
      <c r="AG60" s="263">
        <f t="shared" ca="1" si="30"/>
        <v>0</v>
      </c>
      <c r="AH60" s="263">
        <f t="shared" ca="1" si="30"/>
        <v>0</v>
      </c>
      <c r="AI60" s="263">
        <f t="shared" ca="1" si="30"/>
        <v>0</v>
      </c>
      <c r="AJ60" s="263">
        <f t="shared" ca="1" si="30"/>
        <v>0</v>
      </c>
      <c r="AK60" s="263">
        <f t="shared" ca="1" si="30"/>
        <v>0</v>
      </c>
      <c r="AL60" s="263">
        <f t="shared" ca="1" si="30"/>
        <v>0</v>
      </c>
      <c r="AM60" s="263">
        <f t="shared" ca="1" si="30"/>
        <v>0</v>
      </c>
      <c r="AN60" s="263">
        <f t="shared" ca="1" si="30"/>
        <v>0</v>
      </c>
      <c r="AO60" s="263">
        <f t="shared" ca="1" si="30"/>
        <v>0</v>
      </c>
      <c r="AP60" s="263">
        <f t="shared" ca="1" si="30"/>
        <v>0</v>
      </c>
      <c r="AQ60" s="263">
        <f t="shared" ca="1" si="30"/>
        <v>0</v>
      </c>
      <c r="AR60" s="263">
        <f t="shared" ca="1" si="30"/>
        <v>0</v>
      </c>
      <c r="AS60" s="263">
        <f t="shared" ca="1" si="30"/>
        <v>0</v>
      </c>
      <c r="AT60" s="263">
        <f t="shared" ca="1" si="30"/>
        <v>0</v>
      </c>
      <c r="AU60" s="263">
        <f t="shared" ca="1" si="30"/>
        <v>0</v>
      </c>
      <c r="AV60" s="263">
        <f t="shared" ca="1" si="30"/>
        <v>0</v>
      </c>
      <c r="AW60" s="263">
        <f t="shared" ca="1" si="30"/>
        <v>0</v>
      </c>
      <c r="AX60" s="263">
        <f t="shared" ca="1" si="30"/>
        <v>0</v>
      </c>
      <c r="AY60" s="263">
        <f t="shared" ca="1" si="30"/>
        <v>0</v>
      </c>
      <c r="AZ60" s="263">
        <f t="shared" ca="1" si="30"/>
        <v>0</v>
      </c>
      <c r="BA60" s="263">
        <f t="shared" ca="1" si="30"/>
        <v>0</v>
      </c>
      <c r="BB60" s="263">
        <f t="shared" ca="1" si="30"/>
        <v>0</v>
      </c>
      <c r="BC60" s="263">
        <f t="shared" ca="1" si="30"/>
        <v>0</v>
      </c>
      <c r="BD60" s="263">
        <f t="shared" ca="1" si="30"/>
        <v>0</v>
      </c>
      <c r="BE60" s="263">
        <f t="shared" ca="1" si="30"/>
        <v>0</v>
      </c>
      <c r="BF60" s="263">
        <f t="shared" ca="1" si="30"/>
        <v>0</v>
      </c>
      <c r="BG60" s="263">
        <f t="shared" ca="1" si="30"/>
        <v>0</v>
      </c>
      <c r="BH60" s="263">
        <f t="shared" ca="1" si="30"/>
        <v>0</v>
      </c>
      <c r="BI60" s="263">
        <f t="shared" ca="1" si="30"/>
        <v>0</v>
      </c>
      <c r="BJ60" s="263">
        <f t="shared" ca="1" si="30"/>
        <v>0</v>
      </c>
      <c r="BK60" s="263">
        <f t="shared" ca="1" si="30"/>
        <v>0</v>
      </c>
      <c r="BL60" s="263">
        <f t="shared" ca="1" si="30"/>
        <v>0</v>
      </c>
      <c r="BM60" s="263">
        <f t="shared" ca="1" si="30"/>
        <v>0</v>
      </c>
      <c r="BN60" s="263">
        <f t="shared" ca="1" si="30"/>
        <v>0</v>
      </c>
      <c r="BO60" s="263">
        <f t="shared" ca="1" si="30"/>
        <v>0</v>
      </c>
      <c r="BP60" s="263">
        <f t="shared" ca="1" si="30"/>
        <v>0</v>
      </c>
      <c r="BQ60" s="263">
        <f t="shared" ca="1" si="30"/>
        <v>0</v>
      </c>
      <c r="BR60" s="263">
        <f t="shared" ca="1" si="30"/>
        <v>0</v>
      </c>
      <c r="BS60" s="263">
        <f t="shared" ca="1" si="30"/>
        <v>0</v>
      </c>
      <c r="BT60" s="263">
        <f t="shared" ca="1" si="30"/>
        <v>0</v>
      </c>
      <c r="BU60" s="263">
        <f t="shared" ca="1" si="30"/>
        <v>0</v>
      </c>
      <c r="BV60" s="263">
        <f t="shared" ca="1" si="30"/>
        <v>0</v>
      </c>
      <c r="BW60" s="263">
        <f t="shared" ca="1" si="30"/>
        <v>0</v>
      </c>
      <c r="BX60" s="263">
        <f t="shared" ca="1" si="30"/>
        <v>0</v>
      </c>
      <c r="BY60" s="263">
        <f t="shared" ca="1" si="30"/>
        <v>0</v>
      </c>
      <c r="BZ60" s="263">
        <f t="shared" ca="1" si="30"/>
        <v>0</v>
      </c>
      <c r="CA60" s="263">
        <f t="shared" ca="1" si="30"/>
        <v>0</v>
      </c>
      <c r="CB60" s="263">
        <f t="shared" ca="1" si="30"/>
        <v>0</v>
      </c>
      <c r="CC60" s="263">
        <f t="shared" ca="1" si="30"/>
        <v>0</v>
      </c>
      <c r="CD60" s="263">
        <f t="shared" ca="1" si="30"/>
        <v>0</v>
      </c>
      <c r="CE60" s="263">
        <f t="shared" ca="1" si="30"/>
        <v>0</v>
      </c>
      <c r="CF60" s="263">
        <f t="shared" ca="1" si="30"/>
        <v>0</v>
      </c>
      <c r="CG60" s="263">
        <f t="shared" ca="1" si="30"/>
        <v>0</v>
      </c>
      <c r="CH60" s="263">
        <f t="shared" ca="1" si="30"/>
        <v>0</v>
      </c>
      <c r="CI60" s="263">
        <f t="shared" ca="1" si="30"/>
        <v>0</v>
      </c>
      <c r="CJ60" s="263">
        <f t="shared" ref="CJ60:CX60" ca="1" si="31">SUM(CJ39:CJ59)</f>
        <v>0</v>
      </c>
      <c r="CK60" s="263">
        <f t="shared" ca="1" si="31"/>
        <v>0</v>
      </c>
      <c r="CL60" s="263">
        <f t="shared" ca="1" si="31"/>
        <v>0</v>
      </c>
      <c r="CM60" s="263">
        <f t="shared" ca="1" si="31"/>
        <v>0</v>
      </c>
      <c r="CN60" s="263">
        <f t="shared" ca="1" si="31"/>
        <v>0</v>
      </c>
      <c r="CO60" s="263">
        <f t="shared" ca="1" si="31"/>
        <v>0</v>
      </c>
      <c r="CP60" s="263">
        <f t="shared" ca="1" si="31"/>
        <v>0</v>
      </c>
      <c r="CQ60" s="263">
        <f t="shared" ca="1" si="31"/>
        <v>0</v>
      </c>
      <c r="CR60" s="263">
        <f t="shared" ca="1" si="31"/>
        <v>0</v>
      </c>
      <c r="CS60" s="263">
        <f t="shared" ca="1" si="31"/>
        <v>0</v>
      </c>
      <c r="CT60" s="263">
        <f t="shared" ca="1" si="31"/>
        <v>0</v>
      </c>
      <c r="CU60" s="263">
        <f t="shared" ca="1" si="31"/>
        <v>0</v>
      </c>
      <c r="CV60" s="263">
        <f t="shared" ca="1" si="31"/>
        <v>0</v>
      </c>
      <c r="CW60" s="263">
        <f t="shared" ca="1" si="31"/>
        <v>0</v>
      </c>
      <c r="CX60" s="263">
        <f t="shared" ca="1" si="31"/>
        <v>0</v>
      </c>
      <c r="CY60" s="264">
        <f ca="1">SUM(CY39:CY59)</f>
        <v>0</v>
      </c>
    </row>
    <row r="61" spans="1:103" x14ac:dyDescent="0.2">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row>
    <row r="62" spans="1:103" x14ac:dyDescent="0.2">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row>
    <row r="63" spans="1:103" x14ac:dyDescent="0.2">
      <c r="F63" s="266"/>
    </row>
    <row r="64" spans="1:103" x14ac:dyDescent="0.2">
      <c r="F64" s="266"/>
    </row>
  </sheetData>
  <pageMargins left="0.75" right="0.75" top="1" bottom="1" header="0.5" footer="0.5"/>
  <pageSetup scale="3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tint="0.499984740745262"/>
  </sheetPr>
  <dimension ref="A1"/>
  <sheetViews>
    <sheetView workbookViewId="0"/>
  </sheetViews>
  <sheetFormatPr defaultRowHeight="15.7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499984740745262"/>
  </sheetPr>
  <dimension ref="A1:CE71"/>
  <sheetViews>
    <sheetView zoomScale="80" zoomScaleNormal="80" workbookViewId="0">
      <pane xSplit="2" ySplit="4" topLeftCell="C5" activePane="bottomRight" state="frozen"/>
      <selection pane="topRight"/>
      <selection pane="bottomLeft"/>
      <selection pane="bottomRight" activeCell="C5" sqref="C5"/>
    </sheetView>
  </sheetViews>
  <sheetFormatPr defaultColWidth="9" defaultRowHeight="15.75" x14ac:dyDescent="0.25"/>
  <cols>
    <col min="1" max="1" width="40" style="107" customWidth="1"/>
    <col min="2" max="2" width="9.375" style="107" customWidth="1"/>
    <col min="3" max="7" width="11.25" style="107" customWidth="1"/>
    <col min="8" max="8" width="11.125" style="107" customWidth="1"/>
    <col min="9" max="82" width="11.25" style="107" customWidth="1"/>
    <col min="83" max="83" width="2.875" style="107" customWidth="1"/>
    <col min="84" max="16384" width="9" style="107"/>
  </cols>
  <sheetData>
    <row r="1" spans="1:83" x14ac:dyDescent="0.25">
      <c r="A1" s="367" t="s">
        <v>257</v>
      </c>
      <c r="B1" s="367"/>
      <c r="C1" s="367"/>
      <c r="D1" s="431"/>
      <c r="E1" s="431"/>
      <c r="F1" s="431"/>
      <c r="G1" s="52"/>
      <c r="H1" s="52"/>
    </row>
    <row r="2" spans="1:83" ht="18.75" x14ac:dyDescent="0.3">
      <c r="A2" s="595" t="s">
        <v>150</v>
      </c>
      <c r="B2" s="596"/>
    </row>
    <row r="3" spans="1:83" x14ac:dyDescent="0.25">
      <c r="A3" s="597" t="s">
        <v>108</v>
      </c>
      <c r="B3" s="597"/>
    </row>
    <row r="4" spans="1:83" ht="16.5" thickBot="1" x14ac:dyDescent="0.3">
      <c r="B4" s="7"/>
      <c r="C4" s="25">
        <f>Inputs!E26</f>
        <v>2016</v>
      </c>
      <c r="D4" s="25">
        <f ca="1">IF(COUNT($C$4:C4)&gt;=('LookUp Ranges'!$B$141),"",C$4+1)</f>
        <v>2017</v>
      </c>
      <c r="E4" s="25">
        <f ca="1">IF(COUNT($C$4:D4)&gt;=('LookUp Ranges'!$B$141),"",D$4+1)</f>
        <v>2018</v>
      </c>
      <c r="F4" s="25">
        <f ca="1">IF(COUNT($C$4:E4)&gt;=('LookUp Ranges'!$B$141),"",E$4+1)</f>
        <v>2019</v>
      </c>
      <c r="G4" s="25">
        <f ca="1">IF(COUNT($C$4:F4)&gt;=('LookUp Ranges'!$B$141),"",F$4+1)</f>
        <v>2020</v>
      </c>
      <c r="H4" s="25">
        <f ca="1">IF(COUNT($C$4:G4)&gt;=('LookUp Ranges'!$B$141),"",G$4+1)</f>
        <v>2021</v>
      </c>
      <c r="I4" s="25">
        <f ca="1">IF(COUNT($C$4:H4)&gt;=('LookUp Ranges'!$B$141),"",H$4+1)</f>
        <v>2022</v>
      </c>
      <c r="J4" s="25">
        <f ca="1">IF(COUNT($C$4:I4)&gt;=('LookUp Ranges'!$B$141),"",I$4+1)</f>
        <v>2023</v>
      </c>
      <c r="K4" s="25">
        <f ca="1">IF(COUNT($C$4:J4)&gt;=('LookUp Ranges'!$B$141),"",J$4+1)</f>
        <v>2024</v>
      </c>
      <c r="L4" s="25">
        <f ca="1">IF(COUNT($C$4:K4)&gt;=('LookUp Ranges'!$B$141),"",K$4+1)</f>
        <v>2025</v>
      </c>
      <c r="M4" s="25">
        <f ca="1">IF(COUNT($C$4:L4)&gt;=('LookUp Ranges'!$B$141),"",L$4+1)</f>
        <v>2026</v>
      </c>
      <c r="N4" s="25">
        <f ca="1">IF(COUNT($C$4:M4)&gt;=('LookUp Ranges'!$B$141),"",M$4+1)</f>
        <v>2027</v>
      </c>
      <c r="O4" s="25">
        <f ca="1">IF(COUNT($C$4:N4)&gt;=('LookUp Ranges'!$B$141),"",N$4+1)</f>
        <v>2028</v>
      </c>
      <c r="P4" s="25">
        <f ca="1">IF(COUNT($C$4:O4)&gt;=('LookUp Ranges'!$B$141),"",O$4+1)</f>
        <v>2029</v>
      </c>
      <c r="Q4" s="25">
        <f ca="1">IF(COUNT($C$4:P4)&gt;=('LookUp Ranges'!$B$141),"",P$4+1)</f>
        <v>2030</v>
      </c>
      <c r="R4" s="25">
        <f ca="1">IF(COUNT($C$4:Q4)&gt;=('LookUp Ranges'!$B$141),"",Q$4+1)</f>
        <v>2031</v>
      </c>
      <c r="S4" s="25">
        <f ca="1">IF(COUNT($C$4:R4)&gt;=('LookUp Ranges'!$B$141),"",R$4+1)</f>
        <v>2032</v>
      </c>
      <c r="T4" s="25">
        <f ca="1">IF(COUNT($C$4:S4)&gt;=('LookUp Ranges'!$B$141),"",S$4+1)</f>
        <v>2033</v>
      </c>
      <c r="U4" s="25">
        <f ca="1">IF(COUNT($C$4:T4)&gt;=('LookUp Ranges'!$B$141),"",T$4+1)</f>
        <v>2034</v>
      </c>
      <c r="V4" s="25">
        <f ca="1">IF(COUNT($C$4:U4)&gt;=('LookUp Ranges'!$B$141),"",U$4+1)</f>
        <v>2035</v>
      </c>
      <c r="W4" s="25" t="str">
        <f ca="1">IF(COUNT($C$4:V4)&gt;=('LookUp Ranges'!$B$141),"",V$4+1)</f>
        <v/>
      </c>
      <c r="X4" s="25" t="str">
        <f ca="1">IF(COUNT($C$4:W4)&gt;=('LookUp Ranges'!$B$141),"",W$4+1)</f>
        <v/>
      </c>
      <c r="Y4" s="25" t="str">
        <f ca="1">IF(COUNT($C$4:X4)&gt;=('LookUp Ranges'!$B$141),"",X$4+1)</f>
        <v/>
      </c>
      <c r="Z4" s="25" t="str">
        <f ca="1">IF(COUNT($C$4:Y4)&gt;=('LookUp Ranges'!$B$141),"",Y$4+1)</f>
        <v/>
      </c>
      <c r="AA4" s="25" t="str">
        <f ca="1">IF(COUNT($C$4:Z4)&gt;=('LookUp Ranges'!$B$141),"",Z$4+1)</f>
        <v/>
      </c>
      <c r="AB4" s="25" t="str">
        <f ca="1">IF(COUNT($C$4:AA4)&gt;=('LookUp Ranges'!$B$141),"",AA$4+1)</f>
        <v/>
      </c>
      <c r="AC4" s="25" t="str">
        <f ca="1">IF(COUNT($C$4:AB4)&gt;=('LookUp Ranges'!$B$141),"",AB$4+1)</f>
        <v/>
      </c>
      <c r="AD4" s="25" t="str">
        <f ca="1">IF(COUNT($C$4:AC4)&gt;=('LookUp Ranges'!$B$141),"",AC$4+1)</f>
        <v/>
      </c>
      <c r="AE4" s="25" t="str">
        <f ca="1">IF(COUNT($C$4:AD4)&gt;=('LookUp Ranges'!$B$141),"",AD$4+1)</f>
        <v/>
      </c>
      <c r="AF4" s="25" t="str">
        <f ca="1">IF(COUNT($C$4:AE4)&gt;=('LookUp Ranges'!$B$141),"",AE$4+1)</f>
        <v/>
      </c>
      <c r="AG4" s="25" t="str">
        <f ca="1">IF(COUNT($C$4:AF4)&gt;=('LookUp Ranges'!$B$141),"",AF$4+1)</f>
        <v/>
      </c>
      <c r="AH4" s="25" t="str">
        <f ca="1">IF(COUNT($C$4:AG4)&gt;=('LookUp Ranges'!$B$141),"",AG$4+1)</f>
        <v/>
      </c>
      <c r="AI4" s="25" t="str">
        <f ca="1">IF(COUNT($C$4:AH4)&gt;=('LookUp Ranges'!$B$141),"",AH$4+1)</f>
        <v/>
      </c>
      <c r="AJ4" s="25" t="str">
        <f ca="1">IF(COUNT($C$4:AI4)&gt;=('LookUp Ranges'!$B$141),"",AI$4+1)</f>
        <v/>
      </c>
      <c r="AK4" s="25" t="str">
        <f ca="1">IF(COUNT($C$4:AJ4)&gt;=('LookUp Ranges'!$B$141),"",AJ$4+1)</f>
        <v/>
      </c>
      <c r="AL4" s="25" t="str">
        <f ca="1">IF(COUNT($C$4:AK4)&gt;=('LookUp Ranges'!$B$141),"",AK$4+1)</f>
        <v/>
      </c>
      <c r="AM4" s="25" t="str">
        <f ca="1">IF(COUNT($C$4:AL4)&gt;=('LookUp Ranges'!$B$141),"",AL$4+1)</f>
        <v/>
      </c>
      <c r="AN4" s="25" t="str">
        <f ca="1">IF(COUNT($C$4:AM4)&gt;=('LookUp Ranges'!$B$141),"",AM$4+1)</f>
        <v/>
      </c>
      <c r="AO4" s="25" t="str">
        <f ca="1">IF(COUNT($C$4:AN4)&gt;=('LookUp Ranges'!$B$141),"",AN$4+1)</f>
        <v/>
      </c>
      <c r="AP4" s="25" t="str">
        <f ca="1">IF(COUNT($C$4:AO4)&gt;=('LookUp Ranges'!$B$141),"",AO$4+1)</f>
        <v/>
      </c>
      <c r="AQ4" s="25" t="str">
        <f ca="1">IF(COUNT($C$4:AP4)&gt;=('LookUp Ranges'!$B$141),"",AP$4+1)</f>
        <v/>
      </c>
      <c r="AR4" s="25" t="str">
        <f ca="1">IF(COUNT($C$4:AQ4)&gt;=('LookUp Ranges'!$B$141),"",AQ$4+1)</f>
        <v/>
      </c>
      <c r="AS4" s="25" t="str">
        <f ca="1">IF(COUNT($C$4:AR4)&gt;=('LookUp Ranges'!$B$141),"",AR$4+1)</f>
        <v/>
      </c>
      <c r="AT4" s="25" t="str">
        <f ca="1">IF(COUNT($C$4:AS4)&gt;=('LookUp Ranges'!$B$141),"",AS$4+1)</f>
        <v/>
      </c>
      <c r="AU4" s="25" t="str">
        <f ca="1">IF(COUNT($C$4:AT4)&gt;=('LookUp Ranges'!$B$141),"",AT$4+1)</f>
        <v/>
      </c>
      <c r="AV4" s="25" t="str">
        <f ca="1">IF(COUNT($C$4:AU4)&gt;=('LookUp Ranges'!$B$141),"",AU$4+1)</f>
        <v/>
      </c>
      <c r="AW4" s="25" t="str">
        <f ca="1">IF(COUNT($C$4:AV4)&gt;=('LookUp Ranges'!$B$141),"",AV$4+1)</f>
        <v/>
      </c>
      <c r="AX4" s="25" t="str">
        <f ca="1">IF(COUNT($C$4:AW4)&gt;=('LookUp Ranges'!$B$141),"",AW$4+1)</f>
        <v/>
      </c>
      <c r="AY4" s="25" t="str">
        <f ca="1">IF(COUNT($C$4:AX4)&gt;=('LookUp Ranges'!$B$141),"",AX$4+1)</f>
        <v/>
      </c>
      <c r="AZ4" s="25" t="str">
        <f ca="1">IF(COUNT($C$4:AY4)&gt;=('LookUp Ranges'!$B$141),"",AY$4+1)</f>
        <v/>
      </c>
      <c r="BA4" s="25" t="str">
        <f ca="1">IF(COUNT($C$4:AZ4)&gt;=('LookUp Ranges'!$B$141),"",AZ$4+1)</f>
        <v/>
      </c>
      <c r="BB4" s="25" t="str">
        <f ca="1">IF(COUNT($C$4:BA4)&gt;=('LookUp Ranges'!$B$141),"",BA$4+1)</f>
        <v/>
      </c>
      <c r="BC4" s="25" t="str">
        <f ca="1">IF(COUNT($C$4:BB4)&gt;=('LookUp Ranges'!$B$141),"",BB$4+1)</f>
        <v/>
      </c>
      <c r="BD4" s="25" t="str">
        <f ca="1">IF(COUNT($C$4:BC4)&gt;=('LookUp Ranges'!$B$141),"",BC$4+1)</f>
        <v/>
      </c>
      <c r="BE4" s="25" t="str">
        <f ca="1">IF(COUNT($C$4:BD4)&gt;=('LookUp Ranges'!$B$141),"",BD$4+1)</f>
        <v/>
      </c>
      <c r="BF4" s="25" t="str">
        <f ca="1">IF(COUNT($C$4:BE4)&gt;=('LookUp Ranges'!$B$141),"",BE$4+1)</f>
        <v/>
      </c>
      <c r="BG4" s="25" t="str">
        <f ca="1">IF(COUNT($C$4:BF4)&gt;=('LookUp Ranges'!$B$141),"",BF$4+1)</f>
        <v/>
      </c>
      <c r="BH4" s="25" t="str">
        <f ca="1">IF(COUNT($C$4:BG4)&gt;=('LookUp Ranges'!$B$141),"",BG$4+1)</f>
        <v/>
      </c>
      <c r="BI4" s="25" t="str">
        <f ca="1">IF(COUNT($C$4:BH4)&gt;=('LookUp Ranges'!$B$141),"",BH$4+1)</f>
        <v/>
      </c>
      <c r="BJ4" s="25" t="str">
        <f ca="1">IF(COUNT($C$4:BI4)&gt;=('LookUp Ranges'!$B$141),"",BI$4+1)</f>
        <v/>
      </c>
      <c r="BK4" s="25" t="str">
        <f ca="1">IF(COUNT($C$4:BJ4)&gt;=('LookUp Ranges'!$B$141),"",BJ$4+1)</f>
        <v/>
      </c>
      <c r="BL4" s="25" t="str">
        <f ca="1">IF(COUNT($C$4:BK4)&gt;=('LookUp Ranges'!$B$141),"",BK$4+1)</f>
        <v/>
      </c>
      <c r="BM4" s="25" t="str">
        <f ca="1">IF(COUNT($C$4:BL4)&gt;=('LookUp Ranges'!$B$141),"",BL$4+1)</f>
        <v/>
      </c>
      <c r="BN4" s="25" t="str">
        <f ca="1">IF(COUNT($C$4:BM4)&gt;=('LookUp Ranges'!$B$141),"",BM$4+1)</f>
        <v/>
      </c>
      <c r="BO4" s="25" t="str">
        <f ca="1">IF(COUNT($C$4:BN4)&gt;=('LookUp Ranges'!$B$141),"",BN$4+1)</f>
        <v/>
      </c>
      <c r="BP4" s="25" t="str">
        <f ca="1">IF(COUNT($C$4:BO4)&gt;=('LookUp Ranges'!$B$141),"",BO$4+1)</f>
        <v/>
      </c>
      <c r="BQ4" s="25" t="str">
        <f ca="1">IF(COUNT($C$4:BP4)&gt;=('LookUp Ranges'!$B$141),"",BP$4+1)</f>
        <v/>
      </c>
      <c r="BR4" s="25" t="str">
        <f ca="1">IF(COUNT($C$4:BQ4)&gt;=('LookUp Ranges'!$B$141),"",BQ$4+1)</f>
        <v/>
      </c>
      <c r="BS4" s="25" t="str">
        <f ca="1">IF(COUNT($C$4:BR4)&gt;=('LookUp Ranges'!$B$141),"",BR$4+1)</f>
        <v/>
      </c>
      <c r="BT4" s="25" t="str">
        <f ca="1">IF(COUNT($C$4:BS4)&gt;=('LookUp Ranges'!$B$141),"",BS$4+1)</f>
        <v/>
      </c>
      <c r="BU4" s="25" t="str">
        <f ca="1">IF(COUNT($C$4:BT4)&gt;=('LookUp Ranges'!$B$141),"",BT$4+1)</f>
        <v/>
      </c>
      <c r="BV4" s="25" t="str">
        <f ca="1">IF(COUNT($C$4:BU4)&gt;=('LookUp Ranges'!$B$141),"",BU$4+1)</f>
        <v/>
      </c>
      <c r="BW4" s="25" t="str">
        <f ca="1">IF(COUNT($C$4:BV4)&gt;=('LookUp Ranges'!$B$141),"",BV$4+1)</f>
        <v/>
      </c>
      <c r="BX4" s="25" t="str">
        <f ca="1">IF(COUNT($C$4:BW4)&gt;=('LookUp Ranges'!$B$141),"",BW$4+1)</f>
        <v/>
      </c>
      <c r="BY4" s="25" t="str">
        <f ca="1">IF(COUNT($C$4:BX4)&gt;=('LookUp Ranges'!$B$141),"",BX$4+1)</f>
        <v/>
      </c>
      <c r="BZ4" s="25" t="str">
        <f ca="1">IF(COUNT($C$4:BY4)&gt;=('LookUp Ranges'!$B$141),"",BY$4+1)</f>
        <v/>
      </c>
      <c r="CA4" s="25" t="str">
        <f ca="1">IF(COUNT($C$4:BZ4)&gt;=('LookUp Ranges'!$B$141),"",BZ$4+1)</f>
        <v/>
      </c>
      <c r="CB4" s="25" t="str">
        <f ca="1">IF(COUNT($C$4:CA4)&gt;=('LookUp Ranges'!$B$141),"",CA$4+1)</f>
        <v/>
      </c>
      <c r="CC4" s="25" t="str">
        <f ca="1">IF(COUNT($C$4:CB4)&gt;=('LookUp Ranges'!$B$141),"",CB$4+1)</f>
        <v/>
      </c>
      <c r="CD4" s="25" t="str">
        <f ca="1">IF(COUNT($C$4:CC4)&gt;=('LookUp Ranges'!$B$141),"",CC$4+1)</f>
        <v/>
      </c>
      <c r="CE4" s="29">
        <v>0</v>
      </c>
    </row>
    <row r="5" spans="1:83" s="10" customFormat="1" ht="16.5" thickBot="1" x14ac:dyDescent="0.3">
      <c r="A5" s="59" t="s">
        <v>202</v>
      </c>
      <c r="B5" s="60"/>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64" t="s">
        <v>217</v>
      </c>
      <c r="B6" s="65"/>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56" t="s">
        <v>201</v>
      </c>
      <c r="B7" s="65"/>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x14ac:dyDescent="0.25">
      <c r="A8" s="66" t="s">
        <v>109</v>
      </c>
      <c r="C8" s="5">
        <f>IF(C4&gt;=Inservice,SUM(Inputs!$E$29:E29)-IF(AND(C4&lt;&gt;"",D4=""),RetireValue,0),0)</f>
        <v>0</v>
      </c>
      <c r="D8" s="5">
        <f ca="1">IF(D4&gt;=Inservice,SUM(Inputs!$E$29:F29)-IF(AND(D4&lt;&gt;"",E4=""),RetireValue,0),0)</f>
        <v>0</v>
      </c>
      <c r="E8" s="5">
        <f ca="1">IF(E4&gt;=Inservice,SUM(Inputs!$E$29:G29)-IF(AND(E4&lt;&gt;"",F4=""),RetireValue,0),0)</f>
        <v>0</v>
      </c>
      <c r="F8" s="5">
        <f ca="1">IF(F4&gt;=Inservice,SUM(Inputs!$E$29:H29)-IF(AND(F4&lt;&gt;"",G4=""),RetireValue,0),0)</f>
        <v>0</v>
      </c>
      <c r="G8" s="5">
        <f ca="1">IF(G4&gt;=Inservice,SUM(Inputs!$E$29:I29)-IF(AND(G4&lt;&gt;"",H4=""),RetireValue,0),0)</f>
        <v>0</v>
      </c>
      <c r="H8" s="5">
        <f ca="1">IF(H4&gt;=Inservice,SUM(Inputs!$E$29:J29)-IF(AND(H4&lt;&gt;"",I4=""),RetireValue,0),0)</f>
        <v>0</v>
      </c>
      <c r="I8" s="5">
        <f ca="1">IF(I4&gt;=Inservice,SUM(Inputs!$E$29:K29)-IF(AND(I4&lt;&gt;"",J4=""),RetireValue,0),0)</f>
        <v>0</v>
      </c>
      <c r="J8" s="5">
        <f ca="1">IF(J4&gt;=Inservice,SUM(Inputs!$E$29:L29)-IF(AND(J4&lt;&gt;"",K4=""),RetireValue,0),0)</f>
        <v>0</v>
      </c>
      <c r="K8" s="5">
        <f ca="1">IF(K4&gt;=Inservice,SUM(Inputs!$E$29:M29)-IF(AND(K4&lt;&gt;"",L4=""),RetireValue,0),0)</f>
        <v>0</v>
      </c>
      <c r="L8" s="5">
        <f ca="1">IF(L4&gt;=Inservice,SUM(Inputs!$E$29:N29)-IF(AND(L4&lt;&gt;"",M4=""),RetireValue,0),0)</f>
        <v>0</v>
      </c>
      <c r="M8" s="5">
        <f ca="1">IF(M4&gt;=Inservice,SUM(Inputs!$E$29:O29)-IF(AND(M4&lt;&gt;"",N4=""),RetireValue,0),0)</f>
        <v>0</v>
      </c>
      <c r="N8" s="5">
        <f ca="1">IF(N4&gt;=Inservice,SUM(Inputs!$E$29:P29)-IF(AND(N4&lt;&gt;"",O4=""),RetireValue,0),0)</f>
        <v>0</v>
      </c>
      <c r="O8" s="5">
        <f ca="1">IF(O4&gt;=Inservice,SUM(Inputs!$E$29:Q29)-IF(AND(O4&lt;&gt;"",P4=""),RetireValue,0),0)</f>
        <v>0</v>
      </c>
      <c r="P8" s="5">
        <f ca="1">IF(P4&gt;=Inservice,SUM(Inputs!$E$29:Q29)-IF(AND(P4&lt;&gt;"",Q4=""),RetireValue,0),0)</f>
        <v>0</v>
      </c>
      <c r="Q8" s="5">
        <f ca="1">IF(Q4&gt;=Inservice,SUM(Inputs!$E$29:AC29)-IF(AND(Q4&lt;&gt;"",R4=""),RetireValue,0),0)</f>
        <v>8607.3554648942845</v>
      </c>
      <c r="R8" s="516">
        <f ca="1">IF(R4&gt;=Inservice,SUM(Inputs!$E$29:AD29)-IF(AND(R4&lt;&gt;"",S4=""),RetireValue,0),0)</f>
        <v>8607.3554648942845</v>
      </c>
      <c r="S8" s="516">
        <f ca="1">IF(S4&gt;=Inservice,SUM(Inputs!$E$29:AE29)-IF(AND(S4&lt;&gt;"",T4=""),RetireValue,0),0)</f>
        <v>8607.3554648942845</v>
      </c>
      <c r="T8" s="516">
        <f ca="1">IF(T4&gt;=Inservice,SUM(Inputs!$E$29:AF29)-IF(AND(T4&lt;&gt;"",U4=""),RetireValue,0),0)</f>
        <v>8607.3554648942845</v>
      </c>
      <c r="U8" s="516">
        <f ca="1">IF(U4&gt;=Inservice,SUM(Inputs!$E$29:AG29)-IF(AND(U4&lt;&gt;"",V4=""),RetireValue,0),0)</f>
        <v>8607.3554648942845</v>
      </c>
      <c r="V8" s="516">
        <f ca="1">IF(V4&gt;=Inservice,SUM(Inputs!$E$29:AH29)-IF(AND(V4&lt;&gt;"",W4=""),RetireValue,0),0)</f>
        <v>8607.3554648942845</v>
      </c>
      <c r="W8" s="5">
        <f ca="1">IF(W4&gt;=Inservice,SUM(Inputs!$E$29:AD29)-IF(AND(W4&lt;&gt;"",X4=""),RetireValue,0),0)</f>
        <v>8607.3554648942845</v>
      </c>
      <c r="X8" s="5">
        <f ca="1">IF(X4&gt;=Inservice,SUM(Inputs!$E$29:AE29)-IF(AND(X4&lt;&gt;"",Y4=""),RetireValue,0),0)</f>
        <v>8607.3554648942845</v>
      </c>
      <c r="Y8" s="5">
        <f ca="1">IF(Y4&gt;=Inservice,SUM(Inputs!$E$29:AF29)-IF(AND(Y4&lt;&gt;"",Z4=""),RetireValue,0),0)</f>
        <v>8607.3554648942845</v>
      </c>
      <c r="Z8" s="5">
        <f ca="1">IF(Z4&gt;=Inservice,SUM(Inputs!$E$29:AG29)-IF(AND(Z4&lt;&gt;"",AA4=""),RetireValue,0),0)</f>
        <v>8607.3554648942845</v>
      </c>
      <c r="AA8" s="5">
        <f ca="1">IF(AA4&gt;=Inservice,SUM(Inputs!$E$29:AH29)-IF(AND(AA4&lt;&gt;"",AB4=""),RetireValue,0),0)</f>
        <v>8607.3554648942845</v>
      </c>
      <c r="AB8" s="5">
        <f ca="1">IF(AB4&gt;=Inservice,SUM(Inputs!$E$29:AI29)-IF(AND(AB4&lt;&gt;"",AC4=""),RetireValue,0),0)</f>
        <v>8607.3554648942845</v>
      </c>
      <c r="AC8" s="5">
        <f ca="1">IF(AC4&gt;=Inservice,SUM(Inputs!$E$29:AJ29)-IF(AND(AC4&lt;&gt;"",AD4=""),RetireValue,0),0)</f>
        <v>8607.3554648942845</v>
      </c>
      <c r="AD8" s="5">
        <f ca="1">IF(AD4&gt;=Inservice,SUM(Inputs!$E$29:AK29)-IF(AND(AD4&lt;&gt;"",AE4=""),RetireValue,0),0)</f>
        <v>8607.3554648942845</v>
      </c>
      <c r="AE8" s="5">
        <f ca="1">IF(AE4&gt;=Inservice,SUM(Inputs!$E$29:AL29)-IF(AND(AE4&lt;&gt;"",AF4=""),RetireValue,0),0)</f>
        <v>8607.3554648942845</v>
      </c>
      <c r="AF8" s="5">
        <f ca="1">IF(AF4&gt;=Inservice,SUM(Inputs!$E$29:AM29)-IF(AND(AF4&lt;&gt;"",AG4=""),RetireValue,0),0)</f>
        <v>8607.3554648942845</v>
      </c>
      <c r="AG8" s="5">
        <f ca="1">IF(AG4&gt;=Inservice,SUM(Inputs!$E$29:AN29)-IF(AND(AG4&lt;&gt;"",AH4=""),RetireValue,0),0)</f>
        <v>8607.3554648942845</v>
      </c>
      <c r="AH8" s="5">
        <f ca="1">IF(AH4&gt;=Inservice,SUM(Inputs!$E$29:AO29)-IF(AND(AH4&lt;&gt;"",AI4=""),RetireValue,0),0)</f>
        <v>8607.3554648942845</v>
      </c>
      <c r="AI8" s="5">
        <f ca="1">IF(AI4&gt;=Inservice,SUM(Inputs!$E$29:AP29)-IF(AND(AI4&lt;&gt;"",AJ4=""),RetireValue,0),0)</f>
        <v>8607.3554648942845</v>
      </c>
      <c r="AJ8" s="5">
        <f ca="1">IF(AJ4&gt;=Inservice,SUM(Inputs!$E$29:AQ29)-IF(AND(AJ4&lt;&gt;"",AK4=""),RetireValue,0),0)</f>
        <v>8607.3554648942845</v>
      </c>
      <c r="AK8" s="5">
        <f ca="1">IF(AK4&gt;=Inservice,SUM(Inputs!$E$29:AR29)-IF(AND(AK4&lt;&gt;"",AL4=""),RetireValue,0),0)</f>
        <v>8607.3554648942845</v>
      </c>
      <c r="AL8" s="5">
        <f ca="1">IF(AL4&gt;=Inservice,SUM(Inputs!$E$29:AS29)-IF(AND(AL4&lt;&gt;"",AM4=""),RetireValue,0),0)</f>
        <v>8607.3554648942845</v>
      </c>
      <c r="AM8" s="5">
        <f ca="1">IF(AM4&gt;=Inservice,SUM(Inputs!$E$29:AT29)-IF(AND(AM4&lt;&gt;"",AN4=""),RetireValue,0),0)</f>
        <v>8607.3554648942845</v>
      </c>
      <c r="AN8" s="5">
        <f ca="1">IF(AN4&gt;=Inservice,SUM(Inputs!$E$29:AU29)-IF(AND(AN4&lt;&gt;"",AO4=""),RetireValue,0),0)</f>
        <v>8607.3554648942845</v>
      </c>
      <c r="AO8" s="5">
        <f ca="1">IF(AO4&gt;=Inservice,SUM(Inputs!$E$29:AV29)-IF(AND(AO4&lt;&gt;"",AP4=""),RetireValue,0),0)</f>
        <v>8607.3554648942845</v>
      </c>
      <c r="AP8" s="5">
        <f ca="1">IF(AP4&gt;=Inservice,SUM(Inputs!$E$29:AW29)-IF(AND(AP4&lt;&gt;"",AQ4=""),RetireValue,0),0)</f>
        <v>8607.3554648942845</v>
      </c>
      <c r="AQ8" s="5">
        <f ca="1">IF(AQ4&gt;=Inservice,SUM(Inputs!$E$29:AX29)-IF(AND(AQ4&lt;&gt;"",AR4=""),RetireValue,0),0)</f>
        <v>8607.3554648942845</v>
      </c>
      <c r="AR8" s="5">
        <f ca="1">IF(AR4&gt;=Inservice,SUM(Inputs!$E$29:AY29)-IF(AND(AR4&lt;&gt;"",AS4=""),RetireValue,0),0)</f>
        <v>8607.3554648942845</v>
      </c>
      <c r="AS8" s="5">
        <f ca="1">IF(AS4&gt;=Inservice,SUM(Inputs!$E$29:AZ29)-IF(AND(AS4&lt;&gt;"",AT4=""),RetireValue,0),0)</f>
        <v>8607.3554648942845</v>
      </c>
      <c r="AT8" s="5">
        <f ca="1">IF(AT4&gt;=Inservice,SUM(Inputs!$E$29:BA29)-IF(AND(AT4&lt;&gt;"",AU4=""),RetireValue,0),0)</f>
        <v>8607.3554648942845</v>
      </c>
      <c r="AU8" s="5">
        <f ca="1">IF(AU4&gt;=Inservice,SUM(Inputs!$E$29:BB29)-IF(AND(AU4&lt;&gt;"",AV4=""),RetireValue,0),0)</f>
        <v>8607.3554648942845</v>
      </c>
      <c r="AV8" s="5">
        <f ca="1">IF(AV4&gt;=Inservice,SUM(Inputs!$E$29:BC29)-IF(AND(AV4&lt;&gt;"",AW4=""),RetireValue,0),0)</f>
        <v>8607.3554648942845</v>
      </c>
      <c r="AW8" s="5">
        <f ca="1">IF(AW4&gt;=Inservice,SUM(Inputs!$E$29:BD29)-IF(AND(AW4&lt;&gt;"",AX4=""),RetireValue,0),0)</f>
        <v>8607.3554648942845</v>
      </c>
      <c r="AX8" s="5">
        <f ca="1">IF(AX4&gt;=Inservice,SUM(Inputs!$E$29:BE29)-IF(AND(AX4&lt;&gt;"",AY4=""),RetireValue,0),0)</f>
        <v>8607.3554648942845</v>
      </c>
      <c r="AY8" s="5">
        <f ca="1">IF(AY4&gt;=Inservice,SUM(Inputs!$E$29:BF29)-IF(AND(AY4&lt;&gt;"",AZ4=""),RetireValue,0),0)</f>
        <v>8607.3554648942845</v>
      </c>
      <c r="AZ8" s="5">
        <f ca="1">IF(AZ4&gt;=Inservice,SUM(Inputs!$E$29:BG29)-IF(AND(AZ4&lt;&gt;"",BA4=""),RetireValue,0),0)</f>
        <v>8607.3554648942845</v>
      </c>
      <c r="BA8" s="5">
        <f ca="1">IF(BA4&gt;=Inservice,SUM(Inputs!$E$29:BH29)-IF(AND(BA4&lt;&gt;"",BB4=""),RetireValue,0),0)</f>
        <v>8607.3554648942845</v>
      </c>
      <c r="BB8" s="5">
        <f ca="1">IF(BB4&gt;=Inservice,SUM(Inputs!$E$29:BI29)-IF(AND(BB4&lt;&gt;"",BC4=""),RetireValue,0),0)</f>
        <v>8607.3554648942845</v>
      </c>
      <c r="BC8" s="5">
        <f ca="1">IF(BC4&gt;=Inservice,SUM(Inputs!$E$29:BJ29)-IF(AND(BC4&lt;&gt;"",BD4=""),RetireValue,0),0)</f>
        <v>8607.3554648942845</v>
      </c>
      <c r="BD8" s="5">
        <f ca="1">IF(BD4&gt;=Inservice,SUM(Inputs!$E$29:BK29)-IF(AND(BD4&lt;&gt;"",BE4=""),RetireValue,0),0)</f>
        <v>8607.3554648942845</v>
      </c>
      <c r="BE8" s="5">
        <f ca="1">IF(BE4&gt;=Inservice,SUM(Inputs!$E$29:BL29)-IF(AND(BE4&lt;&gt;"",BF4=""),RetireValue,0),0)</f>
        <v>8607.3554648942845</v>
      </c>
      <c r="BF8" s="5">
        <f ca="1">IF(BF4&gt;=Inservice,SUM(Inputs!$E$29:BM29)-IF(AND(BF4&lt;&gt;"",BG4=""),RetireValue,0),0)</f>
        <v>8607.3554648942845</v>
      </c>
      <c r="BG8" s="5">
        <f ca="1">IF(BG4&gt;=Inservice,SUM(Inputs!$E$29:BN29)-IF(AND(BG4&lt;&gt;"",BH4=""),RetireValue,0),0)</f>
        <v>8607.3554648942845</v>
      </c>
      <c r="BH8" s="5">
        <f ca="1">IF(BH4&gt;=Inservice,SUM(Inputs!$E$29:BO29)-IF(AND(BH4&lt;&gt;"",BI4=""),RetireValue,0),0)</f>
        <v>8607.3554648942845</v>
      </c>
      <c r="BI8" s="5">
        <f ca="1">IF(BI4&gt;=Inservice,SUM(Inputs!$E$29:BP29)-IF(AND(BI4&lt;&gt;"",BJ4=""),RetireValue,0),0)</f>
        <v>8607.3554648942845</v>
      </c>
      <c r="BJ8" s="5">
        <f ca="1">IF(BJ4&gt;=Inservice,SUM(Inputs!$E$29:BQ29)-IF(AND(BJ4&lt;&gt;"",BK4=""),RetireValue,0),0)</f>
        <v>8607.3554648942845</v>
      </c>
      <c r="BK8" s="5">
        <f ca="1">IF(BK4&gt;=Inservice,SUM(Inputs!$E$29:BR29)-IF(AND(BK4&lt;&gt;"",BL4=""),RetireValue,0),0)</f>
        <v>8607.3554648942845</v>
      </c>
      <c r="BL8" s="5">
        <f ca="1">IF(BL4&gt;=Inservice,SUM(Inputs!$E$29:BS29)-IF(AND(BL4&lt;&gt;"",BM4=""),RetireValue,0),0)</f>
        <v>8607.3554648942845</v>
      </c>
      <c r="BM8" s="5">
        <f ca="1">IF(BM4&gt;=Inservice,SUM(Inputs!$E$29:BT29)-IF(AND(BM4&lt;&gt;"",BN4=""),RetireValue,0),0)</f>
        <v>8607.3554648942845</v>
      </c>
      <c r="BN8" s="5">
        <f ca="1">IF(BN4&gt;=Inservice,SUM(Inputs!$E$29:BU29)-IF(AND(BN4&lt;&gt;"",BO4=""),RetireValue,0),0)</f>
        <v>8607.3554648942845</v>
      </c>
      <c r="BO8" s="5">
        <f ca="1">IF(BO4&gt;=Inservice,SUM(Inputs!$E$29:BV29)-IF(AND(BO4&lt;&gt;"",BP4=""),RetireValue,0),0)</f>
        <v>8607.3554648942845</v>
      </c>
      <c r="BP8" s="5">
        <f ca="1">IF(BP4&gt;=Inservice,SUM(Inputs!$E$29:BW29)-IF(AND(BP4&lt;&gt;"",BQ4=""),RetireValue,0),0)</f>
        <v>8607.3554648942845</v>
      </c>
      <c r="BQ8" s="5">
        <f ca="1">IF(BQ4&gt;=Inservice,SUM(Inputs!$E$29:BX29)-IF(AND(BQ4&lt;&gt;"",BR4=""),RetireValue,0),0)</f>
        <v>8607.3554648942845</v>
      </c>
      <c r="BR8" s="5">
        <f ca="1">IF(BR4&gt;=Inservice,SUM(Inputs!$E$29:BY29)-IF(AND(BR4&lt;&gt;"",BS4=""),RetireValue,0),0)</f>
        <v>8607.3554648942845</v>
      </c>
      <c r="BS8" s="5">
        <f ca="1">IF(BS4&gt;=Inservice,SUM(Inputs!$E$29:BZ29)-IF(AND(BS4&lt;&gt;"",BT4=""),RetireValue,0),0)</f>
        <v>8607.3554648942845</v>
      </c>
      <c r="BT8" s="5">
        <f ca="1">IF(BT4&gt;=Inservice,SUM(Inputs!$E$29:CA29)-IF(AND(BT4&lt;&gt;"",BU4=""),RetireValue,0),0)</f>
        <v>8607.3554648942845</v>
      </c>
      <c r="BU8" s="5">
        <f ca="1">IF(BU4&gt;=Inservice,SUM(Inputs!$E$29:CB29)-IF(AND(BU4&lt;&gt;"",BV4=""),RetireValue,0),0)</f>
        <v>8607.3554648942845</v>
      </c>
      <c r="BV8" s="5">
        <f ca="1">IF(BV4&gt;=Inservice,SUM(Inputs!$E$29:CC29)-IF(AND(BV4&lt;&gt;"",BW4=""),RetireValue,0),0)</f>
        <v>8607.3554648942845</v>
      </c>
      <c r="BW8" s="5">
        <f ca="1">IF(BW4&gt;=Inservice,SUM(Inputs!$E$29:CD29)-IF(AND(BW4&lt;&gt;"",BX4=""),RetireValue,0),0)</f>
        <v>8607.3554648942845</v>
      </c>
      <c r="BX8" s="5">
        <f ca="1">IF(BX4&gt;=Inservice,SUM(Inputs!$E$29:CE29)-IF(AND(BX4&lt;&gt;"",BY4=""),RetireValue,0),0)</f>
        <v>8607.3554648942845</v>
      </c>
      <c r="BY8" s="5">
        <f ca="1">IF(BY4&gt;=Inservice,SUM(Inputs!$E$29:CF29)-IF(AND(BY4&lt;&gt;"",BZ4=""),RetireValue,0),0)</f>
        <v>8607.3554648942845</v>
      </c>
      <c r="BZ8" s="5">
        <f ca="1">IF(BZ4&gt;=Inservice,SUM(Inputs!$E$29:CG29)-IF(AND(BZ4&lt;&gt;"",CA4=""),RetireValue,0),0)</f>
        <v>8607.3554648942845</v>
      </c>
      <c r="CA8" s="5">
        <f ca="1">IF(CA4&gt;=Inservice,SUM(Inputs!$E$29:CH29)-IF(AND(CA4&lt;&gt;"",CB4=""),RetireValue,0),0)</f>
        <v>8607.3554648942845</v>
      </c>
      <c r="CB8" s="5">
        <f ca="1">IF(CB4&gt;=Inservice,SUM(Inputs!$E$29:CI29)-IF(AND(CB4&lt;&gt;"",CC4=""),RetireValue,0),0)</f>
        <v>8607.3554648942845</v>
      </c>
      <c r="CC8" s="5">
        <f ca="1">IF(CC4&gt;=Inservice,SUM(Inputs!$E$29:CJ29)-IF(AND(CC4&lt;&gt;"",CD4=""),RetireValue,0),0)</f>
        <v>8607.3554648942845</v>
      </c>
      <c r="CD8" s="5">
        <f ca="1">IF(CD4&gt;=Inservice,SUM(Inputs!$E$29:CK29)-IF(AND(CD4&lt;&gt;"",CE4=""),RetireValue,0),0)</f>
        <v>8607.3554648942845</v>
      </c>
      <c r="CE8" s="5"/>
    </row>
    <row r="9" spans="1:83" x14ac:dyDescent="0.25">
      <c r="A9" s="66" t="s">
        <v>110</v>
      </c>
      <c r="C9" s="5">
        <f ca="1">IF(C4&gt;=Inservice,0,SUM(Inputs!$E$29:E29)-IF(AND(C4&lt;&gt;"",D4=""),RetireValue,0))</f>
        <v>0</v>
      </c>
      <c r="D9" s="5">
        <f ca="1">IF(D4&gt;=Inservice,0,SUM(Inputs!$E$29:F29)-IF(AND(D4&lt;&gt;"",E4=""),RetireValue,0))</f>
        <v>0</v>
      </c>
      <c r="E9" s="5">
        <f ca="1">IF(E4&gt;=Inservice,0,SUM(Inputs!$E$29:G29)-IF(AND(E4&lt;&gt;"",F4=""),RetireValue,0))</f>
        <v>0</v>
      </c>
      <c r="F9" s="5">
        <f ca="1">IF(F4&gt;=Inservice,0,SUM(Inputs!$E$29:H29)-IF(AND(F4&lt;&gt;"",G4=""),RetireValue,0))</f>
        <v>0</v>
      </c>
      <c r="G9" s="5">
        <f ca="1">IF(G4&gt;=Inservice,0,SUM(Inputs!$E$29:I29)-IF(AND(G4&lt;&gt;"",H4=""),RetireValue,0))</f>
        <v>0</v>
      </c>
      <c r="H9" s="5">
        <f ca="1">IF(H4&gt;=Inservice,0,SUM(Inputs!$E$29:J29)-IF(AND(H4&lt;&gt;"",I4=""),RetireValue,0))</f>
        <v>0</v>
      </c>
      <c r="I9" s="5">
        <f ca="1">IF(I4&gt;=Inservice,0,SUM(Inputs!$E$29:K29)-IF(AND(I4&lt;&gt;"",J4=""),RetireValue,0))</f>
        <v>0</v>
      </c>
      <c r="J9" s="5">
        <f ca="1">IF(J4&gt;=Inservice,0,SUM(Inputs!$E$29:L29)-IF(AND(J4&lt;&gt;"",K4=""),RetireValue,0))</f>
        <v>0</v>
      </c>
      <c r="K9" s="5">
        <f ca="1">IF(K4&gt;=Inservice,0,SUM(Inputs!$E$29:M29)-IF(AND(K4&lt;&gt;"",L4=""),RetireValue,0))</f>
        <v>0</v>
      </c>
      <c r="L9" s="5">
        <f ca="1">IF(L4&gt;=Inservice,0,SUM(Inputs!$E$29:N29)-IF(AND(L4&lt;&gt;"",M4=""),RetireValue,0))</f>
        <v>0</v>
      </c>
      <c r="M9" s="5">
        <f ca="1">IF(M4&gt;=Inservice,0,SUM(Inputs!$E$29:O29)-IF(AND(M4&lt;&gt;"",N4=""),RetireValue,0))</f>
        <v>0</v>
      </c>
      <c r="N9" s="5">
        <f ca="1">IF(N4&gt;=Inservice,0,SUM(Inputs!$E$29:P29)-IF(AND(N4&lt;&gt;"",O4=""),RetireValue,0))</f>
        <v>0</v>
      </c>
      <c r="O9" s="5">
        <f ca="1">IF(O4&gt;=Inservice,0,SUM(Inputs!$E$29:Q29)-IF(AND(O4&lt;&gt;"",P4=""),RetireValue,0))</f>
        <v>0</v>
      </c>
      <c r="P9" s="5">
        <f ca="1">IF(P4&gt;=Inservice,0,SUM(Inputs!$E$29:Q29)-IF(AND(P4&lt;&gt;"",Q4=""),RetireValue,0))</f>
        <v>0</v>
      </c>
      <c r="Q9" s="5">
        <f ca="1">IF(Q4&gt;=Inservice,0,SUM(Inputs!$E$29:AC29)-IF(AND(Q4&lt;&gt;"",R4=""),RetireValue,0))</f>
        <v>0</v>
      </c>
      <c r="R9" s="516">
        <f ca="1">IF(R4&gt;=Inservice,0,SUM(Inputs!$E$29:AD29)-IF(AND(R4&lt;&gt;"",S4=""),RetireValue,0))</f>
        <v>0</v>
      </c>
      <c r="S9" s="516">
        <f ca="1">IF(S4&gt;=Inservice,0,SUM(Inputs!$E$29:AE29)-IF(AND(S4&lt;&gt;"",T4=""),RetireValue,0))</f>
        <v>0</v>
      </c>
      <c r="T9" s="516">
        <f ca="1">IF(T4&gt;=Inservice,0,SUM(Inputs!$E$29:AF29)-IF(AND(T4&lt;&gt;"",U4=""),RetireValue,0))</f>
        <v>0</v>
      </c>
      <c r="U9" s="516">
        <f ca="1">IF(U4&gt;=Inservice,0,SUM(Inputs!$E$29:AG29)-IF(AND(U4&lt;&gt;"",V4=""),RetireValue,0))</f>
        <v>0</v>
      </c>
      <c r="V9" s="516">
        <f ca="1">IF(V4&gt;=Inservice,0,SUM(Inputs!$E$29:AH29)-IF(AND(V4&lt;&gt;"",W4=""),RetireValue,0))</f>
        <v>0</v>
      </c>
      <c r="W9" s="5">
        <f ca="1">IF(W4&gt;=Inservice,0,SUM(Inputs!$E$29:AD29)-IF(AND(W4&lt;&gt;"",X4=""),RetireValue,0))</f>
        <v>0</v>
      </c>
      <c r="X9" s="5">
        <f ca="1">IF(X4&gt;=Inservice,0,SUM(Inputs!$E$29:AE29)-IF(AND(X4&lt;&gt;"",Y4=""),RetireValue,0))</f>
        <v>0</v>
      </c>
      <c r="Y9" s="5">
        <f ca="1">IF(Y4&gt;=Inservice,0,SUM(Inputs!$E$29:AF29)-IF(AND(Y4&lt;&gt;"",Z4=""),RetireValue,0))</f>
        <v>0</v>
      </c>
      <c r="Z9" s="5">
        <f ca="1">IF(Z4&gt;=Inservice,0,SUM(Inputs!$E$29:AG29)-IF(AND(Z4&lt;&gt;"",AA4=""),RetireValue,0))</f>
        <v>0</v>
      </c>
      <c r="AA9" s="5">
        <f ca="1">IF(AA4&gt;=Inservice,0,SUM(Inputs!$E$29:AH29)-IF(AND(AA4&lt;&gt;"",AB4=""),RetireValue,0))</f>
        <v>0</v>
      </c>
      <c r="AB9" s="5">
        <f ca="1">IF(AB4&gt;=Inservice,0,SUM(Inputs!$E$29:AI29)-IF(AND(AB4&lt;&gt;"",AC4=""),RetireValue,0))</f>
        <v>0</v>
      </c>
      <c r="AC9" s="5">
        <f ca="1">IF(AC4&gt;=Inservice,0,SUM(Inputs!$E$29:AJ29)-IF(AND(AC4&lt;&gt;"",AD4=""),RetireValue,0))</f>
        <v>0</v>
      </c>
      <c r="AD9" s="5">
        <f ca="1">IF(AD4&gt;=Inservice,0,SUM(Inputs!$E$29:AK29)-IF(AND(AD4&lt;&gt;"",AE4=""),RetireValue,0))</f>
        <v>0</v>
      </c>
      <c r="AE9" s="5">
        <f ca="1">IF(AE4&gt;=Inservice,0,SUM(Inputs!$E$29:AL29)-IF(AND(AE4&lt;&gt;"",AF4=""),RetireValue,0))</f>
        <v>0</v>
      </c>
      <c r="AF9" s="5">
        <f ca="1">IF(AF4&gt;=Inservice,0,SUM(Inputs!$E$29:AM29)-IF(AND(AF4&lt;&gt;"",AG4=""),RetireValue,0))</f>
        <v>0</v>
      </c>
      <c r="AG9" s="5">
        <f ca="1">IF(AG4&gt;=Inservice,0,SUM(Inputs!$E$29:AN29)-IF(AND(AG4&lt;&gt;"",AH4=""),RetireValue,0))</f>
        <v>0</v>
      </c>
      <c r="AH9" s="5">
        <f ca="1">IF(AH4&gt;=Inservice,0,SUM(Inputs!$E$29:AO29)-IF(AND(AH4&lt;&gt;"",AI4=""),RetireValue,0))</f>
        <v>0</v>
      </c>
      <c r="AI9" s="5">
        <f ca="1">IF(AI4&gt;=Inservice,0,SUM(Inputs!$E$29:AP29)-IF(AND(AI4&lt;&gt;"",AJ4=""),RetireValue,0))</f>
        <v>0</v>
      </c>
      <c r="AJ9" s="5">
        <f ca="1">IF(AJ4&gt;=Inservice,0,SUM(Inputs!$E$29:AQ29)-IF(AND(AJ4&lt;&gt;"",AK4=""),RetireValue,0))</f>
        <v>0</v>
      </c>
      <c r="AK9" s="5">
        <f ca="1">IF(AK4&gt;=Inservice,0,SUM(Inputs!$E$29:AR29)-IF(AND(AK4&lt;&gt;"",AL4=""),RetireValue,0))</f>
        <v>0</v>
      </c>
      <c r="AL9" s="5">
        <f ca="1">IF(AL4&gt;=Inservice,0,SUM(Inputs!$E$29:AS29)-IF(AND(AL4&lt;&gt;"",AM4=""),RetireValue,0))</f>
        <v>0</v>
      </c>
      <c r="AM9" s="5">
        <f ca="1">IF(AM4&gt;=Inservice,0,SUM(Inputs!$E$29:AT29)-IF(AND(AM4&lt;&gt;"",AN4=""),RetireValue,0))</f>
        <v>0</v>
      </c>
      <c r="AN9" s="5">
        <f ca="1">IF(AN4&gt;=Inservice,0,SUM(Inputs!$E$29:AU29)-IF(AND(AN4&lt;&gt;"",AO4=""),RetireValue,0))</f>
        <v>0</v>
      </c>
      <c r="AO9" s="5">
        <f ca="1">IF(AO4&gt;=Inservice,0,SUM(Inputs!$E$29:AV29)-IF(AND(AO4&lt;&gt;"",AP4=""),RetireValue,0))</f>
        <v>0</v>
      </c>
      <c r="AP9" s="5">
        <f ca="1">IF(AP4&gt;=Inservice,0,SUM(Inputs!$E$29:AW29)-IF(AND(AP4&lt;&gt;"",AQ4=""),RetireValue,0))</f>
        <v>0</v>
      </c>
      <c r="AQ9" s="5">
        <f ca="1">IF(AQ4&gt;=Inservice,0,SUM(Inputs!$E$29:AX29)-IF(AND(AQ4&lt;&gt;"",AR4=""),RetireValue,0))</f>
        <v>0</v>
      </c>
      <c r="AR9" s="5">
        <f ca="1">IF(AR4&gt;=Inservice,0,SUM(Inputs!$E$29:AY29)-IF(AND(AR4&lt;&gt;"",AS4=""),RetireValue,0))</f>
        <v>0</v>
      </c>
      <c r="AS9" s="5">
        <f ca="1">IF(AS4&gt;=Inservice,0,SUM(Inputs!$E$29:AZ29)-IF(AND(AS4&lt;&gt;"",AT4=""),RetireValue,0))</f>
        <v>0</v>
      </c>
      <c r="AT9" s="5">
        <f ca="1">IF(AT4&gt;=Inservice,0,SUM(Inputs!$E$29:BA29)-IF(AND(AT4&lt;&gt;"",AU4=""),RetireValue,0))</f>
        <v>0</v>
      </c>
      <c r="AU9" s="5">
        <f ca="1">IF(AU4&gt;=Inservice,0,SUM(Inputs!$E$29:BB29)-IF(AND(AU4&lt;&gt;"",AV4=""),RetireValue,0))</f>
        <v>0</v>
      </c>
      <c r="AV9" s="5">
        <f ca="1">IF(AV4&gt;=Inservice,0,SUM(Inputs!$E$29:BC29)-IF(AND(AV4&lt;&gt;"",AW4=""),RetireValue,0))</f>
        <v>0</v>
      </c>
      <c r="AW9" s="5">
        <f ca="1">IF(AW4&gt;=Inservice,0,SUM(Inputs!$E$29:BD29)-IF(AND(AW4&lt;&gt;"",AX4=""),RetireValue,0))</f>
        <v>0</v>
      </c>
      <c r="AX9" s="5">
        <f ca="1">IF(AX4&gt;=Inservice,0,SUM(Inputs!$E$29:BE29)-IF(AND(AX4&lt;&gt;"",AY4=""),RetireValue,0))</f>
        <v>0</v>
      </c>
      <c r="AY9" s="5">
        <f ca="1">IF(AY4&gt;=Inservice,0,SUM(Inputs!$E$29:BF29)-IF(AND(AY4&lt;&gt;"",AZ4=""),RetireValue,0))</f>
        <v>0</v>
      </c>
      <c r="AZ9" s="5">
        <f ca="1">IF(AZ4&gt;=Inservice,0,SUM(Inputs!$E$29:BG29)-IF(AND(AZ4&lt;&gt;"",BA4=""),RetireValue,0))</f>
        <v>0</v>
      </c>
      <c r="BA9" s="5">
        <f ca="1">IF(BA4&gt;=Inservice,0,SUM(Inputs!$E$29:BH29)-IF(AND(BA4&lt;&gt;"",BB4=""),RetireValue,0))</f>
        <v>0</v>
      </c>
      <c r="BB9" s="5">
        <f ca="1">IF(BB4&gt;=Inservice,0,SUM(Inputs!$E$29:BI29)-IF(AND(BB4&lt;&gt;"",BC4=""),RetireValue,0))</f>
        <v>0</v>
      </c>
      <c r="BC9" s="5">
        <f ca="1">IF(BC4&gt;=Inservice,0,SUM(Inputs!$E$29:BJ29)-IF(AND(BC4&lt;&gt;"",BD4=""),RetireValue,0))</f>
        <v>0</v>
      </c>
      <c r="BD9" s="5">
        <f ca="1">IF(BD4&gt;=Inservice,0,SUM(Inputs!$E$29:BK29)-IF(AND(BD4&lt;&gt;"",BE4=""),RetireValue,0))</f>
        <v>0</v>
      </c>
      <c r="BE9" s="5">
        <f ca="1">IF(BE4&gt;=Inservice,0,SUM(Inputs!$E$29:BL29)-IF(AND(BE4&lt;&gt;"",BF4=""),RetireValue,0))</f>
        <v>0</v>
      </c>
      <c r="BF9" s="5">
        <f ca="1">IF(BF4&gt;=Inservice,0,SUM(Inputs!$E$29:BM29)-IF(AND(BF4&lt;&gt;"",BG4=""),RetireValue,0))</f>
        <v>0</v>
      </c>
      <c r="BG9" s="5">
        <f ca="1">IF(BG4&gt;=Inservice,0,SUM(Inputs!$E$29:BN29)-IF(AND(BG4&lt;&gt;"",BH4=""),RetireValue,0))</f>
        <v>0</v>
      </c>
      <c r="BH9" s="5">
        <f ca="1">IF(BH4&gt;=Inservice,0,SUM(Inputs!$E$29:BO29)-IF(AND(BH4&lt;&gt;"",BI4=""),RetireValue,0))</f>
        <v>0</v>
      </c>
      <c r="BI9" s="5">
        <f ca="1">IF(BI4&gt;=Inservice,0,SUM(Inputs!$E$29:BP29)-IF(AND(BI4&lt;&gt;"",BJ4=""),RetireValue,0))</f>
        <v>0</v>
      </c>
      <c r="BJ9" s="5">
        <f ca="1">IF(BJ4&gt;=Inservice,0,SUM(Inputs!$E$29:BQ29)-IF(AND(BJ4&lt;&gt;"",BK4=""),RetireValue,0))</f>
        <v>0</v>
      </c>
      <c r="BK9" s="5">
        <f ca="1">IF(BK4&gt;=Inservice,0,SUM(Inputs!$E$29:BR29)-IF(AND(BK4&lt;&gt;"",BL4=""),RetireValue,0))</f>
        <v>0</v>
      </c>
      <c r="BL9" s="5">
        <f ca="1">IF(BL4&gt;=Inservice,0,SUM(Inputs!$E$29:BS29)-IF(AND(BL4&lt;&gt;"",BM4=""),RetireValue,0))</f>
        <v>0</v>
      </c>
      <c r="BM9" s="5">
        <f ca="1">IF(BM4&gt;=Inservice,0,SUM(Inputs!$E$29:BT29)-IF(AND(BM4&lt;&gt;"",BN4=""),RetireValue,0))</f>
        <v>0</v>
      </c>
      <c r="BN9" s="5">
        <f ca="1">IF(BN4&gt;=Inservice,0,SUM(Inputs!$E$29:BU29)-IF(AND(BN4&lt;&gt;"",BO4=""),RetireValue,0))</f>
        <v>0</v>
      </c>
      <c r="BO9" s="5">
        <f ca="1">IF(BO4&gt;=Inservice,0,SUM(Inputs!$E$29:BV29)-IF(AND(BO4&lt;&gt;"",BP4=""),RetireValue,0))</f>
        <v>0</v>
      </c>
      <c r="BP9" s="5">
        <f ca="1">IF(BP4&gt;=Inservice,0,SUM(Inputs!$E$29:BW29)-IF(AND(BP4&lt;&gt;"",BQ4=""),RetireValue,0))</f>
        <v>0</v>
      </c>
      <c r="BQ9" s="5">
        <f ca="1">IF(BQ4&gt;=Inservice,0,SUM(Inputs!$E$29:BX29)-IF(AND(BQ4&lt;&gt;"",BR4=""),RetireValue,0))</f>
        <v>0</v>
      </c>
      <c r="BR9" s="5">
        <f ca="1">IF(BR4&gt;=Inservice,0,SUM(Inputs!$E$29:BY29)-IF(AND(BR4&lt;&gt;"",BS4=""),RetireValue,0))</f>
        <v>0</v>
      </c>
      <c r="BS9" s="5">
        <f ca="1">IF(BS4&gt;=Inservice,0,SUM(Inputs!$E$29:BZ29)-IF(AND(BS4&lt;&gt;"",BT4=""),RetireValue,0))</f>
        <v>0</v>
      </c>
      <c r="BT9" s="5">
        <f ca="1">IF(BT4&gt;=Inservice,0,SUM(Inputs!$E$29:CA29)-IF(AND(BT4&lt;&gt;"",BU4=""),RetireValue,0))</f>
        <v>0</v>
      </c>
      <c r="BU9" s="5">
        <f ca="1">IF(BU4&gt;=Inservice,0,SUM(Inputs!$E$29:CB29)-IF(AND(BU4&lt;&gt;"",BV4=""),RetireValue,0))</f>
        <v>0</v>
      </c>
      <c r="BV9" s="5">
        <f ca="1">IF(BV4&gt;=Inservice,0,SUM(Inputs!$E$29:CC29)-IF(AND(BV4&lt;&gt;"",BW4=""),RetireValue,0))</f>
        <v>0</v>
      </c>
      <c r="BW9" s="5">
        <f ca="1">IF(BW4&gt;=Inservice,0,SUM(Inputs!$E$29:CD29)-IF(AND(BW4&lt;&gt;"",BX4=""),RetireValue,0))</f>
        <v>0</v>
      </c>
      <c r="BX9" s="5">
        <f ca="1">IF(BX4&gt;=Inservice,0,SUM(Inputs!$E$29:CE29)-IF(AND(BX4&lt;&gt;"",BY4=""),RetireValue,0))</f>
        <v>0</v>
      </c>
      <c r="BY9" s="5">
        <f ca="1">IF(BY4&gt;=Inservice,0,SUM(Inputs!$E$29:CF29)-IF(AND(BY4&lt;&gt;"",BZ4=""),RetireValue,0))</f>
        <v>0</v>
      </c>
      <c r="BZ9" s="5">
        <f ca="1">IF(BZ4&gt;=Inservice,0,SUM(Inputs!$E$29:CG29)-IF(AND(BZ4&lt;&gt;"",CA4=""),RetireValue,0))</f>
        <v>0</v>
      </c>
      <c r="CA9" s="5">
        <f ca="1">IF(CA4&gt;=Inservice,0,SUM(Inputs!$E$29:CH29)-IF(AND(CA4&lt;&gt;"",CB4=""),RetireValue,0))</f>
        <v>0</v>
      </c>
      <c r="CB9" s="5">
        <f ca="1">IF(CB4&gt;=Inservice,0,SUM(Inputs!$E$29:CI29)-IF(AND(CB4&lt;&gt;"",CC4=""),RetireValue,0))</f>
        <v>0</v>
      </c>
      <c r="CC9" s="5">
        <f ca="1">IF(CC4&gt;=Inservice,0,SUM(Inputs!$E$29:CJ29)-IF(AND(CC4&lt;&gt;"",CD4=""),RetireValue,0))</f>
        <v>0</v>
      </c>
      <c r="CD9" s="5">
        <f ca="1">IF(CD4&gt;=Inservice,0,SUM(Inputs!$E$29:CK29)-IF(AND(CD4&lt;&gt;"",CE4=""),RetireValue,0))</f>
        <v>0</v>
      </c>
      <c r="CE9" s="5"/>
    </row>
    <row r="10" spans="1:83" x14ac:dyDescent="0.25">
      <c r="A10" s="66" t="s">
        <v>111</v>
      </c>
      <c r="C10" s="5">
        <f ca="1">'Depreciation-Recommendation'!C34</f>
        <v>0</v>
      </c>
      <c r="D10" s="5">
        <f ca="1">'Depreciation-Recommendation'!D34+C10</f>
        <v>0</v>
      </c>
      <c r="E10" s="5">
        <f ca="1">'Depreciation-Recommendation'!E34+D10</f>
        <v>0</v>
      </c>
      <c r="F10" s="5">
        <f ca="1">'Depreciation-Recommendation'!F34+E10</f>
        <v>0</v>
      </c>
      <c r="G10" s="5">
        <f ca="1">'Depreciation-Recommendation'!G34+F10</f>
        <v>0</v>
      </c>
      <c r="H10" s="5">
        <f ca="1">'Depreciation-Recommendation'!H34+G10</f>
        <v>0</v>
      </c>
      <c r="I10" s="5">
        <f ca="1">'Depreciation-Recommendation'!I34+H10</f>
        <v>0</v>
      </c>
      <c r="J10" s="5">
        <f ca="1">'Depreciation-Recommendation'!J34+I10</f>
        <v>0</v>
      </c>
      <c r="K10" s="5">
        <f ca="1">'Depreciation-Recommendation'!K34+J10</f>
        <v>0</v>
      </c>
      <c r="L10" s="5">
        <f ca="1">'Depreciation-Recommendation'!L34+K10</f>
        <v>0</v>
      </c>
      <c r="M10" s="5">
        <f ca="1">'Depreciation-Recommendation'!M34+L10</f>
        <v>0</v>
      </c>
      <c r="N10" s="5">
        <f ca="1">'Depreciation-Recommendation'!N34+M10</f>
        <v>0</v>
      </c>
      <c r="O10" s="5">
        <f ca="1">'Depreciation-Recommendation'!O34+N10</f>
        <v>0</v>
      </c>
      <c r="P10" s="5">
        <f ca="1">'Depreciation-Recommendation'!P34+O10</f>
        <v>0</v>
      </c>
      <c r="Q10" s="5">
        <f ca="1">'Depreciation-Recommendation'!Q34+P10</f>
        <v>-860.73554648942843</v>
      </c>
      <c r="R10" s="5">
        <f ca="1">'Depreciation-Recommendation'!R34+Q10</f>
        <v>-2582.2066394682852</v>
      </c>
      <c r="S10" s="5">
        <f ca="1">'Depreciation-Recommendation'!S34+R10</f>
        <v>-4303.6777324471423</v>
      </c>
      <c r="T10" s="5">
        <f ca="1">'Depreciation-Recommendation'!T34+S10</f>
        <v>-6025.1488254259993</v>
      </c>
      <c r="U10" s="5">
        <f ca="1">'Depreciation-Recommendation'!U34+T10</f>
        <v>-7746.6199184048564</v>
      </c>
      <c r="V10" s="5">
        <f ca="1">'Depreciation-Recommendation'!V34+U10</f>
        <v>-8607.3554648942845</v>
      </c>
      <c r="W10" s="5">
        <f ca="1">'Depreciation-Recommendation'!W34+V10</f>
        <v>-8607.3554648942845</v>
      </c>
      <c r="X10" s="5">
        <f ca="1">'Depreciation-Recommendation'!X34+W10</f>
        <v>-8607.3554648942845</v>
      </c>
      <c r="Y10" s="5">
        <f ca="1">'Depreciation-Recommendation'!Y34+X10</f>
        <v>-8607.3554648942845</v>
      </c>
      <c r="Z10" s="5">
        <f ca="1">'Depreciation-Recommendation'!Z34+Y10</f>
        <v>-8607.3554648942845</v>
      </c>
      <c r="AA10" s="5">
        <f ca="1">'Depreciation-Recommendation'!AA34+Z10</f>
        <v>-8607.3554648942845</v>
      </c>
      <c r="AB10" s="5">
        <f ca="1">'Depreciation-Recommendation'!AB34+AA10</f>
        <v>-8607.3554648942845</v>
      </c>
      <c r="AC10" s="5">
        <f ca="1">'Depreciation-Recommendation'!AC34+AB10</f>
        <v>-8607.3554648942845</v>
      </c>
      <c r="AD10" s="5">
        <f ca="1">'Depreciation-Recommendation'!AD34+AC10</f>
        <v>-8607.3554648942845</v>
      </c>
      <c r="AE10" s="5">
        <f ca="1">'Depreciation-Recommendation'!AE34+AD10</f>
        <v>-8607.3554648942845</v>
      </c>
      <c r="AF10" s="5">
        <f ca="1">'Depreciation-Recommendation'!AF34+AE10</f>
        <v>-8607.3554648942845</v>
      </c>
      <c r="AG10" s="5">
        <f ca="1">'Depreciation-Recommendation'!AG34+AF10</f>
        <v>-8607.3554648942845</v>
      </c>
      <c r="AH10" s="5">
        <f ca="1">'Depreciation-Recommendation'!AH34+AG10</f>
        <v>-8607.3554648942845</v>
      </c>
      <c r="AI10" s="5">
        <f ca="1">'Depreciation-Recommendation'!AI34+AH10</f>
        <v>-8607.3554648942845</v>
      </c>
      <c r="AJ10" s="5">
        <f ca="1">'Depreciation-Recommendation'!AJ34+AI10</f>
        <v>-8607.3554648942845</v>
      </c>
      <c r="AK10" s="5">
        <f ca="1">'Depreciation-Recommendation'!AK34+AJ10</f>
        <v>-8607.3554648942845</v>
      </c>
      <c r="AL10" s="5">
        <f ca="1">'Depreciation-Recommendation'!AL34+AK10</f>
        <v>-8607.3554648942845</v>
      </c>
      <c r="AM10" s="5">
        <f ca="1">'Depreciation-Recommendation'!AM34+AL10</f>
        <v>-8607.3554648942845</v>
      </c>
      <c r="AN10" s="5">
        <f ca="1">'Depreciation-Recommendation'!AN34+AM10</f>
        <v>-8607.3554648942845</v>
      </c>
      <c r="AO10" s="5">
        <f ca="1">'Depreciation-Recommendation'!AO34+AN10</f>
        <v>-8607.3554648942845</v>
      </c>
      <c r="AP10" s="5">
        <f ca="1">'Depreciation-Recommendation'!AP34+AO10</f>
        <v>-8607.3554648942845</v>
      </c>
      <c r="AQ10" s="5">
        <f ca="1">'Depreciation-Recommendation'!AQ34+AP10</f>
        <v>-8607.3554648942845</v>
      </c>
      <c r="AR10" s="5">
        <f ca="1">'Depreciation-Recommendation'!AR34+AQ10</f>
        <v>-8607.3554648942845</v>
      </c>
      <c r="AS10" s="5">
        <f ca="1">'Depreciation-Recommendation'!AS34+AR10</f>
        <v>-8607.3554648942845</v>
      </c>
      <c r="AT10" s="5">
        <f ca="1">'Depreciation-Recommendation'!AT34+AS10</f>
        <v>-8607.3554648942845</v>
      </c>
      <c r="AU10" s="5">
        <f ca="1">'Depreciation-Recommendation'!AU34+AT10</f>
        <v>-8607.3554648942845</v>
      </c>
      <c r="AV10" s="5">
        <f ca="1">'Depreciation-Recommendation'!AV34+AU10</f>
        <v>-8607.3554648942845</v>
      </c>
      <c r="AW10" s="5">
        <f ca="1">'Depreciation-Recommendation'!AW34+AV10</f>
        <v>-8607.3554648942845</v>
      </c>
      <c r="AX10" s="5">
        <f ca="1">'Depreciation-Recommendation'!AX34+AW10</f>
        <v>-8607.3554648942845</v>
      </c>
      <c r="AY10" s="5">
        <f ca="1">'Depreciation-Recommendation'!AY34+AX10</f>
        <v>-8607.3554648942845</v>
      </c>
      <c r="AZ10" s="5">
        <f ca="1">'Depreciation-Recommendation'!AZ34+AY10</f>
        <v>-8607.3554648942845</v>
      </c>
      <c r="BA10" s="5">
        <f ca="1">'Depreciation-Recommendation'!BA34+AZ10</f>
        <v>-8607.3554648942845</v>
      </c>
      <c r="BB10" s="5">
        <f ca="1">'Depreciation-Recommendation'!BB34+BA10</f>
        <v>-8607.3554648942845</v>
      </c>
      <c r="BC10" s="5">
        <f ca="1">'Depreciation-Recommendation'!BC34+BB10</f>
        <v>-8607.3554648942845</v>
      </c>
      <c r="BD10" s="5">
        <f ca="1">'Depreciation-Recommendation'!BD34+BC10</f>
        <v>-8607.3554648942845</v>
      </c>
      <c r="BE10" s="5">
        <f ca="1">'Depreciation-Recommendation'!BE34+BD10</f>
        <v>-8607.3554648942845</v>
      </c>
      <c r="BF10" s="5">
        <f ca="1">'Depreciation-Recommendation'!BF34+BE10</f>
        <v>-8607.3554648942845</v>
      </c>
      <c r="BG10" s="5">
        <f ca="1">'Depreciation-Recommendation'!BG34+BF10</f>
        <v>-8607.3554648942845</v>
      </c>
      <c r="BH10" s="5">
        <f ca="1">'Depreciation-Recommendation'!BH34+BG10</f>
        <v>-8607.3554648942845</v>
      </c>
      <c r="BI10" s="5">
        <f ca="1">'Depreciation-Recommendation'!BI34+BH10</f>
        <v>-8607.3554648942845</v>
      </c>
      <c r="BJ10" s="5">
        <f ca="1">'Depreciation-Recommendation'!BJ34+BI10</f>
        <v>-8607.3554648942845</v>
      </c>
      <c r="BK10" s="5">
        <f ca="1">'Depreciation-Recommendation'!BK34+BJ10</f>
        <v>-8607.3554648942845</v>
      </c>
      <c r="BL10" s="5">
        <f ca="1">'Depreciation-Recommendation'!BL34+BK10</f>
        <v>-8607.3554648942845</v>
      </c>
      <c r="BM10" s="5">
        <f ca="1">'Depreciation-Recommendation'!BM34+BL10</f>
        <v>-8607.3554648942845</v>
      </c>
      <c r="BN10" s="5">
        <f ca="1">'Depreciation-Recommendation'!BN34+BM10</f>
        <v>-8607.3554648942845</v>
      </c>
      <c r="BO10" s="5">
        <f ca="1">'Depreciation-Recommendation'!BO34+BN10</f>
        <v>-8607.3554648942845</v>
      </c>
      <c r="BP10" s="5">
        <f ca="1">'Depreciation-Recommendation'!BP34+BO10</f>
        <v>-8607.3554648942845</v>
      </c>
      <c r="BQ10" s="5">
        <f ca="1">'Depreciation-Recommendation'!BQ34+BP10</f>
        <v>-8607.3554648942845</v>
      </c>
      <c r="BR10" s="5">
        <f ca="1">'Depreciation-Recommendation'!BR34+BQ10</f>
        <v>-8607.3554648942845</v>
      </c>
      <c r="BS10" s="5">
        <f ca="1">'Depreciation-Recommendation'!BS34+BR10</f>
        <v>-8607.3554648942845</v>
      </c>
      <c r="BT10" s="5">
        <f ca="1">'Depreciation-Recommendation'!BT34+BS10</f>
        <v>-8607.3554648942845</v>
      </c>
      <c r="BU10" s="5">
        <f ca="1">'Depreciation-Recommendation'!BU34+BT10</f>
        <v>-8607.3554648942845</v>
      </c>
      <c r="BV10" s="5">
        <f ca="1">'Depreciation-Recommendation'!BV34+BU10</f>
        <v>-8607.3554648942845</v>
      </c>
      <c r="BW10" s="5">
        <f ca="1">'Depreciation-Recommendation'!BW34+BV10</f>
        <v>-8607.3554648942845</v>
      </c>
      <c r="BX10" s="5">
        <f ca="1">'Depreciation-Recommendation'!BX34+BW10</f>
        <v>-8607.3554648942845</v>
      </c>
      <c r="BY10" s="5">
        <f ca="1">'Depreciation-Recommendation'!BY34+BX10</f>
        <v>-8607.3554648942845</v>
      </c>
      <c r="BZ10" s="5">
        <f ca="1">'Depreciation-Recommendation'!BZ34+BY10</f>
        <v>-8607.3554648942845</v>
      </c>
      <c r="CA10" s="5">
        <f ca="1">'Depreciation-Recommendation'!CA34+BZ10</f>
        <v>-8607.3554648942845</v>
      </c>
      <c r="CB10" s="5">
        <f ca="1">'Depreciation-Recommendation'!CB34+CA10</f>
        <v>-8607.3554648942845</v>
      </c>
      <c r="CC10" s="5">
        <f ca="1">'Depreciation-Recommendation'!CC34+CB10</f>
        <v>-8607.3554648942845</v>
      </c>
      <c r="CD10" s="5">
        <f ca="1">'Depreciation-Recommendation'!CD34+CC10</f>
        <v>-8607.3554648942845</v>
      </c>
      <c r="CE10" s="5"/>
    </row>
    <row r="11" spans="1:83" s="30" customFormat="1" x14ac:dyDescent="0.25">
      <c r="A11" s="66" t="s">
        <v>206</v>
      </c>
      <c r="C11" s="61">
        <f ca="1">('Depreciation-Recommendation'!C$60-'Depreciation-Recommendation'!C$34)*BookIncomeTax</f>
        <v>0</v>
      </c>
      <c r="D11" s="61">
        <f ca="1">(('Depreciation-Recommendation'!D$60-'Depreciation-Recommendation'!D$34)*BookIncomeTax)+C11</f>
        <v>0</v>
      </c>
      <c r="E11" s="61">
        <f ca="1">(('Depreciation-Recommendation'!E$60-'Depreciation-Recommendation'!E$34)*BookIncomeTax)+D11</f>
        <v>0</v>
      </c>
      <c r="F11" s="61">
        <f ca="1">(('Depreciation-Recommendation'!F$60-'Depreciation-Recommendation'!F$34)*BookIncomeTax)+E11</f>
        <v>0</v>
      </c>
      <c r="G11" s="61">
        <f ca="1">(('Depreciation-Recommendation'!G$60-'Depreciation-Recommendation'!G$34)*BookIncomeTax)+F11</f>
        <v>0</v>
      </c>
      <c r="H11" s="61">
        <f ca="1">(('Depreciation-Recommendation'!H$60-'Depreciation-Recommendation'!H$34)*BookIncomeTax)+G11</f>
        <v>0</v>
      </c>
      <c r="I11" s="61">
        <f ca="1">(('Depreciation-Recommendation'!I$60-'Depreciation-Recommendation'!I$34)*BookIncomeTax)+H11</f>
        <v>0</v>
      </c>
      <c r="J11" s="61">
        <f ca="1">(('Depreciation-Recommendation'!J$60-'Depreciation-Recommendation'!J$34)*BookIncomeTax)+I11</f>
        <v>0</v>
      </c>
      <c r="K11" s="61">
        <f ca="1">(('Depreciation-Recommendation'!K$60-'Depreciation-Recommendation'!K$34)*BookIncomeTax)+J11</f>
        <v>0</v>
      </c>
      <c r="L11" s="61">
        <f ca="1">(('Depreciation-Recommendation'!L$60-'Depreciation-Recommendation'!L$34)*BookIncomeTax)+K11</f>
        <v>0</v>
      </c>
      <c r="M11" s="61">
        <f ca="1">(('Depreciation-Recommendation'!M$60-'Depreciation-Recommendation'!M$34)*BookIncomeTax)+L11</f>
        <v>0</v>
      </c>
      <c r="N11" s="61">
        <f ca="1">(('Depreciation-Recommendation'!N$60-'Depreciation-Recommendation'!N$34)*BookIncomeTax)+M11</f>
        <v>0</v>
      </c>
      <c r="O11" s="61">
        <f ca="1">(('Depreciation-Recommendation'!O$60-'Depreciation-Recommendation'!O$34)*BookIncomeTax)+N11</f>
        <v>0</v>
      </c>
      <c r="P11" s="61">
        <f ca="1">(('Depreciation-Recommendation'!P$60-'Depreciation-Recommendation'!P$34)*BookIncomeTax)+O11</f>
        <v>0</v>
      </c>
      <c r="Q11" s="61">
        <f ca="1">(('Depreciation-Recommendation'!Q$60-'Depreciation-Recommendation'!Q$34)*BookIncomeTax)+P11</f>
        <v>-4.4224179873708637E-14</v>
      </c>
      <c r="R11" s="61">
        <f ca="1">(('Depreciation-Recommendation'!R$60-'Depreciation-Recommendation'!R$34)*BookIncomeTax)+Q11</f>
        <v>-1.3267253962112591E-13</v>
      </c>
      <c r="S11" s="61">
        <f ca="1">(('Depreciation-Recommendation'!S$60-'Depreciation-Recommendation'!S$34)*BookIncomeTax)+R11</f>
        <v>-2.2112089936854318E-13</v>
      </c>
      <c r="T11" s="61">
        <f ca="1">(('Depreciation-Recommendation'!T$60-'Depreciation-Recommendation'!T$34)*BookIncomeTax)+S11</f>
        <v>-3.0956925911596043E-13</v>
      </c>
      <c r="U11" s="61">
        <f ca="1">(('Depreciation-Recommendation'!U$60-'Depreciation-Recommendation'!U$34)*BookIncomeTax)+T11</f>
        <v>-3.9801761886337771E-13</v>
      </c>
      <c r="V11" s="61">
        <f ca="1">(('Depreciation-Recommendation'!V$60-'Depreciation-Recommendation'!V$34)*BookIncomeTax)+U11</f>
        <v>-4.4224179873708632E-13</v>
      </c>
      <c r="W11" s="61">
        <f ca="1">(('Depreciation-Recommendation'!W$60-'Depreciation-Recommendation'!W$34)*BookIncomeTax)+V11</f>
        <v>-4.4224179873708632E-13</v>
      </c>
      <c r="X11" s="61">
        <f ca="1">(('Depreciation-Recommendation'!X$60-'Depreciation-Recommendation'!X$34)*BookIncomeTax)+W11</f>
        <v>-4.4224179873708632E-13</v>
      </c>
      <c r="Y11" s="61">
        <f ca="1">(('Depreciation-Recommendation'!Y$60-'Depreciation-Recommendation'!Y$34)*BookIncomeTax)+X11</f>
        <v>-4.4224179873708632E-13</v>
      </c>
      <c r="Z11" s="61">
        <f ca="1">(('Depreciation-Recommendation'!Z$60-'Depreciation-Recommendation'!Z$34)*BookIncomeTax)+Y11</f>
        <v>-4.4224179873708632E-13</v>
      </c>
      <c r="AA11" s="61">
        <f ca="1">(('Depreciation-Recommendation'!AA$60-'Depreciation-Recommendation'!AA$34)*BookIncomeTax)+Z11</f>
        <v>-4.4224179873708632E-13</v>
      </c>
      <c r="AB11" s="61">
        <f ca="1">(('Depreciation-Recommendation'!AB$60-'Depreciation-Recommendation'!AB$34)*BookIncomeTax)+AA11</f>
        <v>-4.4224179873708632E-13</v>
      </c>
      <c r="AC11" s="61">
        <f ca="1">(('Depreciation-Recommendation'!AC$60-'Depreciation-Recommendation'!AC$34)*BookIncomeTax)+AB11</f>
        <v>-4.4224179873708632E-13</v>
      </c>
      <c r="AD11" s="61">
        <f ca="1">(('Depreciation-Recommendation'!AD$60-'Depreciation-Recommendation'!AD$34)*BookIncomeTax)+AC11</f>
        <v>-4.4224179873708632E-13</v>
      </c>
      <c r="AE11" s="61">
        <f ca="1">(('Depreciation-Recommendation'!AE$60-'Depreciation-Recommendation'!AE$34)*BookIncomeTax)+AD11</f>
        <v>-4.4224179873708632E-13</v>
      </c>
      <c r="AF11" s="61">
        <f ca="1">(('Depreciation-Recommendation'!AF$60-'Depreciation-Recommendation'!AF$34)*BookIncomeTax)+AE11</f>
        <v>-4.4224179873708632E-13</v>
      </c>
      <c r="AG11" s="61">
        <f ca="1">(('Depreciation-Recommendation'!AG$60-'Depreciation-Recommendation'!AG$34)*BookIncomeTax)+AF11</f>
        <v>-4.4224179873708632E-13</v>
      </c>
      <c r="AH11" s="61">
        <f ca="1">(('Depreciation-Recommendation'!AH$60-'Depreciation-Recommendation'!AH$34)*BookIncomeTax)+AG11</f>
        <v>-4.4224179873708632E-13</v>
      </c>
      <c r="AI11" s="61">
        <f ca="1">(('Depreciation-Recommendation'!AI$60-'Depreciation-Recommendation'!AI$34)*BookIncomeTax)+AH11</f>
        <v>-4.4224179873708632E-13</v>
      </c>
      <c r="AJ11" s="61">
        <f ca="1">(('Depreciation-Recommendation'!AJ$60-'Depreciation-Recommendation'!AJ$34)*BookIncomeTax)+AI11</f>
        <v>-4.4224179873708632E-13</v>
      </c>
      <c r="AK11" s="61">
        <f ca="1">(('Depreciation-Recommendation'!AK$60-'Depreciation-Recommendation'!AK$34)*BookIncomeTax)+AJ11</f>
        <v>-4.4224179873708632E-13</v>
      </c>
      <c r="AL11" s="61">
        <f ca="1">(('Depreciation-Recommendation'!AL$60-'Depreciation-Recommendation'!AL$34)*BookIncomeTax)+AK11</f>
        <v>-4.4224179873708632E-13</v>
      </c>
      <c r="AM11" s="61">
        <f ca="1">(('Depreciation-Recommendation'!AM$60-'Depreciation-Recommendation'!AM$34)*BookIncomeTax)+AL11</f>
        <v>-4.4224179873708632E-13</v>
      </c>
      <c r="AN11" s="61">
        <f ca="1">(('Depreciation-Recommendation'!AN$60-'Depreciation-Recommendation'!AN$34)*BookIncomeTax)+AM11</f>
        <v>-4.4224179873708632E-13</v>
      </c>
      <c r="AO11" s="61">
        <f ca="1">(('Depreciation-Recommendation'!AO$60-'Depreciation-Recommendation'!AO$34)*BookIncomeTax)+AN11</f>
        <v>-4.4224179873708632E-13</v>
      </c>
      <c r="AP11" s="61">
        <f ca="1">(('Depreciation-Recommendation'!AP$60-'Depreciation-Recommendation'!AP$34)*BookIncomeTax)+AO11</f>
        <v>-4.4224179873708632E-13</v>
      </c>
      <c r="AQ11" s="61">
        <f ca="1">(('Depreciation-Recommendation'!AQ$60-'Depreciation-Recommendation'!AQ$34)*BookIncomeTax)+AP11</f>
        <v>-4.4224179873708632E-13</v>
      </c>
      <c r="AR11" s="61">
        <f ca="1">(('Depreciation-Recommendation'!AR$60-'Depreciation-Recommendation'!AR$34)*BookIncomeTax)+AQ11</f>
        <v>-4.4224179873708632E-13</v>
      </c>
      <c r="AS11" s="61">
        <f ca="1">(('Depreciation-Recommendation'!AS$60-'Depreciation-Recommendation'!AS$34)*BookIncomeTax)+AR11</f>
        <v>-4.4224179873708632E-13</v>
      </c>
      <c r="AT11" s="61">
        <f ca="1">(('Depreciation-Recommendation'!AT$60-'Depreciation-Recommendation'!AT$34)*BookIncomeTax)+AS11</f>
        <v>-4.4224179873708632E-13</v>
      </c>
      <c r="AU11" s="61">
        <f ca="1">(('Depreciation-Recommendation'!AU$60-'Depreciation-Recommendation'!AU$34)*BookIncomeTax)+AT11</f>
        <v>-4.4224179873708632E-13</v>
      </c>
      <c r="AV11" s="61">
        <f ca="1">(('Depreciation-Recommendation'!AV$60-'Depreciation-Recommendation'!AV$34)*BookIncomeTax)+AU11</f>
        <v>-4.4224179873708632E-13</v>
      </c>
      <c r="AW11" s="61">
        <f ca="1">(('Depreciation-Recommendation'!AW$60-'Depreciation-Recommendation'!AW$34)*BookIncomeTax)+AV11</f>
        <v>-4.4224179873708632E-13</v>
      </c>
      <c r="AX11" s="61">
        <f ca="1">(('Depreciation-Recommendation'!AX$60-'Depreciation-Recommendation'!AX$34)*BookIncomeTax)+AW11</f>
        <v>-4.4224179873708632E-13</v>
      </c>
      <c r="AY11" s="61">
        <f ca="1">(('Depreciation-Recommendation'!AY$60-'Depreciation-Recommendation'!AY$34)*BookIncomeTax)+AX11</f>
        <v>-4.4224179873708632E-13</v>
      </c>
      <c r="AZ11" s="61">
        <f ca="1">(('Depreciation-Recommendation'!AZ$60-'Depreciation-Recommendation'!AZ$34)*BookIncomeTax)+AY11</f>
        <v>-4.4224179873708632E-13</v>
      </c>
      <c r="BA11" s="61">
        <f ca="1">(('Depreciation-Recommendation'!BA$60-'Depreciation-Recommendation'!BA$34)*BookIncomeTax)+AZ11</f>
        <v>-4.4224179873708632E-13</v>
      </c>
      <c r="BB11" s="61">
        <f ca="1">(('Depreciation-Recommendation'!BB$60-'Depreciation-Recommendation'!BB$34)*BookIncomeTax)+BA11</f>
        <v>-4.4224179873708632E-13</v>
      </c>
      <c r="BC11" s="61">
        <f ca="1">(('Depreciation-Recommendation'!BC$60-'Depreciation-Recommendation'!BC$34)*BookIncomeTax)+BB11</f>
        <v>-4.4224179873708632E-13</v>
      </c>
      <c r="BD11" s="61">
        <f ca="1">(('Depreciation-Recommendation'!BD$60-'Depreciation-Recommendation'!BD$34)*BookIncomeTax)+BC11</f>
        <v>-4.4224179873708632E-13</v>
      </c>
      <c r="BE11" s="61">
        <f ca="1">(('Depreciation-Recommendation'!BE$60-'Depreciation-Recommendation'!BE$34)*BookIncomeTax)+BD11</f>
        <v>-4.4224179873708632E-13</v>
      </c>
      <c r="BF11" s="61">
        <f ca="1">(('Depreciation-Recommendation'!BF$60-'Depreciation-Recommendation'!BF$34)*BookIncomeTax)+BE11</f>
        <v>-4.4224179873708632E-13</v>
      </c>
      <c r="BG11" s="61">
        <f ca="1">(('Depreciation-Recommendation'!BG$60-'Depreciation-Recommendation'!BG$34)*BookIncomeTax)+BF11</f>
        <v>-4.4224179873708632E-13</v>
      </c>
      <c r="BH11" s="61">
        <f ca="1">(('Depreciation-Recommendation'!BH$60-'Depreciation-Recommendation'!BH$34)*BookIncomeTax)+BG11</f>
        <v>-4.4224179873708632E-13</v>
      </c>
      <c r="BI11" s="61">
        <f ca="1">(('Depreciation-Recommendation'!BI$60-'Depreciation-Recommendation'!BI$34)*BookIncomeTax)+BH11</f>
        <v>-4.4224179873708632E-13</v>
      </c>
      <c r="BJ11" s="61">
        <f ca="1">(('Depreciation-Recommendation'!BJ$60-'Depreciation-Recommendation'!BJ$34)*BookIncomeTax)+BI11</f>
        <v>-4.4224179873708632E-13</v>
      </c>
      <c r="BK11" s="61">
        <f ca="1">(('Depreciation-Recommendation'!BK$60-'Depreciation-Recommendation'!BK$34)*BookIncomeTax)+BJ11</f>
        <v>-4.4224179873708632E-13</v>
      </c>
      <c r="BL11" s="61">
        <f ca="1">(('Depreciation-Recommendation'!BL$60-'Depreciation-Recommendation'!BL$34)*BookIncomeTax)+BK11</f>
        <v>-4.4224179873708632E-13</v>
      </c>
      <c r="BM11" s="61">
        <f ca="1">(('Depreciation-Recommendation'!BM$60-'Depreciation-Recommendation'!BM$34)*BookIncomeTax)+BL11</f>
        <v>-4.4224179873708632E-13</v>
      </c>
      <c r="BN11" s="61">
        <f ca="1">(('Depreciation-Recommendation'!BN$60-'Depreciation-Recommendation'!BN$34)*BookIncomeTax)+BM11</f>
        <v>-4.4224179873708632E-13</v>
      </c>
      <c r="BO11" s="61">
        <f ca="1">(('Depreciation-Recommendation'!BO$60-'Depreciation-Recommendation'!BO$34)*BookIncomeTax)+BN11</f>
        <v>-4.4224179873708632E-13</v>
      </c>
      <c r="BP11" s="61">
        <f ca="1">(('Depreciation-Recommendation'!BP$60-'Depreciation-Recommendation'!BP$34)*BookIncomeTax)+BO11</f>
        <v>-4.4224179873708632E-13</v>
      </c>
      <c r="BQ11" s="61">
        <f ca="1">(('Depreciation-Recommendation'!BQ$60-'Depreciation-Recommendation'!BQ$34)*BookIncomeTax)+BP11</f>
        <v>-4.4224179873708632E-13</v>
      </c>
      <c r="BR11" s="61">
        <f ca="1">(('Depreciation-Recommendation'!BR$60-'Depreciation-Recommendation'!BR$34)*BookIncomeTax)+BQ11</f>
        <v>-4.4224179873708632E-13</v>
      </c>
      <c r="BS11" s="61">
        <f ca="1">(('Depreciation-Recommendation'!BS$60-'Depreciation-Recommendation'!BS$34)*BookIncomeTax)+BR11</f>
        <v>-4.4224179873708632E-13</v>
      </c>
      <c r="BT11" s="61">
        <f ca="1">(('Depreciation-Recommendation'!BT$60-'Depreciation-Recommendation'!BT$34)*BookIncomeTax)+BS11</f>
        <v>-4.4224179873708632E-13</v>
      </c>
      <c r="BU11" s="61">
        <f ca="1">(('Depreciation-Recommendation'!BU$60-'Depreciation-Recommendation'!BU$34)*BookIncomeTax)+BT11</f>
        <v>-4.4224179873708632E-13</v>
      </c>
      <c r="BV11" s="61">
        <f ca="1">(('Depreciation-Recommendation'!BV$60-'Depreciation-Recommendation'!BV$34)*BookIncomeTax)+BU11</f>
        <v>-4.4224179873708632E-13</v>
      </c>
      <c r="BW11" s="61">
        <f ca="1">(('Depreciation-Recommendation'!BW$60-'Depreciation-Recommendation'!BW$34)*BookIncomeTax)+BV11</f>
        <v>-4.4224179873708632E-13</v>
      </c>
      <c r="BX11" s="61">
        <f ca="1">(('Depreciation-Recommendation'!BX$60-'Depreciation-Recommendation'!BX$34)*BookIncomeTax)+BW11</f>
        <v>-4.4224179873708632E-13</v>
      </c>
      <c r="BY11" s="61">
        <f ca="1">(('Depreciation-Recommendation'!BY$60-'Depreciation-Recommendation'!BY$34)*BookIncomeTax)+BX11</f>
        <v>-4.4224179873708632E-13</v>
      </c>
      <c r="BZ11" s="61">
        <f ca="1">(('Depreciation-Recommendation'!BZ$60-'Depreciation-Recommendation'!BZ$34)*BookIncomeTax)+BY11</f>
        <v>-4.4224179873708632E-13</v>
      </c>
      <c r="CA11" s="61">
        <f ca="1">(('Depreciation-Recommendation'!CA$60-'Depreciation-Recommendation'!CA$34)*BookIncomeTax)+BZ11</f>
        <v>-4.4224179873708632E-13</v>
      </c>
      <c r="CB11" s="61">
        <f ca="1">(('Depreciation-Recommendation'!CB$60-'Depreciation-Recommendation'!CB$34)*BookIncomeTax)+CA11</f>
        <v>-4.4224179873708632E-13</v>
      </c>
      <c r="CC11" s="61">
        <f ca="1">(('Depreciation-Recommendation'!CC$60-'Depreciation-Recommendation'!CC$34)*BookIncomeTax)+CB11</f>
        <v>-4.4224179873708632E-13</v>
      </c>
      <c r="CD11" s="61">
        <f ca="1">(('Depreciation-Recommendation'!CD$60-'Depreciation-Recommendation'!CD$34)*BookIncomeTax)+CC11</f>
        <v>-4.4224179873708632E-13</v>
      </c>
      <c r="CE11" s="5"/>
    </row>
    <row r="12" spans="1:83" s="49" customFormat="1" x14ac:dyDescent="0.25">
      <c r="A12" s="68" t="s">
        <v>207</v>
      </c>
      <c r="C12" s="5">
        <f t="shared" ref="C12:L12" ca="1" si="0">SUM(C8:C11)</f>
        <v>0</v>
      </c>
      <c r="D12" s="5">
        <f t="shared" ca="1" si="0"/>
        <v>0</v>
      </c>
      <c r="E12" s="5">
        <f t="shared" ca="1" si="0"/>
        <v>0</v>
      </c>
      <c r="F12" s="5">
        <f t="shared" ca="1" si="0"/>
        <v>0</v>
      </c>
      <c r="G12" s="5">
        <f t="shared" ca="1" si="0"/>
        <v>0</v>
      </c>
      <c r="H12" s="5">
        <f t="shared" ca="1" si="0"/>
        <v>0</v>
      </c>
      <c r="I12" s="5">
        <f t="shared" ca="1" si="0"/>
        <v>0</v>
      </c>
      <c r="J12" s="5">
        <f t="shared" ca="1" si="0"/>
        <v>0</v>
      </c>
      <c r="K12" s="5">
        <f t="shared" ca="1" si="0"/>
        <v>0</v>
      </c>
      <c r="L12" s="5">
        <f t="shared" ca="1" si="0"/>
        <v>0</v>
      </c>
      <c r="M12" s="5">
        <f t="shared" ref="M12:BX12" ca="1" si="1">SUM(M8:M11)</f>
        <v>0</v>
      </c>
      <c r="N12" s="5">
        <f t="shared" ca="1" si="1"/>
        <v>0</v>
      </c>
      <c r="O12" s="5">
        <f t="shared" ca="1" si="1"/>
        <v>0</v>
      </c>
      <c r="P12" s="5">
        <f t="shared" ca="1" si="1"/>
        <v>0</v>
      </c>
      <c r="Q12" s="5">
        <f t="shared" ca="1" si="1"/>
        <v>7746.6199184048564</v>
      </c>
      <c r="R12" s="5">
        <f t="shared" ca="1" si="1"/>
        <v>6025.1488254259993</v>
      </c>
      <c r="S12" s="5">
        <f t="shared" ca="1" si="1"/>
        <v>4303.6777324471423</v>
      </c>
      <c r="T12" s="5">
        <f t="shared" ca="1" si="1"/>
        <v>2582.2066394682847</v>
      </c>
      <c r="U12" s="5">
        <f t="shared" ca="1" si="1"/>
        <v>860.73554648942763</v>
      </c>
      <c r="V12" s="5">
        <f t="shared" ca="1" si="1"/>
        <v>-4.4224179873708632E-13</v>
      </c>
      <c r="W12" s="5">
        <f t="shared" ca="1" si="1"/>
        <v>-4.4224179873708632E-13</v>
      </c>
      <c r="X12" s="5">
        <f t="shared" ca="1" si="1"/>
        <v>-4.4224179873708632E-13</v>
      </c>
      <c r="Y12" s="5">
        <f t="shared" ca="1" si="1"/>
        <v>-4.4224179873708632E-13</v>
      </c>
      <c r="Z12" s="5">
        <f t="shared" ca="1" si="1"/>
        <v>-4.4224179873708632E-13</v>
      </c>
      <c r="AA12" s="5">
        <f t="shared" ca="1" si="1"/>
        <v>-4.4224179873708632E-13</v>
      </c>
      <c r="AB12" s="5">
        <f t="shared" ca="1" si="1"/>
        <v>-4.4224179873708632E-13</v>
      </c>
      <c r="AC12" s="5">
        <f t="shared" ca="1" si="1"/>
        <v>-4.4224179873708632E-13</v>
      </c>
      <c r="AD12" s="5">
        <f t="shared" ca="1" si="1"/>
        <v>-4.4224179873708632E-13</v>
      </c>
      <c r="AE12" s="5">
        <f t="shared" ca="1" si="1"/>
        <v>-4.4224179873708632E-13</v>
      </c>
      <c r="AF12" s="5">
        <f t="shared" ca="1" si="1"/>
        <v>-4.4224179873708632E-13</v>
      </c>
      <c r="AG12" s="5">
        <f t="shared" ca="1" si="1"/>
        <v>-4.4224179873708632E-13</v>
      </c>
      <c r="AH12" s="5">
        <f t="shared" ca="1" si="1"/>
        <v>-4.4224179873708632E-13</v>
      </c>
      <c r="AI12" s="5">
        <f t="shared" ca="1" si="1"/>
        <v>-4.4224179873708632E-13</v>
      </c>
      <c r="AJ12" s="5">
        <f t="shared" ca="1" si="1"/>
        <v>-4.4224179873708632E-13</v>
      </c>
      <c r="AK12" s="5">
        <f t="shared" ca="1" si="1"/>
        <v>-4.4224179873708632E-13</v>
      </c>
      <c r="AL12" s="5">
        <f t="shared" ca="1" si="1"/>
        <v>-4.4224179873708632E-13</v>
      </c>
      <c r="AM12" s="5">
        <f t="shared" ca="1" si="1"/>
        <v>-4.4224179873708632E-13</v>
      </c>
      <c r="AN12" s="5">
        <f t="shared" ca="1" si="1"/>
        <v>-4.4224179873708632E-13</v>
      </c>
      <c r="AO12" s="5">
        <f t="shared" ca="1" si="1"/>
        <v>-4.4224179873708632E-13</v>
      </c>
      <c r="AP12" s="5">
        <f t="shared" ca="1" si="1"/>
        <v>-4.4224179873708632E-13</v>
      </c>
      <c r="AQ12" s="5">
        <f t="shared" ca="1" si="1"/>
        <v>-4.4224179873708632E-13</v>
      </c>
      <c r="AR12" s="5">
        <f t="shared" ca="1" si="1"/>
        <v>-4.4224179873708632E-13</v>
      </c>
      <c r="AS12" s="5">
        <f t="shared" ca="1" si="1"/>
        <v>-4.4224179873708632E-13</v>
      </c>
      <c r="AT12" s="5">
        <f t="shared" ca="1" si="1"/>
        <v>-4.4224179873708632E-13</v>
      </c>
      <c r="AU12" s="5">
        <f t="shared" ca="1" si="1"/>
        <v>-4.4224179873708632E-13</v>
      </c>
      <c r="AV12" s="5">
        <f t="shared" ca="1" si="1"/>
        <v>-4.4224179873708632E-13</v>
      </c>
      <c r="AW12" s="5">
        <f t="shared" ca="1" si="1"/>
        <v>-4.4224179873708632E-13</v>
      </c>
      <c r="AX12" s="5">
        <f t="shared" ca="1" si="1"/>
        <v>-4.4224179873708632E-13</v>
      </c>
      <c r="AY12" s="5">
        <f t="shared" ca="1" si="1"/>
        <v>-4.4224179873708632E-13</v>
      </c>
      <c r="AZ12" s="5">
        <f t="shared" ca="1" si="1"/>
        <v>-4.4224179873708632E-13</v>
      </c>
      <c r="BA12" s="5">
        <f t="shared" ca="1" si="1"/>
        <v>-4.4224179873708632E-13</v>
      </c>
      <c r="BB12" s="5">
        <f t="shared" ca="1" si="1"/>
        <v>-4.4224179873708632E-13</v>
      </c>
      <c r="BC12" s="5">
        <f t="shared" ca="1" si="1"/>
        <v>-4.4224179873708632E-13</v>
      </c>
      <c r="BD12" s="5">
        <f t="shared" ca="1" si="1"/>
        <v>-4.4224179873708632E-13</v>
      </c>
      <c r="BE12" s="5">
        <f t="shared" ca="1" si="1"/>
        <v>-4.4224179873708632E-13</v>
      </c>
      <c r="BF12" s="5">
        <f t="shared" ca="1" si="1"/>
        <v>-4.4224179873708632E-13</v>
      </c>
      <c r="BG12" s="5">
        <f t="shared" ca="1" si="1"/>
        <v>-4.4224179873708632E-13</v>
      </c>
      <c r="BH12" s="5">
        <f t="shared" ca="1" si="1"/>
        <v>-4.4224179873708632E-13</v>
      </c>
      <c r="BI12" s="5">
        <f t="shared" ca="1" si="1"/>
        <v>-4.4224179873708632E-13</v>
      </c>
      <c r="BJ12" s="5">
        <f t="shared" ca="1" si="1"/>
        <v>-4.4224179873708632E-13</v>
      </c>
      <c r="BK12" s="5">
        <f t="shared" ca="1" si="1"/>
        <v>-4.4224179873708632E-13</v>
      </c>
      <c r="BL12" s="5">
        <f t="shared" ca="1" si="1"/>
        <v>-4.4224179873708632E-13</v>
      </c>
      <c r="BM12" s="5">
        <f t="shared" ca="1" si="1"/>
        <v>-4.4224179873708632E-13</v>
      </c>
      <c r="BN12" s="5">
        <f t="shared" ca="1" si="1"/>
        <v>-4.4224179873708632E-13</v>
      </c>
      <c r="BO12" s="5">
        <f t="shared" ca="1" si="1"/>
        <v>-4.4224179873708632E-13</v>
      </c>
      <c r="BP12" s="5">
        <f t="shared" ca="1" si="1"/>
        <v>-4.4224179873708632E-13</v>
      </c>
      <c r="BQ12" s="5">
        <f t="shared" ca="1" si="1"/>
        <v>-4.4224179873708632E-13</v>
      </c>
      <c r="BR12" s="5">
        <f t="shared" ca="1" si="1"/>
        <v>-4.4224179873708632E-13</v>
      </c>
      <c r="BS12" s="5">
        <f t="shared" ca="1" si="1"/>
        <v>-4.4224179873708632E-13</v>
      </c>
      <c r="BT12" s="5">
        <f t="shared" ca="1" si="1"/>
        <v>-4.4224179873708632E-13</v>
      </c>
      <c r="BU12" s="5">
        <f t="shared" ca="1" si="1"/>
        <v>-4.4224179873708632E-13</v>
      </c>
      <c r="BV12" s="5">
        <f t="shared" ca="1" si="1"/>
        <v>-4.4224179873708632E-13</v>
      </c>
      <c r="BW12" s="5">
        <f t="shared" ca="1" si="1"/>
        <v>-4.4224179873708632E-13</v>
      </c>
      <c r="BX12" s="5">
        <f t="shared" ca="1" si="1"/>
        <v>-4.4224179873708632E-13</v>
      </c>
      <c r="BY12" s="5">
        <f t="shared" ref="BY12:CD12" ca="1" si="2">SUM(BY8:BY11)</f>
        <v>-4.4224179873708632E-13</v>
      </c>
      <c r="BZ12" s="5">
        <f t="shared" ca="1" si="2"/>
        <v>-4.4224179873708632E-13</v>
      </c>
      <c r="CA12" s="5">
        <f t="shared" ca="1" si="2"/>
        <v>-4.4224179873708632E-13</v>
      </c>
      <c r="CB12" s="5">
        <f t="shared" ca="1" si="2"/>
        <v>-4.4224179873708632E-13</v>
      </c>
      <c r="CC12" s="5">
        <f t="shared" ca="1" si="2"/>
        <v>-4.4224179873708632E-13</v>
      </c>
      <c r="CD12" s="5">
        <f t="shared" ca="1" si="2"/>
        <v>-4.4224179873708632E-13</v>
      </c>
      <c r="CE12" s="5"/>
    </row>
    <row r="13" spans="1:83" s="30" customFormat="1" x14ac:dyDescent="0.25">
      <c r="A13" s="67" t="s">
        <v>208</v>
      </c>
      <c r="B13" s="70">
        <f>EQUITY</f>
        <v>0.53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67" t="s">
        <v>233</v>
      </c>
      <c r="B14" s="28">
        <f>IF(ECR="yes",ROE_ECR,ROE)</f>
        <v>0.1023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53" t="s">
        <v>218</v>
      </c>
      <c r="B15" s="69"/>
      <c r="C15" s="62">
        <f t="shared" ref="C15:BN15" ca="1" si="3">C12*$B$13*$B$14</f>
        <v>0</v>
      </c>
      <c r="D15" s="62">
        <f t="shared" ca="1" si="3"/>
        <v>0</v>
      </c>
      <c r="E15" s="62">
        <f t="shared" ca="1" si="3"/>
        <v>0</v>
      </c>
      <c r="F15" s="62">
        <f t="shared" ca="1" si="3"/>
        <v>0</v>
      </c>
      <c r="G15" s="62">
        <f t="shared" ca="1" si="3"/>
        <v>0</v>
      </c>
      <c r="H15" s="62">
        <f t="shared" ca="1" si="3"/>
        <v>0</v>
      </c>
      <c r="I15" s="62">
        <f t="shared" ca="1" si="3"/>
        <v>0</v>
      </c>
      <c r="J15" s="62">
        <f t="shared" ca="1" si="3"/>
        <v>0</v>
      </c>
      <c r="K15" s="62">
        <f t="shared" ca="1" si="3"/>
        <v>0</v>
      </c>
      <c r="L15" s="62">
        <f t="shared" ca="1" si="3"/>
        <v>0</v>
      </c>
      <c r="M15" s="62">
        <f t="shared" ca="1" si="3"/>
        <v>0</v>
      </c>
      <c r="N15" s="62">
        <f t="shared" ca="1" si="3"/>
        <v>0</v>
      </c>
      <c r="O15" s="62">
        <f t="shared" ca="1" si="3"/>
        <v>0</v>
      </c>
      <c r="P15" s="62">
        <f t="shared" ca="1" si="3"/>
        <v>0</v>
      </c>
      <c r="Q15" s="62">
        <f t="shared" ca="1" si="3"/>
        <v>420.01398535599287</v>
      </c>
      <c r="R15" s="62">
        <f t="shared" ca="1" si="3"/>
        <v>326.6775441657723</v>
      </c>
      <c r="S15" s="62">
        <f t="shared" ca="1" si="3"/>
        <v>233.34110297555162</v>
      </c>
      <c r="T15" s="62">
        <f t="shared" ca="1" si="3"/>
        <v>140.00466178533094</v>
      </c>
      <c r="U15" s="62">
        <f t="shared" ca="1" si="3"/>
        <v>46.668220595110277</v>
      </c>
      <c r="V15" s="62">
        <f t="shared" ca="1" si="3"/>
        <v>-2.3977908085726086E-14</v>
      </c>
      <c r="W15" s="62">
        <f t="shared" ca="1" si="3"/>
        <v>-2.3977908085726086E-14</v>
      </c>
      <c r="X15" s="62">
        <f t="shared" ca="1" si="3"/>
        <v>-2.3977908085726086E-14</v>
      </c>
      <c r="Y15" s="62">
        <f t="shared" ca="1" si="3"/>
        <v>-2.3977908085726086E-14</v>
      </c>
      <c r="Z15" s="62">
        <f t="shared" ca="1" si="3"/>
        <v>-2.3977908085726086E-14</v>
      </c>
      <c r="AA15" s="62">
        <f t="shared" ca="1" si="3"/>
        <v>-2.3977908085726086E-14</v>
      </c>
      <c r="AB15" s="62">
        <f t="shared" ca="1" si="3"/>
        <v>-2.3977908085726086E-14</v>
      </c>
      <c r="AC15" s="62">
        <f t="shared" ca="1" si="3"/>
        <v>-2.3977908085726086E-14</v>
      </c>
      <c r="AD15" s="62">
        <f t="shared" ca="1" si="3"/>
        <v>-2.3977908085726086E-14</v>
      </c>
      <c r="AE15" s="62">
        <f t="shared" ca="1" si="3"/>
        <v>-2.3977908085726086E-14</v>
      </c>
      <c r="AF15" s="62">
        <f t="shared" ca="1" si="3"/>
        <v>-2.3977908085726086E-14</v>
      </c>
      <c r="AG15" s="62">
        <f t="shared" ca="1" si="3"/>
        <v>-2.3977908085726086E-14</v>
      </c>
      <c r="AH15" s="62">
        <f t="shared" ca="1" si="3"/>
        <v>-2.3977908085726086E-14</v>
      </c>
      <c r="AI15" s="62">
        <f t="shared" ca="1" si="3"/>
        <v>-2.3977908085726086E-14</v>
      </c>
      <c r="AJ15" s="62">
        <f t="shared" ca="1" si="3"/>
        <v>-2.3977908085726086E-14</v>
      </c>
      <c r="AK15" s="62">
        <f t="shared" ca="1" si="3"/>
        <v>-2.3977908085726086E-14</v>
      </c>
      <c r="AL15" s="62">
        <f t="shared" ca="1" si="3"/>
        <v>-2.3977908085726086E-14</v>
      </c>
      <c r="AM15" s="62">
        <f t="shared" ca="1" si="3"/>
        <v>-2.3977908085726086E-14</v>
      </c>
      <c r="AN15" s="62">
        <f t="shared" ca="1" si="3"/>
        <v>-2.3977908085726086E-14</v>
      </c>
      <c r="AO15" s="62">
        <f t="shared" ca="1" si="3"/>
        <v>-2.3977908085726086E-14</v>
      </c>
      <c r="AP15" s="62">
        <f t="shared" ca="1" si="3"/>
        <v>-2.3977908085726086E-14</v>
      </c>
      <c r="AQ15" s="62">
        <f t="shared" ca="1" si="3"/>
        <v>-2.3977908085726086E-14</v>
      </c>
      <c r="AR15" s="62">
        <f t="shared" ca="1" si="3"/>
        <v>-2.3977908085726086E-14</v>
      </c>
      <c r="AS15" s="62">
        <f t="shared" ca="1" si="3"/>
        <v>-2.3977908085726086E-14</v>
      </c>
      <c r="AT15" s="62">
        <f t="shared" ca="1" si="3"/>
        <v>-2.3977908085726086E-14</v>
      </c>
      <c r="AU15" s="62">
        <f t="shared" ca="1" si="3"/>
        <v>-2.3977908085726086E-14</v>
      </c>
      <c r="AV15" s="62">
        <f t="shared" ca="1" si="3"/>
        <v>-2.3977908085726086E-14</v>
      </c>
      <c r="AW15" s="62">
        <f t="shared" ca="1" si="3"/>
        <v>-2.3977908085726086E-14</v>
      </c>
      <c r="AX15" s="62">
        <f t="shared" ca="1" si="3"/>
        <v>-2.3977908085726086E-14</v>
      </c>
      <c r="AY15" s="62">
        <f t="shared" ca="1" si="3"/>
        <v>-2.3977908085726086E-14</v>
      </c>
      <c r="AZ15" s="62">
        <f t="shared" ca="1" si="3"/>
        <v>-2.3977908085726086E-14</v>
      </c>
      <c r="BA15" s="62">
        <f t="shared" ca="1" si="3"/>
        <v>-2.3977908085726086E-14</v>
      </c>
      <c r="BB15" s="62">
        <f t="shared" ca="1" si="3"/>
        <v>-2.3977908085726086E-14</v>
      </c>
      <c r="BC15" s="62">
        <f t="shared" ca="1" si="3"/>
        <v>-2.3977908085726086E-14</v>
      </c>
      <c r="BD15" s="62">
        <f t="shared" ca="1" si="3"/>
        <v>-2.3977908085726086E-14</v>
      </c>
      <c r="BE15" s="62">
        <f t="shared" ca="1" si="3"/>
        <v>-2.3977908085726086E-14</v>
      </c>
      <c r="BF15" s="62">
        <f t="shared" ca="1" si="3"/>
        <v>-2.3977908085726086E-14</v>
      </c>
      <c r="BG15" s="62">
        <f t="shared" ca="1" si="3"/>
        <v>-2.3977908085726086E-14</v>
      </c>
      <c r="BH15" s="62">
        <f t="shared" ca="1" si="3"/>
        <v>-2.3977908085726086E-14</v>
      </c>
      <c r="BI15" s="62">
        <f t="shared" ca="1" si="3"/>
        <v>-2.3977908085726086E-14</v>
      </c>
      <c r="BJ15" s="62">
        <f t="shared" ca="1" si="3"/>
        <v>-2.3977908085726086E-14</v>
      </c>
      <c r="BK15" s="62">
        <f t="shared" ca="1" si="3"/>
        <v>-2.3977908085726086E-14</v>
      </c>
      <c r="BL15" s="62">
        <f t="shared" ca="1" si="3"/>
        <v>-2.3977908085726086E-14</v>
      </c>
      <c r="BM15" s="62">
        <f t="shared" ca="1" si="3"/>
        <v>-2.3977908085726086E-14</v>
      </c>
      <c r="BN15" s="62">
        <f t="shared" ca="1" si="3"/>
        <v>-2.3977908085726086E-14</v>
      </c>
      <c r="BO15" s="62">
        <f t="shared" ref="BO15:CD15" ca="1" si="4">BO12*$B$13*$B$14</f>
        <v>-2.3977908085726086E-14</v>
      </c>
      <c r="BP15" s="62">
        <f t="shared" ca="1" si="4"/>
        <v>-2.3977908085726086E-14</v>
      </c>
      <c r="BQ15" s="62">
        <f t="shared" ca="1" si="4"/>
        <v>-2.3977908085726086E-14</v>
      </c>
      <c r="BR15" s="62">
        <f t="shared" ca="1" si="4"/>
        <v>-2.3977908085726086E-14</v>
      </c>
      <c r="BS15" s="62">
        <f t="shared" ca="1" si="4"/>
        <v>-2.3977908085726086E-14</v>
      </c>
      <c r="BT15" s="62">
        <f t="shared" ca="1" si="4"/>
        <v>-2.3977908085726086E-14</v>
      </c>
      <c r="BU15" s="62">
        <f t="shared" ca="1" si="4"/>
        <v>-2.3977908085726086E-14</v>
      </c>
      <c r="BV15" s="62">
        <f t="shared" ca="1" si="4"/>
        <v>-2.3977908085726086E-14</v>
      </c>
      <c r="BW15" s="62">
        <f t="shared" ca="1" si="4"/>
        <v>-2.3977908085726086E-14</v>
      </c>
      <c r="BX15" s="62">
        <f t="shared" ca="1" si="4"/>
        <v>-2.3977908085726086E-14</v>
      </c>
      <c r="BY15" s="62">
        <f t="shared" ca="1" si="4"/>
        <v>-2.3977908085726086E-14</v>
      </c>
      <c r="BZ15" s="62">
        <f t="shared" ca="1" si="4"/>
        <v>-2.3977908085726086E-14</v>
      </c>
      <c r="CA15" s="62">
        <f t="shared" ca="1" si="4"/>
        <v>-2.3977908085726086E-14</v>
      </c>
      <c r="CB15" s="62">
        <f t="shared" ca="1" si="4"/>
        <v>-2.3977908085726086E-14</v>
      </c>
      <c r="CC15" s="62">
        <f t="shared" ca="1" si="4"/>
        <v>-2.3977908085726086E-14</v>
      </c>
      <c r="CD15" s="62">
        <f t="shared" ca="1" si="4"/>
        <v>-2.3977908085726086E-14</v>
      </c>
      <c r="CE15" s="63"/>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72"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10" customFormat="1" x14ac:dyDescent="0.25">
      <c r="A18" s="56" t="s">
        <v>211</v>
      </c>
      <c r="C18" s="5">
        <f>Inputs!E43</f>
        <v>0</v>
      </c>
      <c r="D18" s="5">
        <f>Inputs!F43</f>
        <v>0</v>
      </c>
      <c r="E18" s="5">
        <f>Inputs!G43</f>
        <v>0</v>
      </c>
      <c r="F18" s="5">
        <f>Inputs!H43</f>
        <v>0</v>
      </c>
      <c r="G18" s="5">
        <f>Inputs!I43</f>
        <v>0</v>
      </c>
      <c r="H18" s="5">
        <f>Inputs!J43</f>
        <v>0</v>
      </c>
      <c r="I18" s="5">
        <f>Inputs!K43</f>
        <v>0</v>
      </c>
      <c r="J18" s="5">
        <f>Inputs!L43</f>
        <v>0</v>
      </c>
      <c r="K18" s="5">
        <f>Inputs!M43</f>
        <v>0</v>
      </c>
      <c r="L18" s="5">
        <f>Inputs!N43</f>
        <v>0</v>
      </c>
      <c r="M18" s="5">
        <f>Inputs!O43</f>
        <v>0</v>
      </c>
      <c r="N18" s="5">
        <f>Inputs!P43</f>
        <v>0</v>
      </c>
      <c r="O18" s="5">
        <f>Inputs!Q43</f>
        <v>0</v>
      </c>
      <c r="P18" s="516">
        <f>Inputs!R43</f>
        <v>0</v>
      </c>
      <c r="Q18" s="516">
        <f>Inputs!S43</f>
        <v>0</v>
      </c>
      <c r="R18" s="516">
        <f>Inputs!T43</f>
        <v>0</v>
      </c>
      <c r="S18" s="516">
        <f>Inputs!U43</f>
        <v>0</v>
      </c>
      <c r="T18" s="516">
        <f>Inputs!V43</f>
        <v>0</v>
      </c>
      <c r="U18" s="516">
        <f>Inputs!AB43</f>
        <v>0</v>
      </c>
      <c r="V18" s="516">
        <f>Inputs!AC43</f>
        <v>0</v>
      </c>
      <c r="W18" s="516">
        <f>Inputs!AD43</f>
        <v>0</v>
      </c>
      <c r="X18" s="516">
        <f>Inputs!AE43</f>
        <v>0</v>
      </c>
      <c r="Y18" s="516">
        <f>Inputs!AF43</f>
        <v>0</v>
      </c>
      <c r="Z18" s="516">
        <f>Inputs!AG43</f>
        <v>0</v>
      </c>
      <c r="AA18" s="516">
        <f>Inputs!AH43</f>
        <v>0</v>
      </c>
      <c r="AB18" s="516">
        <f>Inputs!AI43</f>
        <v>0</v>
      </c>
      <c r="AC18" s="516">
        <f>Inputs!AJ43</f>
        <v>0</v>
      </c>
      <c r="AD18" s="516">
        <f>Inputs!AK43</f>
        <v>0</v>
      </c>
      <c r="AE18" s="516">
        <f>Inputs!AL43</f>
        <v>0</v>
      </c>
      <c r="AF18" s="516">
        <f>Inputs!AM43</f>
        <v>0</v>
      </c>
      <c r="AG18" s="516">
        <f>Inputs!AN43</f>
        <v>0</v>
      </c>
      <c r="AH18" s="516">
        <f>Inputs!AO43</f>
        <v>0</v>
      </c>
      <c r="AI18" s="516">
        <f>Inputs!AP43</f>
        <v>0</v>
      </c>
      <c r="AJ18" s="516">
        <f>Inputs!AQ43</f>
        <v>0</v>
      </c>
      <c r="AK18" s="516">
        <f>Inputs!AR43</f>
        <v>0</v>
      </c>
      <c r="AL18" s="516">
        <f>Inputs!AS43</f>
        <v>0</v>
      </c>
      <c r="AM18" s="516">
        <f>Inputs!AT43</f>
        <v>0</v>
      </c>
      <c r="AN18" s="516">
        <f>Inputs!AU43</f>
        <v>0</v>
      </c>
      <c r="AO18" s="516">
        <f>Inputs!AV43</f>
        <v>0</v>
      </c>
      <c r="AP18" s="516">
        <f>Inputs!AW43</f>
        <v>0</v>
      </c>
      <c r="AQ18" s="516">
        <f>Inputs!AX43</f>
        <v>0</v>
      </c>
      <c r="AR18" s="516">
        <f>Inputs!AY43</f>
        <v>0</v>
      </c>
      <c r="AS18" s="516">
        <f>Inputs!AZ43</f>
        <v>0</v>
      </c>
      <c r="AT18" s="516">
        <f>Inputs!BA43</f>
        <v>0</v>
      </c>
      <c r="AU18" s="516">
        <f>Inputs!BB43</f>
        <v>0</v>
      </c>
      <c r="AV18" s="516">
        <f>Inputs!BC43</f>
        <v>0</v>
      </c>
      <c r="AW18" s="516">
        <f>Inputs!BD43</f>
        <v>0</v>
      </c>
      <c r="AX18" s="516">
        <f>Inputs!BE43</f>
        <v>0</v>
      </c>
      <c r="AY18" s="516">
        <f>Inputs!BF43</f>
        <v>0</v>
      </c>
      <c r="AZ18" s="516">
        <f>Inputs!BG43</f>
        <v>0</v>
      </c>
      <c r="BA18" s="516">
        <f>Inputs!BH43</f>
        <v>0</v>
      </c>
      <c r="BB18" s="516">
        <f>Inputs!BI43</f>
        <v>0</v>
      </c>
      <c r="BC18" s="516">
        <f>Inputs!BJ43</f>
        <v>0</v>
      </c>
      <c r="BD18" s="516">
        <f>Inputs!BK43</f>
        <v>0</v>
      </c>
      <c r="BE18" s="516">
        <f>Inputs!BL43</f>
        <v>0</v>
      </c>
      <c r="BF18" s="516">
        <f>Inputs!BM43</f>
        <v>0</v>
      </c>
      <c r="BG18" s="516">
        <f>Inputs!BN43</f>
        <v>0</v>
      </c>
      <c r="BH18" s="516">
        <f>Inputs!BO43</f>
        <v>0</v>
      </c>
      <c r="BI18" s="516">
        <f>Inputs!BP43</f>
        <v>0</v>
      </c>
      <c r="BJ18" s="516">
        <f>Inputs!BQ43</f>
        <v>0</v>
      </c>
      <c r="BK18" s="516">
        <f>Inputs!BR43</f>
        <v>0</v>
      </c>
      <c r="BL18" s="516">
        <f>Inputs!BS43</f>
        <v>0</v>
      </c>
      <c r="BM18" s="516">
        <f>Inputs!BT43</f>
        <v>0</v>
      </c>
      <c r="BN18" s="516">
        <f>Inputs!BU43</f>
        <v>0</v>
      </c>
      <c r="BO18" s="516">
        <f>Inputs!BV43</f>
        <v>0</v>
      </c>
      <c r="BP18" s="516">
        <f>Inputs!BW43</f>
        <v>0</v>
      </c>
      <c r="BQ18" s="516">
        <f>Inputs!BX43</f>
        <v>0</v>
      </c>
      <c r="BR18" s="516">
        <f>Inputs!BY43</f>
        <v>0</v>
      </c>
      <c r="BS18" s="516">
        <f>Inputs!BZ43</f>
        <v>0</v>
      </c>
      <c r="BT18" s="516">
        <f>Inputs!CA43</f>
        <v>0</v>
      </c>
      <c r="BU18" s="516">
        <f>Inputs!CB43</f>
        <v>0</v>
      </c>
      <c r="BV18" s="516">
        <f>Inputs!CC43</f>
        <v>0</v>
      </c>
      <c r="BW18" s="516">
        <f>Inputs!CD43</f>
        <v>0</v>
      </c>
      <c r="BX18" s="516">
        <f>Inputs!CE43</f>
        <v>0</v>
      </c>
      <c r="BY18" s="516">
        <f>Inputs!CF43</f>
        <v>0</v>
      </c>
      <c r="BZ18" s="516">
        <f>Inputs!CG43</f>
        <v>0</v>
      </c>
      <c r="CA18" s="516">
        <f>Inputs!CH43</f>
        <v>0</v>
      </c>
      <c r="CB18" s="516">
        <f>Inputs!CI43</f>
        <v>0</v>
      </c>
      <c r="CC18" s="516">
        <f>Inputs!CJ43</f>
        <v>0</v>
      </c>
      <c r="CD18" s="516">
        <f>Inputs!CK43</f>
        <v>0</v>
      </c>
      <c r="CE18" s="5"/>
    </row>
    <row r="19" spans="1:83" s="10" customFormat="1" x14ac:dyDescent="0.25">
      <c r="A19" s="56" t="s">
        <v>204</v>
      </c>
      <c r="C19" s="5">
        <f ca="1">-(SUM(Inputs!$E$29:'Inputs'!E29)+C10)*PropertyTaxRate</f>
        <v>0</v>
      </c>
      <c r="D19" s="5">
        <f ca="1">-(SUM(Inputs!$E$29:'Inputs'!F29)+D10)*PropertyTaxRate</f>
        <v>0</v>
      </c>
      <c r="E19" s="5">
        <f ca="1">-(SUM(Inputs!$E$29:'Inputs'!G29)+E10)*PropertyTaxRate</f>
        <v>0</v>
      </c>
      <c r="F19" s="5">
        <f ca="1">-(SUM(Inputs!$E$29:'Inputs'!H29)+F10)*PropertyTaxRate</f>
        <v>0</v>
      </c>
      <c r="G19" s="5">
        <f ca="1">-(SUM(Inputs!$E$29:'Inputs'!I29)+G10)*PropertyTaxRate</f>
        <v>0</v>
      </c>
      <c r="H19" s="5">
        <f ca="1">-(SUM(Inputs!$E$29:'Inputs'!J29)+H10)*PropertyTaxRate</f>
        <v>0</v>
      </c>
      <c r="I19" s="5">
        <f ca="1">-(SUM(Inputs!$E$29:'Inputs'!K29)+I10)*PropertyTaxRate</f>
        <v>0</v>
      </c>
      <c r="J19" s="5">
        <f ca="1">-(SUM(Inputs!$E$29:'Inputs'!L29)+J10)*PropertyTaxRate</f>
        <v>0</v>
      </c>
      <c r="K19" s="5">
        <f ca="1">-(SUM(Inputs!$E$29:'Inputs'!M29)+K10)*PropertyTaxRate</f>
        <v>0</v>
      </c>
      <c r="L19" s="5">
        <f ca="1">-(SUM(Inputs!$E$29:'Inputs'!N29)+L10)*PropertyTaxRate</f>
        <v>0</v>
      </c>
      <c r="M19" s="5">
        <f ca="1">-(SUM(Inputs!$E$29:'Inputs'!O29)+M10)*PropertyTaxRate</f>
        <v>0</v>
      </c>
      <c r="N19" s="5">
        <f ca="1">-(SUM(Inputs!$E$29:'Inputs'!P29)+N10)*PropertyTaxRate</f>
        <v>0</v>
      </c>
      <c r="O19" s="5">
        <f ca="1">-(SUM(Inputs!$E$29:'Inputs'!Q29)+O10)*PropertyTaxRate</f>
        <v>0</v>
      </c>
      <c r="P19" s="516">
        <f ca="1">-(SUM(Inputs!$E$29:'Inputs'!R29)+P10)*PropertyTaxRate</f>
        <v>0</v>
      </c>
      <c r="Q19" s="516">
        <f ca="1">-(SUM(Inputs!$E$29:'Inputs'!S29)+Q10)*PropertyTaxRate</f>
        <v>-129.87270266165089</v>
      </c>
      <c r="R19" s="516">
        <f ca="1">-(SUM(Inputs!$E$29:'Inputs'!T29)+R10)*PropertyTaxRate</f>
        <v>-101.01210207017293</v>
      </c>
      <c r="S19" s="516">
        <f ca="1">-(SUM(Inputs!$E$29:'Inputs'!U29)+S10)*PropertyTaxRate</f>
        <v>-72.151501478694939</v>
      </c>
      <c r="T19" s="516">
        <f ca="1">-(SUM(Inputs!$E$29:'Inputs'!V29)+T10)*PropertyTaxRate</f>
        <v>-43.290900887216964</v>
      </c>
      <c r="U19" s="516">
        <f ca="1">-(SUM(Inputs!$E$29:'Inputs'!W29)+U10)*PropertyTaxRate</f>
        <v>-14.430300295738983</v>
      </c>
      <c r="V19" s="516">
        <f ca="1">-(SUM(Inputs!$E$29:'Inputs'!X29)+V10)*PropertyTaxRate</f>
        <v>0</v>
      </c>
      <c r="W19" s="5">
        <f ca="1">-(SUM(Inputs!$E$29:'Inputs'!AK29)+W10)*PropertyTaxRate</f>
        <v>0</v>
      </c>
      <c r="X19" s="5">
        <f ca="1">-(SUM(Inputs!$E$29:'Inputs'!AE29)+X10)*PropertyTaxRate</f>
        <v>0</v>
      </c>
      <c r="Y19" s="5">
        <f ca="1">-(SUM(Inputs!$E$29:'Inputs'!AF29)+Y10)*PropertyTaxRate</f>
        <v>0</v>
      </c>
      <c r="Z19" s="5">
        <f ca="1">-(SUM(Inputs!$E$29:'Inputs'!AG29)+Z10)*PropertyTaxRate</f>
        <v>0</v>
      </c>
      <c r="AA19" s="5">
        <f ca="1">-(SUM(Inputs!$E$29:'Inputs'!AH29)+AA10)*PropertyTaxRate</f>
        <v>0</v>
      </c>
      <c r="AB19" s="5">
        <f ca="1">-(SUM(Inputs!$E$29:'Inputs'!AI29)+AB10)*PropertyTaxRate</f>
        <v>0</v>
      </c>
      <c r="AC19" s="5">
        <f ca="1">-(SUM(Inputs!$E$29:'Inputs'!AJ29)+AC10)*PropertyTaxRate</f>
        <v>0</v>
      </c>
      <c r="AD19" s="5">
        <f ca="1">-(SUM(Inputs!$E$29:'Inputs'!AK29)+AD10)*PropertyTaxRate</f>
        <v>0</v>
      </c>
      <c r="AE19" s="5">
        <f ca="1">-(SUM(Inputs!$E$29:'Inputs'!AL29)+AE10)*PropertyTaxRate</f>
        <v>0</v>
      </c>
      <c r="AF19" s="5">
        <f ca="1">-(SUM(Inputs!$E$29:'Inputs'!AM29)+AF10)*PropertyTaxRate</f>
        <v>0</v>
      </c>
      <c r="AG19" s="5">
        <f ca="1">-(SUM(Inputs!$E$29:'Inputs'!AN29)+AG10)*PropertyTaxRate</f>
        <v>0</v>
      </c>
      <c r="AH19" s="5">
        <f ca="1">-(SUM(Inputs!$E$29:'Inputs'!AO29)+AH10)*PropertyTaxRate</f>
        <v>0</v>
      </c>
      <c r="AI19" s="5">
        <f ca="1">-(SUM(Inputs!$E$29:'Inputs'!AP29)+AI10)*PropertyTaxRate</f>
        <v>0</v>
      </c>
      <c r="AJ19" s="5">
        <f ca="1">-(SUM(Inputs!$E$29:'Inputs'!AQ29)+AJ10)*PropertyTaxRate</f>
        <v>0</v>
      </c>
      <c r="AK19" s="5">
        <f ca="1">-(SUM(Inputs!$E$29:'Inputs'!AR29)+AK10)*PropertyTaxRate</f>
        <v>0</v>
      </c>
      <c r="AL19" s="5">
        <f ca="1">-(SUM(Inputs!$E$29:'Inputs'!AS29)+AL10)*PropertyTaxRate</f>
        <v>0</v>
      </c>
      <c r="AM19" s="5">
        <f ca="1">-(SUM(Inputs!$E$29:'Inputs'!AT29)+AM10)*PropertyTaxRate</f>
        <v>0</v>
      </c>
      <c r="AN19" s="5">
        <f ca="1">-(SUM(Inputs!$E$29:'Inputs'!AU29)+AN10)*PropertyTaxRate</f>
        <v>0</v>
      </c>
      <c r="AO19" s="5">
        <f ca="1">-(SUM(Inputs!$E$29:'Inputs'!AV29)+AO10)*PropertyTaxRate</f>
        <v>0</v>
      </c>
      <c r="AP19" s="5">
        <f ca="1">-(SUM(Inputs!$E$29:'Inputs'!AW29)+AP10)*PropertyTaxRate</f>
        <v>0</v>
      </c>
      <c r="AQ19" s="5">
        <f ca="1">-(SUM(Inputs!$E$29:'Inputs'!AX29)+AQ10)*PropertyTaxRate</f>
        <v>0</v>
      </c>
      <c r="AR19" s="5">
        <f ca="1">-(SUM(Inputs!$E$29:'Inputs'!AY29)+AR10)*PropertyTaxRate</f>
        <v>0</v>
      </c>
      <c r="AS19" s="5">
        <f ca="1">-(SUM(Inputs!$E$29:'Inputs'!AZ29)+AS10)*PropertyTaxRate</f>
        <v>0</v>
      </c>
      <c r="AT19" s="5">
        <f ca="1">-(SUM(Inputs!$E$29:'Inputs'!BA29)+AT10)*PropertyTaxRate</f>
        <v>0</v>
      </c>
      <c r="AU19" s="5">
        <f ca="1">-(SUM(Inputs!$E$29:'Inputs'!BB29)+AU10)*PropertyTaxRate</f>
        <v>0</v>
      </c>
      <c r="AV19" s="5">
        <f ca="1">-(SUM(Inputs!$E$29:'Inputs'!BC29)+AV10)*PropertyTaxRate</f>
        <v>0</v>
      </c>
      <c r="AW19" s="5">
        <f ca="1">-(SUM(Inputs!$E$29:'Inputs'!BD29)+AW10)*PropertyTaxRate</f>
        <v>0</v>
      </c>
      <c r="AX19" s="5">
        <f ca="1">-(SUM(Inputs!$E$29:'Inputs'!BE29)+AX10)*PropertyTaxRate</f>
        <v>0</v>
      </c>
      <c r="AY19" s="5">
        <f ca="1">-(SUM(Inputs!$E$29:'Inputs'!BF29)+AY10)*PropertyTaxRate</f>
        <v>0</v>
      </c>
      <c r="AZ19" s="5">
        <f ca="1">-(SUM(Inputs!$E$29:'Inputs'!BG29)+AZ10)*PropertyTaxRate</f>
        <v>0</v>
      </c>
      <c r="BA19" s="5">
        <f ca="1">-(SUM(Inputs!$E$29:'Inputs'!BH29)+BA10)*PropertyTaxRate</f>
        <v>0</v>
      </c>
      <c r="BB19" s="5">
        <f ca="1">-(SUM(Inputs!$E$29:'Inputs'!BI29)+BB10)*PropertyTaxRate</f>
        <v>0</v>
      </c>
      <c r="BC19" s="5">
        <f ca="1">-(SUM(Inputs!$E$29:'Inputs'!BJ29)+BC10)*PropertyTaxRate</f>
        <v>0</v>
      </c>
      <c r="BD19" s="5">
        <f ca="1">-(SUM(Inputs!$E$29:'Inputs'!BK29)+BD10)*PropertyTaxRate</f>
        <v>0</v>
      </c>
      <c r="BE19" s="5">
        <f ca="1">-(SUM(Inputs!$E$29:'Inputs'!BL29)+BE10)*PropertyTaxRate</f>
        <v>0</v>
      </c>
      <c r="BF19" s="5">
        <f ca="1">-(SUM(Inputs!$E$29:'Inputs'!BM29)+BF10)*PropertyTaxRate</f>
        <v>0</v>
      </c>
      <c r="BG19" s="5">
        <f ca="1">-(SUM(Inputs!$E$29:'Inputs'!BN29)+BG10)*PropertyTaxRate</f>
        <v>0</v>
      </c>
      <c r="BH19" s="5">
        <f ca="1">-(SUM(Inputs!$E$29:'Inputs'!BO29)+BH10)*PropertyTaxRate</f>
        <v>0</v>
      </c>
      <c r="BI19" s="5">
        <f ca="1">-(SUM(Inputs!$E$29:'Inputs'!BP29)+BI10)*PropertyTaxRate</f>
        <v>0</v>
      </c>
      <c r="BJ19" s="5">
        <f ca="1">-(SUM(Inputs!$E$29:'Inputs'!BQ29)+BJ10)*PropertyTaxRate</f>
        <v>0</v>
      </c>
      <c r="BK19" s="5">
        <f ca="1">-(SUM(Inputs!$E$29:'Inputs'!BR29)+BK10)*PropertyTaxRate</f>
        <v>0</v>
      </c>
      <c r="BL19" s="5">
        <f ca="1">-(SUM(Inputs!$E$29:'Inputs'!BS29)+BL10)*PropertyTaxRate</f>
        <v>0</v>
      </c>
      <c r="BM19" s="5">
        <f ca="1">-(SUM(Inputs!$E$29:'Inputs'!BT29)+BM10)*PropertyTaxRate</f>
        <v>0</v>
      </c>
      <c r="BN19" s="5">
        <f ca="1">-(SUM(Inputs!$E$29:'Inputs'!BU29)+BN10)*PropertyTaxRate</f>
        <v>0</v>
      </c>
      <c r="BO19" s="5">
        <f ca="1">-(SUM(Inputs!$E$29:'Inputs'!BV29)+BO10)*PropertyTaxRate</f>
        <v>0</v>
      </c>
      <c r="BP19" s="5">
        <f ca="1">-(SUM(Inputs!$E$29:'Inputs'!BW29)+BP10)*PropertyTaxRate</f>
        <v>0</v>
      </c>
      <c r="BQ19" s="5">
        <f ca="1">-(SUM(Inputs!$E$29:'Inputs'!BX29)+BQ10)*PropertyTaxRate</f>
        <v>0</v>
      </c>
      <c r="BR19" s="5">
        <f ca="1">-(SUM(Inputs!$E$29:'Inputs'!BY29)+BR10)*PropertyTaxRate</f>
        <v>0</v>
      </c>
      <c r="BS19" s="5">
        <f ca="1">-(SUM(Inputs!$E$29:'Inputs'!BZ29)+BS10)*PropertyTaxRate</f>
        <v>0</v>
      </c>
      <c r="BT19" s="5">
        <f ca="1">-(SUM(Inputs!$E$29:'Inputs'!CA29)+BT10)*PropertyTaxRate</f>
        <v>0</v>
      </c>
      <c r="BU19" s="5">
        <f ca="1">-(SUM(Inputs!$E$29:'Inputs'!CB29)+BU10)*PropertyTaxRate</f>
        <v>0</v>
      </c>
      <c r="BV19" s="5">
        <f ca="1">-(SUM(Inputs!$E$29:'Inputs'!CC29)+BV10)*PropertyTaxRate</f>
        <v>0</v>
      </c>
      <c r="BW19" s="5">
        <f ca="1">-(SUM(Inputs!$E$29:'Inputs'!CD29)+BW10)*PropertyTaxRate</f>
        <v>0</v>
      </c>
      <c r="BX19" s="5">
        <f ca="1">-(SUM(Inputs!$E$29:'Inputs'!CE29)+BX10)*PropertyTaxRate</f>
        <v>0</v>
      </c>
      <c r="BY19" s="5">
        <f ca="1">-(SUM(Inputs!$E$29:'Inputs'!CF29)+BY10)*PropertyTaxRate</f>
        <v>0</v>
      </c>
      <c r="BZ19" s="5">
        <f ca="1">-(SUM(Inputs!$E$29:'Inputs'!CG29)+BZ10)*PropertyTaxRate</f>
        <v>0</v>
      </c>
      <c r="CA19" s="5">
        <f ca="1">-(SUM(Inputs!$E$29:'Inputs'!CH29)+CA10)*PropertyTaxRate</f>
        <v>0</v>
      </c>
      <c r="CB19" s="5">
        <f ca="1">-(SUM(Inputs!$E$29:'Inputs'!CI29)+CB10)*PropertyTaxRate</f>
        <v>0</v>
      </c>
      <c r="CC19" s="5">
        <f ca="1">-(SUM(Inputs!$E$29:'Inputs'!CJ29)+CC10)*PropertyTaxRate</f>
        <v>0</v>
      </c>
      <c r="CD19" s="5">
        <f ca="1">-(SUM(Inputs!$E$29:'Inputs'!CK29)+CD10)*PropertyTaxRate</f>
        <v>0</v>
      </c>
      <c r="CE19" s="5"/>
    </row>
    <row r="20" spans="1:83" s="10" customFormat="1" x14ac:dyDescent="0.25">
      <c r="A20" s="56" t="s">
        <v>89</v>
      </c>
      <c r="C20" s="61">
        <f ca="1">'Depreciation-Recommendation'!C34</f>
        <v>0</v>
      </c>
      <c r="D20" s="61">
        <f ca="1">'Depreciation-Recommendation'!D34</f>
        <v>0</v>
      </c>
      <c r="E20" s="61">
        <f ca="1">'Depreciation-Recommendation'!E34</f>
        <v>0</v>
      </c>
      <c r="F20" s="61">
        <f ca="1">'Depreciation-Recommendation'!F34</f>
        <v>0</v>
      </c>
      <c r="G20" s="61">
        <f ca="1">'Depreciation-Recommendation'!G34</f>
        <v>0</v>
      </c>
      <c r="H20" s="61">
        <f ca="1">'Depreciation-Recommendation'!H34</f>
        <v>0</v>
      </c>
      <c r="I20" s="61">
        <f ca="1">'Depreciation-Recommendation'!I34</f>
        <v>0</v>
      </c>
      <c r="J20" s="61">
        <f ca="1">'Depreciation-Recommendation'!J34</f>
        <v>0</v>
      </c>
      <c r="K20" s="61">
        <f ca="1">'Depreciation-Recommendation'!K34</f>
        <v>0</v>
      </c>
      <c r="L20" s="61">
        <f ca="1">'Depreciation-Recommendation'!L34</f>
        <v>0</v>
      </c>
      <c r="M20" s="61">
        <f ca="1">'Depreciation-Recommendation'!M34</f>
        <v>0</v>
      </c>
      <c r="N20" s="61">
        <f ca="1">'Depreciation-Recommendation'!N34</f>
        <v>0</v>
      </c>
      <c r="O20" s="61">
        <f ca="1">'Depreciation-Recommendation'!O34</f>
        <v>0</v>
      </c>
      <c r="P20" s="61">
        <f ca="1">'Depreciation-Recommendation'!P34</f>
        <v>0</v>
      </c>
      <c r="Q20" s="61">
        <f ca="1">'Depreciation-Recommendation'!Q34</f>
        <v>-860.73554648942843</v>
      </c>
      <c r="R20" s="61">
        <f ca="1">'Depreciation-Recommendation'!R34</f>
        <v>-1721.4710929788569</v>
      </c>
      <c r="S20" s="61">
        <f ca="1">'Depreciation-Recommendation'!S34</f>
        <v>-1721.4710929788569</v>
      </c>
      <c r="T20" s="61">
        <f ca="1">'Depreciation-Recommendation'!T34</f>
        <v>-1721.4710929788569</v>
      </c>
      <c r="U20" s="61">
        <f ca="1">'Depreciation-Recommendation'!U34</f>
        <v>-1721.4710929788569</v>
      </c>
      <c r="V20" s="61">
        <f ca="1">'Depreciation-Recommendation'!V34</f>
        <v>-860.73554648942843</v>
      </c>
      <c r="W20" s="61">
        <f ca="1">'Depreciation-Recommendation'!W34</f>
        <v>0</v>
      </c>
      <c r="X20" s="61">
        <f ca="1">'Depreciation-Recommendation'!X34</f>
        <v>0</v>
      </c>
      <c r="Y20" s="61">
        <f ca="1">'Depreciation-Recommendation'!Y34</f>
        <v>0</v>
      </c>
      <c r="Z20" s="61">
        <f ca="1">'Depreciation-Recommendation'!Z34</f>
        <v>0</v>
      </c>
      <c r="AA20" s="61">
        <f ca="1">'Depreciation-Recommendation'!AA34</f>
        <v>0</v>
      </c>
      <c r="AB20" s="61">
        <f ca="1">'Depreciation-Recommendation'!AB34</f>
        <v>0</v>
      </c>
      <c r="AC20" s="61">
        <f ca="1">'Depreciation-Recommendation'!AC34</f>
        <v>0</v>
      </c>
      <c r="AD20" s="61">
        <f ca="1">'Depreciation-Recommendation'!AD34</f>
        <v>0</v>
      </c>
      <c r="AE20" s="61">
        <f ca="1">'Depreciation-Recommendation'!AE34</f>
        <v>0</v>
      </c>
      <c r="AF20" s="61">
        <f ca="1">'Depreciation-Recommendation'!AF34</f>
        <v>0</v>
      </c>
      <c r="AG20" s="61">
        <f ca="1">'Depreciation-Recommendation'!AG34</f>
        <v>0</v>
      </c>
      <c r="AH20" s="61">
        <f ca="1">'Depreciation-Recommendation'!AH34</f>
        <v>0</v>
      </c>
      <c r="AI20" s="61">
        <f ca="1">'Depreciation-Recommendation'!AI34</f>
        <v>0</v>
      </c>
      <c r="AJ20" s="61">
        <f ca="1">'Depreciation-Recommendation'!AJ34</f>
        <v>0</v>
      </c>
      <c r="AK20" s="61">
        <f ca="1">'Depreciation-Recommendation'!AK34</f>
        <v>0</v>
      </c>
      <c r="AL20" s="61">
        <f ca="1">'Depreciation-Recommendation'!AL34</f>
        <v>0</v>
      </c>
      <c r="AM20" s="61">
        <f ca="1">'Depreciation-Recommendation'!AM34</f>
        <v>0</v>
      </c>
      <c r="AN20" s="61">
        <f ca="1">'Depreciation-Recommendation'!AN34</f>
        <v>0</v>
      </c>
      <c r="AO20" s="61">
        <f ca="1">'Depreciation-Recommendation'!AO34</f>
        <v>0</v>
      </c>
      <c r="AP20" s="61">
        <f ca="1">'Depreciation-Recommendation'!AP34</f>
        <v>0</v>
      </c>
      <c r="AQ20" s="61">
        <f ca="1">'Depreciation-Recommendation'!AQ34</f>
        <v>0</v>
      </c>
      <c r="AR20" s="61">
        <f ca="1">'Depreciation-Recommendation'!AR34</f>
        <v>0</v>
      </c>
      <c r="AS20" s="61">
        <f ca="1">'Depreciation-Recommendation'!AS34</f>
        <v>0</v>
      </c>
      <c r="AT20" s="61">
        <f ca="1">'Depreciation-Recommendation'!AT34</f>
        <v>0</v>
      </c>
      <c r="AU20" s="61">
        <f ca="1">'Depreciation-Recommendation'!AU34</f>
        <v>0</v>
      </c>
      <c r="AV20" s="61">
        <f ca="1">'Depreciation-Recommendation'!AV34</f>
        <v>0</v>
      </c>
      <c r="AW20" s="61">
        <f ca="1">'Depreciation-Recommendation'!AW34</f>
        <v>0</v>
      </c>
      <c r="AX20" s="61">
        <f ca="1">'Depreciation-Recommendation'!AX34</f>
        <v>0</v>
      </c>
      <c r="AY20" s="61">
        <f ca="1">'Depreciation-Recommendation'!AY34</f>
        <v>0</v>
      </c>
      <c r="AZ20" s="61">
        <f ca="1">'Depreciation-Recommendation'!AZ34</f>
        <v>0</v>
      </c>
      <c r="BA20" s="61">
        <f ca="1">'Depreciation-Recommendation'!BA34</f>
        <v>0</v>
      </c>
      <c r="BB20" s="61">
        <f ca="1">'Depreciation-Recommendation'!BB34</f>
        <v>0</v>
      </c>
      <c r="BC20" s="61">
        <f ca="1">'Depreciation-Recommendation'!BC34</f>
        <v>0</v>
      </c>
      <c r="BD20" s="61">
        <f ca="1">'Depreciation-Recommendation'!BD34</f>
        <v>0</v>
      </c>
      <c r="BE20" s="61">
        <f ca="1">'Depreciation-Recommendation'!BE34</f>
        <v>0</v>
      </c>
      <c r="BF20" s="61">
        <f ca="1">'Depreciation-Recommendation'!BF34</f>
        <v>0</v>
      </c>
      <c r="BG20" s="61">
        <f ca="1">'Depreciation-Recommendation'!BG34</f>
        <v>0</v>
      </c>
      <c r="BH20" s="61">
        <f ca="1">'Depreciation-Recommendation'!BH34</f>
        <v>0</v>
      </c>
      <c r="BI20" s="61">
        <f ca="1">'Depreciation-Recommendation'!BI34</f>
        <v>0</v>
      </c>
      <c r="BJ20" s="61">
        <f ca="1">'Depreciation-Recommendation'!BJ34</f>
        <v>0</v>
      </c>
      <c r="BK20" s="61">
        <f ca="1">'Depreciation-Recommendation'!BK34</f>
        <v>0</v>
      </c>
      <c r="BL20" s="61">
        <f ca="1">'Depreciation-Recommendation'!BL34</f>
        <v>0</v>
      </c>
      <c r="BM20" s="61">
        <f ca="1">'Depreciation-Recommendation'!BM34</f>
        <v>0</v>
      </c>
      <c r="BN20" s="61">
        <f ca="1">'Depreciation-Recommendation'!BN34</f>
        <v>0</v>
      </c>
      <c r="BO20" s="61">
        <f ca="1">'Depreciation-Recommendation'!BO34</f>
        <v>0</v>
      </c>
      <c r="BP20" s="61">
        <f ca="1">'Depreciation-Recommendation'!BP34</f>
        <v>0</v>
      </c>
      <c r="BQ20" s="61">
        <f ca="1">'Depreciation-Recommendation'!BQ34</f>
        <v>0</v>
      </c>
      <c r="BR20" s="61">
        <f ca="1">'Depreciation-Recommendation'!BR34</f>
        <v>0</v>
      </c>
      <c r="BS20" s="61">
        <f ca="1">'Depreciation-Recommendation'!BS34</f>
        <v>0</v>
      </c>
      <c r="BT20" s="61">
        <f ca="1">'Depreciation-Recommendation'!BT34</f>
        <v>0</v>
      </c>
      <c r="BU20" s="61">
        <f ca="1">'Depreciation-Recommendation'!BU34</f>
        <v>0</v>
      </c>
      <c r="BV20" s="61">
        <f ca="1">'Depreciation-Recommendation'!BV34</f>
        <v>0</v>
      </c>
      <c r="BW20" s="61">
        <f ca="1">'Depreciation-Recommendation'!BW34</f>
        <v>0</v>
      </c>
      <c r="BX20" s="61">
        <f ca="1">'Depreciation-Recommendation'!BX34</f>
        <v>0</v>
      </c>
      <c r="BY20" s="61">
        <f ca="1">'Depreciation-Recommendation'!BY34</f>
        <v>0</v>
      </c>
      <c r="BZ20" s="61">
        <f ca="1">'Depreciation-Recommendation'!BZ34</f>
        <v>0</v>
      </c>
      <c r="CA20" s="61">
        <f ca="1">'Depreciation-Recommendation'!CA34</f>
        <v>0</v>
      </c>
      <c r="CB20" s="61">
        <f ca="1">'Depreciation-Recommendation'!CB34</f>
        <v>0</v>
      </c>
      <c r="CC20" s="61">
        <f ca="1">'Depreciation-Recommendation'!CC34</f>
        <v>0</v>
      </c>
      <c r="CD20" s="61">
        <f ca="1">'Depreciation-Recommendation'!CD34</f>
        <v>0</v>
      </c>
      <c r="CE20" s="5"/>
    </row>
    <row r="21" spans="1:83" s="10" customFormat="1" x14ac:dyDescent="0.25">
      <c r="A21" s="68" t="s">
        <v>210</v>
      </c>
      <c r="C21" s="5">
        <f t="shared" ref="C21:BN21" ca="1" si="5">SUM(C18:C20)</f>
        <v>0</v>
      </c>
      <c r="D21" s="5">
        <f t="shared" ca="1" si="5"/>
        <v>0</v>
      </c>
      <c r="E21" s="5">
        <f t="shared" ca="1" si="5"/>
        <v>0</v>
      </c>
      <c r="F21" s="5">
        <f t="shared" ca="1" si="5"/>
        <v>0</v>
      </c>
      <c r="G21" s="5">
        <f t="shared" ca="1" si="5"/>
        <v>0</v>
      </c>
      <c r="H21" s="5">
        <f t="shared" ca="1" si="5"/>
        <v>0</v>
      </c>
      <c r="I21" s="5">
        <f t="shared" ca="1" si="5"/>
        <v>0</v>
      </c>
      <c r="J21" s="5">
        <f t="shared" ca="1" si="5"/>
        <v>0</v>
      </c>
      <c r="K21" s="5">
        <f t="shared" ca="1" si="5"/>
        <v>0</v>
      </c>
      <c r="L21" s="5">
        <f t="shared" ca="1" si="5"/>
        <v>0</v>
      </c>
      <c r="M21" s="5">
        <f t="shared" ca="1" si="5"/>
        <v>0</v>
      </c>
      <c r="N21" s="5">
        <f t="shared" ca="1" si="5"/>
        <v>0</v>
      </c>
      <c r="O21" s="5">
        <f t="shared" ca="1" si="5"/>
        <v>0</v>
      </c>
      <c r="P21" s="5">
        <f t="shared" ca="1" si="5"/>
        <v>0</v>
      </c>
      <c r="Q21" s="5">
        <f t="shared" ca="1" si="5"/>
        <v>-990.60824915107935</v>
      </c>
      <c r="R21" s="5">
        <f t="shared" ca="1" si="5"/>
        <v>-1822.4831950490297</v>
      </c>
      <c r="S21" s="5">
        <f t="shared" ca="1" si="5"/>
        <v>-1793.6225944575517</v>
      </c>
      <c r="T21" s="5">
        <f t="shared" ca="1" si="5"/>
        <v>-1764.7619938660739</v>
      </c>
      <c r="U21" s="5">
        <f t="shared" ca="1" si="5"/>
        <v>-1735.9013932745959</v>
      </c>
      <c r="V21" s="5">
        <f t="shared" ca="1" si="5"/>
        <v>-860.73554648942843</v>
      </c>
      <c r="W21" s="5">
        <f t="shared" ca="1" si="5"/>
        <v>0</v>
      </c>
      <c r="X21" s="5">
        <f t="shared" ca="1" si="5"/>
        <v>0</v>
      </c>
      <c r="Y21" s="5">
        <f t="shared" ca="1" si="5"/>
        <v>0</v>
      </c>
      <c r="Z21" s="5">
        <f t="shared" ca="1" si="5"/>
        <v>0</v>
      </c>
      <c r="AA21" s="5">
        <f t="shared" ca="1" si="5"/>
        <v>0</v>
      </c>
      <c r="AB21" s="5">
        <f t="shared" ca="1" si="5"/>
        <v>0</v>
      </c>
      <c r="AC21" s="5">
        <f t="shared" ca="1" si="5"/>
        <v>0</v>
      </c>
      <c r="AD21" s="5">
        <f t="shared" ca="1" si="5"/>
        <v>0</v>
      </c>
      <c r="AE21" s="5">
        <f t="shared" ca="1" si="5"/>
        <v>0</v>
      </c>
      <c r="AF21" s="5">
        <f t="shared" ca="1" si="5"/>
        <v>0</v>
      </c>
      <c r="AG21" s="5">
        <f t="shared" ca="1" si="5"/>
        <v>0</v>
      </c>
      <c r="AH21" s="5">
        <f t="shared" ca="1" si="5"/>
        <v>0</v>
      </c>
      <c r="AI21" s="5">
        <f t="shared" ca="1" si="5"/>
        <v>0</v>
      </c>
      <c r="AJ21" s="5">
        <f t="shared" ca="1" si="5"/>
        <v>0</v>
      </c>
      <c r="AK21" s="5">
        <f t="shared" ca="1" si="5"/>
        <v>0</v>
      </c>
      <c r="AL21" s="5">
        <f t="shared" ca="1" si="5"/>
        <v>0</v>
      </c>
      <c r="AM21" s="5">
        <f t="shared" ca="1" si="5"/>
        <v>0</v>
      </c>
      <c r="AN21" s="5">
        <f t="shared" ca="1" si="5"/>
        <v>0</v>
      </c>
      <c r="AO21" s="5">
        <f t="shared" ca="1" si="5"/>
        <v>0</v>
      </c>
      <c r="AP21" s="5">
        <f t="shared" ca="1" si="5"/>
        <v>0</v>
      </c>
      <c r="AQ21" s="5">
        <f t="shared" ca="1" si="5"/>
        <v>0</v>
      </c>
      <c r="AR21" s="5">
        <f t="shared" ca="1" si="5"/>
        <v>0</v>
      </c>
      <c r="AS21" s="5">
        <f t="shared" ca="1" si="5"/>
        <v>0</v>
      </c>
      <c r="AT21" s="5">
        <f t="shared" ca="1" si="5"/>
        <v>0</v>
      </c>
      <c r="AU21" s="5">
        <f t="shared" ca="1" si="5"/>
        <v>0</v>
      </c>
      <c r="AV21" s="5">
        <f t="shared" ca="1" si="5"/>
        <v>0</v>
      </c>
      <c r="AW21" s="5">
        <f t="shared" ca="1" si="5"/>
        <v>0</v>
      </c>
      <c r="AX21" s="5">
        <f t="shared" ca="1" si="5"/>
        <v>0</v>
      </c>
      <c r="AY21" s="5">
        <f t="shared" ca="1" si="5"/>
        <v>0</v>
      </c>
      <c r="AZ21" s="5">
        <f t="shared" ca="1" si="5"/>
        <v>0</v>
      </c>
      <c r="BA21" s="5">
        <f t="shared" ca="1" si="5"/>
        <v>0</v>
      </c>
      <c r="BB21" s="5">
        <f t="shared" ca="1" si="5"/>
        <v>0</v>
      </c>
      <c r="BC21" s="5">
        <f t="shared" ca="1" si="5"/>
        <v>0</v>
      </c>
      <c r="BD21" s="5">
        <f t="shared" ca="1" si="5"/>
        <v>0</v>
      </c>
      <c r="BE21" s="5">
        <f t="shared" ca="1" si="5"/>
        <v>0</v>
      </c>
      <c r="BF21" s="5">
        <f t="shared" ca="1" si="5"/>
        <v>0</v>
      </c>
      <c r="BG21" s="5">
        <f t="shared" ca="1" si="5"/>
        <v>0</v>
      </c>
      <c r="BH21" s="5">
        <f t="shared" ca="1" si="5"/>
        <v>0</v>
      </c>
      <c r="BI21" s="5">
        <f t="shared" ca="1" si="5"/>
        <v>0</v>
      </c>
      <c r="BJ21" s="5">
        <f t="shared" ca="1" si="5"/>
        <v>0</v>
      </c>
      <c r="BK21" s="5">
        <f t="shared" ca="1" si="5"/>
        <v>0</v>
      </c>
      <c r="BL21" s="5">
        <f t="shared" ca="1" si="5"/>
        <v>0</v>
      </c>
      <c r="BM21" s="5">
        <f t="shared" ca="1" si="5"/>
        <v>0</v>
      </c>
      <c r="BN21" s="5">
        <f t="shared" ca="1" si="5"/>
        <v>0</v>
      </c>
      <c r="BO21" s="5">
        <f t="shared" ref="BO21:CD21" ca="1" si="6">SUM(BO18:BO20)</f>
        <v>0</v>
      </c>
      <c r="BP21" s="5">
        <f t="shared" ca="1" si="6"/>
        <v>0</v>
      </c>
      <c r="BQ21" s="5">
        <f t="shared" ca="1" si="6"/>
        <v>0</v>
      </c>
      <c r="BR21" s="5">
        <f t="shared" ca="1" si="6"/>
        <v>0</v>
      </c>
      <c r="BS21" s="5">
        <f t="shared" ca="1" si="6"/>
        <v>0</v>
      </c>
      <c r="BT21" s="5">
        <f t="shared" ca="1" si="6"/>
        <v>0</v>
      </c>
      <c r="BU21" s="5">
        <f t="shared" ca="1" si="6"/>
        <v>0</v>
      </c>
      <c r="BV21" s="5">
        <f t="shared" ca="1" si="6"/>
        <v>0</v>
      </c>
      <c r="BW21" s="5">
        <f t="shared" ca="1" si="6"/>
        <v>0</v>
      </c>
      <c r="BX21" s="5">
        <f t="shared" ca="1" si="6"/>
        <v>0</v>
      </c>
      <c r="BY21" s="5">
        <f t="shared" ca="1" si="6"/>
        <v>0</v>
      </c>
      <c r="BZ21" s="5">
        <f t="shared" ca="1" si="6"/>
        <v>0</v>
      </c>
      <c r="CA21" s="5">
        <f t="shared" ca="1" si="6"/>
        <v>0</v>
      </c>
      <c r="CB21" s="5">
        <f t="shared" ca="1" si="6"/>
        <v>0</v>
      </c>
      <c r="CC21" s="5">
        <f t="shared" ca="1" si="6"/>
        <v>0</v>
      </c>
      <c r="CD21" s="5">
        <f t="shared" ca="1" si="6"/>
        <v>0</v>
      </c>
      <c r="CE21" s="5"/>
    </row>
    <row r="22" spans="1:83" s="10" customFormat="1" x14ac:dyDescent="0.25">
      <c r="A22" s="56" t="s">
        <v>215</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66" t="s">
        <v>212</v>
      </c>
      <c r="B23" s="73">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66" t="s">
        <v>213</v>
      </c>
      <c r="B24" s="74">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68" t="s">
        <v>214</v>
      </c>
      <c r="B25" s="49"/>
      <c r="C25" s="5">
        <f t="shared" ref="C25:AH25" ca="1" si="7">-(DEBT*DEBT_INT_RATE)*C12</f>
        <v>0</v>
      </c>
      <c r="D25" s="5">
        <f t="shared" ca="1" si="7"/>
        <v>0</v>
      </c>
      <c r="E25" s="5">
        <f t="shared" ca="1" si="7"/>
        <v>0</v>
      </c>
      <c r="F25" s="5">
        <f t="shared" ca="1" si="7"/>
        <v>0</v>
      </c>
      <c r="G25" s="5">
        <f t="shared" ca="1" si="7"/>
        <v>0</v>
      </c>
      <c r="H25" s="5">
        <f t="shared" ca="1" si="7"/>
        <v>0</v>
      </c>
      <c r="I25" s="5">
        <f t="shared" ca="1" si="7"/>
        <v>0</v>
      </c>
      <c r="J25" s="5">
        <f t="shared" ca="1" si="7"/>
        <v>0</v>
      </c>
      <c r="K25" s="5">
        <f t="shared" ca="1" si="7"/>
        <v>0</v>
      </c>
      <c r="L25" s="5">
        <f t="shared" ca="1" si="7"/>
        <v>0</v>
      </c>
      <c r="M25" s="5">
        <f t="shared" ca="1" si="7"/>
        <v>0</v>
      </c>
      <c r="N25" s="5">
        <f t="shared" ca="1" si="7"/>
        <v>0</v>
      </c>
      <c r="O25" s="5">
        <f t="shared" ca="1" si="7"/>
        <v>0</v>
      </c>
      <c r="P25" s="5">
        <f t="shared" ca="1" si="7"/>
        <v>0</v>
      </c>
      <c r="Q25" s="5">
        <f t="shared" ca="1" si="7"/>
        <v>-151.46191264465173</v>
      </c>
      <c r="R25" s="5">
        <f t="shared" ca="1" si="7"/>
        <v>-117.80370983472912</v>
      </c>
      <c r="S25" s="5">
        <f t="shared" ca="1" si="7"/>
        <v>-84.145507024806506</v>
      </c>
      <c r="T25" s="5">
        <f t="shared" ca="1" si="7"/>
        <v>-50.487304214883892</v>
      </c>
      <c r="U25" s="5">
        <f t="shared" ca="1" si="7"/>
        <v>-16.829101404961285</v>
      </c>
      <c r="V25" s="5">
        <f t="shared" ca="1" si="7"/>
        <v>8.6467116489075098E-15</v>
      </c>
      <c r="W25" s="5">
        <f t="shared" ca="1" si="7"/>
        <v>8.6467116489075098E-15</v>
      </c>
      <c r="X25" s="5">
        <f t="shared" ca="1" si="7"/>
        <v>8.6467116489075098E-15</v>
      </c>
      <c r="Y25" s="5">
        <f t="shared" ca="1" si="7"/>
        <v>8.6467116489075098E-15</v>
      </c>
      <c r="Z25" s="5">
        <f t="shared" ca="1" si="7"/>
        <v>8.6467116489075098E-15</v>
      </c>
      <c r="AA25" s="5">
        <f t="shared" ca="1" si="7"/>
        <v>8.6467116489075098E-15</v>
      </c>
      <c r="AB25" s="5">
        <f t="shared" ca="1" si="7"/>
        <v>8.6467116489075098E-15</v>
      </c>
      <c r="AC25" s="5">
        <f t="shared" ca="1" si="7"/>
        <v>8.6467116489075098E-15</v>
      </c>
      <c r="AD25" s="5">
        <f t="shared" ca="1" si="7"/>
        <v>8.6467116489075098E-15</v>
      </c>
      <c r="AE25" s="5">
        <f t="shared" ca="1" si="7"/>
        <v>8.6467116489075098E-15</v>
      </c>
      <c r="AF25" s="5">
        <f t="shared" ca="1" si="7"/>
        <v>8.6467116489075098E-15</v>
      </c>
      <c r="AG25" s="5">
        <f t="shared" ca="1" si="7"/>
        <v>8.6467116489075098E-15</v>
      </c>
      <c r="AH25" s="5">
        <f t="shared" ca="1" si="7"/>
        <v>8.6467116489075098E-15</v>
      </c>
      <c r="AI25" s="5">
        <f t="shared" ref="AI25:BN25" ca="1" si="8">-(DEBT*DEBT_INT_RATE)*AI12</f>
        <v>8.6467116489075098E-15</v>
      </c>
      <c r="AJ25" s="5">
        <f t="shared" ca="1" si="8"/>
        <v>8.6467116489075098E-15</v>
      </c>
      <c r="AK25" s="5">
        <f t="shared" ca="1" si="8"/>
        <v>8.6467116489075098E-15</v>
      </c>
      <c r="AL25" s="5">
        <f t="shared" ca="1" si="8"/>
        <v>8.6467116489075098E-15</v>
      </c>
      <c r="AM25" s="5">
        <f t="shared" ca="1" si="8"/>
        <v>8.6467116489075098E-15</v>
      </c>
      <c r="AN25" s="5">
        <f t="shared" ca="1" si="8"/>
        <v>8.6467116489075098E-15</v>
      </c>
      <c r="AO25" s="5">
        <f t="shared" ca="1" si="8"/>
        <v>8.6467116489075098E-15</v>
      </c>
      <c r="AP25" s="5">
        <f t="shared" ca="1" si="8"/>
        <v>8.6467116489075098E-15</v>
      </c>
      <c r="AQ25" s="5">
        <f t="shared" ca="1" si="8"/>
        <v>8.6467116489075098E-15</v>
      </c>
      <c r="AR25" s="5">
        <f t="shared" ca="1" si="8"/>
        <v>8.6467116489075098E-15</v>
      </c>
      <c r="AS25" s="5">
        <f t="shared" ca="1" si="8"/>
        <v>8.6467116489075098E-15</v>
      </c>
      <c r="AT25" s="5">
        <f t="shared" ca="1" si="8"/>
        <v>8.6467116489075098E-15</v>
      </c>
      <c r="AU25" s="5">
        <f t="shared" ca="1" si="8"/>
        <v>8.6467116489075098E-15</v>
      </c>
      <c r="AV25" s="5">
        <f t="shared" ca="1" si="8"/>
        <v>8.6467116489075098E-15</v>
      </c>
      <c r="AW25" s="5">
        <f t="shared" ca="1" si="8"/>
        <v>8.6467116489075098E-15</v>
      </c>
      <c r="AX25" s="5">
        <f t="shared" ca="1" si="8"/>
        <v>8.6467116489075098E-15</v>
      </c>
      <c r="AY25" s="5">
        <f t="shared" ca="1" si="8"/>
        <v>8.6467116489075098E-15</v>
      </c>
      <c r="AZ25" s="5">
        <f t="shared" ca="1" si="8"/>
        <v>8.6467116489075098E-15</v>
      </c>
      <c r="BA25" s="5">
        <f t="shared" ca="1" si="8"/>
        <v>8.6467116489075098E-15</v>
      </c>
      <c r="BB25" s="5">
        <f t="shared" ca="1" si="8"/>
        <v>8.6467116489075098E-15</v>
      </c>
      <c r="BC25" s="5">
        <f t="shared" ca="1" si="8"/>
        <v>8.6467116489075098E-15</v>
      </c>
      <c r="BD25" s="5">
        <f t="shared" ca="1" si="8"/>
        <v>8.6467116489075098E-15</v>
      </c>
      <c r="BE25" s="5">
        <f t="shared" ca="1" si="8"/>
        <v>8.6467116489075098E-15</v>
      </c>
      <c r="BF25" s="5">
        <f t="shared" ca="1" si="8"/>
        <v>8.6467116489075098E-15</v>
      </c>
      <c r="BG25" s="5">
        <f t="shared" ca="1" si="8"/>
        <v>8.6467116489075098E-15</v>
      </c>
      <c r="BH25" s="5">
        <f t="shared" ca="1" si="8"/>
        <v>8.6467116489075098E-15</v>
      </c>
      <c r="BI25" s="5">
        <f t="shared" ca="1" si="8"/>
        <v>8.6467116489075098E-15</v>
      </c>
      <c r="BJ25" s="5">
        <f t="shared" ca="1" si="8"/>
        <v>8.6467116489075098E-15</v>
      </c>
      <c r="BK25" s="5">
        <f t="shared" ca="1" si="8"/>
        <v>8.6467116489075098E-15</v>
      </c>
      <c r="BL25" s="5">
        <f t="shared" ca="1" si="8"/>
        <v>8.6467116489075098E-15</v>
      </c>
      <c r="BM25" s="5">
        <f t="shared" ca="1" si="8"/>
        <v>8.6467116489075098E-15</v>
      </c>
      <c r="BN25" s="5">
        <f t="shared" ca="1" si="8"/>
        <v>8.6467116489075098E-15</v>
      </c>
      <c r="BO25" s="5">
        <f t="shared" ref="BO25:CD25" ca="1" si="9">-(DEBT*DEBT_INT_RATE)*BO12</f>
        <v>8.6467116489075098E-15</v>
      </c>
      <c r="BP25" s="5">
        <f t="shared" ca="1" si="9"/>
        <v>8.6467116489075098E-15</v>
      </c>
      <c r="BQ25" s="5">
        <f t="shared" ca="1" si="9"/>
        <v>8.6467116489075098E-15</v>
      </c>
      <c r="BR25" s="5">
        <f t="shared" ca="1" si="9"/>
        <v>8.6467116489075098E-15</v>
      </c>
      <c r="BS25" s="5">
        <f t="shared" ca="1" si="9"/>
        <v>8.6467116489075098E-15</v>
      </c>
      <c r="BT25" s="5">
        <f t="shared" ca="1" si="9"/>
        <v>8.6467116489075098E-15</v>
      </c>
      <c r="BU25" s="5">
        <f t="shared" ca="1" si="9"/>
        <v>8.6467116489075098E-15</v>
      </c>
      <c r="BV25" s="5">
        <f t="shared" ca="1" si="9"/>
        <v>8.6467116489075098E-15</v>
      </c>
      <c r="BW25" s="5">
        <f t="shared" ca="1" si="9"/>
        <v>8.6467116489075098E-15</v>
      </c>
      <c r="BX25" s="5">
        <f t="shared" ca="1" si="9"/>
        <v>8.6467116489075098E-15</v>
      </c>
      <c r="BY25" s="5">
        <f t="shared" ca="1" si="9"/>
        <v>8.6467116489075098E-15</v>
      </c>
      <c r="BZ25" s="5">
        <f t="shared" ca="1" si="9"/>
        <v>8.6467116489075098E-15</v>
      </c>
      <c r="CA25" s="5">
        <f t="shared" ca="1" si="9"/>
        <v>8.6467116489075098E-15</v>
      </c>
      <c r="CB25" s="5">
        <f t="shared" ca="1" si="9"/>
        <v>8.6467116489075098E-15</v>
      </c>
      <c r="CC25" s="5">
        <f t="shared" ca="1" si="9"/>
        <v>8.6467116489075098E-15</v>
      </c>
      <c r="CD25" s="5">
        <f t="shared" ca="1" si="9"/>
        <v>8.6467116489075098E-15</v>
      </c>
      <c r="CE25" s="5"/>
    </row>
    <row r="26" spans="1:83" s="30" customFormat="1" x14ac:dyDescent="0.25">
      <c r="A26" s="67" t="s">
        <v>205</v>
      </c>
      <c r="B26" s="49"/>
      <c r="C26" s="5">
        <f t="shared" ref="C26:AH26" ca="1" si="10">-SUM(C21:C25)*BookIncomeTax</f>
        <v>0</v>
      </c>
      <c r="D26" s="5">
        <f t="shared" ca="1" si="10"/>
        <v>0</v>
      </c>
      <c r="E26" s="5">
        <f t="shared" ca="1" si="10"/>
        <v>0</v>
      </c>
      <c r="F26" s="5">
        <f t="shared" ca="1" si="10"/>
        <v>0</v>
      </c>
      <c r="G26" s="5">
        <f t="shared" ca="1" si="10"/>
        <v>0</v>
      </c>
      <c r="H26" s="5">
        <f t="shared" ca="1" si="10"/>
        <v>0</v>
      </c>
      <c r="I26" s="5">
        <f t="shared" ca="1" si="10"/>
        <v>0</v>
      </c>
      <c r="J26" s="5">
        <f t="shared" ca="1" si="10"/>
        <v>0</v>
      </c>
      <c r="K26" s="5">
        <f t="shared" ca="1" si="10"/>
        <v>0</v>
      </c>
      <c r="L26" s="5">
        <f t="shared" ca="1" si="10"/>
        <v>0</v>
      </c>
      <c r="M26" s="5">
        <f t="shared" ca="1" si="10"/>
        <v>0</v>
      </c>
      <c r="N26" s="5">
        <f t="shared" ca="1" si="10"/>
        <v>0</v>
      </c>
      <c r="O26" s="5">
        <f t="shared" ca="1" si="10"/>
        <v>0</v>
      </c>
      <c r="P26" s="5">
        <f t="shared" ca="1" si="10"/>
        <v>0</v>
      </c>
      <c r="Q26" s="5">
        <f t="shared" ca="1" si="10"/>
        <v>444.2652929385394</v>
      </c>
      <c r="R26" s="5">
        <f t="shared" ca="1" si="10"/>
        <v>754.7716059997822</v>
      </c>
      <c r="S26" s="5">
        <f t="shared" ca="1" si="10"/>
        <v>730.45179147663737</v>
      </c>
      <c r="T26" s="5">
        <f t="shared" ca="1" si="10"/>
        <v>706.13197695349254</v>
      </c>
      <c r="U26" s="5">
        <f t="shared" ca="1" si="10"/>
        <v>681.81216243034771</v>
      </c>
      <c r="V26" s="5">
        <f t="shared" ca="1" si="10"/>
        <v>334.82612758438768</v>
      </c>
      <c r="W26" s="5">
        <f t="shared" ca="1" si="10"/>
        <v>-3.3635708314250214E-15</v>
      </c>
      <c r="X26" s="5">
        <f t="shared" ca="1" si="10"/>
        <v>-3.3635708314250214E-15</v>
      </c>
      <c r="Y26" s="5">
        <f t="shared" ca="1" si="10"/>
        <v>-3.3635708314250214E-15</v>
      </c>
      <c r="Z26" s="5">
        <f t="shared" ca="1" si="10"/>
        <v>-3.3635708314250214E-15</v>
      </c>
      <c r="AA26" s="5">
        <f t="shared" ca="1" si="10"/>
        <v>-3.3635708314250214E-15</v>
      </c>
      <c r="AB26" s="5">
        <f t="shared" ca="1" si="10"/>
        <v>-3.3635708314250214E-15</v>
      </c>
      <c r="AC26" s="5">
        <f t="shared" ca="1" si="10"/>
        <v>-3.3635708314250214E-15</v>
      </c>
      <c r="AD26" s="5">
        <f t="shared" ca="1" si="10"/>
        <v>-3.3635708314250214E-15</v>
      </c>
      <c r="AE26" s="5">
        <f t="shared" ca="1" si="10"/>
        <v>-3.3635708314250214E-15</v>
      </c>
      <c r="AF26" s="5">
        <f t="shared" ca="1" si="10"/>
        <v>-3.3635708314250214E-15</v>
      </c>
      <c r="AG26" s="5">
        <f t="shared" ca="1" si="10"/>
        <v>-3.3635708314250214E-15</v>
      </c>
      <c r="AH26" s="5">
        <f t="shared" ca="1" si="10"/>
        <v>-3.3635708314250214E-15</v>
      </c>
      <c r="AI26" s="5">
        <f t="shared" ref="AI26:BN26" ca="1" si="11">-SUM(AI21:AI25)*BookIncomeTax</f>
        <v>-3.3635708314250214E-15</v>
      </c>
      <c r="AJ26" s="5">
        <f t="shared" ca="1" si="11"/>
        <v>-3.3635708314250214E-15</v>
      </c>
      <c r="AK26" s="5">
        <f t="shared" ca="1" si="11"/>
        <v>-3.3635708314250214E-15</v>
      </c>
      <c r="AL26" s="5">
        <f t="shared" ca="1" si="11"/>
        <v>-3.3635708314250214E-15</v>
      </c>
      <c r="AM26" s="5">
        <f t="shared" ca="1" si="11"/>
        <v>-3.3635708314250214E-15</v>
      </c>
      <c r="AN26" s="5">
        <f t="shared" ca="1" si="11"/>
        <v>-3.3635708314250214E-15</v>
      </c>
      <c r="AO26" s="5">
        <f t="shared" ca="1" si="11"/>
        <v>-3.3635708314250214E-15</v>
      </c>
      <c r="AP26" s="5">
        <f t="shared" ca="1" si="11"/>
        <v>-3.3635708314250214E-15</v>
      </c>
      <c r="AQ26" s="5">
        <f t="shared" ca="1" si="11"/>
        <v>-3.3635708314250214E-15</v>
      </c>
      <c r="AR26" s="5">
        <f t="shared" ca="1" si="11"/>
        <v>-3.3635708314250214E-15</v>
      </c>
      <c r="AS26" s="5">
        <f t="shared" ca="1" si="11"/>
        <v>-3.3635708314250214E-15</v>
      </c>
      <c r="AT26" s="5">
        <f t="shared" ca="1" si="11"/>
        <v>-3.3635708314250214E-15</v>
      </c>
      <c r="AU26" s="5">
        <f t="shared" ca="1" si="11"/>
        <v>-3.3635708314250214E-15</v>
      </c>
      <c r="AV26" s="5">
        <f t="shared" ca="1" si="11"/>
        <v>-3.3635708314250214E-15</v>
      </c>
      <c r="AW26" s="5">
        <f t="shared" ca="1" si="11"/>
        <v>-3.3635708314250214E-15</v>
      </c>
      <c r="AX26" s="5">
        <f t="shared" ca="1" si="11"/>
        <v>-3.3635708314250214E-15</v>
      </c>
      <c r="AY26" s="5">
        <f t="shared" ca="1" si="11"/>
        <v>-3.3635708314250214E-15</v>
      </c>
      <c r="AZ26" s="5">
        <f t="shared" ca="1" si="11"/>
        <v>-3.3635708314250214E-15</v>
      </c>
      <c r="BA26" s="5">
        <f t="shared" ca="1" si="11"/>
        <v>-3.3635708314250214E-15</v>
      </c>
      <c r="BB26" s="5">
        <f t="shared" ca="1" si="11"/>
        <v>-3.3635708314250214E-15</v>
      </c>
      <c r="BC26" s="5">
        <f t="shared" ca="1" si="11"/>
        <v>-3.3635708314250214E-15</v>
      </c>
      <c r="BD26" s="5">
        <f t="shared" ca="1" si="11"/>
        <v>-3.3635708314250214E-15</v>
      </c>
      <c r="BE26" s="5">
        <f t="shared" ca="1" si="11"/>
        <v>-3.3635708314250214E-15</v>
      </c>
      <c r="BF26" s="5">
        <f t="shared" ca="1" si="11"/>
        <v>-3.3635708314250214E-15</v>
      </c>
      <c r="BG26" s="5">
        <f t="shared" ca="1" si="11"/>
        <v>-3.3635708314250214E-15</v>
      </c>
      <c r="BH26" s="5">
        <f t="shared" ca="1" si="11"/>
        <v>-3.3635708314250214E-15</v>
      </c>
      <c r="BI26" s="5">
        <f t="shared" ca="1" si="11"/>
        <v>-3.3635708314250214E-15</v>
      </c>
      <c r="BJ26" s="5">
        <f t="shared" ca="1" si="11"/>
        <v>-3.3635708314250214E-15</v>
      </c>
      <c r="BK26" s="5">
        <f t="shared" ca="1" si="11"/>
        <v>-3.3635708314250214E-15</v>
      </c>
      <c r="BL26" s="5">
        <f t="shared" ca="1" si="11"/>
        <v>-3.3635708314250214E-15</v>
      </c>
      <c r="BM26" s="5">
        <f t="shared" ca="1" si="11"/>
        <v>-3.3635708314250214E-15</v>
      </c>
      <c r="BN26" s="5">
        <f t="shared" ca="1" si="11"/>
        <v>-3.3635708314250214E-15</v>
      </c>
      <c r="BO26" s="5">
        <f t="shared" ref="BO26:CD26" ca="1" si="12">-SUM(BO21:BO25)*BookIncomeTax</f>
        <v>-3.3635708314250214E-15</v>
      </c>
      <c r="BP26" s="5">
        <f t="shared" ca="1" si="12"/>
        <v>-3.3635708314250214E-15</v>
      </c>
      <c r="BQ26" s="5">
        <f t="shared" ca="1" si="12"/>
        <v>-3.3635708314250214E-15</v>
      </c>
      <c r="BR26" s="5">
        <f t="shared" ca="1" si="12"/>
        <v>-3.3635708314250214E-15</v>
      </c>
      <c r="BS26" s="5">
        <f t="shared" ca="1" si="12"/>
        <v>-3.3635708314250214E-15</v>
      </c>
      <c r="BT26" s="5">
        <f t="shared" ca="1" si="12"/>
        <v>-3.3635708314250214E-15</v>
      </c>
      <c r="BU26" s="5">
        <f t="shared" ca="1" si="12"/>
        <v>-3.3635708314250214E-15</v>
      </c>
      <c r="BV26" s="5">
        <f t="shared" ca="1" si="12"/>
        <v>-3.3635708314250214E-15</v>
      </c>
      <c r="BW26" s="5">
        <f t="shared" ca="1" si="12"/>
        <v>-3.3635708314250214E-15</v>
      </c>
      <c r="BX26" s="5">
        <f t="shared" ca="1" si="12"/>
        <v>-3.3635708314250214E-15</v>
      </c>
      <c r="BY26" s="5">
        <f t="shared" ca="1" si="12"/>
        <v>-3.3635708314250214E-15</v>
      </c>
      <c r="BZ26" s="5">
        <f t="shared" ca="1" si="12"/>
        <v>-3.3635708314250214E-15</v>
      </c>
      <c r="CA26" s="5">
        <f t="shared" ca="1" si="12"/>
        <v>-3.3635708314250214E-15</v>
      </c>
      <c r="CB26" s="5">
        <f t="shared" ca="1" si="12"/>
        <v>-3.3635708314250214E-15</v>
      </c>
      <c r="CC26" s="5">
        <f t="shared" ca="1" si="12"/>
        <v>-3.3635708314250214E-15</v>
      </c>
      <c r="CD26" s="5">
        <f t="shared" ca="1" si="12"/>
        <v>-3.3635708314250214E-15</v>
      </c>
      <c r="CE26" s="5"/>
    </row>
    <row r="27" spans="1:83" x14ac:dyDescent="0.25">
      <c r="A27" s="53" t="s">
        <v>209</v>
      </c>
      <c r="B27" s="54"/>
      <c r="C27" s="27">
        <f t="shared" ref="C27:BN27" ca="1" si="13">SUM(C21:C26)</f>
        <v>0</v>
      </c>
      <c r="D27" s="27">
        <f t="shared" ca="1" si="13"/>
        <v>0</v>
      </c>
      <c r="E27" s="27">
        <f ca="1">SUM(E21:E26)</f>
        <v>0</v>
      </c>
      <c r="F27" s="27">
        <f t="shared" ca="1" si="13"/>
        <v>0</v>
      </c>
      <c r="G27" s="27">
        <f t="shared" ca="1" si="13"/>
        <v>0</v>
      </c>
      <c r="H27" s="27">
        <f t="shared" ca="1" si="13"/>
        <v>0</v>
      </c>
      <c r="I27" s="27">
        <f t="shared" ca="1" si="13"/>
        <v>0</v>
      </c>
      <c r="J27" s="27">
        <f t="shared" ca="1" si="13"/>
        <v>0</v>
      </c>
      <c r="K27" s="27">
        <f t="shared" ca="1" si="13"/>
        <v>0</v>
      </c>
      <c r="L27" s="27">
        <f t="shared" ca="1" si="13"/>
        <v>0</v>
      </c>
      <c r="M27" s="27">
        <f t="shared" ca="1" si="13"/>
        <v>0</v>
      </c>
      <c r="N27" s="27">
        <f t="shared" ca="1" si="13"/>
        <v>0</v>
      </c>
      <c r="O27" s="27">
        <f t="shared" ca="1" si="13"/>
        <v>0</v>
      </c>
      <c r="P27" s="27">
        <f t="shared" ca="1" si="13"/>
        <v>0</v>
      </c>
      <c r="Q27" s="27">
        <f t="shared" ca="1" si="13"/>
        <v>-697.80486885719165</v>
      </c>
      <c r="R27" s="27">
        <f t="shared" ca="1" si="13"/>
        <v>-1185.5152988839766</v>
      </c>
      <c r="S27" s="27">
        <f t="shared" ca="1" si="13"/>
        <v>-1147.3163100057209</v>
      </c>
      <c r="T27" s="27">
        <f t="shared" ca="1" si="13"/>
        <v>-1109.1173211274652</v>
      </c>
      <c r="U27" s="27">
        <f t="shared" ca="1" si="13"/>
        <v>-1070.9183322492095</v>
      </c>
      <c r="V27" s="27">
        <f t="shared" ca="1" si="13"/>
        <v>-525.90941890504075</v>
      </c>
      <c r="W27" s="27">
        <f t="shared" ca="1" si="13"/>
        <v>5.2831408174824884E-15</v>
      </c>
      <c r="X27" s="27">
        <f t="shared" ca="1" si="13"/>
        <v>5.2831408174824884E-15</v>
      </c>
      <c r="Y27" s="27">
        <f t="shared" ca="1" si="13"/>
        <v>5.2831408174824884E-15</v>
      </c>
      <c r="Z27" s="27">
        <f t="shared" ca="1" si="13"/>
        <v>5.2831408174824884E-15</v>
      </c>
      <c r="AA27" s="27">
        <f t="shared" ca="1" si="13"/>
        <v>5.2831408174824884E-15</v>
      </c>
      <c r="AB27" s="27">
        <f t="shared" ca="1" si="13"/>
        <v>5.2831408174824884E-15</v>
      </c>
      <c r="AC27" s="27">
        <f t="shared" ca="1" si="13"/>
        <v>5.2831408174824884E-15</v>
      </c>
      <c r="AD27" s="27">
        <f t="shared" ca="1" si="13"/>
        <v>5.2831408174824884E-15</v>
      </c>
      <c r="AE27" s="27">
        <f t="shared" ca="1" si="13"/>
        <v>5.2831408174824884E-15</v>
      </c>
      <c r="AF27" s="27">
        <f t="shared" ca="1" si="13"/>
        <v>5.2831408174824884E-15</v>
      </c>
      <c r="AG27" s="27">
        <f t="shared" ca="1" si="13"/>
        <v>5.2831408174824884E-15</v>
      </c>
      <c r="AH27" s="27">
        <f t="shared" ca="1" si="13"/>
        <v>5.2831408174824884E-15</v>
      </c>
      <c r="AI27" s="27">
        <f t="shared" ca="1" si="13"/>
        <v>5.2831408174824884E-15</v>
      </c>
      <c r="AJ27" s="27">
        <f t="shared" ca="1" si="13"/>
        <v>5.2831408174824884E-15</v>
      </c>
      <c r="AK27" s="27">
        <f t="shared" ca="1" si="13"/>
        <v>5.2831408174824884E-15</v>
      </c>
      <c r="AL27" s="27">
        <f t="shared" ca="1" si="13"/>
        <v>5.2831408174824884E-15</v>
      </c>
      <c r="AM27" s="27">
        <f t="shared" ca="1" si="13"/>
        <v>5.2831408174824884E-15</v>
      </c>
      <c r="AN27" s="27">
        <f t="shared" ca="1" si="13"/>
        <v>5.2831408174824884E-15</v>
      </c>
      <c r="AO27" s="27">
        <f t="shared" ca="1" si="13"/>
        <v>5.2831408174824884E-15</v>
      </c>
      <c r="AP27" s="27">
        <f t="shared" ca="1" si="13"/>
        <v>5.2831408174824884E-15</v>
      </c>
      <c r="AQ27" s="27">
        <f t="shared" ca="1" si="13"/>
        <v>5.2831408174824884E-15</v>
      </c>
      <c r="AR27" s="27">
        <f t="shared" ca="1" si="13"/>
        <v>5.2831408174824884E-15</v>
      </c>
      <c r="AS27" s="27">
        <f t="shared" ca="1" si="13"/>
        <v>5.2831408174824884E-15</v>
      </c>
      <c r="AT27" s="27">
        <f t="shared" ca="1" si="13"/>
        <v>5.2831408174824884E-15</v>
      </c>
      <c r="AU27" s="27">
        <f t="shared" ca="1" si="13"/>
        <v>5.2831408174824884E-15</v>
      </c>
      <c r="AV27" s="27">
        <f t="shared" ca="1" si="13"/>
        <v>5.2831408174824884E-15</v>
      </c>
      <c r="AW27" s="27">
        <f t="shared" ca="1" si="13"/>
        <v>5.2831408174824884E-15</v>
      </c>
      <c r="AX27" s="27">
        <f t="shared" ca="1" si="13"/>
        <v>5.2831408174824884E-15</v>
      </c>
      <c r="AY27" s="27">
        <f t="shared" ca="1" si="13"/>
        <v>5.2831408174824884E-15</v>
      </c>
      <c r="AZ27" s="27">
        <f t="shared" ca="1" si="13"/>
        <v>5.2831408174824884E-15</v>
      </c>
      <c r="BA27" s="27">
        <f t="shared" ca="1" si="13"/>
        <v>5.2831408174824884E-15</v>
      </c>
      <c r="BB27" s="27">
        <f t="shared" ca="1" si="13"/>
        <v>5.2831408174824884E-15</v>
      </c>
      <c r="BC27" s="27">
        <f t="shared" ca="1" si="13"/>
        <v>5.2831408174824884E-15</v>
      </c>
      <c r="BD27" s="27">
        <f t="shared" ca="1" si="13"/>
        <v>5.2831408174824884E-15</v>
      </c>
      <c r="BE27" s="27">
        <f t="shared" ca="1" si="13"/>
        <v>5.2831408174824884E-15</v>
      </c>
      <c r="BF27" s="27">
        <f t="shared" ca="1" si="13"/>
        <v>5.2831408174824884E-15</v>
      </c>
      <c r="BG27" s="27">
        <f t="shared" ca="1" si="13"/>
        <v>5.2831408174824884E-15</v>
      </c>
      <c r="BH27" s="27">
        <f t="shared" ca="1" si="13"/>
        <v>5.2831408174824884E-15</v>
      </c>
      <c r="BI27" s="27">
        <f t="shared" ca="1" si="13"/>
        <v>5.2831408174824884E-15</v>
      </c>
      <c r="BJ27" s="27">
        <f t="shared" ca="1" si="13"/>
        <v>5.2831408174824884E-15</v>
      </c>
      <c r="BK27" s="27">
        <f t="shared" ca="1" si="13"/>
        <v>5.2831408174824884E-15</v>
      </c>
      <c r="BL27" s="27">
        <f t="shared" ca="1" si="13"/>
        <v>5.2831408174824884E-15</v>
      </c>
      <c r="BM27" s="27">
        <f t="shared" ca="1" si="13"/>
        <v>5.2831408174824884E-15</v>
      </c>
      <c r="BN27" s="27">
        <f t="shared" ca="1" si="13"/>
        <v>5.2831408174824884E-15</v>
      </c>
      <c r="BO27" s="27">
        <f t="shared" ref="BO27:CD27" ca="1" si="14">SUM(BO21:BO26)</f>
        <v>5.2831408174824884E-15</v>
      </c>
      <c r="BP27" s="27">
        <f t="shared" ca="1" si="14"/>
        <v>5.2831408174824884E-15</v>
      </c>
      <c r="BQ27" s="27">
        <f t="shared" ca="1" si="14"/>
        <v>5.2831408174824884E-15</v>
      </c>
      <c r="BR27" s="27">
        <f t="shared" ca="1" si="14"/>
        <v>5.2831408174824884E-15</v>
      </c>
      <c r="BS27" s="27">
        <f t="shared" ca="1" si="14"/>
        <v>5.2831408174824884E-15</v>
      </c>
      <c r="BT27" s="27">
        <f t="shared" ca="1" si="14"/>
        <v>5.2831408174824884E-15</v>
      </c>
      <c r="BU27" s="27">
        <f t="shared" ca="1" si="14"/>
        <v>5.2831408174824884E-15</v>
      </c>
      <c r="BV27" s="27">
        <f t="shared" ca="1" si="14"/>
        <v>5.2831408174824884E-15</v>
      </c>
      <c r="BW27" s="27">
        <f t="shared" ca="1" si="14"/>
        <v>5.2831408174824884E-15</v>
      </c>
      <c r="BX27" s="27">
        <f t="shared" ca="1" si="14"/>
        <v>5.2831408174824884E-15</v>
      </c>
      <c r="BY27" s="27">
        <f t="shared" ca="1" si="14"/>
        <v>5.2831408174824884E-15</v>
      </c>
      <c r="BZ27" s="27">
        <f t="shared" ca="1" si="14"/>
        <v>5.2831408174824884E-15</v>
      </c>
      <c r="CA27" s="27">
        <f t="shared" ca="1" si="14"/>
        <v>5.2831408174824884E-15</v>
      </c>
      <c r="CB27" s="27">
        <f t="shared" ca="1" si="14"/>
        <v>5.2831408174824884E-15</v>
      </c>
      <c r="CC27" s="27">
        <f t="shared" ca="1" si="14"/>
        <v>5.2831408174824884E-15</v>
      </c>
      <c r="CD27" s="27">
        <f t="shared" ca="1" si="14"/>
        <v>5.2831408174824884E-15</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216</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67" t="s">
        <v>219</v>
      </c>
      <c r="B30" s="49"/>
      <c r="C30" s="5">
        <f ca="1">C15</f>
        <v>0</v>
      </c>
      <c r="D30" s="5">
        <f t="shared" ref="D30:BO30" ca="1" si="15">D15</f>
        <v>0</v>
      </c>
      <c r="E30" s="5">
        <f t="shared" ca="1" si="15"/>
        <v>0</v>
      </c>
      <c r="F30" s="5">
        <f t="shared" ca="1" si="15"/>
        <v>0</v>
      </c>
      <c r="G30" s="5">
        <f t="shared" ca="1" si="15"/>
        <v>0</v>
      </c>
      <c r="H30" s="5">
        <f t="shared" ca="1" si="15"/>
        <v>0</v>
      </c>
      <c r="I30" s="5">
        <f t="shared" ca="1" si="15"/>
        <v>0</v>
      </c>
      <c r="J30" s="5">
        <f t="shared" ca="1" si="15"/>
        <v>0</v>
      </c>
      <c r="K30" s="5">
        <f t="shared" ca="1" si="15"/>
        <v>0</v>
      </c>
      <c r="L30" s="5">
        <f t="shared" ca="1" si="15"/>
        <v>0</v>
      </c>
      <c r="M30" s="5">
        <f t="shared" ca="1" si="15"/>
        <v>0</v>
      </c>
      <c r="N30" s="5">
        <f t="shared" ca="1" si="15"/>
        <v>0</v>
      </c>
      <c r="O30" s="5">
        <f t="shared" ca="1" si="15"/>
        <v>0</v>
      </c>
      <c r="P30" s="5">
        <f t="shared" ca="1" si="15"/>
        <v>0</v>
      </c>
      <c r="Q30" s="5">
        <f t="shared" ca="1" si="15"/>
        <v>420.01398535599287</v>
      </c>
      <c r="R30" s="5">
        <f t="shared" ca="1" si="15"/>
        <v>326.6775441657723</v>
      </c>
      <c r="S30" s="5">
        <f t="shared" ca="1" si="15"/>
        <v>233.34110297555162</v>
      </c>
      <c r="T30" s="5">
        <f t="shared" ca="1" si="15"/>
        <v>140.00466178533094</v>
      </c>
      <c r="U30" s="5">
        <f t="shared" ca="1" si="15"/>
        <v>46.668220595110277</v>
      </c>
      <c r="V30" s="5">
        <f t="shared" ca="1" si="15"/>
        <v>-2.3977908085726086E-14</v>
      </c>
      <c r="W30" s="5">
        <f t="shared" ca="1" si="15"/>
        <v>-2.3977908085726086E-14</v>
      </c>
      <c r="X30" s="5">
        <f t="shared" ca="1" si="15"/>
        <v>-2.3977908085726086E-14</v>
      </c>
      <c r="Y30" s="5">
        <f t="shared" ca="1" si="15"/>
        <v>-2.3977908085726086E-14</v>
      </c>
      <c r="Z30" s="5">
        <f t="shared" ca="1" si="15"/>
        <v>-2.3977908085726086E-14</v>
      </c>
      <c r="AA30" s="5">
        <f t="shared" ca="1" si="15"/>
        <v>-2.3977908085726086E-14</v>
      </c>
      <c r="AB30" s="5">
        <f t="shared" ca="1" si="15"/>
        <v>-2.3977908085726086E-14</v>
      </c>
      <c r="AC30" s="5">
        <f t="shared" ca="1" si="15"/>
        <v>-2.3977908085726086E-14</v>
      </c>
      <c r="AD30" s="5">
        <f t="shared" ca="1" si="15"/>
        <v>-2.3977908085726086E-14</v>
      </c>
      <c r="AE30" s="5">
        <f t="shared" ca="1" si="15"/>
        <v>-2.3977908085726086E-14</v>
      </c>
      <c r="AF30" s="5">
        <f t="shared" ca="1" si="15"/>
        <v>-2.3977908085726086E-14</v>
      </c>
      <c r="AG30" s="5">
        <f t="shared" ca="1" si="15"/>
        <v>-2.3977908085726086E-14</v>
      </c>
      <c r="AH30" s="5">
        <f t="shared" ca="1" si="15"/>
        <v>-2.3977908085726086E-14</v>
      </c>
      <c r="AI30" s="5">
        <f t="shared" ca="1" si="15"/>
        <v>-2.3977908085726086E-14</v>
      </c>
      <c r="AJ30" s="5">
        <f t="shared" ca="1" si="15"/>
        <v>-2.3977908085726086E-14</v>
      </c>
      <c r="AK30" s="5">
        <f t="shared" ca="1" si="15"/>
        <v>-2.3977908085726086E-14</v>
      </c>
      <c r="AL30" s="5">
        <f t="shared" ca="1" si="15"/>
        <v>-2.3977908085726086E-14</v>
      </c>
      <c r="AM30" s="5">
        <f t="shared" ca="1" si="15"/>
        <v>-2.3977908085726086E-14</v>
      </c>
      <c r="AN30" s="5">
        <f t="shared" ca="1" si="15"/>
        <v>-2.3977908085726086E-14</v>
      </c>
      <c r="AO30" s="5">
        <f t="shared" ca="1" si="15"/>
        <v>-2.3977908085726086E-14</v>
      </c>
      <c r="AP30" s="5">
        <f t="shared" ca="1" si="15"/>
        <v>-2.3977908085726086E-14</v>
      </c>
      <c r="AQ30" s="5">
        <f t="shared" ca="1" si="15"/>
        <v>-2.3977908085726086E-14</v>
      </c>
      <c r="AR30" s="5">
        <f t="shared" ca="1" si="15"/>
        <v>-2.3977908085726086E-14</v>
      </c>
      <c r="AS30" s="5">
        <f t="shared" ca="1" si="15"/>
        <v>-2.3977908085726086E-14</v>
      </c>
      <c r="AT30" s="5">
        <f t="shared" ca="1" si="15"/>
        <v>-2.3977908085726086E-14</v>
      </c>
      <c r="AU30" s="5">
        <f t="shared" ca="1" si="15"/>
        <v>-2.3977908085726086E-14</v>
      </c>
      <c r="AV30" s="5">
        <f t="shared" ca="1" si="15"/>
        <v>-2.3977908085726086E-14</v>
      </c>
      <c r="AW30" s="5">
        <f t="shared" ca="1" si="15"/>
        <v>-2.3977908085726086E-14</v>
      </c>
      <c r="AX30" s="5">
        <f t="shared" ca="1" si="15"/>
        <v>-2.3977908085726086E-14</v>
      </c>
      <c r="AY30" s="5">
        <f t="shared" ca="1" si="15"/>
        <v>-2.3977908085726086E-14</v>
      </c>
      <c r="AZ30" s="5">
        <f t="shared" ca="1" si="15"/>
        <v>-2.3977908085726086E-14</v>
      </c>
      <c r="BA30" s="5">
        <f t="shared" ca="1" si="15"/>
        <v>-2.3977908085726086E-14</v>
      </c>
      <c r="BB30" s="5">
        <f t="shared" ca="1" si="15"/>
        <v>-2.3977908085726086E-14</v>
      </c>
      <c r="BC30" s="5">
        <f t="shared" ca="1" si="15"/>
        <v>-2.3977908085726086E-14</v>
      </c>
      <c r="BD30" s="5">
        <f t="shared" ca="1" si="15"/>
        <v>-2.3977908085726086E-14</v>
      </c>
      <c r="BE30" s="5">
        <f t="shared" ca="1" si="15"/>
        <v>-2.3977908085726086E-14</v>
      </c>
      <c r="BF30" s="5">
        <f t="shared" ca="1" si="15"/>
        <v>-2.3977908085726086E-14</v>
      </c>
      <c r="BG30" s="5">
        <f t="shared" ca="1" si="15"/>
        <v>-2.3977908085726086E-14</v>
      </c>
      <c r="BH30" s="5">
        <f t="shared" ca="1" si="15"/>
        <v>-2.3977908085726086E-14</v>
      </c>
      <c r="BI30" s="5">
        <f t="shared" ca="1" si="15"/>
        <v>-2.3977908085726086E-14</v>
      </c>
      <c r="BJ30" s="5">
        <f t="shared" ca="1" si="15"/>
        <v>-2.3977908085726086E-14</v>
      </c>
      <c r="BK30" s="5">
        <f t="shared" ca="1" si="15"/>
        <v>-2.3977908085726086E-14</v>
      </c>
      <c r="BL30" s="5">
        <f t="shared" ca="1" si="15"/>
        <v>-2.3977908085726086E-14</v>
      </c>
      <c r="BM30" s="5">
        <f t="shared" ca="1" si="15"/>
        <v>-2.3977908085726086E-14</v>
      </c>
      <c r="BN30" s="5">
        <f t="shared" ca="1" si="15"/>
        <v>-2.3977908085726086E-14</v>
      </c>
      <c r="BO30" s="5">
        <f t="shared" ca="1" si="15"/>
        <v>-2.3977908085726086E-14</v>
      </c>
      <c r="BP30" s="5">
        <f t="shared" ref="BP30:CD30" ca="1" si="16">BP15</f>
        <v>-2.3977908085726086E-14</v>
      </c>
      <c r="BQ30" s="5">
        <f t="shared" ca="1" si="16"/>
        <v>-2.3977908085726086E-14</v>
      </c>
      <c r="BR30" s="5">
        <f t="shared" ca="1" si="16"/>
        <v>-2.3977908085726086E-14</v>
      </c>
      <c r="BS30" s="5">
        <f t="shared" ca="1" si="16"/>
        <v>-2.3977908085726086E-14</v>
      </c>
      <c r="BT30" s="5">
        <f t="shared" ca="1" si="16"/>
        <v>-2.3977908085726086E-14</v>
      </c>
      <c r="BU30" s="5">
        <f t="shared" ca="1" si="16"/>
        <v>-2.3977908085726086E-14</v>
      </c>
      <c r="BV30" s="5">
        <f t="shared" ca="1" si="16"/>
        <v>-2.3977908085726086E-14</v>
      </c>
      <c r="BW30" s="5">
        <f t="shared" ca="1" si="16"/>
        <v>-2.3977908085726086E-14</v>
      </c>
      <c r="BX30" s="5">
        <f t="shared" ca="1" si="16"/>
        <v>-2.3977908085726086E-14</v>
      </c>
      <c r="BY30" s="5">
        <f t="shared" ca="1" si="16"/>
        <v>-2.3977908085726086E-14</v>
      </c>
      <c r="BZ30" s="5">
        <f t="shared" ca="1" si="16"/>
        <v>-2.3977908085726086E-14</v>
      </c>
      <c r="CA30" s="5">
        <f t="shared" ca="1" si="16"/>
        <v>-2.3977908085726086E-14</v>
      </c>
      <c r="CB30" s="5">
        <f t="shared" ca="1" si="16"/>
        <v>-2.3977908085726086E-14</v>
      </c>
      <c r="CC30" s="5">
        <f t="shared" ca="1" si="16"/>
        <v>-2.3977908085726086E-14</v>
      </c>
      <c r="CD30" s="5">
        <f t="shared" ca="1" si="16"/>
        <v>-2.3977908085726086E-14</v>
      </c>
      <c r="CE30" s="5"/>
    </row>
    <row r="31" spans="1:83" x14ac:dyDescent="0.25">
      <c r="A31" s="67" t="s">
        <v>221</v>
      </c>
      <c r="B31" s="49"/>
      <c r="C31" s="5">
        <f t="shared" ref="C31:BN31" ca="1" si="17">-C27</f>
        <v>0</v>
      </c>
      <c r="D31" s="5">
        <f t="shared" ca="1" si="17"/>
        <v>0</v>
      </c>
      <c r="E31" s="5">
        <f t="shared" ca="1" si="17"/>
        <v>0</v>
      </c>
      <c r="F31" s="5">
        <f t="shared" ca="1" si="17"/>
        <v>0</v>
      </c>
      <c r="G31" s="5">
        <f t="shared" ca="1" si="17"/>
        <v>0</v>
      </c>
      <c r="H31" s="5">
        <f t="shared" ca="1" si="17"/>
        <v>0</v>
      </c>
      <c r="I31" s="5">
        <f t="shared" ca="1" si="17"/>
        <v>0</v>
      </c>
      <c r="J31" s="5">
        <f t="shared" ca="1" si="17"/>
        <v>0</v>
      </c>
      <c r="K31" s="5">
        <f t="shared" ca="1" si="17"/>
        <v>0</v>
      </c>
      <c r="L31" s="5">
        <f t="shared" ca="1" si="17"/>
        <v>0</v>
      </c>
      <c r="M31" s="5">
        <f t="shared" ca="1" si="17"/>
        <v>0</v>
      </c>
      <c r="N31" s="5">
        <f t="shared" ca="1" si="17"/>
        <v>0</v>
      </c>
      <c r="O31" s="5">
        <f t="shared" ca="1" si="17"/>
        <v>0</v>
      </c>
      <c r="P31" s="5">
        <f t="shared" ca="1" si="17"/>
        <v>0</v>
      </c>
      <c r="Q31" s="5">
        <f t="shared" ca="1" si="17"/>
        <v>697.80486885719165</v>
      </c>
      <c r="R31" s="5">
        <f t="shared" ca="1" si="17"/>
        <v>1185.5152988839766</v>
      </c>
      <c r="S31" s="5">
        <f t="shared" ca="1" si="17"/>
        <v>1147.3163100057209</v>
      </c>
      <c r="T31" s="5">
        <f t="shared" ca="1" si="17"/>
        <v>1109.1173211274652</v>
      </c>
      <c r="U31" s="5">
        <f t="shared" ca="1" si="17"/>
        <v>1070.9183322492095</v>
      </c>
      <c r="V31" s="5">
        <f t="shared" ca="1" si="17"/>
        <v>525.90941890504075</v>
      </c>
      <c r="W31" s="5">
        <f t="shared" ca="1" si="17"/>
        <v>-5.2831408174824884E-15</v>
      </c>
      <c r="X31" s="5">
        <f t="shared" ca="1" si="17"/>
        <v>-5.2831408174824884E-15</v>
      </c>
      <c r="Y31" s="5">
        <f t="shared" ca="1" si="17"/>
        <v>-5.2831408174824884E-15</v>
      </c>
      <c r="Z31" s="5">
        <f t="shared" ca="1" si="17"/>
        <v>-5.2831408174824884E-15</v>
      </c>
      <c r="AA31" s="5">
        <f t="shared" ca="1" si="17"/>
        <v>-5.2831408174824884E-15</v>
      </c>
      <c r="AB31" s="5">
        <f t="shared" ca="1" si="17"/>
        <v>-5.2831408174824884E-15</v>
      </c>
      <c r="AC31" s="5">
        <f t="shared" ca="1" si="17"/>
        <v>-5.2831408174824884E-15</v>
      </c>
      <c r="AD31" s="5">
        <f t="shared" ca="1" si="17"/>
        <v>-5.2831408174824884E-15</v>
      </c>
      <c r="AE31" s="5">
        <f t="shared" ca="1" si="17"/>
        <v>-5.2831408174824884E-15</v>
      </c>
      <c r="AF31" s="5">
        <f t="shared" ca="1" si="17"/>
        <v>-5.2831408174824884E-15</v>
      </c>
      <c r="AG31" s="5">
        <f t="shared" ca="1" si="17"/>
        <v>-5.2831408174824884E-15</v>
      </c>
      <c r="AH31" s="5">
        <f t="shared" ca="1" si="17"/>
        <v>-5.2831408174824884E-15</v>
      </c>
      <c r="AI31" s="5">
        <f t="shared" ca="1" si="17"/>
        <v>-5.2831408174824884E-15</v>
      </c>
      <c r="AJ31" s="5">
        <f t="shared" ca="1" si="17"/>
        <v>-5.2831408174824884E-15</v>
      </c>
      <c r="AK31" s="5">
        <f t="shared" ca="1" si="17"/>
        <v>-5.2831408174824884E-15</v>
      </c>
      <c r="AL31" s="5">
        <f t="shared" ca="1" si="17"/>
        <v>-5.2831408174824884E-15</v>
      </c>
      <c r="AM31" s="5">
        <f t="shared" ca="1" si="17"/>
        <v>-5.2831408174824884E-15</v>
      </c>
      <c r="AN31" s="5">
        <f t="shared" ca="1" si="17"/>
        <v>-5.2831408174824884E-15</v>
      </c>
      <c r="AO31" s="5">
        <f t="shared" ca="1" si="17"/>
        <v>-5.2831408174824884E-15</v>
      </c>
      <c r="AP31" s="5">
        <f t="shared" ca="1" si="17"/>
        <v>-5.2831408174824884E-15</v>
      </c>
      <c r="AQ31" s="5">
        <f t="shared" ca="1" si="17"/>
        <v>-5.2831408174824884E-15</v>
      </c>
      <c r="AR31" s="5">
        <f t="shared" ca="1" si="17"/>
        <v>-5.2831408174824884E-15</v>
      </c>
      <c r="AS31" s="5">
        <f t="shared" ca="1" si="17"/>
        <v>-5.2831408174824884E-15</v>
      </c>
      <c r="AT31" s="5">
        <f t="shared" ca="1" si="17"/>
        <v>-5.2831408174824884E-15</v>
      </c>
      <c r="AU31" s="5">
        <f t="shared" ca="1" si="17"/>
        <v>-5.2831408174824884E-15</v>
      </c>
      <c r="AV31" s="5">
        <f t="shared" ca="1" si="17"/>
        <v>-5.2831408174824884E-15</v>
      </c>
      <c r="AW31" s="5">
        <f t="shared" ca="1" si="17"/>
        <v>-5.2831408174824884E-15</v>
      </c>
      <c r="AX31" s="5">
        <f t="shared" ca="1" si="17"/>
        <v>-5.2831408174824884E-15</v>
      </c>
      <c r="AY31" s="5">
        <f t="shared" ca="1" si="17"/>
        <v>-5.2831408174824884E-15</v>
      </c>
      <c r="AZ31" s="5">
        <f t="shared" ca="1" si="17"/>
        <v>-5.2831408174824884E-15</v>
      </c>
      <c r="BA31" s="5">
        <f t="shared" ca="1" si="17"/>
        <v>-5.2831408174824884E-15</v>
      </c>
      <c r="BB31" s="5">
        <f t="shared" ca="1" si="17"/>
        <v>-5.2831408174824884E-15</v>
      </c>
      <c r="BC31" s="5">
        <f t="shared" ca="1" si="17"/>
        <v>-5.2831408174824884E-15</v>
      </c>
      <c r="BD31" s="5">
        <f t="shared" ca="1" si="17"/>
        <v>-5.2831408174824884E-15</v>
      </c>
      <c r="BE31" s="5">
        <f t="shared" ca="1" si="17"/>
        <v>-5.2831408174824884E-15</v>
      </c>
      <c r="BF31" s="5">
        <f t="shared" ca="1" si="17"/>
        <v>-5.2831408174824884E-15</v>
      </c>
      <c r="BG31" s="5">
        <f t="shared" ca="1" si="17"/>
        <v>-5.2831408174824884E-15</v>
      </c>
      <c r="BH31" s="5">
        <f t="shared" ca="1" si="17"/>
        <v>-5.2831408174824884E-15</v>
      </c>
      <c r="BI31" s="5">
        <f t="shared" ca="1" si="17"/>
        <v>-5.2831408174824884E-15</v>
      </c>
      <c r="BJ31" s="5">
        <f t="shared" ca="1" si="17"/>
        <v>-5.2831408174824884E-15</v>
      </c>
      <c r="BK31" s="5">
        <f t="shared" ca="1" si="17"/>
        <v>-5.2831408174824884E-15</v>
      </c>
      <c r="BL31" s="5">
        <f t="shared" ca="1" si="17"/>
        <v>-5.2831408174824884E-15</v>
      </c>
      <c r="BM31" s="5">
        <f t="shared" ca="1" si="17"/>
        <v>-5.2831408174824884E-15</v>
      </c>
      <c r="BN31" s="5">
        <f t="shared" ca="1" si="17"/>
        <v>-5.2831408174824884E-15</v>
      </c>
      <c r="BO31" s="5">
        <f t="shared" ref="BO31:CD31" ca="1" si="18">-BO27</f>
        <v>-5.2831408174824884E-15</v>
      </c>
      <c r="BP31" s="5">
        <f t="shared" ca="1" si="18"/>
        <v>-5.2831408174824884E-15</v>
      </c>
      <c r="BQ31" s="5">
        <f t="shared" ca="1" si="18"/>
        <v>-5.2831408174824884E-15</v>
      </c>
      <c r="BR31" s="5">
        <f t="shared" ca="1" si="18"/>
        <v>-5.2831408174824884E-15</v>
      </c>
      <c r="BS31" s="5">
        <f t="shared" ca="1" si="18"/>
        <v>-5.2831408174824884E-15</v>
      </c>
      <c r="BT31" s="5">
        <f t="shared" ca="1" si="18"/>
        <v>-5.2831408174824884E-15</v>
      </c>
      <c r="BU31" s="5">
        <f t="shared" ca="1" si="18"/>
        <v>-5.2831408174824884E-15</v>
      </c>
      <c r="BV31" s="5">
        <f t="shared" ca="1" si="18"/>
        <v>-5.2831408174824884E-15</v>
      </c>
      <c r="BW31" s="5">
        <f t="shared" ca="1" si="18"/>
        <v>-5.2831408174824884E-15</v>
      </c>
      <c r="BX31" s="5">
        <f t="shared" ca="1" si="18"/>
        <v>-5.2831408174824884E-15</v>
      </c>
      <c r="BY31" s="5">
        <f t="shared" ca="1" si="18"/>
        <v>-5.2831408174824884E-15</v>
      </c>
      <c r="BZ31" s="5">
        <f t="shared" ca="1" si="18"/>
        <v>-5.2831408174824884E-15</v>
      </c>
      <c r="CA31" s="5">
        <f t="shared" ca="1" si="18"/>
        <v>-5.2831408174824884E-15</v>
      </c>
      <c r="CB31" s="5">
        <f t="shared" ca="1" si="18"/>
        <v>-5.2831408174824884E-15</v>
      </c>
      <c r="CC31" s="5">
        <f t="shared" ca="1" si="18"/>
        <v>-5.2831408174824884E-15</v>
      </c>
      <c r="CD31" s="5">
        <f t="shared" ca="1" si="18"/>
        <v>-5.2831408174824884E-15</v>
      </c>
      <c r="CE31" s="5"/>
    </row>
    <row r="32" spans="1:83" x14ac:dyDescent="0.25">
      <c r="A32" s="67" t="s">
        <v>220</v>
      </c>
      <c r="B32" s="49"/>
      <c r="C32" s="5">
        <f t="shared" ref="C32:AH32" si="19">IF(C4=Inservice,-C20,0)*(1-BookIncomeTax)</f>
        <v>0</v>
      </c>
      <c r="D32" s="5">
        <f t="shared" ca="1" si="19"/>
        <v>0</v>
      </c>
      <c r="E32" s="5">
        <f t="shared" ca="1" si="19"/>
        <v>0</v>
      </c>
      <c r="F32" s="5">
        <f t="shared" ca="1" si="19"/>
        <v>0</v>
      </c>
      <c r="G32" s="5">
        <f t="shared" ca="1" si="19"/>
        <v>0</v>
      </c>
      <c r="H32" s="5">
        <f t="shared" ca="1" si="19"/>
        <v>0</v>
      </c>
      <c r="I32" s="5">
        <f t="shared" ca="1" si="19"/>
        <v>0</v>
      </c>
      <c r="J32" s="5">
        <f t="shared" ca="1" si="19"/>
        <v>0</v>
      </c>
      <c r="K32" s="5">
        <f t="shared" ca="1" si="19"/>
        <v>0</v>
      </c>
      <c r="L32" s="5">
        <f t="shared" ca="1" si="19"/>
        <v>0</v>
      </c>
      <c r="M32" s="5">
        <f t="shared" ca="1" si="19"/>
        <v>0</v>
      </c>
      <c r="N32" s="5">
        <f t="shared" ca="1" si="19"/>
        <v>0</v>
      </c>
      <c r="O32" s="5">
        <f t="shared" ca="1" si="19"/>
        <v>0</v>
      </c>
      <c r="P32" s="5">
        <f t="shared" ca="1" si="19"/>
        <v>0</v>
      </c>
      <c r="Q32" s="5">
        <f t="shared" ca="1" si="19"/>
        <v>525.90941890504075</v>
      </c>
      <c r="R32" s="5">
        <f t="shared" ca="1" si="19"/>
        <v>0</v>
      </c>
      <c r="S32" s="5">
        <f t="shared" ca="1" si="19"/>
        <v>0</v>
      </c>
      <c r="T32" s="5">
        <f t="shared" ca="1" si="19"/>
        <v>0</v>
      </c>
      <c r="U32" s="5">
        <f t="shared" ca="1" si="19"/>
        <v>0</v>
      </c>
      <c r="V32" s="5">
        <f t="shared" ca="1" si="19"/>
        <v>0</v>
      </c>
      <c r="W32" s="5">
        <f t="shared" ca="1" si="19"/>
        <v>0</v>
      </c>
      <c r="X32" s="5">
        <f t="shared" ca="1" si="19"/>
        <v>0</v>
      </c>
      <c r="Y32" s="5">
        <f t="shared" ca="1" si="19"/>
        <v>0</v>
      </c>
      <c r="Z32" s="5">
        <f t="shared" ca="1" si="19"/>
        <v>0</v>
      </c>
      <c r="AA32" s="5">
        <f t="shared" ca="1" si="19"/>
        <v>0</v>
      </c>
      <c r="AB32" s="5">
        <f t="shared" ca="1" si="19"/>
        <v>0</v>
      </c>
      <c r="AC32" s="5">
        <f t="shared" ca="1" si="19"/>
        <v>0</v>
      </c>
      <c r="AD32" s="5">
        <f t="shared" ca="1" si="19"/>
        <v>0</v>
      </c>
      <c r="AE32" s="5">
        <f t="shared" ca="1" si="19"/>
        <v>0</v>
      </c>
      <c r="AF32" s="5">
        <f t="shared" ca="1" si="19"/>
        <v>0</v>
      </c>
      <c r="AG32" s="5">
        <f t="shared" ca="1" si="19"/>
        <v>0</v>
      </c>
      <c r="AH32" s="5">
        <f t="shared" ca="1" si="19"/>
        <v>0</v>
      </c>
      <c r="AI32" s="5">
        <f t="shared" ref="AI32:BN32" ca="1" si="20">IF(AI4=Inservice,-AI20,0)*(1-BookIncomeTax)</f>
        <v>0</v>
      </c>
      <c r="AJ32" s="5">
        <f t="shared" ca="1" si="20"/>
        <v>0</v>
      </c>
      <c r="AK32" s="5">
        <f t="shared" ca="1" si="20"/>
        <v>0</v>
      </c>
      <c r="AL32" s="5">
        <f t="shared" ca="1" si="20"/>
        <v>0</v>
      </c>
      <c r="AM32" s="5">
        <f t="shared" ca="1" si="20"/>
        <v>0</v>
      </c>
      <c r="AN32" s="5">
        <f t="shared" ca="1" si="20"/>
        <v>0</v>
      </c>
      <c r="AO32" s="5">
        <f t="shared" ca="1" si="20"/>
        <v>0</v>
      </c>
      <c r="AP32" s="5">
        <f t="shared" ca="1" si="20"/>
        <v>0</v>
      </c>
      <c r="AQ32" s="5">
        <f t="shared" ca="1" si="20"/>
        <v>0</v>
      </c>
      <c r="AR32" s="5">
        <f t="shared" ca="1" si="20"/>
        <v>0</v>
      </c>
      <c r="AS32" s="5">
        <f t="shared" ca="1" si="20"/>
        <v>0</v>
      </c>
      <c r="AT32" s="5">
        <f t="shared" ca="1" si="20"/>
        <v>0</v>
      </c>
      <c r="AU32" s="5">
        <f t="shared" ca="1" si="20"/>
        <v>0</v>
      </c>
      <c r="AV32" s="5">
        <f t="shared" ca="1" si="20"/>
        <v>0</v>
      </c>
      <c r="AW32" s="5">
        <f t="shared" ca="1" si="20"/>
        <v>0</v>
      </c>
      <c r="AX32" s="5">
        <f t="shared" ca="1" si="20"/>
        <v>0</v>
      </c>
      <c r="AY32" s="5">
        <f t="shared" ca="1" si="20"/>
        <v>0</v>
      </c>
      <c r="AZ32" s="5">
        <f t="shared" ca="1" si="20"/>
        <v>0</v>
      </c>
      <c r="BA32" s="5">
        <f t="shared" ca="1" si="20"/>
        <v>0</v>
      </c>
      <c r="BB32" s="5">
        <f t="shared" ca="1" si="20"/>
        <v>0</v>
      </c>
      <c r="BC32" s="5">
        <f t="shared" ca="1" si="20"/>
        <v>0</v>
      </c>
      <c r="BD32" s="5">
        <f t="shared" ca="1" si="20"/>
        <v>0</v>
      </c>
      <c r="BE32" s="5">
        <f t="shared" ca="1" si="20"/>
        <v>0</v>
      </c>
      <c r="BF32" s="5">
        <f t="shared" ca="1" si="20"/>
        <v>0</v>
      </c>
      <c r="BG32" s="5">
        <f t="shared" ca="1" si="20"/>
        <v>0</v>
      </c>
      <c r="BH32" s="5">
        <f t="shared" ca="1" si="20"/>
        <v>0</v>
      </c>
      <c r="BI32" s="5">
        <f t="shared" ca="1" si="20"/>
        <v>0</v>
      </c>
      <c r="BJ32" s="5">
        <f t="shared" ca="1" si="20"/>
        <v>0</v>
      </c>
      <c r="BK32" s="5">
        <f t="shared" ca="1" si="20"/>
        <v>0</v>
      </c>
      <c r="BL32" s="5">
        <f t="shared" ca="1" si="20"/>
        <v>0</v>
      </c>
      <c r="BM32" s="5">
        <f t="shared" ca="1" si="20"/>
        <v>0</v>
      </c>
      <c r="BN32" s="5">
        <f t="shared" ca="1" si="20"/>
        <v>0</v>
      </c>
      <c r="BO32" s="5">
        <f t="shared" ref="BO32:CD32" ca="1" si="21">IF(BO4=Inservice,-BO20,0)*(1-BookIncomeTax)</f>
        <v>0</v>
      </c>
      <c r="BP32" s="5">
        <f t="shared" ca="1" si="21"/>
        <v>0</v>
      </c>
      <c r="BQ32" s="5">
        <f t="shared" ca="1" si="21"/>
        <v>0</v>
      </c>
      <c r="BR32" s="5">
        <f t="shared" ca="1" si="21"/>
        <v>0</v>
      </c>
      <c r="BS32" s="5">
        <f t="shared" ca="1" si="21"/>
        <v>0</v>
      </c>
      <c r="BT32" s="5">
        <f t="shared" ca="1" si="21"/>
        <v>0</v>
      </c>
      <c r="BU32" s="5">
        <f t="shared" ca="1" si="21"/>
        <v>0</v>
      </c>
      <c r="BV32" s="5">
        <f t="shared" ca="1" si="21"/>
        <v>0</v>
      </c>
      <c r="BW32" s="5">
        <f t="shared" ca="1" si="21"/>
        <v>0</v>
      </c>
      <c r="BX32" s="5">
        <f t="shared" ca="1" si="21"/>
        <v>0</v>
      </c>
      <c r="BY32" s="5">
        <f t="shared" ca="1" si="21"/>
        <v>0</v>
      </c>
      <c r="BZ32" s="5">
        <f t="shared" ca="1" si="21"/>
        <v>0</v>
      </c>
      <c r="CA32" s="5">
        <f t="shared" ca="1" si="21"/>
        <v>0</v>
      </c>
      <c r="CB32" s="5">
        <f t="shared" ca="1" si="21"/>
        <v>0</v>
      </c>
      <c r="CC32" s="5">
        <f t="shared" ca="1" si="21"/>
        <v>0</v>
      </c>
      <c r="CD32" s="5">
        <f t="shared" ca="1" si="21"/>
        <v>0</v>
      </c>
      <c r="CE32" s="31"/>
    </row>
    <row r="33" spans="1:83" x14ac:dyDescent="0.25">
      <c r="A33" s="53" t="s">
        <v>125</v>
      </c>
      <c r="B33" s="54"/>
      <c r="C33" s="27">
        <f t="shared" ref="C33:L33" ca="1" si="22">SUM(C30:C32)</f>
        <v>0</v>
      </c>
      <c r="D33" s="27">
        <f t="shared" ca="1" si="22"/>
        <v>0</v>
      </c>
      <c r="E33" s="27">
        <f t="shared" ca="1" si="22"/>
        <v>0</v>
      </c>
      <c r="F33" s="27">
        <f t="shared" ca="1" si="22"/>
        <v>0</v>
      </c>
      <c r="G33" s="27">
        <f t="shared" ca="1" si="22"/>
        <v>0</v>
      </c>
      <c r="H33" s="27">
        <f t="shared" ca="1" si="22"/>
        <v>0</v>
      </c>
      <c r="I33" s="27">
        <f t="shared" ca="1" si="22"/>
        <v>0</v>
      </c>
      <c r="J33" s="27">
        <f t="shared" ca="1" si="22"/>
        <v>0</v>
      </c>
      <c r="K33" s="27">
        <f t="shared" ca="1" si="22"/>
        <v>0</v>
      </c>
      <c r="L33" s="27">
        <f t="shared" ca="1" si="22"/>
        <v>0</v>
      </c>
      <c r="M33" s="27">
        <f t="shared" ref="M33:BX33" ca="1" si="23">SUM(M30:M32)</f>
        <v>0</v>
      </c>
      <c r="N33" s="27">
        <f t="shared" ca="1" si="23"/>
        <v>0</v>
      </c>
      <c r="O33" s="27">
        <f t="shared" ca="1" si="23"/>
        <v>0</v>
      </c>
      <c r="P33" s="27">
        <f t="shared" ca="1" si="23"/>
        <v>0</v>
      </c>
      <c r="Q33" s="27">
        <f t="shared" ca="1" si="23"/>
        <v>1643.7282731182254</v>
      </c>
      <c r="R33" s="27">
        <f t="shared" ca="1" si="23"/>
        <v>1512.1928430497489</v>
      </c>
      <c r="S33" s="27">
        <f t="shared" ca="1" si="23"/>
        <v>1380.6574129812725</v>
      </c>
      <c r="T33" s="27">
        <f t="shared" ca="1" si="23"/>
        <v>1249.1219829127961</v>
      </c>
      <c r="U33" s="27">
        <f t="shared" ca="1" si="23"/>
        <v>1117.5865528443198</v>
      </c>
      <c r="V33" s="27">
        <f t="shared" ca="1" si="23"/>
        <v>525.90941890504075</v>
      </c>
      <c r="W33" s="27">
        <f t="shared" ca="1" si="23"/>
        <v>-2.9261048903208572E-14</v>
      </c>
      <c r="X33" s="27">
        <f t="shared" ca="1" si="23"/>
        <v>-2.9261048903208572E-14</v>
      </c>
      <c r="Y33" s="27">
        <f t="shared" ca="1" si="23"/>
        <v>-2.9261048903208572E-14</v>
      </c>
      <c r="Z33" s="27">
        <f t="shared" ca="1" si="23"/>
        <v>-2.9261048903208572E-14</v>
      </c>
      <c r="AA33" s="27">
        <f t="shared" ca="1" si="23"/>
        <v>-2.9261048903208572E-14</v>
      </c>
      <c r="AB33" s="27">
        <f t="shared" ca="1" si="23"/>
        <v>-2.9261048903208572E-14</v>
      </c>
      <c r="AC33" s="27">
        <f t="shared" ca="1" si="23"/>
        <v>-2.9261048903208572E-14</v>
      </c>
      <c r="AD33" s="27">
        <f t="shared" ca="1" si="23"/>
        <v>-2.9261048903208572E-14</v>
      </c>
      <c r="AE33" s="27">
        <f t="shared" ca="1" si="23"/>
        <v>-2.9261048903208572E-14</v>
      </c>
      <c r="AF33" s="27">
        <f t="shared" ca="1" si="23"/>
        <v>-2.9261048903208572E-14</v>
      </c>
      <c r="AG33" s="27">
        <f t="shared" ca="1" si="23"/>
        <v>-2.9261048903208572E-14</v>
      </c>
      <c r="AH33" s="27">
        <f t="shared" ca="1" si="23"/>
        <v>-2.9261048903208572E-14</v>
      </c>
      <c r="AI33" s="27">
        <f t="shared" ca="1" si="23"/>
        <v>-2.9261048903208572E-14</v>
      </c>
      <c r="AJ33" s="27">
        <f t="shared" ca="1" si="23"/>
        <v>-2.9261048903208572E-14</v>
      </c>
      <c r="AK33" s="27">
        <f t="shared" ca="1" si="23"/>
        <v>-2.9261048903208572E-14</v>
      </c>
      <c r="AL33" s="27">
        <f t="shared" ca="1" si="23"/>
        <v>-2.9261048903208572E-14</v>
      </c>
      <c r="AM33" s="27">
        <f t="shared" ca="1" si="23"/>
        <v>-2.9261048903208572E-14</v>
      </c>
      <c r="AN33" s="27">
        <f t="shared" ca="1" si="23"/>
        <v>-2.9261048903208572E-14</v>
      </c>
      <c r="AO33" s="27">
        <f t="shared" ca="1" si="23"/>
        <v>-2.9261048903208572E-14</v>
      </c>
      <c r="AP33" s="27">
        <f t="shared" ca="1" si="23"/>
        <v>-2.9261048903208572E-14</v>
      </c>
      <c r="AQ33" s="27">
        <f t="shared" ca="1" si="23"/>
        <v>-2.9261048903208572E-14</v>
      </c>
      <c r="AR33" s="27">
        <f t="shared" ca="1" si="23"/>
        <v>-2.9261048903208572E-14</v>
      </c>
      <c r="AS33" s="27">
        <f t="shared" ca="1" si="23"/>
        <v>-2.9261048903208572E-14</v>
      </c>
      <c r="AT33" s="27">
        <f t="shared" ca="1" si="23"/>
        <v>-2.9261048903208572E-14</v>
      </c>
      <c r="AU33" s="27">
        <f t="shared" ca="1" si="23"/>
        <v>-2.9261048903208572E-14</v>
      </c>
      <c r="AV33" s="27">
        <f t="shared" ca="1" si="23"/>
        <v>-2.9261048903208572E-14</v>
      </c>
      <c r="AW33" s="27">
        <f t="shared" ca="1" si="23"/>
        <v>-2.9261048903208572E-14</v>
      </c>
      <c r="AX33" s="27">
        <f t="shared" ca="1" si="23"/>
        <v>-2.9261048903208572E-14</v>
      </c>
      <c r="AY33" s="27">
        <f t="shared" ca="1" si="23"/>
        <v>-2.9261048903208572E-14</v>
      </c>
      <c r="AZ33" s="27">
        <f t="shared" ca="1" si="23"/>
        <v>-2.9261048903208572E-14</v>
      </c>
      <c r="BA33" s="27">
        <f t="shared" ca="1" si="23"/>
        <v>-2.9261048903208572E-14</v>
      </c>
      <c r="BB33" s="27">
        <f t="shared" ca="1" si="23"/>
        <v>-2.9261048903208572E-14</v>
      </c>
      <c r="BC33" s="27">
        <f t="shared" ca="1" si="23"/>
        <v>-2.9261048903208572E-14</v>
      </c>
      <c r="BD33" s="27">
        <f t="shared" ca="1" si="23"/>
        <v>-2.9261048903208572E-14</v>
      </c>
      <c r="BE33" s="27">
        <f t="shared" ca="1" si="23"/>
        <v>-2.9261048903208572E-14</v>
      </c>
      <c r="BF33" s="27">
        <f t="shared" ca="1" si="23"/>
        <v>-2.9261048903208572E-14</v>
      </c>
      <c r="BG33" s="27">
        <f t="shared" ca="1" si="23"/>
        <v>-2.9261048903208572E-14</v>
      </c>
      <c r="BH33" s="27">
        <f t="shared" ca="1" si="23"/>
        <v>-2.9261048903208572E-14</v>
      </c>
      <c r="BI33" s="27">
        <f t="shared" ca="1" si="23"/>
        <v>-2.9261048903208572E-14</v>
      </c>
      <c r="BJ33" s="27">
        <f t="shared" ca="1" si="23"/>
        <v>-2.9261048903208572E-14</v>
      </c>
      <c r="BK33" s="27">
        <f t="shared" ca="1" si="23"/>
        <v>-2.9261048903208572E-14</v>
      </c>
      <c r="BL33" s="27">
        <f t="shared" ca="1" si="23"/>
        <v>-2.9261048903208572E-14</v>
      </c>
      <c r="BM33" s="27">
        <f t="shared" ca="1" si="23"/>
        <v>-2.9261048903208572E-14</v>
      </c>
      <c r="BN33" s="27">
        <f t="shared" ca="1" si="23"/>
        <v>-2.9261048903208572E-14</v>
      </c>
      <c r="BO33" s="27">
        <f t="shared" ca="1" si="23"/>
        <v>-2.9261048903208572E-14</v>
      </c>
      <c r="BP33" s="27">
        <f t="shared" ca="1" si="23"/>
        <v>-2.9261048903208572E-14</v>
      </c>
      <c r="BQ33" s="27">
        <f t="shared" ca="1" si="23"/>
        <v>-2.9261048903208572E-14</v>
      </c>
      <c r="BR33" s="27">
        <f t="shared" ca="1" si="23"/>
        <v>-2.9261048903208572E-14</v>
      </c>
      <c r="BS33" s="27">
        <f t="shared" ca="1" si="23"/>
        <v>-2.9261048903208572E-14</v>
      </c>
      <c r="BT33" s="27">
        <f t="shared" ca="1" si="23"/>
        <v>-2.9261048903208572E-14</v>
      </c>
      <c r="BU33" s="27">
        <f t="shared" ca="1" si="23"/>
        <v>-2.9261048903208572E-14</v>
      </c>
      <c r="BV33" s="27">
        <f t="shared" ca="1" si="23"/>
        <v>-2.9261048903208572E-14</v>
      </c>
      <c r="BW33" s="27">
        <f t="shared" ca="1" si="23"/>
        <v>-2.9261048903208572E-14</v>
      </c>
      <c r="BX33" s="27">
        <f t="shared" ca="1" si="23"/>
        <v>-2.9261048903208572E-14</v>
      </c>
      <c r="BY33" s="27">
        <f t="shared" ref="BY33:CD33" ca="1" si="24">SUM(BY30:BY32)</f>
        <v>-2.9261048903208572E-14</v>
      </c>
      <c r="BZ33" s="27">
        <f t="shared" ca="1" si="24"/>
        <v>-2.9261048903208572E-14</v>
      </c>
      <c r="CA33" s="27">
        <f t="shared" ca="1" si="24"/>
        <v>-2.9261048903208572E-14</v>
      </c>
      <c r="CB33" s="27">
        <f t="shared" ca="1" si="24"/>
        <v>-2.9261048903208572E-14</v>
      </c>
      <c r="CC33" s="27">
        <f t="shared" ca="1" si="24"/>
        <v>-2.9261048903208572E-14</v>
      </c>
      <c r="CD33" s="27">
        <f t="shared" ca="1" si="24"/>
        <v>-2.9261048903208572E-14</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49"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67" t="s">
        <v>203</v>
      </c>
      <c r="B36" s="49"/>
      <c r="C36" s="5">
        <f ca="1">IF(ECR="yes",C33,IFERROR((+C10+C11+VLOOKUP(C4,'Revenues - Recommendation'!$C$3:$O$24,13,0))*$B$13*$B$14+C32+C31,C12*$B$13*$B$14+C32+C31))</f>
        <v>0</v>
      </c>
      <c r="D36" s="5">
        <f ca="1">IF(ECR="yes",D33,IFERROR((+D10+D11+VLOOKUP(D4,'Revenues - Recommendation'!$C$3:$O$24,13,0))*$B$13*$B$14+D32+D31,D12*$B$13*$B$14+D32+D31))</f>
        <v>0</v>
      </c>
      <c r="E36" s="5">
        <f ca="1">IF(ECR="yes",E33,IFERROR((+E10+E11+VLOOKUP(E4,'Revenues - Recommendation'!$C$3:$O$24,13,0))*$B$13*$B$14+E32+E31,E12*$B$13*$B$14+E32+E31))</f>
        <v>0</v>
      </c>
      <c r="F36" s="5">
        <f ca="1">IF(ECR="yes",F33,IFERROR((+F10+F11+VLOOKUP(F4,'Revenues - Recommendation'!$C$3:$O$24,13,0))*$B$13*$B$14+F32+F31,F12*$B$13*$B$14+F32+F31))</f>
        <v>0</v>
      </c>
      <c r="G36" s="5">
        <f ca="1">IF(ECR="yes",G33,IFERROR((+G10+G11+VLOOKUP(G4,'Revenues - Recommendation'!$C$3:$O$24,13,0))*$B$13*$B$14+G32+G31,G12*$B$13*$B$14+G32+G31))</f>
        <v>0</v>
      </c>
      <c r="H36" s="5">
        <f ca="1">IF(ECR="yes",H33,IFERROR((+H10+H11+VLOOKUP(H4,'Revenues - Recommendation'!$C$3:$O$24,13,0))*$B$13*$B$14+H32+H31,H12*$B$13*$B$14+H32+H31))</f>
        <v>0</v>
      </c>
      <c r="I36" s="5">
        <f ca="1">IF(ECR="yes",I33,IFERROR((+I10+I11+VLOOKUP(I4,'Revenues - Recommendation'!$C$3:$O$24,13,0))*$B$13*$B$14+I32+I31,I12*$B$13*$B$14+I32+I31))</f>
        <v>0</v>
      </c>
      <c r="J36" s="5">
        <f ca="1">IF(ECR="yes",J33,IFERROR((+J10+J11+VLOOKUP(J4,'Revenues - Recommendation'!$C$3:$O$24,13,0))*$B$13*$B$14+J32+J31,J12*$B$13*$B$14+J32+J31))</f>
        <v>0</v>
      </c>
      <c r="K36" s="5">
        <f ca="1">IF(ECR="yes",K33,IFERROR((+K10+K11+VLOOKUP(K4,'Revenues - Recommendation'!$C$3:$O$24,13,0))*$B$13*$B$14+K32+K31,K12*$B$13*$B$14+K32+K31))</f>
        <v>0</v>
      </c>
      <c r="L36" s="5">
        <f ca="1">IF(ECR="yes",L33,IFERROR((+L10+L11+VLOOKUP(L4,'Revenues - Recommendation'!$C$3:$O$24,13,0))*$B$13*$B$14+L32+L31,L12*$B$13*$B$14+L32+L31))</f>
        <v>0</v>
      </c>
      <c r="M36" s="5">
        <f ca="1">IF(ECR="yes",M33,IFERROR((+M10+M11+VLOOKUP(M4,'Revenues - Recommendation'!$C$3:$O$24,13,0))*$B$13*$B$14+M32+M31,M12*$B$13*$B$14+M32+M31))</f>
        <v>0</v>
      </c>
      <c r="N36" s="5">
        <f ca="1">IF(ECR="yes",N33,IFERROR((+N10+N11+VLOOKUP(N4,'Revenues - Recommendation'!$C$3:$O$24,13,0))*$B$13*$B$14+N32+N31,N12*$B$13*$B$14+N32+N31))</f>
        <v>0</v>
      </c>
      <c r="O36" s="5">
        <f ca="1">IF(ECR="yes",O33,IFERROR((+O10+O11+VLOOKUP(O4,'Revenues - Recommendation'!$C$3:$O$24,13,0))*$B$13*$B$14+O32+O31,O12*$B$13*$B$14+O32+O31))</f>
        <v>0</v>
      </c>
      <c r="P36" s="5">
        <f ca="1">IF(ECR="yes",P33,IFERROR((+P10+P11+VLOOKUP(P4,'Revenues - Recommendation'!$C$3:$O$24,13,0))*$B$13*$B$14+P32+P31,P12*$B$13*$B$14+P32+P31))</f>
        <v>103.70715687802291</v>
      </c>
      <c r="Q36" s="5">
        <f ca="1">IF(ECR="yes",Q33,IFERROR((+Q10+Q11+VLOOKUP(Q4,'Revenues - Recommendation'!$C$3:$O$24,13,0))*$B$13*$B$14+Q32+Q31,Q12*$B$13*$B$14+Q32+Q31))</f>
        <v>1332.6068024841566</v>
      </c>
      <c r="R36" s="5">
        <f ca="1">IF(ECR="yes",R33,IFERROR((+R10+R11+VLOOKUP(R4,'Revenues - Recommendation'!$C$3:$O$24,13,0))*$B$13*$B$14+R32+R31,R12*$B$13*$B$14+R32+R31))</f>
        <v>1512.1928430497487</v>
      </c>
      <c r="S36" s="5">
        <f ca="1">IF(ECR="yes",S33,IFERROR((+S10+S11+VLOOKUP(S4,'Revenues - Recommendation'!$C$3:$O$24,13,0))*$B$13*$B$14+S32+S31,S12*$B$13*$B$14+S32+S31))</f>
        <v>1380.6574129812725</v>
      </c>
      <c r="T36" s="5">
        <f ca="1">IF(ECR="yes",T33,IFERROR((+T10+T11+VLOOKUP(T4,'Revenues - Recommendation'!$C$3:$O$24,13,0))*$B$13*$B$14+T32+T31,T12*$B$13*$B$14+T32+T31))</f>
        <v>1249.1219829127961</v>
      </c>
      <c r="U36" s="5">
        <f ca="1">IF(ECR="yes",U33,IFERROR((+U10+U11+VLOOKUP(U4,'Revenues - Recommendation'!$C$3:$O$24,13,0))*$B$13*$B$14+U32+U31,U12*$B$13*$B$14+U32+U31))</f>
        <v>1117.5865528443198</v>
      </c>
      <c r="V36" s="5">
        <f ca="1">IF(ECR="yes",V33,IFERROR((+V10+V11+VLOOKUP(V4,'Revenues - Recommendation'!$C$3:$O$24,13,0))*$B$13*$B$14+V32+V31,V12*$B$13*$B$14+V32+V31))</f>
        <v>525.90941890504075</v>
      </c>
      <c r="W36" s="5">
        <f ca="1">IF(ECR="yes",W33,IFERROR((+W10+W11+VLOOKUP(W4,'Revenues - Recommendation'!$C$3:$O$24,13,0))*$B$13*$B$14+W32+W31,W12*$B$13*$B$14+W32+W31))</f>
        <v>-2.9261048903208572E-14</v>
      </c>
      <c r="X36" s="5">
        <f ca="1">IF(ECR="yes",X33,IFERROR((+X10+X11+VLOOKUP(X4,'Revenues - Recommendation'!$C$3:$O$24,13,0))*$B$13*$B$14+X32+X31,X12*$B$13*$B$14+X32+X31))</f>
        <v>-2.9261048903208572E-14</v>
      </c>
      <c r="Y36" s="5">
        <f ca="1">IF(ECR="yes",Y33,IFERROR((+Y10+Y11+VLOOKUP(Y4,'Revenues - Recommendation'!$C$3:$O$24,13,0))*$B$13*$B$14+Y32+Y31,Y12*$B$13*$B$14+Y32+Y31))</f>
        <v>-2.9261048903208572E-14</v>
      </c>
      <c r="Z36" s="5">
        <f ca="1">IF(ECR="yes",Z33,IFERROR((+Z10+Z11+VLOOKUP(Z4,'Revenues - Recommendation'!$C$3:$O$24,13,0))*$B$13*$B$14+Z32+Z31,Z12*$B$13*$B$14+Z32+Z31))</f>
        <v>-2.9261048903208572E-14</v>
      </c>
      <c r="AA36" s="5">
        <f ca="1">IF(ECR="yes",AA33,IFERROR((+AA10+AA11+VLOOKUP(AA4,'Revenues - Recommendation'!$C$3:$O$24,13,0))*$B$13*$B$14+AA32+AA31,AA12*$B$13*$B$14+AA32+AA31))</f>
        <v>-2.9261048903208572E-14</v>
      </c>
      <c r="AB36" s="5">
        <f ca="1">IF(ECR="yes",AB33,IFERROR((+AB10+AB11+VLOOKUP(AB4,'Revenues - Recommendation'!$C$3:$O$24,13,0))*$B$13*$B$14+AB32+AB31,AB12*$B$13*$B$14+AB32+AB31))</f>
        <v>-2.9261048903208572E-14</v>
      </c>
      <c r="AC36" s="5">
        <f ca="1">IF(ECR="yes",AC33,IFERROR((+AC10+AC11+VLOOKUP(AC4,'Revenues - Recommendation'!$C$3:$O$24,13,0))*$B$13*$B$14+AC32+AC31,AC12*$B$13*$B$14+AC32+AC31))</f>
        <v>-2.9261048903208572E-14</v>
      </c>
      <c r="AD36" s="5">
        <f ca="1">IF(ECR="yes",AD33,IFERROR((+AD10+AD11+VLOOKUP(AD4,'Revenues - Recommendation'!$C$3:$O$24,13,0))*$B$13*$B$14+AD32+AD31,AD12*$B$13*$B$14+AD32+AD31))</f>
        <v>-2.9261048903208572E-14</v>
      </c>
      <c r="AE36" s="5">
        <f ca="1">IF(ECR="yes",AE33,IFERROR((+AE10+AE11+VLOOKUP(AE4,'Revenues - Recommendation'!$C$3:$O$24,13,0))*$B$13*$B$14+AE32+AE31,AE12*$B$13*$B$14+AE32+AE31))</f>
        <v>-2.9261048903208572E-14</v>
      </c>
      <c r="AF36" s="5">
        <f ca="1">IF(ECR="yes",AF33,IFERROR((+AF10+AF11+VLOOKUP(AF4,'Revenues - Recommendation'!$C$3:$O$24,13,0))*$B$13*$B$14+AF32+AF31,AF12*$B$13*$B$14+AF32+AF31))</f>
        <v>-2.9261048903208572E-14</v>
      </c>
      <c r="AG36" s="5">
        <f ca="1">IF(ECR="yes",AG33,IFERROR((+AG10+AG11+VLOOKUP(AG4,'Revenues - Recommendation'!$C$3:$O$24,13,0))*$B$13*$B$14+AG32+AG31,AG12*$B$13*$B$14+AG32+AG31))</f>
        <v>-2.9261048903208572E-14</v>
      </c>
      <c r="AH36" s="5">
        <f ca="1">IF(ECR="yes",AH33,IFERROR((+AH10+AH11+VLOOKUP(AH4,'Revenues - Recommendation'!$C$3:$O$24,13,0))*$B$13*$B$14+AH32+AH31,AH12*$B$13*$B$14+AH32+AH31))</f>
        <v>-2.9261048903208572E-14</v>
      </c>
      <c r="AI36" s="5">
        <f ca="1">IF(ECR="yes",AI33,IFERROR((+AI10+AI11+VLOOKUP(AI4,'Revenues - Recommendation'!$C$3:$O$24,13,0))*$B$13*$B$14+AI32+AI31,AI12*$B$13*$B$14+AI32+AI31))</f>
        <v>-2.9261048903208572E-14</v>
      </c>
      <c r="AJ36" s="5">
        <f ca="1">IF(ECR="yes",AJ33,IFERROR((+AJ10+AJ11+VLOOKUP(AJ4,'Revenues - Recommendation'!$C$3:$O$24,13,0))*$B$13*$B$14+AJ32+AJ31,AJ12*$B$13*$B$14+AJ32+AJ31))</f>
        <v>-2.9261048903208572E-14</v>
      </c>
      <c r="AK36" s="5">
        <f ca="1">IF(ECR="yes",AK33,IFERROR((+AK10+AK11+VLOOKUP(AK4,'Revenues - Recommendation'!$C$3:$O$24,13,0))*$B$13*$B$14+AK32+AK31,AK12*$B$13*$B$14+AK32+AK31))</f>
        <v>-2.9261048903208572E-14</v>
      </c>
      <c r="AL36" s="5">
        <f ca="1">IF(ECR="yes",AL33,IFERROR((+AL10+AL11+VLOOKUP(AL4,'Revenues - Recommendation'!$C$3:$O$24,13,0))*$B$13*$B$14+AL32+AL31,AL12*$B$13*$B$14+AL32+AL31))</f>
        <v>-2.9261048903208572E-14</v>
      </c>
      <c r="AM36" s="5">
        <f ca="1">IF(ECR="yes",AM33,IFERROR((+AM10+AM11+VLOOKUP(AM4,'Revenues - Recommendation'!$C$3:$O$24,13,0))*$B$13*$B$14+AM32+AM31,AM12*$B$13*$B$14+AM32+AM31))</f>
        <v>-2.9261048903208572E-14</v>
      </c>
      <c r="AN36" s="5">
        <f ca="1">IF(ECR="yes",AN33,IFERROR((+AN10+AN11+VLOOKUP(AN4,'Revenues - Recommendation'!$C$3:$O$24,13,0))*$B$13*$B$14+AN32+AN31,AN12*$B$13*$B$14+AN32+AN31))</f>
        <v>-2.9261048903208572E-14</v>
      </c>
      <c r="AO36" s="5">
        <f ca="1">IF(ECR="yes",AO33,IFERROR((+AO10+AO11+VLOOKUP(AO4,'Revenues - Recommendation'!$C$3:$O$24,13,0))*$B$13*$B$14+AO32+AO31,AO12*$B$13*$B$14+AO32+AO31))</f>
        <v>-2.9261048903208572E-14</v>
      </c>
      <c r="AP36" s="5">
        <f ca="1">IF(ECR="yes",AP33,IFERROR((+AP10+AP11+VLOOKUP(AP4,'Revenues - Recommendation'!$C$3:$O$24,13,0))*$B$13*$B$14+AP32+AP31,AP12*$B$13*$B$14+AP32+AP31))</f>
        <v>-2.9261048903208572E-14</v>
      </c>
      <c r="AQ36" s="5">
        <f ca="1">IF(ECR="yes",AQ33,IFERROR((+AQ10+AQ11+VLOOKUP(AQ4,'Revenues - Recommendation'!$C$3:$O$24,13,0))*$B$13*$B$14+AQ32+AQ31,AQ12*$B$13*$B$14+AQ32+AQ31))</f>
        <v>-2.9261048903208572E-14</v>
      </c>
      <c r="AR36" s="5">
        <f ca="1">IF(ECR="yes",AR33,IFERROR((+AR10+AR11+VLOOKUP(AR4,'Revenues - Recommendation'!$C$3:$O$24,13,0))*$B$13*$B$14+AR32+AR31,AR12*$B$13*$B$14+AR32+AR31))</f>
        <v>-2.9261048903208572E-14</v>
      </c>
      <c r="AS36" s="5">
        <f ca="1">IF(ECR="yes",AS33,IFERROR((+AS10+AS11+VLOOKUP(AS4,'Revenues - Recommendation'!$C$3:$O$24,13,0))*$B$13*$B$14+AS32+AS31,AS12*$B$13*$B$14+AS32+AS31))</f>
        <v>-2.9261048903208572E-14</v>
      </c>
      <c r="AT36" s="5">
        <f ca="1">IF(ECR="yes",AT33,IFERROR((+AT10+AT11+VLOOKUP(AT4,'Revenues - Recommendation'!$C$3:$O$24,13,0))*$B$13*$B$14+AT32+AT31,AT12*$B$13*$B$14+AT32+AT31))</f>
        <v>-2.9261048903208572E-14</v>
      </c>
      <c r="AU36" s="5">
        <f ca="1">IF(ECR="yes",AU33,IFERROR((+AU10+AU11+VLOOKUP(AU4,'Revenues - Recommendation'!$C$3:$O$24,13,0))*$B$13*$B$14+AU32+AU31,AU12*$B$13*$B$14+AU32+AU31))</f>
        <v>-2.9261048903208572E-14</v>
      </c>
      <c r="AV36" s="5">
        <f ca="1">IF(ECR="yes",AV33,IFERROR((+AV10+AV11+VLOOKUP(AV4,'Revenues - Recommendation'!$C$3:$O$24,13,0))*$B$13*$B$14+AV32+AV31,AV12*$B$13*$B$14+AV32+AV31))</f>
        <v>-2.9261048903208572E-14</v>
      </c>
      <c r="AW36" s="5">
        <f ca="1">IF(ECR="yes",AW33,IFERROR((+AW10+AW11+VLOOKUP(AW4,'Revenues - Recommendation'!$C$3:$O$24,13,0))*$B$13*$B$14+AW32+AW31,AW12*$B$13*$B$14+AW32+AW31))</f>
        <v>-2.9261048903208572E-14</v>
      </c>
      <c r="AX36" s="5">
        <f ca="1">IF(ECR="yes",AX33,IFERROR((+AX10+AX11+VLOOKUP(AX4,'Revenues - Recommendation'!$C$3:$O$24,13,0))*$B$13*$B$14+AX32+AX31,AX12*$B$13*$B$14+AX32+AX31))</f>
        <v>-2.9261048903208572E-14</v>
      </c>
      <c r="AY36" s="5">
        <f ca="1">IF(ECR="yes",AY33,IFERROR((+AY10+AY11+VLOOKUP(AY4,'Revenues - Recommendation'!$C$3:$O$24,13,0))*$B$13*$B$14+AY32+AY31,AY12*$B$13*$B$14+AY32+AY31))</f>
        <v>-2.9261048903208572E-14</v>
      </c>
      <c r="AZ36" s="5">
        <f ca="1">IF(ECR="yes",AZ33,IFERROR((+AZ10+AZ11+VLOOKUP(AZ4,'Revenues - Recommendation'!$C$3:$O$24,13,0))*$B$13*$B$14+AZ32+AZ31,AZ12*$B$13*$B$14+AZ32+AZ31))</f>
        <v>-2.9261048903208572E-14</v>
      </c>
      <c r="BA36" s="5">
        <f ca="1">IF(ECR="yes",BA33,IFERROR((+BA10+BA11+VLOOKUP(BA4,'Revenues - Recommendation'!$C$3:$O$24,13,0))*$B$13*$B$14+BA32+BA31,BA12*$B$13*$B$14+BA32+BA31))</f>
        <v>-2.9261048903208572E-14</v>
      </c>
      <c r="BB36" s="5">
        <f ca="1">IF(ECR="yes",BB33,IFERROR((+BB10+BB11+VLOOKUP(BB4,'Revenues - Recommendation'!$C$3:$O$24,13,0))*$B$13*$B$14+BB32+BB31,BB12*$B$13*$B$14+BB32+BB31))</f>
        <v>-2.9261048903208572E-14</v>
      </c>
      <c r="BC36" s="5">
        <f ca="1">IF(ECR="yes",BC33,IFERROR((+BC10+BC11+VLOOKUP(BC4,'Revenues - Recommendation'!$C$3:$O$24,13,0))*$B$13*$B$14+BC32+BC31,BC12*$B$13*$B$14+BC32+BC31))</f>
        <v>-2.9261048903208572E-14</v>
      </c>
      <c r="BD36" s="5">
        <f ca="1">IF(ECR="yes",BD33,IFERROR((+BD10+BD11+VLOOKUP(BD4,'Revenues - Recommendation'!$C$3:$O$24,13,0))*$B$13*$B$14+BD32+BD31,BD12*$B$13*$B$14+BD32+BD31))</f>
        <v>-2.9261048903208572E-14</v>
      </c>
      <c r="BE36" s="5">
        <f ca="1">IF(ECR="yes",BE33,IFERROR((+BE10+BE11+VLOOKUP(BE4,'Revenues - Recommendation'!$C$3:$O$24,13,0))*$B$13*$B$14+BE32+BE31,BE12*$B$13*$B$14+BE32+BE31))</f>
        <v>-2.9261048903208572E-14</v>
      </c>
      <c r="BF36" s="5">
        <f ca="1">IF(ECR="yes",BF33,IFERROR((+BF10+BF11+VLOOKUP(BF4,'Revenues - Recommendation'!$C$3:$O$24,13,0))*$B$13*$B$14+BF32+BF31,BF12*$B$13*$B$14+BF32+BF31))</f>
        <v>-2.9261048903208572E-14</v>
      </c>
      <c r="BG36" s="5">
        <f ca="1">IF(ECR="yes",BG33,IFERROR((+BG10+BG11+VLOOKUP(BG4,'Revenues - Recommendation'!$C$3:$O$24,13,0))*$B$13*$B$14+BG32+BG31,BG12*$B$13*$B$14+BG32+BG31))</f>
        <v>-2.9261048903208572E-14</v>
      </c>
      <c r="BH36" s="5">
        <f ca="1">IF(ECR="yes",BH33,IFERROR((+BH10+BH11+VLOOKUP(BH4,'Revenues - Recommendation'!$C$3:$O$24,13,0))*$B$13*$B$14+BH32+BH31,BH12*$B$13*$B$14+BH32+BH31))</f>
        <v>-2.9261048903208572E-14</v>
      </c>
      <c r="BI36" s="5">
        <f ca="1">IF(ECR="yes",BI33,IFERROR((+BI10+BI11+VLOOKUP(BI4,'Revenues - Recommendation'!$C$3:$O$24,13,0))*$B$13*$B$14+BI32+BI31,BI12*$B$13*$B$14+BI32+BI31))</f>
        <v>-2.9261048903208572E-14</v>
      </c>
      <c r="BJ36" s="5">
        <f ca="1">IF(ECR="yes",BJ33,IFERROR((+BJ10+BJ11+VLOOKUP(BJ4,'Revenues - Recommendation'!$C$3:$O$24,13,0))*$B$13*$B$14+BJ32+BJ31,BJ12*$B$13*$B$14+BJ32+BJ31))</f>
        <v>-2.9261048903208572E-14</v>
      </c>
      <c r="BK36" s="5">
        <f ca="1">IF(ECR="yes",BK33,IFERROR((+BK10+BK11+VLOOKUP(BK4,'Revenues - Recommendation'!$C$3:$O$24,13,0))*$B$13*$B$14+BK32+BK31,BK12*$B$13*$B$14+BK32+BK31))</f>
        <v>-2.9261048903208572E-14</v>
      </c>
      <c r="BL36" s="5">
        <f ca="1">IF(ECR="yes",BL33,IFERROR((+BL10+BL11+VLOOKUP(BL4,'Revenues - Recommendation'!$C$3:$O$24,13,0))*$B$13*$B$14+BL32+BL31,BL12*$B$13*$B$14+BL32+BL31))</f>
        <v>-2.9261048903208572E-14</v>
      </c>
      <c r="BM36" s="5">
        <f ca="1">IF(ECR="yes",BM33,IFERROR((+BM10+BM11+VLOOKUP(BM4,'Revenues - Recommendation'!$C$3:$O$24,13,0))*$B$13*$B$14+BM32+BM31,BM12*$B$13*$B$14+BM32+BM31))</f>
        <v>-2.9261048903208572E-14</v>
      </c>
      <c r="BN36" s="5">
        <f ca="1">IF(ECR="yes",BN33,IFERROR((+BN10+BN11+VLOOKUP(BN4,'Revenues - Recommendation'!$C$3:$O$24,13,0))*$B$13*$B$14+BN32+BN31,BN12*$B$13*$B$14+BN32+BN31))</f>
        <v>-2.9261048903208572E-14</v>
      </c>
      <c r="BO36" s="5">
        <f ca="1">IF(ECR="yes",BO33,IFERROR((+BO10+BO11+VLOOKUP(BO4,'Revenues - Recommendation'!$C$3:$O$24,13,0))*$B$13*$B$14+BO32+BO31,BO12*$B$13*$B$14+BO32+BO31))</f>
        <v>-2.9261048903208572E-14</v>
      </c>
      <c r="BP36" s="5">
        <f ca="1">IF(ECR="yes",BP33,IFERROR((+BP10+BP11+VLOOKUP(BP4,'Revenues - Recommendation'!$C$3:$O$24,13,0))*$B$13*$B$14+BP32+BP31,BP12*$B$13*$B$14+BP32+BP31))</f>
        <v>-2.9261048903208572E-14</v>
      </c>
      <c r="BQ36" s="5">
        <f ca="1">IF(ECR="yes",BQ33,IFERROR((+BQ10+BQ11+VLOOKUP(BQ4,'Revenues - Recommendation'!$C$3:$O$24,13,0))*$B$13*$B$14+BQ32+BQ31,BQ12*$B$13*$B$14+BQ32+BQ31))</f>
        <v>-2.9261048903208572E-14</v>
      </c>
      <c r="BR36" s="5">
        <f ca="1">IF(ECR="yes",BR33,IFERROR((+BR10+BR11+VLOOKUP(BR4,'Revenues - Recommendation'!$C$3:$O$24,13,0))*$B$13*$B$14+BR32+BR31,BR12*$B$13*$B$14+BR32+BR31))</f>
        <v>-2.9261048903208572E-14</v>
      </c>
      <c r="BS36" s="5">
        <f ca="1">IF(ECR="yes",BS33,IFERROR((+BS10+BS11+VLOOKUP(BS4,'Revenues - Recommendation'!$C$3:$O$24,13,0))*$B$13*$B$14+BS32+BS31,BS12*$B$13*$B$14+BS32+BS31))</f>
        <v>-2.9261048903208572E-14</v>
      </c>
      <c r="BT36" s="5">
        <f ca="1">IF(ECR="yes",BT33,IFERROR((+BT10+BT11+VLOOKUP(BT4,'Revenues - Recommendation'!$C$3:$O$24,13,0))*$B$13*$B$14+BT32+BT31,BT12*$B$13*$B$14+BT32+BT31))</f>
        <v>-2.9261048903208572E-14</v>
      </c>
      <c r="BU36" s="5">
        <f ca="1">IF(ECR="yes",BU33,IFERROR((+BU10+BU11+VLOOKUP(BU4,'Revenues - Recommendation'!$C$3:$O$24,13,0))*$B$13*$B$14+BU32+BU31,BU12*$B$13*$B$14+BU32+BU31))</f>
        <v>-2.9261048903208572E-14</v>
      </c>
      <c r="BV36" s="5">
        <f ca="1">IF(ECR="yes",BV33,IFERROR((+BV10+BV11+VLOOKUP(BV4,'Revenues - Recommendation'!$C$3:$O$24,13,0))*$B$13*$B$14+BV32+BV31,BV12*$B$13*$B$14+BV32+BV31))</f>
        <v>-2.9261048903208572E-14</v>
      </c>
      <c r="BW36" s="5">
        <f ca="1">IF(ECR="yes",BW33,IFERROR((+BW10+BW11+VLOOKUP(BW4,'Revenues - Recommendation'!$C$3:$O$24,13,0))*$B$13*$B$14+BW32+BW31,BW12*$B$13*$B$14+BW32+BW31))</f>
        <v>-2.9261048903208572E-14</v>
      </c>
      <c r="BX36" s="5">
        <f ca="1">IF(ECR="yes",BX33,IFERROR((+BX10+BX11+VLOOKUP(BX4,'Revenues - Recommendation'!$C$3:$O$24,13,0))*$B$13*$B$14+BX32+BX31,BX12*$B$13*$B$14+BX32+BX31))</f>
        <v>-2.9261048903208572E-14</v>
      </c>
      <c r="BY36" s="5">
        <f ca="1">IF(ECR="yes",BY33,IFERROR((+BY10+BY11+VLOOKUP(BY4,'Revenues - Recommendation'!$C$3:$O$24,13,0))*$B$13*$B$14+BY32+BY31,BY12*$B$13*$B$14+BY32+BY31))</f>
        <v>-2.9261048903208572E-14</v>
      </c>
      <c r="BZ36" s="5">
        <f ca="1">IF(ECR="yes",BZ33,IFERROR((+BZ10+BZ11+VLOOKUP(BZ4,'Revenues - Recommendation'!$C$3:$O$24,13,0))*$B$13*$B$14+BZ32+BZ31,BZ12*$B$13*$B$14+BZ32+BZ31))</f>
        <v>-2.9261048903208572E-14</v>
      </c>
      <c r="CA36" s="5">
        <f ca="1">IF(ECR="yes",CA33,IFERROR((+CA10+CA11+VLOOKUP(CA4,'Revenues - Recommendation'!$C$3:$O$24,13,0))*$B$13*$B$14+CA32+CA31,CA12*$B$13*$B$14+CA32+CA31))</f>
        <v>-2.9261048903208572E-14</v>
      </c>
      <c r="CB36" s="5">
        <f ca="1">IF(ECR="yes",CB33,IFERROR((+CB10+CB11+VLOOKUP(CB4,'Revenues - Recommendation'!$C$3:$O$24,13,0))*$B$13*$B$14+CB32+CB31,CB12*$B$13*$B$14+CB32+CB31))</f>
        <v>-2.9261048903208572E-14</v>
      </c>
      <c r="CC36" s="5">
        <f ca="1">IF(ECR="yes",CC33,IFERROR((+CC10+CC11+VLOOKUP(CC4,'Revenues - Recommendation'!$C$3:$O$24,13,0))*$B$13*$B$14+CC32+CC31,CC12*$B$13*$B$14+CC32+CC31))</f>
        <v>-2.9261048903208572E-14</v>
      </c>
      <c r="CD36" s="5">
        <f ca="1">IF(ECR="yes",CD33,IFERROR((+CD10+CD11+VLOOKUP(CD4,'Revenues - Recommendation'!$C$3:$O$24,13,0))*$B$13*$B$14+CD32+CD31,CD12*$B$13*$B$14+CD32+CD31))</f>
        <v>-2.9261048903208572E-14</v>
      </c>
      <c r="CE36" s="5"/>
    </row>
    <row r="37" spans="1:83" x14ac:dyDescent="0.25">
      <c r="A37" s="67" t="s">
        <v>319</v>
      </c>
      <c r="C37" s="5">
        <f t="shared" ref="C37:BN37" ca="1" si="25">+C27</f>
        <v>0</v>
      </c>
      <c r="D37" s="5">
        <f t="shared" ca="1" si="25"/>
        <v>0</v>
      </c>
      <c r="E37" s="5">
        <f t="shared" ca="1" si="25"/>
        <v>0</v>
      </c>
      <c r="F37" s="5">
        <f t="shared" ca="1" si="25"/>
        <v>0</v>
      </c>
      <c r="G37" s="5">
        <f t="shared" ca="1" si="25"/>
        <v>0</v>
      </c>
      <c r="H37" s="5">
        <f t="shared" ca="1" si="25"/>
        <v>0</v>
      </c>
      <c r="I37" s="5">
        <f t="shared" ca="1" si="25"/>
        <v>0</v>
      </c>
      <c r="J37" s="5">
        <f t="shared" ca="1" si="25"/>
        <v>0</v>
      </c>
      <c r="K37" s="5">
        <f t="shared" ca="1" si="25"/>
        <v>0</v>
      </c>
      <c r="L37" s="5">
        <f t="shared" ca="1" si="25"/>
        <v>0</v>
      </c>
      <c r="M37" s="5">
        <f t="shared" ca="1" si="25"/>
        <v>0</v>
      </c>
      <c r="N37" s="5">
        <f t="shared" ca="1" si="25"/>
        <v>0</v>
      </c>
      <c r="O37" s="5">
        <f t="shared" ca="1" si="25"/>
        <v>0</v>
      </c>
      <c r="P37" s="5">
        <f t="shared" ca="1" si="25"/>
        <v>0</v>
      </c>
      <c r="Q37" s="5">
        <f t="shared" ca="1" si="25"/>
        <v>-697.80486885719165</v>
      </c>
      <c r="R37" s="5">
        <f t="shared" ca="1" si="25"/>
        <v>-1185.5152988839766</v>
      </c>
      <c r="S37" s="5">
        <f t="shared" ca="1" si="25"/>
        <v>-1147.3163100057209</v>
      </c>
      <c r="T37" s="5">
        <f t="shared" ca="1" si="25"/>
        <v>-1109.1173211274652</v>
      </c>
      <c r="U37" s="5">
        <f t="shared" ca="1" si="25"/>
        <v>-1070.9183322492095</v>
      </c>
      <c r="V37" s="5">
        <f t="shared" ca="1" si="25"/>
        <v>-525.90941890504075</v>
      </c>
      <c r="W37" s="5">
        <f t="shared" ca="1" si="25"/>
        <v>5.2831408174824884E-15</v>
      </c>
      <c r="X37" s="5">
        <f t="shared" ca="1" si="25"/>
        <v>5.2831408174824884E-15</v>
      </c>
      <c r="Y37" s="5">
        <f t="shared" ca="1" si="25"/>
        <v>5.2831408174824884E-15</v>
      </c>
      <c r="Z37" s="5">
        <f t="shared" ca="1" si="25"/>
        <v>5.2831408174824884E-15</v>
      </c>
      <c r="AA37" s="5">
        <f t="shared" ca="1" si="25"/>
        <v>5.2831408174824884E-15</v>
      </c>
      <c r="AB37" s="5">
        <f t="shared" ca="1" si="25"/>
        <v>5.2831408174824884E-15</v>
      </c>
      <c r="AC37" s="5">
        <f t="shared" ca="1" si="25"/>
        <v>5.2831408174824884E-15</v>
      </c>
      <c r="AD37" s="5">
        <f t="shared" ca="1" si="25"/>
        <v>5.2831408174824884E-15</v>
      </c>
      <c r="AE37" s="5">
        <f t="shared" ca="1" si="25"/>
        <v>5.2831408174824884E-15</v>
      </c>
      <c r="AF37" s="5">
        <f t="shared" ca="1" si="25"/>
        <v>5.2831408174824884E-15</v>
      </c>
      <c r="AG37" s="5">
        <f t="shared" ca="1" si="25"/>
        <v>5.2831408174824884E-15</v>
      </c>
      <c r="AH37" s="5">
        <f t="shared" ca="1" si="25"/>
        <v>5.2831408174824884E-15</v>
      </c>
      <c r="AI37" s="5">
        <f t="shared" ca="1" si="25"/>
        <v>5.2831408174824884E-15</v>
      </c>
      <c r="AJ37" s="5">
        <f t="shared" ca="1" si="25"/>
        <v>5.2831408174824884E-15</v>
      </c>
      <c r="AK37" s="5">
        <f t="shared" ca="1" si="25"/>
        <v>5.2831408174824884E-15</v>
      </c>
      <c r="AL37" s="5">
        <f t="shared" ca="1" si="25"/>
        <v>5.2831408174824884E-15</v>
      </c>
      <c r="AM37" s="5">
        <f t="shared" ca="1" si="25"/>
        <v>5.2831408174824884E-15</v>
      </c>
      <c r="AN37" s="5">
        <f t="shared" ca="1" si="25"/>
        <v>5.2831408174824884E-15</v>
      </c>
      <c r="AO37" s="5">
        <f t="shared" ca="1" si="25"/>
        <v>5.2831408174824884E-15</v>
      </c>
      <c r="AP37" s="5">
        <f t="shared" ca="1" si="25"/>
        <v>5.2831408174824884E-15</v>
      </c>
      <c r="AQ37" s="5">
        <f t="shared" ca="1" si="25"/>
        <v>5.2831408174824884E-15</v>
      </c>
      <c r="AR37" s="5">
        <f t="shared" ca="1" si="25"/>
        <v>5.2831408174824884E-15</v>
      </c>
      <c r="AS37" s="5">
        <f t="shared" ca="1" si="25"/>
        <v>5.2831408174824884E-15</v>
      </c>
      <c r="AT37" s="5">
        <f t="shared" ca="1" si="25"/>
        <v>5.2831408174824884E-15</v>
      </c>
      <c r="AU37" s="5">
        <f t="shared" ca="1" si="25"/>
        <v>5.2831408174824884E-15</v>
      </c>
      <c r="AV37" s="5">
        <f t="shared" ca="1" si="25"/>
        <v>5.2831408174824884E-15</v>
      </c>
      <c r="AW37" s="5">
        <f t="shared" ca="1" si="25"/>
        <v>5.2831408174824884E-15</v>
      </c>
      <c r="AX37" s="5">
        <f t="shared" ca="1" si="25"/>
        <v>5.2831408174824884E-15</v>
      </c>
      <c r="AY37" s="5">
        <f t="shared" ca="1" si="25"/>
        <v>5.2831408174824884E-15</v>
      </c>
      <c r="AZ37" s="5">
        <f t="shared" ca="1" si="25"/>
        <v>5.2831408174824884E-15</v>
      </c>
      <c r="BA37" s="5">
        <f t="shared" ca="1" si="25"/>
        <v>5.2831408174824884E-15</v>
      </c>
      <c r="BB37" s="5">
        <f t="shared" ca="1" si="25"/>
        <v>5.2831408174824884E-15</v>
      </c>
      <c r="BC37" s="5">
        <f t="shared" ca="1" si="25"/>
        <v>5.2831408174824884E-15</v>
      </c>
      <c r="BD37" s="5">
        <f t="shared" ca="1" si="25"/>
        <v>5.2831408174824884E-15</v>
      </c>
      <c r="BE37" s="5">
        <f t="shared" ca="1" si="25"/>
        <v>5.2831408174824884E-15</v>
      </c>
      <c r="BF37" s="5">
        <f t="shared" ca="1" si="25"/>
        <v>5.2831408174824884E-15</v>
      </c>
      <c r="BG37" s="5">
        <f t="shared" ca="1" si="25"/>
        <v>5.2831408174824884E-15</v>
      </c>
      <c r="BH37" s="5">
        <f t="shared" ca="1" si="25"/>
        <v>5.2831408174824884E-15</v>
      </c>
      <c r="BI37" s="5">
        <f t="shared" ca="1" si="25"/>
        <v>5.2831408174824884E-15</v>
      </c>
      <c r="BJ37" s="5">
        <f t="shared" ca="1" si="25"/>
        <v>5.2831408174824884E-15</v>
      </c>
      <c r="BK37" s="5">
        <f t="shared" ca="1" si="25"/>
        <v>5.2831408174824884E-15</v>
      </c>
      <c r="BL37" s="5">
        <f t="shared" ca="1" si="25"/>
        <v>5.2831408174824884E-15</v>
      </c>
      <c r="BM37" s="5">
        <f t="shared" ca="1" si="25"/>
        <v>5.2831408174824884E-15</v>
      </c>
      <c r="BN37" s="5">
        <f t="shared" ca="1" si="25"/>
        <v>5.2831408174824884E-15</v>
      </c>
      <c r="BO37" s="5">
        <f t="shared" ref="BO37:CD37" ca="1" si="26">+BO27</f>
        <v>5.2831408174824884E-15</v>
      </c>
      <c r="BP37" s="5">
        <f t="shared" ca="1" si="26"/>
        <v>5.2831408174824884E-15</v>
      </c>
      <c r="BQ37" s="5">
        <f t="shared" ca="1" si="26"/>
        <v>5.2831408174824884E-15</v>
      </c>
      <c r="BR37" s="5">
        <f t="shared" ca="1" si="26"/>
        <v>5.2831408174824884E-15</v>
      </c>
      <c r="BS37" s="5">
        <f t="shared" ca="1" si="26"/>
        <v>5.2831408174824884E-15</v>
      </c>
      <c r="BT37" s="5">
        <f t="shared" ca="1" si="26"/>
        <v>5.2831408174824884E-15</v>
      </c>
      <c r="BU37" s="5">
        <f t="shared" ca="1" si="26"/>
        <v>5.2831408174824884E-15</v>
      </c>
      <c r="BV37" s="5">
        <f t="shared" ca="1" si="26"/>
        <v>5.2831408174824884E-15</v>
      </c>
      <c r="BW37" s="5">
        <f t="shared" ca="1" si="26"/>
        <v>5.2831408174824884E-15</v>
      </c>
      <c r="BX37" s="5">
        <f t="shared" ca="1" si="26"/>
        <v>5.2831408174824884E-15</v>
      </c>
      <c r="BY37" s="5">
        <f t="shared" ca="1" si="26"/>
        <v>5.2831408174824884E-15</v>
      </c>
      <c r="BZ37" s="5">
        <f t="shared" ca="1" si="26"/>
        <v>5.2831408174824884E-15</v>
      </c>
      <c r="CA37" s="5">
        <f t="shared" ca="1" si="26"/>
        <v>5.2831408174824884E-15</v>
      </c>
      <c r="CB37" s="5">
        <f t="shared" ca="1" si="26"/>
        <v>5.2831408174824884E-15</v>
      </c>
      <c r="CC37" s="5">
        <f t="shared" ca="1" si="26"/>
        <v>5.2831408174824884E-15</v>
      </c>
      <c r="CD37" s="5">
        <f t="shared" ca="1" si="26"/>
        <v>5.2831408174824884E-15</v>
      </c>
      <c r="CE37" s="5"/>
    </row>
    <row r="38" spans="1:83" x14ac:dyDescent="0.25">
      <c r="A38" s="75" t="s">
        <v>222</v>
      </c>
      <c r="B38" s="54"/>
      <c r="C38" s="27">
        <f t="shared" ref="C38:L38" ca="1" si="27">SUM(C36:C37)</f>
        <v>0</v>
      </c>
      <c r="D38" s="27">
        <f t="shared" ca="1" si="27"/>
        <v>0</v>
      </c>
      <c r="E38" s="27">
        <f t="shared" ca="1" si="27"/>
        <v>0</v>
      </c>
      <c r="F38" s="27">
        <f t="shared" ca="1" si="27"/>
        <v>0</v>
      </c>
      <c r="G38" s="27">
        <f t="shared" ca="1" si="27"/>
        <v>0</v>
      </c>
      <c r="H38" s="27">
        <f t="shared" ca="1" si="27"/>
        <v>0</v>
      </c>
      <c r="I38" s="27">
        <f t="shared" ca="1" si="27"/>
        <v>0</v>
      </c>
      <c r="J38" s="27">
        <f t="shared" ca="1" si="27"/>
        <v>0</v>
      </c>
      <c r="K38" s="27">
        <f t="shared" ca="1" si="27"/>
        <v>0</v>
      </c>
      <c r="L38" s="27">
        <f t="shared" ca="1" si="27"/>
        <v>0</v>
      </c>
      <c r="M38" s="27">
        <f t="shared" ref="M38:BX38" ca="1" si="28">SUM(M36:M37)</f>
        <v>0</v>
      </c>
      <c r="N38" s="27">
        <f t="shared" ca="1" si="28"/>
        <v>0</v>
      </c>
      <c r="O38" s="27">
        <f t="shared" ca="1" si="28"/>
        <v>0</v>
      </c>
      <c r="P38" s="27">
        <f t="shared" ca="1" si="28"/>
        <v>103.70715687802291</v>
      </c>
      <c r="Q38" s="27">
        <f t="shared" ca="1" si="28"/>
        <v>634.80193362696491</v>
      </c>
      <c r="R38" s="27">
        <f t="shared" ca="1" si="28"/>
        <v>326.67754416577213</v>
      </c>
      <c r="S38" s="27">
        <f t="shared" ca="1" si="28"/>
        <v>233.34110297555162</v>
      </c>
      <c r="T38" s="27">
        <f t="shared" ca="1" si="28"/>
        <v>140.00466178533088</v>
      </c>
      <c r="U38" s="27">
        <f t="shared" ca="1" si="28"/>
        <v>46.66822059511037</v>
      </c>
      <c r="V38" s="27">
        <f t="shared" ca="1" si="28"/>
        <v>0</v>
      </c>
      <c r="W38" s="27">
        <f t="shared" ca="1" si="28"/>
        <v>-2.3977908085726083E-14</v>
      </c>
      <c r="X38" s="27">
        <f t="shared" ca="1" si="28"/>
        <v>-2.3977908085726083E-14</v>
      </c>
      <c r="Y38" s="27">
        <f t="shared" ca="1" si="28"/>
        <v>-2.3977908085726083E-14</v>
      </c>
      <c r="Z38" s="27">
        <f t="shared" ca="1" si="28"/>
        <v>-2.3977908085726083E-14</v>
      </c>
      <c r="AA38" s="27">
        <f t="shared" ca="1" si="28"/>
        <v>-2.3977908085726083E-14</v>
      </c>
      <c r="AB38" s="27">
        <f t="shared" ca="1" si="28"/>
        <v>-2.3977908085726083E-14</v>
      </c>
      <c r="AC38" s="27">
        <f t="shared" ca="1" si="28"/>
        <v>-2.3977908085726083E-14</v>
      </c>
      <c r="AD38" s="27">
        <f t="shared" ca="1" si="28"/>
        <v>-2.3977908085726083E-14</v>
      </c>
      <c r="AE38" s="27">
        <f t="shared" ca="1" si="28"/>
        <v>-2.3977908085726083E-14</v>
      </c>
      <c r="AF38" s="27">
        <f t="shared" ca="1" si="28"/>
        <v>-2.3977908085726083E-14</v>
      </c>
      <c r="AG38" s="27">
        <f t="shared" ca="1" si="28"/>
        <v>-2.3977908085726083E-14</v>
      </c>
      <c r="AH38" s="27">
        <f t="shared" ca="1" si="28"/>
        <v>-2.3977908085726083E-14</v>
      </c>
      <c r="AI38" s="27">
        <f t="shared" ca="1" si="28"/>
        <v>-2.3977908085726083E-14</v>
      </c>
      <c r="AJ38" s="27">
        <f t="shared" ca="1" si="28"/>
        <v>-2.3977908085726083E-14</v>
      </c>
      <c r="AK38" s="27">
        <f t="shared" ca="1" si="28"/>
        <v>-2.3977908085726083E-14</v>
      </c>
      <c r="AL38" s="27">
        <f t="shared" ca="1" si="28"/>
        <v>-2.3977908085726083E-14</v>
      </c>
      <c r="AM38" s="27">
        <f t="shared" ca="1" si="28"/>
        <v>-2.3977908085726083E-14</v>
      </c>
      <c r="AN38" s="27">
        <f t="shared" ca="1" si="28"/>
        <v>-2.3977908085726083E-14</v>
      </c>
      <c r="AO38" s="27">
        <f t="shared" ca="1" si="28"/>
        <v>-2.3977908085726083E-14</v>
      </c>
      <c r="AP38" s="27">
        <f t="shared" ca="1" si="28"/>
        <v>-2.3977908085726083E-14</v>
      </c>
      <c r="AQ38" s="27">
        <f t="shared" ca="1" si="28"/>
        <v>-2.3977908085726083E-14</v>
      </c>
      <c r="AR38" s="27">
        <f t="shared" ca="1" si="28"/>
        <v>-2.3977908085726083E-14</v>
      </c>
      <c r="AS38" s="27">
        <f t="shared" ca="1" si="28"/>
        <v>-2.3977908085726083E-14</v>
      </c>
      <c r="AT38" s="27">
        <f t="shared" ca="1" si="28"/>
        <v>-2.3977908085726083E-14</v>
      </c>
      <c r="AU38" s="27">
        <f t="shared" ca="1" si="28"/>
        <v>-2.3977908085726083E-14</v>
      </c>
      <c r="AV38" s="27">
        <f t="shared" ca="1" si="28"/>
        <v>-2.3977908085726083E-14</v>
      </c>
      <c r="AW38" s="27">
        <f t="shared" ca="1" si="28"/>
        <v>-2.3977908085726083E-14</v>
      </c>
      <c r="AX38" s="27">
        <f t="shared" ca="1" si="28"/>
        <v>-2.3977908085726083E-14</v>
      </c>
      <c r="AY38" s="27">
        <f t="shared" ca="1" si="28"/>
        <v>-2.3977908085726083E-14</v>
      </c>
      <c r="AZ38" s="27">
        <f t="shared" ca="1" si="28"/>
        <v>-2.3977908085726083E-14</v>
      </c>
      <c r="BA38" s="27">
        <f t="shared" ca="1" si="28"/>
        <v>-2.3977908085726083E-14</v>
      </c>
      <c r="BB38" s="27">
        <f t="shared" ca="1" si="28"/>
        <v>-2.3977908085726083E-14</v>
      </c>
      <c r="BC38" s="27">
        <f t="shared" ca="1" si="28"/>
        <v>-2.3977908085726083E-14</v>
      </c>
      <c r="BD38" s="27">
        <f t="shared" ca="1" si="28"/>
        <v>-2.3977908085726083E-14</v>
      </c>
      <c r="BE38" s="27">
        <f t="shared" ca="1" si="28"/>
        <v>-2.3977908085726083E-14</v>
      </c>
      <c r="BF38" s="27">
        <f t="shared" ca="1" si="28"/>
        <v>-2.3977908085726083E-14</v>
      </c>
      <c r="BG38" s="27">
        <f t="shared" ca="1" si="28"/>
        <v>-2.3977908085726083E-14</v>
      </c>
      <c r="BH38" s="27">
        <f t="shared" ca="1" si="28"/>
        <v>-2.3977908085726083E-14</v>
      </c>
      <c r="BI38" s="27">
        <f t="shared" ca="1" si="28"/>
        <v>-2.3977908085726083E-14</v>
      </c>
      <c r="BJ38" s="27">
        <f t="shared" ca="1" si="28"/>
        <v>-2.3977908085726083E-14</v>
      </c>
      <c r="BK38" s="27">
        <f t="shared" ca="1" si="28"/>
        <v>-2.3977908085726083E-14</v>
      </c>
      <c r="BL38" s="27">
        <f t="shared" ca="1" si="28"/>
        <v>-2.3977908085726083E-14</v>
      </c>
      <c r="BM38" s="27">
        <f t="shared" ca="1" si="28"/>
        <v>-2.3977908085726083E-14</v>
      </c>
      <c r="BN38" s="27">
        <f t="shared" ca="1" si="28"/>
        <v>-2.3977908085726083E-14</v>
      </c>
      <c r="BO38" s="27">
        <f t="shared" ca="1" si="28"/>
        <v>-2.3977908085726083E-14</v>
      </c>
      <c r="BP38" s="27">
        <f t="shared" ca="1" si="28"/>
        <v>-2.3977908085726083E-14</v>
      </c>
      <c r="BQ38" s="27">
        <f t="shared" ca="1" si="28"/>
        <v>-2.3977908085726083E-14</v>
      </c>
      <c r="BR38" s="27">
        <f t="shared" ca="1" si="28"/>
        <v>-2.3977908085726083E-14</v>
      </c>
      <c r="BS38" s="27">
        <f t="shared" ca="1" si="28"/>
        <v>-2.3977908085726083E-14</v>
      </c>
      <c r="BT38" s="27">
        <f t="shared" ca="1" si="28"/>
        <v>-2.3977908085726083E-14</v>
      </c>
      <c r="BU38" s="27">
        <f t="shared" ca="1" si="28"/>
        <v>-2.3977908085726083E-14</v>
      </c>
      <c r="BV38" s="27">
        <f t="shared" ca="1" si="28"/>
        <v>-2.3977908085726083E-14</v>
      </c>
      <c r="BW38" s="27">
        <f t="shared" ca="1" si="28"/>
        <v>-2.3977908085726083E-14</v>
      </c>
      <c r="BX38" s="27">
        <f t="shared" ca="1" si="28"/>
        <v>-2.3977908085726083E-14</v>
      </c>
      <c r="BY38" s="27">
        <f t="shared" ref="BY38:CD38" ca="1" si="29">SUM(BY36:BY37)</f>
        <v>-2.3977908085726083E-14</v>
      </c>
      <c r="BZ38" s="27">
        <f t="shared" ca="1" si="29"/>
        <v>-2.3977908085726083E-14</v>
      </c>
      <c r="CA38" s="27">
        <f t="shared" ca="1" si="29"/>
        <v>-2.3977908085726083E-14</v>
      </c>
      <c r="CB38" s="27">
        <f t="shared" ca="1" si="29"/>
        <v>-2.3977908085726083E-14</v>
      </c>
      <c r="CC38" s="27">
        <f t="shared" ca="1" si="29"/>
        <v>-2.3977908085726083E-14</v>
      </c>
      <c r="CD38" s="27">
        <f t="shared" ca="1" si="29"/>
        <v>-2.3977908085726083E-14</v>
      </c>
      <c r="CE38" s="5"/>
    </row>
    <row r="39" spans="1:83" s="557" customFormat="1" x14ac:dyDescent="0.25">
      <c r="B39" s="558"/>
      <c r="C39" s="559">
        <f ca="1">+C38/2</f>
        <v>0</v>
      </c>
      <c r="D39" s="559">
        <f ca="1">+AVERAGE(D38,C38)</f>
        <v>0</v>
      </c>
      <c r="E39" s="559">
        <f t="shared" ref="E39:V39" ca="1" si="30">+AVERAGE(E38,D38)</f>
        <v>0</v>
      </c>
      <c r="F39" s="559">
        <f t="shared" ca="1" si="30"/>
        <v>0</v>
      </c>
      <c r="G39" s="559">
        <f t="shared" ca="1" si="30"/>
        <v>0</v>
      </c>
      <c r="H39" s="559">
        <f t="shared" ca="1" si="30"/>
        <v>0</v>
      </c>
      <c r="I39" s="559">
        <f t="shared" ca="1" si="30"/>
        <v>0</v>
      </c>
      <c r="J39" s="559">
        <f t="shared" ca="1" si="30"/>
        <v>0</v>
      </c>
      <c r="K39" s="559">
        <f t="shared" ca="1" si="30"/>
        <v>0</v>
      </c>
      <c r="L39" s="559">
        <f t="shared" ca="1" si="30"/>
        <v>0</v>
      </c>
      <c r="M39" s="559">
        <f t="shared" ca="1" si="30"/>
        <v>0</v>
      </c>
      <c r="N39" s="559">
        <f t="shared" ca="1" si="30"/>
        <v>0</v>
      </c>
      <c r="O39" s="559">
        <f t="shared" ca="1" si="30"/>
        <v>0</v>
      </c>
      <c r="P39" s="559">
        <f t="shared" ca="1" si="30"/>
        <v>51.853578439011457</v>
      </c>
      <c r="Q39" s="559">
        <f t="shared" ca="1" si="30"/>
        <v>369.25454525249393</v>
      </c>
      <c r="R39" s="559">
        <f t="shared" ca="1" si="30"/>
        <v>480.73973889636852</v>
      </c>
      <c r="S39" s="559">
        <f t="shared" ca="1" si="30"/>
        <v>280.00932357066188</v>
      </c>
      <c r="T39" s="559">
        <f t="shared" ca="1" si="30"/>
        <v>186.67288238044125</v>
      </c>
      <c r="U39" s="559">
        <f t="shared" ca="1" si="30"/>
        <v>93.336441190220626</v>
      </c>
      <c r="V39" s="559">
        <f t="shared" ca="1" si="30"/>
        <v>23.334110297555185</v>
      </c>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59"/>
      <c r="AY39" s="559"/>
      <c r="AZ39" s="559"/>
      <c r="BA39" s="559"/>
      <c r="BB39" s="559"/>
      <c r="BC39" s="559"/>
      <c r="BD39" s="559"/>
      <c r="BE39" s="559"/>
      <c r="BF39" s="559"/>
      <c r="BG39" s="559"/>
      <c r="BH39" s="559"/>
      <c r="BI39" s="559"/>
      <c r="BJ39" s="559"/>
      <c r="BK39" s="559"/>
      <c r="BL39" s="559"/>
      <c r="BM39" s="559"/>
      <c r="BN39" s="559"/>
      <c r="BO39" s="559"/>
      <c r="BP39" s="559"/>
      <c r="BQ39" s="559"/>
      <c r="BR39" s="559"/>
      <c r="BS39" s="559"/>
      <c r="BT39" s="559"/>
      <c r="BU39" s="559"/>
      <c r="BV39" s="559"/>
      <c r="BW39" s="559"/>
      <c r="BX39" s="559"/>
      <c r="BY39" s="559"/>
      <c r="BZ39" s="559"/>
      <c r="CA39" s="559"/>
      <c r="CB39" s="559"/>
      <c r="CC39" s="559"/>
      <c r="CD39" s="559"/>
      <c r="CE39" s="559"/>
    </row>
    <row r="40" spans="1:83" x14ac:dyDescent="0.25">
      <c r="A40" s="17" t="s">
        <v>126</v>
      </c>
      <c r="B40" s="18"/>
      <c r="CE40" s="30"/>
    </row>
    <row r="41" spans="1:83" x14ac:dyDescent="0.25">
      <c r="A41" s="17" t="s">
        <v>226</v>
      </c>
      <c r="C41" s="5">
        <f ca="1">C38-C20-C11</f>
        <v>0</v>
      </c>
      <c r="D41" s="5">
        <f t="shared" ref="D41:BO41" ca="1" si="31">D38-D20-D11+C11</f>
        <v>0</v>
      </c>
      <c r="E41" s="5">
        <f t="shared" ca="1" si="31"/>
        <v>0</v>
      </c>
      <c r="F41" s="5">
        <f t="shared" ca="1" si="31"/>
        <v>0</v>
      </c>
      <c r="G41" s="5">
        <f t="shared" ca="1" si="31"/>
        <v>0</v>
      </c>
      <c r="H41" s="5">
        <f t="shared" ca="1" si="31"/>
        <v>0</v>
      </c>
      <c r="I41" s="5">
        <f t="shared" ca="1" si="31"/>
        <v>0</v>
      </c>
      <c r="J41" s="5">
        <f t="shared" ca="1" si="31"/>
        <v>0</v>
      </c>
      <c r="K41" s="5">
        <f t="shared" ca="1" si="31"/>
        <v>0</v>
      </c>
      <c r="L41" s="5">
        <f t="shared" ca="1" si="31"/>
        <v>0</v>
      </c>
      <c r="M41" s="5">
        <f t="shared" ca="1" si="31"/>
        <v>0</v>
      </c>
      <c r="N41" s="5">
        <f t="shared" ca="1" si="31"/>
        <v>0</v>
      </c>
      <c r="O41" s="5">
        <f t="shared" ca="1" si="31"/>
        <v>0</v>
      </c>
      <c r="P41" s="5">
        <f t="shared" ca="1" si="31"/>
        <v>103.70715687802291</v>
      </c>
      <c r="Q41" s="5">
        <f t="shared" ca="1" si="31"/>
        <v>1495.5374801163935</v>
      </c>
      <c r="R41" s="5">
        <f t="shared" ca="1" si="31"/>
        <v>2048.148637144629</v>
      </c>
      <c r="S41" s="5">
        <f t="shared" ca="1" si="31"/>
        <v>1954.8121959544085</v>
      </c>
      <c r="T41" s="5">
        <f t="shared" ca="1" si="31"/>
        <v>1861.4757547641877</v>
      </c>
      <c r="U41" s="5">
        <f t="shared" ca="1" si="31"/>
        <v>1768.1393135739675</v>
      </c>
      <c r="V41" s="5">
        <f t="shared" ca="1" si="31"/>
        <v>860.73554648942843</v>
      </c>
      <c r="W41" s="5">
        <f t="shared" ca="1" si="31"/>
        <v>-2.3977908085726095E-14</v>
      </c>
      <c r="X41" s="5">
        <f t="shared" ca="1" si="31"/>
        <v>-2.3977908085726095E-14</v>
      </c>
      <c r="Y41" s="5">
        <f t="shared" ca="1" si="31"/>
        <v>-2.3977908085726095E-14</v>
      </c>
      <c r="Z41" s="5">
        <f t="shared" ca="1" si="31"/>
        <v>-2.3977908085726095E-14</v>
      </c>
      <c r="AA41" s="5">
        <f t="shared" ca="1" si="31"/>
        <v>-2.3977908085726095E-14</v>
      </c>
      <c r="AB41" s="5">
        <f t="shared" ca="1" si="31"/>
        <v>-2.3977908085726095E-14</v>
      </c>
      <c r="AC41" s="5">
        <f t="shared" ca="1" si="31"/>
        <v>-2.3977908085726095E-14</v>
      </c>
      <c r="AD41" s="5">
        <f t="shared" ca="1" si="31"/>
        <v>-2.3977908085726095E-14</v>
      </c>
      <c r="AE41" s="5">
        <f t="shared" ca="1" si="31"/>
        <v>-2.3977908085726095E-14</v>
      </c>
      <c r="AF41" s="5">
        <f t="shared" ca="1" si="31"/>
        <v>-2.3977908085726095E-14</v>
      </c>
      <c r="AG41" s="5">
        <f t="shared" ca="1" si="31"/>
        <v>-2.3977908085726095E-14</v>
      </c>
      <c r="AH41" s="5">
        <f t="shared" ca="1" si="31"/>
        <v>-2.3977908085726095E-14</v>
      </c>
      <c r="AI41" s="5">
        <f t="shared" ca="1" si="31"/>
        <v>-2.3977908085726095E-14</v>
      </c>
      <c r="AJ41" s="5">
        <f t="shared" ca="1" si="31"/>
        <v>-2.3977908085726095E-14</v>
      </c>
      <c r="AK41" s="5">
        <f t="shared" ca="1" si="31"/>
        <v>-2.3977908085726095E-14</v>
      </c>
      <c r="AL41" s="5">
        <f t="shared" ca="1" si="31"/>
        <v>-2.3977908085726095E-14</v>
      </c>
      <c r="AM41" s="5">
        <f t="shared" ca="1" si="31"/>
        <v>-2.3977908085726095E-14</v>
      </c>
      <c r="AN41" s="5">
        <f t="shared" ca="1" si="31"/>
        <v>-2.3977908085726095E-14</v>
      </c>
      <c r="AO41" s="5">
        <f t="shared" ca="1" si="31"/>
        <v>-2.3977908085726095E-14</v>
      </c>
      <c r="AP41" s="5">
        <f t="shared" ca="1" si="31"/>
        <v>-2.3977908085726095E-14</v>
      </c>
      <c r="AQ41" s="5">
        <f t="shared" ca="1" si="31"/>
        <v>-2.3977908085726095E-14</v>
      </c>
      <c r="AR41" s="5">
        <f t="shared" ca="1" si="31"/>
        <v>-2.3977908085726095E-14</v>
      </c>
      <c r="AS41" s="5">
        <f t="shared" ca="1" si="31"/>
        <v>-2.3977908085726095E-14</v>
      </c>
      <c r="AT41" s="5">
        <f t="shared" ca="1" si="31"/>
        <v>-2.3977908085726095E-14</v>
      </c>
      <c r="AU41" s="5">
        <f t="shared" ca="1" si="31"/>
        <v>-2.3977908085726095E-14</v>
      </c>
      <c r="AV41" s="5">
        <f t="shared" ca="1" si="31"/>
        <v>-2.3977908085726095E-14</v>
      </c>
      <c r="AW41" s="5">
        <f t="shared" ca="1" si="31"/>
        <v>-2.3977908085726095E-14</v>
      </c>
      <c r="AX41" s="5">
        <f t="shared" ca="1" si="31"/>
        <v>-2.3977908085726095E-14</v>
      </c>
      <c r="AY41" s="5">
        <f t="shared" ca="1" si="31"/>
        <v>-2.3977908085726095E-14</v>
      </c>
      <c r="AZ41" s="5">
        <f t="shared" ca="1" si="31"/>
        <v>-2.3977908085726095E-14</v>
      </c>
      <c r="BA41" s="5">
        <f t="shared" ca="1" si="31"/>
        <v>-2.3977908085726095E-14</v>
      </c>
      <c r="BB41" s="5">
        <f t="shared" ca="1" si="31"/>
        <v>-2.3977908085726095E-14</v>
      </c>
      <c r="BC41" s="5">
        <f t="shared" ca="1" si="31"/>
        <v>-2.3977908085726095E-14</v>
      </c>
      <c r="BD41" s="5">
        <f t="shared" ca="1" si="31"/>
        <v>-2.3977908085726095E-14</v>
      </c>
      <c r="BE41" s="5">
        <f t="shared" ca="1" si="31"/>
        <v>-2.3977908085726095E-14</v>
      </c>
      <c r="BF41" s="5">
        <f t="shared" ca="1" si="31"/>
        <v>-2.3977908085726095E-14</v>
      </c>
      <c r="BG41" s="5">
        <f t="shared" ca="1" si="31"/>
        <v>-2.3977908085726095E-14</v>
      </c>
      <c r="BH41" s="5">
        <f t="shared" ca="1" si="31"/>
        <v>-2.3977908085726095E-14</v>
      </c>
      <c r="BI41" s="5">
        <f t="shared" ca="1" si="31"/>
        <v>-2.3977908085726095E-14</v>
      </c>
      <c r="BJ41" s="5">
        <f t="shared" ca="1" si="31"/>
        <v>-2.3977908085726095E-14</v>
      </c>
      <c r="BK41" s="5">
        <f t="shared" ca="1" si="31"/>
        <v>-2.3977908085726095E-14</v>
      </c>
      <c r="BL41" s="5">
        <f t="shared" ca="1" si="31"/>
        <v>-2.3977908085726095E-14</v>
      </c>
      <c r="BM41" s="5">
        <f t="shared" ca="1" si="31"/>
        <v>-2.3977908085726095E-14</v>
      </c>
      <c r="BN41" s="5">
        <f t="shared" ca="1" si="31"/>
        <v>-2.3977908085726095E-14</v>
      </c>
      <c r="BO41" s="5">
        <f t="shared" ca="1" si="31"/>
        <v>-2.3977908085726095E-14</v>
      </c>
      <c r="BP41" s="5">
        <f t="shared" ref="BP41:CD41" ca="1" si="32">BP38-BP20-BP11+BO11</f>
        <v>-2.3977908085726095E-14</v>
      </c>
      <c r="BQ41" s="5">
        <f t="shared" ca="1" si="32"/>
        <v>-2.3977908085726095E-14</v>
      </c>
      <c r="BR41" s="5">
        <f t="shared" ca="1" si="32"/>
        <v>-2.3977908085726095E-14</v>
      </c>
      <c r="BS41" s="5">
        <f t="shared" ca="1" si="32"/>
        <v>-2.3977908085726095E-14</v>
      </c>
      <c r="BT41" s="5">
        <f t="shared" ca="1" si="32"/>
        <v>-2.3977908085726095E-14</v>
      </c>
      <c r="BU41" s="5">
        <f t="shared" ca="1" si="32"/>
        <v>-2.3977908085726095E-14</v>
      </c>
      <c r="BV41" s="5">
        <f t="shared" ca="1" si="32"/>
        <v>-2.3977908085726095E-14</v>
      </c>
      <c r="BW41" s="5">
        <f t="shared" ca="1" si="32"/>
        <v>-2.3977908085726095E-14</v>
      </c>
      <c r="BX41" s="5">
        <f t="shared" ca="1" si="32"/>
        <v>-2.3977908085726095E-14</v>
      </c>
      <c r="BY41" s="5">
        <f t="shared" ca="1" si="32"/>
        <v>-2.3977908085726095E-14</v>
      </c>
      <c r="BZ41" s="5">
        <f t="shared" ca="1" si="32"/>
        <v>-2.3977908085726095E-14</v>
      </c>
      <c r="CA41" s="5">
        <f t="shared" ca="1" si="32"/>
        <v>-2.3977908085726095E-14</v>
      </c>
      <c r="CB41" s="5">
        <f t="shared" ca="1" si="32"/>
        <v>-2.3977908085726095E-14</v>
      </c>
      <c r="CC41" s="5">
        <f t="shared" ca="1" si="32"/>
        <v>-2.3977908085726095E-14</v>
      </c>
      <c r="CD41" s="5">
        <f t="shared" ca="1" si="32"/>
        <v>-2.3977908085726095E-14</v>
      </c>
      <c r="CE41" s="5"/>
    </row>
    <row r="42" spans="1:83" x14ac:dyDescent="0.25">
      <c r="A42" s="80" t="s">
        <v>225</v>
      </c>
      <c r="C42" s="5">
        <f ca="1">-C9-C8</f>
        <v>0</v>
      </c>
      <c r="D42" s="5">
        <f t="shared" ref="D42:BO42" ca="1" si="33">-D9-D8+C9+C8</f>
        <v>0</v>
      </c>
      <c r="E42" s="5">
        <f t="shared" ca="1" si="33"/>
        <v>0</v>
      </c>
      <c r="F42" s="5">
        <f t="shared" ca="1" si="33"/>
        <v>0</v>
      </c>
      <c r="G42" s="5">
        <f t="shared" ca="1" si="33"/>
        <v>0</v>
      </c>
      <c r="H42" s="5">
        <f t="shared" ca="1" si="33"/>
        <v>0</v>
      </c>
      <c r="I42" s="5">
        <f t="shared" ca="1" si="33"/>
        <v>0</v>
      </c>
      <c r="J42" s="5">
        <f t="shared" ca="1" si="33"/>
        <v>0</v>
      </c>
      <c r="K42" s="5">
        <f t="shared" ca="1" si="33"/>
        <v>0</v>
      </c>
      <c r="L42" s="5">
        <f t="shared" ca="1" si="33"/>
        <v>0</v>
      </c>
      <c r="M42" s="5">
        <f t="shared" ca="1" si="33"/>
        <v>0</v>
      </c>
      <c r="N42" s="5">
        <f t="shared" ca="1" si="33"/>
        <v>0</v>
      </c>
      <c r="O42" s="5">
        <f t="shared" ca="1" si="33"/>
        <v>0</v>
      </c>
      <c r="P42" s="5">
        <f t="shared" ca="1" si="33"/>
        <v>0</v>
      </c>
      <c r="Q42" s="5">
        <f t="shared" ca="1" si="33"/>
        <v>-8607.3554648942845</v>
      </c>
      <c r="R42" s="5">
        <f t="shared" ca="1" si="33"/>
        <v>0</v>
      </c>
      <c r="S42" s="5">
        <f t="shared" ca="1" si="33"/>
        <v>0</v>
      </c>
      <c r="T42" s="5">
        <f t="shared" ca="1" si="33"/>
        <v>0</v>
      </c>
      <c r="U42" s="5">
        <f t="shared" ca="1" si="33"/>
        <v>0</v>
      </c>
      <c r="V42" s="5">
        <f t="shared" ca="1" si="33"/>
        <v>0</v>
      </c>
      <c r="W42" s="5">
        <f t="shared" ca="1" si="33"/>
        <v>0</v>
      </c>
      <c r="X42" s="5">
        <f t="shared" ca="1" si="33"/>
        <v>0</v>
      </c>
      <c r="Y42" s="5">
        <f t="shared" ca="1" si="33"/>
        <v>0</v>
      </c>
      <c r="Z42" s="5">
        <f t="shared" ca="1" si="33"/>
        <v>0</v>
      </c>
      <c r="AA42" s="5">
        <f t="shared" ca="1" si="33"/>
        <v>0</v>
      </c>
      <c r="AB42" s="5">
        <f t="shared" ca="1" si="33"/>
        <v>0</v>
      </c>
      <c r="AC42" s="5">
        <f t="shared" ca="1" si="33"/>
        <v>0</v>
      </c>
      <c r="AD42" s="5">
        <f t="shared" ca="1" si="33"/>
        <v>0</v>
      </c>
      <c r="AE42" s="5">
        <f t="shared" ca="1" si="33"/>
        <v>0</v>
      </c>
      <c r="AF42" s="5">
        <f t="shared" ca="1" si="33"/>
        <v>0</v>
      </c>
      <c r="AG42" s="5">
        <f t="shared" ca="1" si="33"/>
        <v>0</v>
      </c>
      <c r="AH42" s="5">
        <f t="shared" ca="1" si="33"/>
        <v>0</v>
      </c>
      <c r="AI42" s="5">
        <f t="shared" ca="1" si="33"/>
        <v>0</v>
      </c>
      <c r="AJ42" s="5">
        <f t="shared" ca="1" si="33"/>
        <v>0</v>
      </c>
      <c r="AK42" s="5">
        <f t="shared" ca="1" si="33"/>
        <v>0</v>
      </c>
      <c r="AL42" s="5">
        <f t="shared" ca="1" si="33"/>
        <v>0</v>
      </c>
      <c r="AM42" s="5">
        <f t="shared" ca="1" si="33"/>
        <v>0</v>
      </c>
      <c r="AN42" s="5">
        <f t="shared" ca="1" si="33"/>
        <v>0</v>
      </c>
      <c r="AO42" s="5">
        <f t="shared" ca="1" si="33"/>
        <v>0</v>
      </c>
      <c r="AP42" s="5">
        <f t="shared" ca="1" si="33"/>
        <v>0</v>
      </c>
      <c r="AQ42" s="5">
        <f t="shared" ca="1" si="33"/>
        <v>0</v>
      </c>
      <c r="AR42" s="5">
        <f t="shared" ca="1" si="33"/>
        <v>0</v>
      </c>
      <c r="AS42" s="5">
        <f t="shared" ca="1" si="33"/>
        <v>0</v>
      </c>
      <c r="AT42" s="5">
        <f t="shared" ca="1" si="33"/>
        <v>0</v>
      </c>
      <c r="AU42" s="5">
        <f t="shared" ca="1" si="33"/>
        <v>0</v>
      </c>
      <c r="AV42" s="5">
        <f t="shared" ca="1" si="33"/>
        <v>0</v>
      </c>
      <c r="AW42" s="5">
        <f t="shared" ca="1" si="33"/>
        <v>0</v>
      </c>
      <c r="AX42" s="5">
        <f t="shared" ca="1" si="33"/>
        <v>0</v>
      </c>
      <c r="AY42" s="5">
        <f t="shared" ca="1" si="33"/>
        <v>0</v>
      </c>
      <c r="AZ42" s="5">
        <f t="shared" ca="1" si="33"/>
        <v>0</v>
      </c>
      <c r="BA42" s="5">
        <f t="shared" ca="1" si="33"/>
        <v>0</v>
      </c>
      <c r="BB42" s="5">
        <f t="shared" ca="1" si="33"/>
        <v>0</v>
      </c>
      <c r="BC42" s="5">
        <f t="shared" ca="1" si="33"/>
        <v>0</v>
      </c>
      <c r="BD42" s="5">
        <f t="shared" ca="1" si="33"/>
        <v>0</v>
      </c>
      <c r="BE42" s="5">
        <f t="shared" ca="1" si="33"/>
        <v>0</v>
      </c>
      <c r="BF42" s="5">
        <f t="shared" ca="1" si="33"/>
        <v>0</v>
      </c>
      <c r="BG42" s="5">
        <f t="shared" ca="1" si="33"/>
        <v>0</v>
      </c>
      <c r="BH42" s="5">
        <f t="shared" ca="1" si="33"/>
        <v>0</v>
      </c>
      <c r="BI42" s="5">
        <f t="shared" ca="1" si="33"/>
        <v>0</v>
      </c>
      <c r="BJ42" s="5">
        <f t="shared" ca="1" si="33"/>
        <v>0</v>
      </c>
      <c r="BK42" s="5">
        <f t="shared" ca="1" si="33"/>
        <v>0</v>
      </c>
      <c r="BL42" s="5">
        <f t="shared" ca="1" si="33"/>
        <v>0</v>
      </c>
      <c r="BM42" s="5">
        <f t="shared" ca="1" si="33"/>
        <v>0</v>
      </c>
      <c r="BN42" s="5">
        <f t="shared" ca="1" si="33"/>
        <v>0</v>
      </c>
      <c r="BO42" s="5">
        <f t="shared" ca="1" si="33"/>
        <v>0</v>
      </c>
      <c r="BP42" s="5">
        <f t="shared" ref="BP42:CD42" ca="1" si="34">-BP9-BP8+BO9+BO8</f>
        <v>0</v>
      </c>
      <c r="BQ42" s="5">
        <f t="shared" ca="1" si="34"/>
        <v>0</v>
      </c>
      <c r="BR42" s="5">
        <f t="shared" ca="1" si="34"/>
        <v>0</v>
      </c>
      <c r="BS42" s="5">
        <f t="shared" ca="1" si="34"/>
        <v>0</v>
      </c>
      <c r="BT42" s="5">
        <f t="shared" ca="1" si="34"/>
        <v>0</v>
      </c>
      <c r="BU42" s="5">
        <f t="shared" ca="1" si="34"/>
        <v>0</v>
      </c>
      <c r="BV42" s="5">
        <f t="shared" ca="1" si="34"/>
        <v>0</v>
      </c>
      <c r="BW42" s="5">
        <f t="shared" ca="1" si="34"/>
        <v>0</v>
      </c>
      <c r="BX42" s="5">
        <f t="shared" ca="1" si="34"/>
        <v>0</v>
      </c>
      <c r="BY42" s="5">
        <f t="shared" ca="1" si="34"/>
        <v>0</v>
      </c>
      <c r="BZ42" s="5">
        <f t="shared" ca="1" si="34"/>
        <v>0</v>
      </c>
      <c r="CA42" s="5">
        <f t="shared" ca="1" si="34"/>
        <v>0</v>
      </c>
      <c r="CB42" s="5">
        <f t="shared" ca="1" si="34"/>
        <v>0</v>
      </c>
      <c r="CC42" s="5">
        <f t="shared" ca="1" si="34"/>
        <v>0</v>
      </c>
      <c r="CD42" s="5">
        <f t="shared" ca="1" si="34"/>
        <v>0</v>
      </c>
      <c r="CE42" s="5"/>
    </row>
    <row r="43" spans="1:83" x14ac:dyDescent="0.25">
      <c r="A43" s="80" t="s">
        <v>224</v>
      </c>
      <c r="C43" s="5">
        <f t="shared" ref="C43:BN43" ca="1" si="35">+C41+C42</f>
        <v>0</v>
      </c>
      <c r="D43" s="5">
        <f t="shared" ca="1" si="35"/>
        <v>0</v>
      </c>
      <c r="E43" s="5">
        <f t="shared" ca="1" si="35"/>
        <v>0</v>
      </c>
      <c r="F43" s="5">
        <f t="shared" ca="1" si="35"/>
        <v>0</v>
      </c>
      <c r="G43" s="5">
        <f t="shared" ca="1" si="35"/>
        <v>0</v>
      </c>
      <c r="H43" s="5">
        <f t="shared" ca="1" si="35"/>
        <v>0</v>
      </c>
      <c r="I43" s="5">
        <f t="shared" ca="1" si="35"/>
        <v>0</v>
      </c>
      <c r="J43" s="5">
        <f t="shared" ca="1" si="35"/>
        <v>0</v>
      </c>
      <c r="K43" s="5">
        <f t="shared" ca="1" si="35"/>
        <v>0</v>
      </c>
      <c r="L43" s="5">
        <f t="shared" ca="1" si="35"/>
        <v>0</v>
      </c>
      <c r="M43" s="5">
        <f t="shared" ca="1" si="35"/>
        <v>0</v>
      </c>
      <c r="N43" s="5">
        <f t="shared" ca="1" si="35"/>
        <v>0</v>
      </c>
      <c r="O43" s="5">
        <f t="shared" ca="1" si="35"/>
        <v>0</v>
      </c>
      <c r="P43" s="5">
        <f t="shared" ca="1" si="35"/>
        <v>103.70715687802291</v>
      </c>
      <c r="Q43" s="5">
        <f t="shared" ca="1" si="35"/>
        <v>-7111.8179847778911</v>
      </c>
      <c r="R43" s="5">
        <f t="shared" ca="1" si="35"/>
        <v>2048.148637144629</v>
      </c>
      <c r="S43" s="5">
        <f t="shared" ca="1" si="35"/>
        <v>1954.8121959544085</v>
      </c>
      <c r="T43" s="5">
        <f t="shared" ca="1" si="35"/>
        <v>1861.4757547641877</v>
      </c>
      <c r="U43" s="5">
        <f t="shared" ca="1" si="35"/>
        <v>1768.1393135739675</v>
      </c>
      <c r="V43" s="5">
        <f t="shared" ca="1" si="35"/>
        <v>860.73554648942843</v>
      </c>
      <c r="W43" s="5">
        <f t="shared" ca="1" si="35"/>
        <v>-2.3977908085726095E-14</v>
      </c>
      <c r="X43" s="5">
        <f t="shared" ca="1" si="35"/>
        <v>-2.3977908085726095E-14</v>
      </c>
      <c r="Y43" s="5">
        <f t="shared" ca="1" si="35"/>
        <v>-2.3977908085726095E-14</v>
      </c>
      <c r="Z43" s="5">
        <f t="shared" ca="1" si="35"/>
        <v>-2.3977908085726095E-14</v>
      </c>
      <c r="AA43" s="5">
        <f t="shared" ca="1" si="35"/>
        <v>-2.3977908085726095E-14</v>
      </c>
      <c r="AB43" s="5">
        <f t="shared" ca="1" si="35"/>
        <v>-2.3977908085726095E-14</v>
      </c>
      <c r="AC43" s="5">
        <f t="shared" ca="1" si="35"/>
        <v>-2.3977908085726095E-14</v>
      </c>
      <c r="AD43" s="5">
        <f t="shared" ca="1" si="35"/>
        <v>-2.3977908085726095E-14</v>
      </c>
      <c r="AE43" s="5">
        <f t="shared" ca="1" si="35"/>
        <v>-2.3977908085726095E-14</v>
      </c>
      <c r="AF43" s="5">
        <f t="shared" ca="1" si="35"/>
        <v>-2.3977908085726095E-14</v>
      </c>
      <c r="AG43" s="5">
        <f t="shared" ca="1" si="35"/>
        <v>-2.3977908085726095E-14</v>
      </c>
      <c r="AH43" s="5">
        <f t="shared" ca="1" si="35"/>
        <v>-2.3977908085726095E-14</v>
      </c>
      <c r="AI43" s="5">
        <f t="shared" ca="1" si="35"/>
        <v>-2.3977908085726095E-14</v>
      </c>
      <c r="AJ43" s="5">
        <f t="shared" ca="1" si="35"/>
        <v>-2.3977908085726095E-14</v>
      </c>
      <c r="AK43" s="5">
        <f t="shared" ca="1" si="35"/>
        <v>-2.3977908085726095E-14</v>
      </c>
      <c r="AL43" s="5">
        <f t="shared" ca="1" si="35"/>
        <v>-2.3977908085726095E-14</v>
      </c>
      <c r="AM43" s="5">
        <f t="shared" ca="1" si="35"/>
        <v>-2.3977908085726095E-14</v>
      </c>
      <c r="AN43" s="5">
        <f t="shared" ca="1" si="35"/>
        <v>-2.3977908085726095E-14</v>
      </c>
      <c r="AO43" s="5">
        <f t="shared" ca="1" si="35"/>
        <v>-2.3977908085726095E-14</v>
      </c>
      <c r="AP43" s="5">
        <f t="shared" ca="1" si="35"/>
        <v>-2.3977908085726095E-14</v>
      </c>
      <c r="AQ43" s="5">
        <f t="shared" ca="1" si="35"/>
        <v>-2.3977908085726095E-14</v>
      </c>
      <c r="AR43" s="5">
        <f t="shared" ca="1" si="35"/>
        <v>-2.3977908085726095E-14</v>
      </c>
      <c r="AS43" s="5">
        <f t="shared" ca="1" si="35"/>
        <v>-2.3977908085726095E-14</v>
      </c>
      <c r="AT43" s="5">
        <f t="shared" ca="1" si="35"/>
        <v>-2.3977908085726095E-14</v>
      </c>
      <c r="AU43" s="5">
        <f t="shared" ca="1" si="35"/>
        <v>-2.3977908085726095E-14</v>
      </c>
      <c r="AV43" s="5">
        <f t="shared" ca="1" si="35"/>
        <v>-2.3977908085726095E-14</v>
      </c>
      <c r="AW43" s="5">
        <f t="shared" ca="1" si="35"/>
        <v>-2.3977908085726095E-14</v>
      </c>
      <c r="AX43" s="5">
        <f t="shared" ca="1" si="35"/>
        <v>-2.3977908085726095E-14</v>
      </c>
      <c r="AY43" s="5">
        <f t="shared" ca="1" si="35"/>
        <v>-2.3977908085726095E-14</v>
      </c>
      <c r="AZ43" s="5">
        <f t="shared" ca="1" si="35"/>
        <v>-2.3977908085726095E-14</v>
      </c>
      <c r="BA43" s="5">
        <f t="shared" ca="1" si="35"/>
        <v>-2.3977908085726095E-14</v>
      </c>
      <c r="BB43" s="5">
        <f t="shared" ca="1" si="35"/>
        <v>-2.3977908085726095E-14</v>
      </c>
      <c r="BC43" s="5">
        <f t="shared" ca="1" si="35"/>
        <v>-2.3977908085726095E-14</v>
      </c>
      <c r="BD43" s="5">
        <f t="shared" ca="1" si="35"/>
        <v>-2.3977908085726095E-14</v>
      </c>
      <c r="BE43" s="5">
        <f t="shared" ca="1" si="35"/>
        <v>-2.3977908085726095E-14</v>
      </c>
      <c r="BF43" s="5">
        <f t="shared" ca="1" si="35"/>
        <v>-2.3977908085726095E-14</v>
      </c>
      <c r="BG43" s="5">
        <f t="shared" ca="1" si="35"/>
        <v>-2.3977908085726095E-14</v>
      </c>
      <c r="BH43" s="5">
        <f t="shared" ca="1" si="35"/>
        <v>-2.3977908085726095E-14</v>
      </c>
      <c r="BI43" s="5">
        <f t="shared" ca="1" si="35"/>
        <v>-2.3977908085726095E-14</v>
      </c>
      <c r="BJ43" s="5">
        <f t="shared" ca="1" si="35"/>
        <v>-2.3977908085726095E-14</v>
      </c>
      <c r="BK43" s="5">
        <f t="shared" ca="1" si="35"/>
        <v>-2.3977908085726095E-14</v>
      </c>
      <c r="BL43" s="5">
        <f t="shared" ca="1" si="35"/>
        <v>-2.3977908085726095E-14</v>
      </c>
      <c r="BM43" s="5">
        <f t="shared" ca="1" si="35"/>
        <v>-2.3977908085726095E-14</v>
      </c>
      <c r="BN43" s="5">
        <f t="shared" ca="1" si="35"/>
        <v>-2.3977908085726095E-14</v>
      </c>
      <c r="BO43" s="5">
        <f t="shared" ref="BO43:CD43" ca="1" si="36">+BO41+BO42</f>
        <v>-2.3977908085726095E-14</v>
      </c>
      <c r="BP43" s="5">
        <f t="shared" ca="1" si="36"/>
        <v>-2.3977908085726095E-14</v>
      </c>
      <c r="BQ43" s="5">
        <f t="shared" ca="1" si="36"/>
        <v>-2.3977908085726095E-14</v>
      </c>
      <c r="BR43" s="5">
        <f t="shared" ca="1" si="36"/>
        <v>-2.3977908085726095E-14</v>
      </c>
      <c r="BS43" s="5">
        <f t="shared" ca="1" si="36"/>
        <v>-2.3977908085726095E-14</v>
      </c>
      <c r="BT43" s="5">
        <f t="shared" ca="1" si="36"/>
        <v>-2.3977908085726095E-14</v>
      </c>
      <c r="BU43" s="5">
        <f t="shared" ca="1" si="36"/>
        <v>-2.3977908085726095E-14</v>
      </c>
      <c r="BV43" s="5">
        <f t="shared" ca="1" si="36"/>
        <v>-2.3977908085726095E-14</v>
      </c>
      <c r="BW43" s="5">
        <f t="shared" ca="1" si="36"/>
        <v>-2.3977908085726095E-14</v>
      </c>
      <c r="BX43" s="5">
        <f t="shared" ca="1" si="36"/>
        <v>-2.3977908085726095E-14</v>
      </c>
      <c r="BY43" s="5">
        <f t="shared" ca="1" si="36"/>
        <v>-2.3977908085726095E-14</v>
      </c>
      <c r="BZ43" s="5">
        <f t="shared" ca="1" si="36"/>
        <v>-2.3977908085726095E-14</v>
      </c>
      <c r="CA43" s="5">
        <f t="shared" ca="1" si="36"/>
        <v>-2.3977908085726095E-14</v>
      </c>
      <c r="CB43" s="5">
        <f t="shared" ca="1" si="36"/>
        <v>-2.3977908085726095E-14</v>
      </c>
      <c r="CC43" s="5">
        <f t="shared" ca="1" si="36"/>
        <v>-2.3977908085726095E-14</v>
      </c>
      <c r="CD43" s="5">
        <f t="shared" ca="1" si="36"/>
        <v>-2.3977908085726095E-14</v>
      </c>
      <c r="CE43" s="5"/>
    </row>
    <row r="44" spans="1:83" s="10" customFormat="1" x14ac:dyDescent="0.25">
      <c r="A44" s="19" t="s">
        <v>223</v>
      </c>
      <c r="C44" s="5">
        <f t="shared" ref="C44:AH44" ca="1" si="37">IF(ISBLANK(FirstYear),0,IF(C4&lt;=FirstYear+Period,+C43-C25*(1-BookIncomeTax),""))</f>
        <v>0</v>
      </c>
      <c r="D44" s="5">
        <f t="shared" ca="1" si="37"/>
        <v>0</v>
      </c>
      <c r="E44" s="5">
        <f t="shared" ca="1" si="37"/>
        <v>0</v>
      </c>
      <c r="F44" s="5">
        <f t="shared" ca="1" si="37"/>
        <v>0</v>
      </c>
      <c r="G44" s="5">
        <f t="shared" ca="1" si="37"/>
        <v>0</v>
      </c>
      <c r="H44" s="5">
        <f t="shared" ca="1" si="37"/>
        <v>0</v>
      </c>
      <c r="I44" s="5">
        <f t="shared" ca="1" si="37"/>
        <v>0</v>
      </c>
      <c r="J44" s="5">
        <f t="shared" ca="1" si="37"/>
        <v>0</v>
      </c>
      <c r="K44" s="5">
        <f t="shared" ca="1" si="37"/>
        <v>0</v>
      </c>
      <c r="L44" s="5">
        <f t="shared" ca="1" si="37"/>
        <v>0</v>
      </c>
      <c r="M44" s="5">
        <f t="shared" ca="1" si="37"/>
        <v>0</v>
      </c>
      <c r="N44" s="5">
        <f t="shared" ca="1" si="37"/>
        <v>0</v>
      </c>
      <c r="O44" s="5">
        <f t="shared" ca="1" si="37"/>
        <v>0</v>
      </c>
      <c r="P44" s="5">
        <f t="shared" ca="1" si="37"/>
        <v>103.70715687802291</v>
      </c>
      <c r="Q44" s="5">
        <f t="shared" ca="1" si="37"/>
        <v>-7019.2747561520091</v>
      </c>
      <c r="R44" s="5">
        <f t="shared" ca="1" si="37"/>
        <v>2120.1267038536485</v>
      </c>
      <c r="S44" s="5">
        <f t="shared" ca="1" si="37"/>
        <v>2006.2251007465652</v>
      </c>
      <c r="T44" s="5">
        <f t="shared" ca="1" si="37"/>
        <v>1892.3234976394817</v>
      </c>
      <c r="U44" s="5">
        <f t="shared" ca="1" si="37"/>
        <v>1778.4218945323987</v>
      </c>
      <c r="V44" s="5">
        <f t="shared" ca="1" si="37"/>
        <v>860.73554648942843</v>
      </c>
      <c r="W44" s="5" t="str">
        <f t="shared" ca="1" si="37"/>
        <v/>
      </c>
      <c r="X44" s="5" t="str">
        <f t="shared" ca="1" si="37"/>
        <v/>
      </c>
      <c r="Y44" s="5" t="str">
        <f t="shared" ca="1" si="37"/>
        <v/>
      </c>
      <c r="Z44" s="5" t="str">
        <f t="shared" ca="1" si="37"/>
        <v/>
      </c>
      <c r="AA44" s="5" t="str">
        <f t="shared" ca="1" si="37"/>
        <v/>
      </c>
      <c r="AB44" s="5" t="str">
        <f t="shared" ca="1" si="37"/>
        <v/>
      </c>
      <c r="AC44" s="5" t="str">
        <f t="shared" ca="1" si="37"/>
        <v/>
      </c>
      <c r="AD44" s="5" t="str">
        <f t="shared" ca="1" si="37"/>
        <v/>
      </c>
      <c r="AE44" s="5" t="str">
        <f t="shared" ca="1" si="37"/>
        <v/>
      </c>
      <c r="AF44" s="5" t="str">
        <f t="shared" ca="1" si="37"/>
        <v/>
      </c>
      <c r="AG44" s="5" t="str">
        <f t="shared" ca="1" si="37"/>
        <v/>
      </c>
      <c r="AH44" s="5" t="str">
        <f t="shared" ca="1" si="37"/>
        <v/>
      </c>
      <c r="AI44" s="5" t="str">
        <f t="shared" ref="AI44:BN44" ca="1" si="38">IF(ISBLANK(FirstYear),0,IF(AI4&lt;=FirstYear+Period,+AI43-AI25*(1-BookIncomeTax),""))</f>
        <v/>
      </c>
      <c r="AJ44" s="5" t="str">
        <f t="shared" ca="1" si="38"/>
        <v/>
      </c>
      <c r="AK44" s="5" t="str">
        <f t="shared" ca="1" si="38"/>
        <v/>
      </c>
      <c r="AL44" s="5" t="str">
        <f t="shared" ca="1" si="38"/>
        <v/>
      </c>
      <c r="AM44" s="5" t="str">
        <f t="shared" ca="1" si="38"/>
        <v/>
      </c>
      <c r="AN44" s="5" t="str">
        <f t="shared" ca="1" si="38"/>
        <v/>
      </c>
      <c r="AO44" s="5" t="str">
        <f t="shared" ca="1" si="38"/>
        <v/>
      </c>
      <c r="AP44" s="5" t="str">
        <f t="shared" ca="1" si="38"/>
        <v/>
      </c>
      <c r="AQ44" s="5" t="str">
        <f t="shared" ca="1" si="38"/>
        <v/>
      </c>
      <c r="AR44" s="5" t="str">
        <f t="shared" ca="1" si="38"/>
        <v/>
      </c>
      <c r="AS44" s="5" t="str">
        <f t="shared" ca="1" si="38"/>
        <v/>
      </c>
      <c r="AT44" s="5" t="str">
        <f t="shared" ca="1" si="38"/>
        <v/>
      </c>
      <c r="AU44" s="5" t="str">
        <f t="shared" ca="1" si="38"/>
        <v/>
      </c>
      <c r="AV44" s="5" t="str">
        <f t="shared" ca="1" si="38"/>
        <v/>
      </c>
      <c r="AW44" s="5" t="str">
        <f t="shared" ca="1" si="38"/>
        <v/>
      </c>
      <c r="AX44" s="5" t="str">
        <f t="shared" ca="1" si="38"/>
        <v/>
      </c>
      <c r="AY44" s="5" t="str">
        <f t="shared" ca="1" si="38"/>
        <v/>
      </c>
      <c r="AZ44" s="5" t="str">
        <f t="shared" ca="1" si="38"/>
        <v/>
      </c>
      <c r="BA44" s="5" t="str">
        <f t="shared" ca="1" si="38"/>
        <v/>
      </c>
      <c r="BB44" s="5" t="str">
        <f t="shared" ca="1" si="38"/>
        <v/>
      </c>
      <c r="BC44" s="5" t="str">
        <f t="shared" ca="1" si="38"/>
        <v/>
      </c>
      <c r="BD44" s="5" t="str">
        <f t="shared" ca="1" si="38"/>
        <v/>
      </c>
      <c r="BE44" s="5" t="str">
        <f t="shared" ca="1" si="38"/>
        <v/>
      </c>
      <c r="BF44" s="5" t="str">
        <f t="shared" ca="1" si="38"/>
        <v/>
      </c>
      <c r="BG44" s="5" t="str">
        <f t="shared" ca="1" si="38"/>
        <v/>
      </c>
      <c r="BH44" s="5" t="str">
        <f t="shared" ca="1" si="38"/>
        <v/>
      </c>
      <c r="BI44" s="5" t="str">
        <f t="shared" ca="1" si="38"/>
        <v/>
      </c>
      <c r="BJ44" s="5" t="str">
        <f t="shared" ca="1" si="38"/>
        <v/>
      </c>
      <c r="BK44" s="5" t="str">
        <f t="shared" ca="1" si="38"/>
        <v/>
      </c>
      <c r="BL44" s="5" t="str">
        <f t="shared" ca="1" si="38"/>
        <v/>
      </c>
      <c r="BM44" s="5" t="str">
        <f t="shared" ca="1" si="38"/>
        <v/>
      </c>
      <c r="BN44" s="5" t="str">
        <f t="shared" ca="1" si="38"/>
        <v/>
      </c>
      <c r="BO44" s="5" t="str">
        <f t="shared" ref="BO44:CD44" ca="1" si="39">IF(ISBLANK(FirstYear),0,IF(BO4&lt;=FirstYear+Period,+BO43-BO25*(1-BookIncomeTax),""))</f>
        <v/>
      </c>
      <c r="BP44" s="5" t="str">
        <f t="shared" ca="1" si="39"/>
        <v/>
      </c>
      <c r="BQ44" s="5" t="str">
        <f t="shared" ca="1" si="39"/>
        <v/>
      </c>
      <c r="BR44" s="5" t="str">
        <f t="shared" ca="1" si="39"/>
        <v/>
      </c>
      <c r="BS44" s="5" t="str">
        <f t="shared" ca="1" si="39"/>
        <v/>
      </c>
      <c r="BT44" s="5" t="str">
        <f t="shared" ca="1" si="39"/>
        <v/>
      </c>
      <c r="BU44" s="5" t="str">
        <f t="shared" ca="1" si="39"/>
        <v/>
      </c>
      <c r="BV44" s="5" t="str">
        <f t="shared" ca="1" si="39"/>
        <v/>
      </c>
      <c r="BW44" s="5" t="str">
        <f t="shared" ca="1" si="39"/>
        <v/>
      </c>
      <c r="BX44" s="5" t="str">
        <f t="shared" ca="1" si="39"/>
        <v/>
      </c>
      <c r="BY44" s="5" t="str">
        <f t="shared" ca="1" si="39"/>
        <v/>
      </c>
      <c r="BZ44" s="5" t="str">
        <f t="shared" ca="1" si="39"/>
        <v/>
      </c>
      <c r="CA44" s="5" t="str">
        <f t="shared" ca="1" si="39"/>
        <v/>
      </c>
      <c r="CB44" s="5" t="str">
        <f t="shared" ca="1" si="39"/>
        <v/>
      </c>
      <c r="CC44" s="5" t="str">
        <f t="shared" ca="1" si="39"/>
        <v/>
      </c>
      <c r="CD44" s="5" t="str">
        <f t="shared" ca="1" si="39"/>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58" t="s">
        <v>199</v>
      </c>
      <c r="B46" s="57">
        <f ca="1">IF(ISERROR(NPV('LookUp Ranges'!$B$137,D44:OFFSET(D44,0,'LookUp Ranges'!B141-1))+C44),0,NPV('LookUp Ranges'!$B$137,D44:OFFSET(D44,0,'LookUp Ranges'!B141-1))+C44)</f>
        <v>166.14173846172989</v>
      </c>
      <c r="C46" s="39"/>
      <c r="CE46" s="30"/>
    </row>
    <row r="47" spans="1:83" x14ac:dyDescent="0.25">
      <c r="A47" s="81" t="str">
        <f>"(Discounted at "&amp;TEXT(WACC,"0.00%")&amp;" WACC rate)"</f>
        <v>(Discounted at 6.62% WACC rate)</v>
      </c>
      <c r="B47" s="82"/>
      <c r="C47" s="39"/>
      <c r="CE47" s="30"/>
    </row>
    <row r="48" spans="1:83" x14ac:dyDescent="0.25">
      <c r="A48" s="83" t="s">
        <v>200</v>
      </c>
      <c r="B48" s="84">
        <f ca="1">IF(ISERROR(IRR(C44:OFFSET(C44,0,'LookUp Ranges'!B141),-0.01)),0,IRR(C44:OFFSET(C44,0,'LookUp Ranges'!B141),-0.01))</f>
        <v>9.049795652274617E-2</v>
      </c>
      <c r="C48" s="39"/>
      <c r="CE48" s="30"/>
    </row>
    <row r="49" spans="1:83" x14ac:dyDescent="0.25">
      <c r="B49" s="42"/>
      <c r="CE49" s="30"/>
    </row>
    <row r="50" spans="1:83" x14ac:dyDescent="0.25">
      <c r="A50" s="24" t="s">
        <v>107</v>
      </c>
      <c r="B50" s="10"/>
      <c r="C50" s="5">
        <f ca="1">+(C36/(1-BookIncomeTax))+C27-C25-C26</f>
        <v>0</v>
      </c>
      <c r="D50" s="5">
        <f t="shared" ref="D50:AH50" ca="1" si="40">+(D36/(1-BookIncomeTax))+D27-D25-D26</f>
        <v>0</v>
      </c>
      <c r="E50" s="5">
        <f t="shared" ca="1" si="40"/>
        <v>0</v>
      </c>
      <c r="F50" s="5">
        <f t="shared" ca="1" si="40"/>
        <v>0</v>
      </c>
      <c r="G50" s="5">
        <f t="shared" ca="1" si="40"/>
        <v>0</v>
      </c>
      <c r="H50" s="5">
        <f t="shared" ca="1" si="40"/>
        <v>0</v>
      </c>
      <c r="I50" s="5">
        <f t="shared" ca="1" si="40"/>
        <v>0</v>
      </c>
      <c r="J50" s="5">
        <f t="shared" ca="1" si="40"/>
        <v>0</v>
      </c>
      <c r="K50" s="5">
        <f t="shared" ca="1" si="40"/>
        <v>0</v>
      </c>
      <c r="L50" s="5">
        <f t="shared" ca="1" si="40"/>
        <v>0</v>
      </c>
      <c r="M50" s="5">
        <f t="shared" ca="1" si="40"/>
        <v>0</v>
      </c>
      <c r="N50" s="5">
        <f t="shared" ca="1" si="40"/>
        <v>0</v>
      </c>
      <c r="O50" s="5">
        <f t="shared" ca="1" si="40"/>
        <v>0</v>
      </c>
      <c r="P50" s="5">
        <f t="shared" ca="1" si="40"/>
        <v>169.73348097876092</v>
      </c>
      <c r="Q50" s="5">
        <f t="shared" ca="1" si="40"/>
        <v>1190.4176141617793</v>
      </c>
      <c r="R50" s="5">
        <f t="shared" ca="1" si="40"/>
        <v>652.46417491782586</v>
      </c>
      <c r="S50" s="5">
        <f t="shared" ca="1" si="40"/>
        <v>466.04583922701875</v>
      </c>
      <c r="T50" s="5">
        <f t="shared" ca="1" si="40"/>
        <v>279.62750353621107</v>
      </c>
      <c r="U50" s="5">
        <f t="shared" ca="1" si="40"/>
        <v>93.209167845403954</v>
      </c>
      <c r="V50" s="5">
        <f t="shared" ca="1" si="40"/>
        <v>0</v>
      </c>
      <c r="W50" s="5">
        <f t="shared" ca="1" si="40"/>
        <v>-4.7890423736838903E-14</v>
      </c>
      <c r="X50" s="5">
        <f t="shared" ca="1" si="40"/>
        <v>-4.7890423736838903E-14</v>
      </c>
      <c r="Y50" s="5">
        <f t="shared" ca="1" si="40"/>
        <v>-4.7890423736838903E-14</v>
      </c>
      <c r="Z50" s="5">
        <f t="shared" ca="1" si="40"/>
        <v>-4.7890423736838903E-14</v>
      </c>
      <c r="AA50" s="5">
        <f t="shared" ca="1" si="40"/>
        <v>-4.7890423736838903E-14</v>
      </c>
      <c r="AB50" s="5">
        <f t="shared" ca="1" si="40"/>
        <v>-4.7890423736838903E-14</v>
      </c>
      <c r="AC50" s="5">
        <f t="shared" ca="1" si="40"/>
        <v>-4.7890423736838903E-14</v>
      </c>
      <c r="AD50" s="5">
        <f t="shared" ca="1" si="40"/>
        <v>-4.7890423736838903E-14</v>
      </c>
      <c r="AE50" s="5">
        <f t="shared" ca="1" si="40"/>
        <v>-4.7890423736838903E-14</v>
      </c>
      <c r="AF50" s="5">
        <f t="shared" ca="1" si="40"/>
        <v>-4.7890423736838903E-14</v>
      </c>
      <c r="AG50" s="5">
        <f t="shared" ca="1" si="40"/>
        <v>-4.7890423736838903E-14</v>
      </c>
      <c r="AH50" s="5">
        <f t="shared" ca="1" si="40"/>
        <v>-4.7890423736838903E-14</v>
      </c>
      <c r="AI50" s="5">
        <f t="shared" ref="AI50:BN50" ca="1" si="41">+(AI36/(1-BookIncomeTax))+AI27-AI25-AI26</f>
        <v>-4.7890423736838903E-14</v>
      </c>
      <c r="AJ50" s="5">
        <f t="shared" ca="1" si="41"/>
        <v>-4.7890423736838903E-14</v>
      </c>
      <c r="AK50" s="5">
        <f t="shared" ca="1" si="41"/>
        <v>-4.7890423736838903E-14</v>
      </c>
      <c r="AL50" s="5">
        <f t="shared" ca="1" si="41"/>
        <v>-4.7890423736838903E-14</v>
      </c>
      <c r="AM50" s="5">
        <f t="shared" ca="1" si="41"/>
        <v>-4.7890423736838903E-14</v>
      </c>
      <c r="AN50" s="5">
        <f t="shared" ca="1" si="41"/>
        <v>-4.7890423736838903E-14</v>
      </c>
      <c r="AO50" s="5">
        <f t="shared" ca="1" si="41"/>
        <v>-4.7890423736838903E-14</v>
      </c>
      <c r="AP50" s="5">
        <f t="shared" ca="1" si="41"/>
        <v>-4.7890423736838903E-14</v>
      </c>
      <c r="AQ50" s="5">
        <f t="shared" ca="1" si="41"/>
        <v>-4.7890423736838903E-14</v>
      </c>
      <c r="AR50" s="5">
        <f t="shared" ca="1" si="41"/>
        <v>-4.7890423736838903E-14</v>
      </c>
      <c r="AS50" s="5">
        <f t="shared" ca="1" si="41"/>
        <v>-4.7890423736838903E-14</v>
      </c>
      <c r="AT50" s="5">
        <f t="shared" ca="1" si="41"/>
        <v>-4.7890423736838903E-14</v>
      </c>
      <c r="AU50" s="5">
        <f t="shared" ca="1" si="41"/>
        <v>-4.7890423736838903E-14</v>
      </c>
      <c r="AV50" s="5">
        <f t="shared" ca="1" si="41"/>
        <v>-4.7890423736838903E-14</v>
      </c>
      <c r="AW50" s="5">
        <f t="shared" ca="1" si="41"/>
        <v>-4.7890423736838903E-14</v>
      </c>
      <c r="AX50" s="5">
        <f t="shared" ca="1" si="41"/>
        <v>-4.7890423736838903E-14</v>
      </c>
      <c r="AY50" s="5">
        <f t="shared" ca="1" si="41"/>
        <v>-4.7890423736838903E-14</v>
      </c>
      <c r="AZ50" s="5">
        <f t="shared" ca="1" si="41"/>
        <v>-4.7890423736838903E-14</v>
      </c>
      <c r="BA50" s="5">
        <f t="shared" ca="1" si="41"/>
        <v>-4.7890423736838903E-14</v>
      </c>
      <c r="BB50" s="5">
        <f t="shared" ca="1" si="41"/>
        <v>-4.7890423736838903E-14</v>
      </c>
      <c r="BC50" s="5">
        <f t="shared" ca="1" si="41"/>
        <v>-4.7890423736838903E-14</v>
      </c>
      <c r="BD50" s="5">
        <f t="shared" ca="1" si="41"/>
        <v>-4.7890423736838903E-14</v>
      </c>
      <c r="BE50" s="5">
        <f t="shared" ca="1" si="41"/>
        <v>-4.7890423736838903E-14</v>
      </c>
      <c r="BF50" s="5">
        <f t="shared" ca="1" si="41"/>
        <v>-4.7890423736838903E-14</v>
      </c>
      <c r="BG50" s="5">
        <f t="shared" ca="1" si="41"/>
        <v>-4.7890423736838903E-14</v>
      </c>
      <c r="BH50" s="5">
        <f t="shared" ca="1" si="41"/>
        <v>-4.7890423736838903E-14</v>
      </c>
      <c r="BI50" s="5">
        <f t="shared" ca="1" si="41"/>
        <v>-4.7890423736838903E-14</v>
      </c>
      <c r="BJ50" s="5">
        <f t="shared" ca="1" si="41"/>
        <v>-4.7890423736838903E-14</v>
      </c>
      <c r="BK50" s="5">
        <f t="shared" ca="1" si="41"/>
        <v>-4.7890423736838903E-14</v>
      </c>
      <c r="BL50" s="5">
        <f t="shared" ca="1" si="41"/>
        <v>-4.7890423736838903E-14</v>
      </c>
      <c r="BM50" s="5">
        <f t="shared" ca="1" si="41"/>
        <v>-4.7890423736838903E-14</v>
      </c>
      <c r="BN50" s="5">
        <f t="shared" ca="1" si="41"/>
        <v>-4.7890423736838903E-14</v>
      </c>
      <c r="BO50" s="5">
        <f t="shared" ref="BO50:CD50" ca="1" si="42">+(BO36/(1-BookIncomeTax))+BO27-BO25-BO26</f>
        <v>-4.7890423736838903E-14</v>
      </c>
      <c r="BP50" s="5">
        <f t="shared" ca="1" si="42"/>
        <v>-4.7890423736838903E-14</v>
      </c>
      <c r="BQ50" s="5">
        <f t="shared" ca="1" si="42"/>
        <v>-4.7890423736838903E-14</v>
      </c>
      <c r="BR50" s="5">
        <f t="shared" ca="1" si="42"/>
        <v>-4.7890423736838903E-14</v>
      </c>
      <c r="BS50" s="5">
        <f t="shared" ca="1" si="42"/>
        <v>-4.7890423736838903E-14</v>
      </c>
      <c r="BT50" s="5">
        <f t="shared" ca="1" si="42"/>
        <v>-4.7890423736838903E-14</v>
      </c>
      <c r="BU50" s="5">
        <f t="shared" ca="1" si="42"/>
        <v>-4.7890423736838903E-14</v>
      </c>
      <c r="BV50" s="5">
        <f t="shared" ca="1" si="42"/>
        <v>-4.7890423736838903E-14</v>
      </c>
      <c r="BW50" s="5">
        <f t="shared" ca="1" si="42"/>
        <v>-4.7890423736838903E-14</v>
      </c>
      <c r="BX50" s="5">
        <f t="shared" ca="1" si="42"/>
        <v>-4.7890423736838903E-14</v>
      </c>
      <c r="BY50" s="5">
        <f t="shared" ca="1" si="42"/>
        <v>-4.7890423736838903E-14</v>
      </c>
      <c r="BZ50" s="5">
        <f t="shared" ca="1" si="42"/>
        <v>-4.7890423736838903E-14</v>
      </c>
      <c r="CA50" s="5">
        <f t="shared" ca="1" si="42"/>
        <v>-4.7890423736838903E-14</v>
      </c>
      <c r="CB50" s="5">
        <f t="shared" ca="1" si="42"/>
        <v>-4.7890423736838903E-14</v>
      </c>
      <c r="CC50" s="5">
        <f t="shared" ca="1" si="42"/>
        <v>-4.7890423736838903E-14</v>
      </c>
      <c r="CD50" s="5">
        <f t="shared" ca="1" si="42"/>
        <v>-4.7890423736838903E-14</v>
      </c>
      <c r="CE50" s="5"/>
    </row>
    <row r="51" spans="1:83" x14ac:dyDescent="0.25">
      <c r="A51" s="24" t="s">
        <v>148</v>
      </c>
      <c r="B51" s="10"/>
      <c r="C51" s="5">
        <f t="shared" ref="C51:BN51" ca="1" si="43">C50-C20</f>
        <v>0</v>
      </c>
      <c r="D51" s="5">
        <f t="shared" ca="1" si="43"/>
        <v>0</v>
      </c>
      <c r="E51" s="5">
        <f t="shared" ca="1" si="43"/>
        <v>0</v>
      </c>
      <c r="F51" s="5">
        <f t="shared" ca="1" si="43"/>
        <v>0</v>
      </c>
      <c r="G51" s="5">
        <f t="shared" ca="1" si="43"/>
        <v>0</v>
      </c>
      <c r="H51" s="5">
        <f t="shared" ca="1" si="43"/>
        <v>0</v>
      </c>
      <c r="I51" s="5">
        <f t="shared" ca="1" si="43"/>
        <v>0</v>
      </c>
      <c r="J51" s="5">
        <f t="shared" ca="1" si="43"/>
        <v>0</v>
      </c>
      <c r="K51" s="5">
        <f t="shared" ca="1" si="43"/>
        <v>0</v>
      </c>
      <c r="L51" s="5">
        <f t="shared" ca="1" si="43"/>
        <v>0</v>
      </c>
      <c r="M51" s="5">
        <f t="shared" ca="1" si="43"/>
        <v>0</v>
      </c>
      <c r="N51" s="5">
        <f t="shared" ca="1" si="43"/>
        <v>0</v>
      </c>
      <c r="O51" s="5">
        <f t="shared" ca="1" si="43"/>
        <v>0</v>
      </c>
      <c r="P51" s="5">
        <f t="shared" ca="1" si="43"/>
        <v>169.73348097876092</v>
      </c>
      <c r="Q51" s="5">
        <f t="shared" ca="1" si="43"/>
        <v>2051.1531606512076</v>
      </c>
      <c r="R51" s="5">
        <f t="shared" ca="1" si="43"/>
        <v>2373.9352678966825</v>
      </c>
      <c r="S51" s="5">
        <f t="shared" ca="1" si="43"/>
        <v>2187.5169322058755</v>
      </c>
      <c r="T51" s="5">
        <f t="shared" ca="1" si="43"/>
        <v>2001.098596515068</v>
      </c>
      <c r="U51" s="5">
        <f t="shared" ca="1" si="43"/>
        <v>1814.6802608242608</v>
      </c>
      <c r="V51" s="5">
        <f t="shared" ca="1" si="43"/>
        <v>860.73554648942843</v>
      </c>
      <c r="W51" s="5">
        <f t="shared" ca="1" si="43"/>
        <v>-4.7890423736838903E-14</v>
      </c>
      <c r="X51" s="5">
        <f t="shared" ca="1" si="43"/>
        <v>-4.7890423736838903E-14</v>
      </c>
      <c r="Y51" s="5">
        <f t="shared" ca="1" si="43"/>
        <v>-4.7890423736838903E-14</v>
      </c>
      <c r="Z51" s="5">
        <f t="shared" ca="1" si="43"/>
        <v>-4.7890423736838903E-14</v>
      </c>
      <c r="AA51" s="5">
        <f t="shared" ca="1" si="43"/>
        <v>-4.7890423736838903E-14</v>
      </c>
      <c r="AB51" s="5">
        <f t="shared" ca="1" si="43"/>
        <v>-4.7890423736838903E-14</v>
      </c>
      <c r="AC51" s="5">
        <f t="shared" ca="1" si="43"/>
        <v>-4.7890423736838903E-14</v>
      </c>
      <c r="AD51" s="5">
        <f t="shared" ca="1" si="43"/>
        <v>-4.7890423736838903E-14</v>
      </c>
      <c r="AE51" s="5">
        <f t="shared" ca="1" si="43"/>
        <v>-4.7890423736838903E-14</v>
      </c>
      <c r="AF51" s="5">
        <f t="shared" ca="1" si="43"/>
        <v>-4.7890423736838903E-14</v>
      </c>
      <c r="AG51" s="5">
        <f t="shared" ca="1" si="43"/>
        <v>-4.7890423736838903E-14</v>
      </c>
      <c r="AH51" s="5">
        <f t="shared" ca="1" si="43"/>
        <v>-4.7890423736838903E-14</v>
      </c>
      <c r="AI51" s="5">
        <f t="shared" ca="1" si="43"/>
        <v>-4.7890423736838903E-14</v>
      </c>
      <c r="AJ51" s="5">
        <f t="shared" ca="1" si="43"/>
        <v>-4.7890423736838903E-14</v>
      </c>
      <c r="AK51" s="5">
        <f t="shared" ca="1" si="43"/>
        <v>-4.7890423736838903E-14</v>
      </c>
      <c r="AL51" s="5">
        <f t="shared" ca="1" si="43"/>
        <v>-4.7890423736838903E-14</v>
      </c>
      <c r="AM51" s="5">
        <f t="shared" ca="1" si="43"/>
        <v>-4.7890423736838903E-14</v>
      </c>
      <c r="AN51" s="5">
        <f t="shared" ca="1" si="43"/>
        <v>-4.7890423736838903E-14</v>
      </c>
      <c r="AO51" s="5">
        <f t="shared" ca="1" si="43"/>
        <v>-4.7890423736838903E-14</v>
      </c>
      <c r="AP51" s="5">
        <f t="shared" ca="1" si="43"/>
        <v>-4.7890423736838903E-14</v>
      </c>
      <c r="AQ51" s="5">
        <f t="shared" ca="1" si="43"/>
        <v>-4.7890423736838903E-14</v>
      </c>
      <c r="AR51" s="5">
        <f t="shared" ca="1" si="43"/>
        <v>-4.7890423736838903E-14</v>
      </c>
      <c r="AS51" s="5">
        <f t="shared" ca="1" si="43"/>
        <v>-4.7890423736838903E-14</v>
      </c>
      <c r="AT51" s="5">
        <f t="shared" ca="1" si="43"/>
        <v>-4.7890423736838903E-14</v>
      </c>
      <c r="AU51" s="5">
        <f t="shared" ca="1" si="43"/>
        <v>-4.7890423736838903E-14</v>
      </c>
      <c r="AV51" s="5">
        <f t="shared" ca="1" si="43"/>
        <v>-4.7890423736838903E-14</v>
      </c>
      <c r="AW51" s="5">
        <f t="shared" ca="1" si="43"/>
        <v>-4.7890423736838903E-14</v>
      </c>
      <c r="AX51" s="5">
        <f t="shared" ca="1" si="43"/>
        <v>-4.7890423736838903E-14</v>
      </c>
      <c r="AY51" s="5">
        <f t="shared" ca="1" si="43"/>
        <v>-4.7890423736838903E-14</v>
      </c>
      <c r="AZ51" s="5">
        <f t="shared" ca="1" si="43"/>
        <v>-4.7890423736838903E-14</v>
      </c>
      <c r="BA51" s="5">
        <f t="shared" ca="1" si="43"/>
        <v>-4.7890423736838903E-14</v>
      </c>
      <c r="BB51" s="5">
        <f t="shared" ca="1" si="43"/>
        <v>-4.7890423736838903E-14</v>
      </c>
      <c r="BC51" s="5">
        <f t="shared" ca="1" si="43"/>
        <v>-4.7890423736838903E-14</v>
      </c>
      <c r="BD51" s="5">
        <f t="shared" ca="1" si="43"/>
        <v>-4.7890423736838903E-14</v>
      </c>
      <c r="BE51" s="5">
        <f t="shared" ca="1" si="43"/>
        <v>-4.7890423736838903E-14</v>
      </c>
      <c r="BF51" s="5">
        <f t="shared" ca="1" si="43"/>
        <v>-4.7890423736838903E-14</v>
      </c>
      <c r="BG51" s="5">
        <f t="shared" ca="1" si="43"/>
        <v>-4.7890423736838903E-14</v>
      </c>
      <c r="BH51" s="5">
        <f t="shared" ca="1" si="43"/>
        <v>-4.7890423736838903E-14</v>
      </c>
      <c r="BI51" s="5">
        <f t="shared" ca="1" si="43"/>
        <v>-4.7890423736838903E-14</v>
      </c>
      <c r="BJ51" s="5">
        <f t="shared" ca="1" si="43"/>
        <v>-4.7890423736838903E-14</v>
      </c>
      <c r="BK51" s="5">
        <f t="shared" ca="1" si="43"/>
        <v>-4.7890423736838903E-14</v>
      </c>
      <c r="BL51" s="5">
        <f t="shared" ca="1" si="43"/>
        <v>-4.7890423736838903E-14</v>
      </c>
      <c r="BM51" s="5">
        <f t="shared" ca="1" si="43"/>
        <v>-4.7890423736838903E-14</v>
      </c>
      <c r="BN51" s="5">
        <f t="shared" ca="1" si="43"/>
        <v>-4.7890423736838903E-14</v>
      </c>
      <c r="BO51" s="5">
        <f t="shared" ref="BO51:CD51" ca="1" si="44">BO50-BO20</f>
        <v>-4.7890423736838903E-14</v>
      </c>
      <c r="BP51" s="5">
        <f t="shared" ca="1" si="44"/>
        <v>-4.7890423736838903E-14</v>
      </c>
      <c r="BQ51" s="5">
        <f t="shared" ca="1" si="44"/>
        <v>-4.7890423736838903E-14</v>
      </c>
      <c r="BR51" s="5">
        <f t="shared" ca="1" si="44"/>
        <v>-4.7890423736838903E-14</v>
      </c>
      <c r="BS51" s="5">
        <f t="shared" ca="1" si="44"/>
        <v>-4.7890423736838903E-14</v>
      </c>
      <c r="BT51" s="5">
        <f t="shared" ca="1" si="44"/>
        <v>-4.7890423736838903E-14</v>
      </c>
      <c r="BU51" s="5">
        <f t="shared" ca="1" si="44"/>
        <v>-4.7890423736838903E-14</v>
      </c>
      <c r="BV51" s="5">
        <f t="shared" ca="1" si="44"/>
        <v>-4.7890423736838903E-14</v>
      </c>
      <c r="BW51" s="5">
        <f t="shared" ca="1" si="44"/>
        <v>-4.7890423736838903E-14</v>
      </c>
      <c r="BX51" s="5">
        <f t="shared" ca="1" si="44"/>
        <v>-4.7890423736838903E-14</v>
      </c>
      <c r="BY51" s="5">
        <f t="shared" ca="1" si="44"/>
        <v>-4.7890423736838903E-14</v>
      </c>
      <c r="BZ51" s="5">
        <f t="shared" ca="1" si="44"/>
        <v>-4.7890423736838903E-14</v>
      </c>
      <c r="CA51" s="5">
        <f t="shared" ca="1" si="44"/>
        <v>-4.7890423736838903E-14</v>
      </c>
      <c r="CB51" s="5">
        <f t="shared" ca="1" si="44"/>
        <v>-4.7890423736838903E-14</v>
      </c>
      <c r="CC51" s="5">
        <f t="shared" ca="1" si="44"/>
        <v>-4.7890423736838903E-14</v>
      </c>
      <c r="CD51" s="5">
        <f t="shared" ca="1" si="44"/>
        <v>-4.7890423736838903E-14</v>
      </c>
      <c r="CE51" s="5"/>
    </row>
    <row r="52" spans="1:83" x14ac:dyDescent="0.25">
      <c r="A52" s="20" t="s">
        <v>227</v>
      </c>
      <c r="B52" s="10"/>
      <c r="C52" s="5">
        <f ca="1">C12/2*EQUITY</f>
        <v>0</v>
      </c>
      <c r="D52" s="5">
        <f t="shared" ref="D52:AI52" ca="1" si="45">(C12+D12)/2*EQUITY</f>
        <v>0</v>
      </c>
      <c r="E52" s="5">
        <f t="shared" ca="1" si="45"/>
        <v>0</v>
      </c>
      <c r="F52" s="5">
        <f t="shared" ca="1" si="45"/>
        <v>0</v>
      </c>
      <c r="G52" s="5">
        <f t="shared" ca="1" si="45"/>
        <v>0</v>
      </c>
      <c r="H52" s="5">
        <f t="shared" ca="1" si="45"/>
        <v>0</v>
      </c>
      <c r="I52" s="5">
        <f t="shared" ca="1" si="45"/>
        <v>0</v>
      </c>
      <c r="J52" s="5">
        <f t="shared" ca="1" si="45"/>
        <v>0</v>
      </c>
      <c r="K52" s="5">
        <f t="shared" ca="1" si="45"/>
        <v>0</v>
      </c>
      <c r="L52" s="5">
        <f t="shared" ca="1" si="45"/>
        <v>0</v>
      </c>
      <c r="M52" s="5">
        <f t="shared" ca="1" si="45"/>
        <v>0</v>
      </c>
      <c r="N52" s="5">
        <f t="shared" ca="1" si="45"/>
        <v>0</v>
      </c>
      <c r="O52" s="5">
        <f t="shared" ca="1" si="45"/>
        <v>0</v>
      </c>
      <c r="P52" s="5">
        <f t="shared" ca="1" si="45"/>
        <v>0</v>
      </c>
      <c r="Q52" s="5">
        <f t="shared" ca="1" si="45"/>
        <v>2052.8542783772868</v>
      </c>
      <c r="R52" s="5">
        <f t="shared" ca="1" si="45"/>
        <v>3649.5187171151774</v>
      </c>
      <c r="S52" s="5">
        <f t="shared" ca="1" si="45"/>
        <v>2737.1390378363826</v>
      </c>
      <c r="T52" s="5">
        <f t="shared" ca="1" si="45"/>
        <v>1824.759358557588</v>
      </c>
      <c r="U52" s="5">
        <f t="shared" ca="1" si="45"/>
        <v>912.37967927879379</v>
      </c>
      <c r="V52" s="5">
        <f t="shared" ca="1" si="45"/>
        <v>228.09491981969822</v>
      </c>
      <c r="W52" s="5">
        <f t="shared" ca="1" si="45"/>
        <v>-2.3438815333065578E-13</v>
      </c>
      <c r="X52" s="5">
        <f t="shared" ca="1" si="45"/>
        <v>-2.3438815333065578E-13</v>
      </c>
      <c r="Y52" s="5">
        <f t="shared" ca="1" si="45"/>
        <v>-2.3438815333065578E-13</v>
      </c>
      <c r="Z52" s="5">
        <f t="shared" ca="1" si="45"/>
        <v>-2.3438815333065578E-13</v>
      </c>
      <c r="AA52" s="5">
        <f t="shared" ca="1" si="45"/>
        <v>-2.3438815333065578E-13</v>
      </c>
      <c r="AB52" s="5">
        <f t="shared" ca="1" si="45"/>
        <v>-2.3438815333065578E-13</v>
      </c>
      <c r="AC52" s="5">
        <f t="shared" ca="1" si="45"/>
        <v>-2.3438815333065578E-13</v>
      </c>
      <c r="AD52" s="5">
        <f t="shared" ca="1" si="45"/>
        <v>-2.3438815333065578E-13</v>
      </c>
      <c r="AE52" s="5">
        <f t="shared" ca="1" si="45"/>
        <v>-2.3438815333065578E-13</v>
      </c>
      <c r="AF52" s="5">
        <f t="shared" ca="1" si="45"/>
        <v>-2.3438815333065578E-13</v>
      </c>
      <c r="AG52" s="5">
        <f t="shared" ca="1" si="45"/>
        <v>-2.3438815333065578E-13</v>
      </c>
      <c r="AH52" s="5">
        <f t="shared" ca="1" si="45"/>
        <v>-2.3438815333065578E-13</v>
      </c>
      <c r="AI52" s="5">
        <f t="shared" ca="1" si="45"/>
        <v>-2.3438815333065578E-13</v>
      </c>
      <c r="AJ52" s="5">
        <f t="shared" ref="AJ52:BO52" ca="1" si="46">(AI12+AJ12)/2*EQUITY</f>
        <v>-2.3438815333065578E-13</v>
      </c>
      <c r="AK52" s="5">
        <f t="shared" ca="1" si="46"/>
        <v>-2.3438815333065578E-13</v>
      </c>
      <c r="AL52" s="5">
        <f t="shared" ca="1" si="46"/>
        <v>-2.3438815333065578E-13</v>
      </c>
      <c r="AM52" s="5">
        <f t="shared" ca="1" si="46"/>
        <v>-2.3438815333065578E-13</v>
      </c>
      <c r="AN52" s="5">
        <f t="shared" ca="1" si="46"/>
        <v>-2.3438815333065578E-13</v>
      </c>
      <c r="AO52" s="5">
        <f t="shared" ca="1" si="46"/>
        <v>-2.3438815333065578E-13</v>
      </c>
      <c r="AP52" s="5">
        <f t="shared" ca="1" si="46"/>
        <v>-2.3438815333065578E-13</v>
      </c>
      <c r="AQ52" s="5">
        <f t="shared" ca="1" si="46"/>
        <v>-2.3438815333065578E-13</v>
      </c>
      <c r="AR52" s="5">
        <f t="shared" ca="1" si="46"/>
        <v>-2.3438815333065578E-13</v>
      </c>
      <c r="AS52" s="5">
        <f t="shared" ca="1" si="46"/>
        <v>-2.3438815333065578E-13</v>
      </c>
      <c r="AT52" s="5">
        <f t="shared" ca="1" si="46"/>
        <v>-2.3438815333065578E-13</v>
      </c>
      <c r="AU52" s="5">
        <f t="shared" ca="1" si="46"/>
        <v>-2.3438815333065578E-13</v>
      </c>
      <c r="AV52" s="5">
        <f t="shared" ca="1" si="46"/>
        <v>-2.3438815333065578E-13</v>
      </c>
      <c r="AW52" s="5">
        <f t="shared" ca="1" si="46"/>
        <v>-2.3438815333065578E-13</v>
      </c>
      <c r="AX52" s="5">
        <f t="shared" ca="1" si="46"/>
        <v>-2.3438815333065578E-13</v>
      </c>
      <c r="AY52" s="5">
        <f t="shared" ca="1" si="46"/>
        <v>-2.3438815333065578E-13</v>
      </c>
      <c r="AZ52" s="5">
        <f t="shared" ca="1" si="46"/>
        <v>-2.3438815333065578E-13</v>
      </c>
      <c r="BA52" s="5">
        <f t="shared" ca="1" si="46"/>
        <v>-2.3438815333065578E-13</v>
      </c>
      <c r="BB52" s="5">
        <f t="shared" ca="1" si="46"/>
        <v>-2.3438815333065578E-13</v>
      </c>
      <c r="BC52" s="5">
        <f t="shared" ca="1" si="46"/>
        <v>-2.3438815333065578E-13</v>
      </c>
      <c r="BD52" s="5">
        <f t="shared" ca="1" si="46"/>
        <v>-2.3438815333065578E-13</v>
      </c>
      <c r="BE52" s="5">
        <f t="shared" ca="1" si="46"/>
        <v>-2.3438815333065578E-13</v>
      </c>
      <c r="BF52" s="5">
        <f t="shared" ca="1" si="46"/>
        <v>-2.3438815333065578E-13</v>
      </c>
      <c r="BG52" s="5">
        <f t="shared" ca="1" si="46"/>
        <v>-2.3438815333065578E-13</v>
      </c>
      <c r="BH52" s="5">
        <f t="shared" ca="1" si="46"/>
        <v>-2.3438815333065578E-13</v>
      </c>
      <c r="BI52" s="5">
        <f t="shared" ca="1" si="46"/>
        <v>-2.3438815333065578E-13</v>
      </c>
      <c r="BJ52" s="5">
        <f t="shared" ca="1" si="46"/>
        <v>-2.3438815333065578E-13</v>
      </c>
      <c r="BK52" s="5">
        <f t="shared" ca="1" si="46"/>
        <v>-2.3438815333065578E-13</v>
      </c>
      <c r="BL52" s="5">
        <f t="shared" ca="1" si="46"/>
        <v>-2.3438815333065578E-13</v>
      </c>
      <c r="BM52" s="5">
        <f t="shared" ca="1" si="46"/>
        <v>-2.3438815333065578E-13</v>
      </c>
      <c r="BN52" s="5">
        <f t="shared" ca="1" si="46"/>
        <v>-2.3438815333065578E-13</v>
      </c>
      <c r="BO52" s="5">
        <f t="shared" ca="1" si="46"/>
        <v>-2.3438815333065578E-13</v>
      </c>
      <c r="BP52" s="5">
        <f t="shared" ref="BP52:CD52" ca="1" si="47">(BO12+BP12)/2*EQUITY</f>
        <v>-2.3438815333065578E-13</v>
      </c>
      <c r="BQ52" s="5">
        <f t="shared" ca="1" si="47"/>
        <v>-2.3438815333065578E-13</v>
      </c>
      <c r="BR52" s="5">
        <f t="shared" ca="1" si="47"/>
        <v>-2.3438815333065578E-13</v>
      </c>
      <c r="BS52" s="5">
        <f t="shared" ca="1" si="47"/>
        <v>-2.3438815333065578E-13</v>
      </c>
      <c r="BT52" s="5">
        <f t="shared" ca="1" si="47"/>
        <v>-2.3438815333065578E-13</v>
      </c>
      <c r="BU52" s="5">
        <f t="shared" ca="1" si="47"/>
        <v>-2.3438815333065578E-13</v>
      </c>
      <c r="BV52" s="5">
        <f t="shared" ca="1" si="47"/>
        <v>-2.3438815333065578E-13</v>
      </c>
      <c r="BW52" s="5">
        <f t="shared" ca="1" si="47"/>
        <v>-2.3438815333065578E-13</v>
      </c>
      <c r="BX52" s="5">
        <f t="shared" ca="1" si="47"/>
        <v>-2.3438815333065578E-13</v>
      </c>
      <c r="BY52" s="5">
        <f t="shared" ca="1" si="47"/>
        <v>-2.3438815333065578E-13</v>
      </c>
      <c r="BZ52" s="5">
        <f t="shared" ca="1" si="47"/>
        <v>-2.3438815333065578E-13</v>
      </c>
      <c r="CA52" s="5">
        <f t="shared" ca="1" si="47"/>
        <v>-2.3438815333065578E-13</v>
      </c>
      <c r="CB52" s="5">
        <f t="shared" ca="1" si="47"/>
        <v>-2.3438815333065578E-13</v>
      </c>
      <c r="CC52" s="5">
        <f t="shared" ca="1" si="47"/>
        <v>-2.3438815333065578E-13</v>
      </c>
      <c r="CD52" s="5">
        <f t="shared" ca="1" si="47"/>
        <v>-2.3438815333065578E-13</v>
      </c>
      <c r="CE52" s="5"/>
    </row>
    <row r="53" spans="1:83" x14ac:dyDescent="0.25">
      <c r="A53" s="20" t="s">
        <v>228</v>
      </c>
      <c r="B53" s="10"/>
      <c r="C53" s="38">
        <f t="shared" ref="C53:V53" ca="1" si="48">IF(ROUND(C52,0)=0,0,IF(ECR="yes",C57/C52,C39/C52))</f>
        <v>0</v>
      </c>
      <c r="D53" s="38">
        <f t="shared" ca="1" si="48"/>
        <v>0</v>
      </c>
      <c r="E53" s="38">
        <f t="shared" ca="1" si="48"/>
        <v>0</v>
      </c>
      <c r="F53" s="38">
        <f t="shared" ca="1" si="48"/>
        <v>0</v>
      </c>
      <c r="G53" s="38">
        <f t="shared" ca="1" si="48"/>
        <v>0</v>
      </c>
      <c r="H53" s="38">
        <f t="shared" ca="1" si="48"/>
        <v>0</v>
      </c>
      <c r="I53" s="38">
        <f t="shared" ca="1" si="48"/>
        <v>0</v>
      </c>
      <c r="J53" s="38">
        <f t="shared" ca="1" si="48"/>
        <v>0</v>
      </c>
      <c r="K53" s="38">
        <f t="shared" ca="1" si="48"/>
        <v>0</v>
      </c>
      <c r="L53" s="38">
        <f t="shared" ca="1" si="48"/>
        <v>0</v>
      </c>
      <c r="M53" s="38">
        <f t="shared" ca="1" si="48"/>
        <v>0</v>
      </c>
      <c r="N53" s="38">
        <f t="shared" ca="1" si="48"/>
        <v>0</v>
      </c>
      <c r="O53" s="38">
        <f t="shared" ca="1" si="48"/>
        <v>0</v>
      </c>
      <c r="P53" s="38">
        <f t="shared" ca="1" si="48"/>
        <v>0</v>
      </c>
      <c r="Q53" s="38">
        <f t="shared" ca="1" si="48"/>
        <v>0.17987372466806431</v>
      </c>
      <c r="R53" s="38">
        <f t="shared" ca="1" si="48"/>
        <v>0.13172688679245279</v>
      </c>
      <c r="S53" s="38">
        <f t="shared" ca="1" si="48"/>
        <v>0.10229999999999997</v>
      </c>
      <c r="T53" s="38">
        <f t="shared" ca="1" si="48"/>
        <v>0.1023</v>
      </c>
      <c r="U53" s="38">
        <f t="shared" ca="1" si="48"/>
        <v>0.10230000000000003</v>
      </c>
      <c r="V53" s="38">
        <f t="shared" ca="1" si="48"/>
        <v>0.10230000000000025</v>
      </c>
      <c r="W53" s="38">
        <f ca="1">+AVERAGE(C39:V39)/AVERAGE(C52:V52)</f>
        <v>0.13022654088050312</v>
      </c>
      <c r="X53" s="38">
        <f t="shared" ref="X53:AH53" ca="1" si="49">IF(ROUND(X52,0)=0,0,IF(ECR="yes",X57/X52,X38/X52))</f>
        <v>0</v>
      </c>
      <c r="Y53" s="38">
        <f t="shared" ca="1" si="49"/>
        <v>0</v>
      </c>
      <c r="Z53" s="38">
        <f t="shared" ca="1" si="49"/>
        <v>0</v>
      </c>
      <c r="AA53" s="38">
        <f t="shared" ca="1" si="49"/>
        <v>0</v>
      </c>
      <c r="AB53" s="38">
        <f t="shared" ca="1" si="49"/>
        <v>0</v>
      </c>
      <c r="AC53" s="38">
        <f t="shared" ca="1" si="49"/>
        <v>0</v>
      </c>
      <c r="AD53" s="38">
        <f t="shared" ca="1" si="49"/>
        <v>0</v>
      </c>
      <c r="AE53" s="38">
        <f t="shared" ca="1" si="49"/>
        <v>0</v>
      </c>
      <c r="AF53" s="38">
        <f t="shared" ca="1" si="49"/>
        <v>0</v>
      </c>
      <c r="AG53" s="38">
        <f t="shared" ca="1" si="49"/>
        <v>0</v>
      </c>
      <c r="AH53" s="38">
        <f t="shared" ca="1" si="49"/>
        <v>0</v>
      </c>
      <c r="AI53" s="38">
        <f t="shared" ref="AI53:BN53" ca="1" si="50">IF(ROUND(AI52,0)=0,0,IF(ECR="yes",AI57/AI52,AI38/AI52))</f>
        <v>0</v>
      </c>
      <c r="AJ53" s="38">
        <f t="shared" ca="1" si="50"/>
        <v>0</v>
      </c>
      <c r="AK53" s="38">
        <f t="shared" ca="1" si="50"/>
        <v>0</v>
      </c>
      <c r="AL53" s="38">
        <f t="shared" ca="1" si="50"/>
        <v>0</v>
      </c>
      <c r="AM53" s="38">
        <f t="shared" ca="1" si="50"/>
        <v>0</v>
      </c>
      <c r="AN53" s="38">
        <f t="shared" ca="1" si="50"/>
        <v>0</v>
      </c>
      <c r="AO53" s="38">
        <f t="shared" ca="1" si="50"/>
        <v>0</v>
      </c>
      <c r="AP53" s="38">
        <f t="shared" ca="1" si="50"/>
        <v>0</v>
      </c>
      <c r="AQ53" s="38">
        <f t="shared" ca="1" si="50"/>
        <v>0</v>
      </c>
      <c r="AR53" s="38">
        <f t="shared" ca="1" si="50"/>
        <v>0</v>
      </c>
      <c r="AS53" s="38">
        <f t="shared" ca="1" si="50"/>
        <v>0</v>
      </c>
      <c r="AT53" s="38">
        <f t="shared" ca="1" si="50"/>
        <v>0</v>
      </c>
      <c r="AU53" s="38">
        <f t="shared" ca="1" si="50"/>
        <v>0</v>
      </c>
      <c r="AV53" s="38">
        <f t="shared" ca="1" si="50"/>
        <v>0</v>
      </c>
      <c r="AW53" s="38">
        <f t="shared" ca="1" si="50"/>
        <v>0</v>
      </c>
      <c r="AX53" s="38">
        <f t="shared" ca="1" si="50"/>
        <v>0</v>
      </c>
      <c r="AY53" s="38">
        <f t="shared" ca="1" si="50"/>
        <v>0</v>
      </c>
      <c r="AZ53" s="38">
        <f t="shared" ca="1" si="50"/>
        <v>0</v>
      </c>
      <c r="BA53" s="38">
        <f t="shared" ca="1" si="50"/>
        <v>0</v>
      </c>
      <c r="BB53" s="38">
        <f t="shared" ca="1" si="50"/>
        <v>0</v>
      </c>
      <c r="BC53" s="38">
        <f t="shared" ca="1" si="50"/>
        <v>0</v>
      </c>
      <c r="BD53" s="38">
        <f t="shared" ca="1" si="50"/>
        <v>0</v>
      </c>
      <c r="BE53" s="38">
        <f t="shared" ca="1" si="50"/>
        <v>0</v>
      </c>
      <c r="BF53" s="38">
        <f t="shared" ca="1" si="50"/>
        <v>0</v>
      </c>
      <c r="BG53" s="38">
        <f t="shared" ca="1" si="50"/>
        <v>0</v>
      </c>
      <c r="BH53" s="38">
        <f t="shared" ca="1" si="50"/>
        <v>0</v>
      </c>
      <c r="BI53" s="38">
        <f t="shared" ca="1" si="50"/>
        <v>0</v>
      </c>
      <c r="BJ53" s="38">
        <f t="shared" ca="1" si="50"/>
        <v>0</v>
      </c>
      <c r="BK53" s="38">
        <f t="shared" ca="1" si="50"/>
        <v>0</v>
      </c>
      <c r="BL53" s="38">
        <f t="shared" ca="1" si="50"/>
        <v>0</v>
      </c>
      <c r="BM53" s="38">
        <f t="shared" ca="1" si="50"/>
        <v>0</v>
      </c>
      <c r="BN53" s="38">
        <f t="shared" ca="1" si="50"/>
        <v>0</v>
      </c>
      <c r="BO53" s="38">
        <f t="shared" ref="BO53:CD53" ca="1" si="51">IF(ROUND(BO52,0)=0,0,IF(ECR="yes",BO57/BO52,BO38/BO52))</f>
        <v>0</v>
      </c>
      <c r="BP53" s="38">
        <f t="shared" ca="1" si="51"/>
        <v>0</v>
      </c>
      <c r="BQ53" s="38">
        <f t="shared" ca="1" si="51"/>
        <v>0</v>
      </c>
      <c r="BR53" s="38">
        <f t="shared" ca="1" si="51"/>
        <v>0</v>
      </c>
      <c r="BS53" s="38">
        <f t="shared" ca="1" si="51"/>
        <v>0</v>
      </c>
      <c r="BT53" s="38">
        <f t="shared" ca="1" si="51"/>
        <v>0</v>
      </c>
      <c r="BU53" s="38">
        <f t="shared" ca="1" si="51"/>
        <v>0</v>
      </c>
      <c r="BV53" s="38">
        <f t="shared" ca="1" si="51"/>
        <v>0</v>
      </c>
      <c r="BW53" s="38">
        <f t="shared" ca="1" si="51"/>
        <v>0</v>
      </c>
      <c r="BX53" s="38">
        <f t="shared" ca="1" si="51"/>
        <v>0</v>
      </c>
      <c r="BY53" s="38">
        <f t="shared" ca="1" si="51"/>
        <v>0</v>
      </c>
      <c r="BZ53" s="38">
        <f t="shared" ca="1" si="51"/>
        <v>0</v>
      </c>
      <c r="CA53" s="38">
        <f t="shared" ca="1" si="51"/>
        <v>0</v>
      </c>
      <c r="CB53" s="38">
        <f t="shared" ca="1" si="51"/>
        <v>0</v>
      </c>
      <c r="CC53" s="38">
        <f t="shared" ca="1" si="51"/>
        <v>0</v>
      </c>
      <c r="CD53" s="38">
        <f t="shared" ca="1" si="51"/>
        <v>0</v>
      </c>
      <c r="CE53" s="5"/>
    </row>
    <row r="54" spans="1:83" ht="16.5" thickBot="1" x14ac:dyDescent="0.3">
      <c r="A54" s="20"/>
      <c r="B54" s="10"/>
      <c r="C54" s="5"/>
      <c r="D54" s="5"/>
      <c r="E54" s="5"/>
      <c r="F54" s="5"/>
      <c r="G54" s="5"/>
      <c r="H54" s="5"/>
      <c r="I54" s="5"/>
      <c r="J54" s="5"/>
      <c r="K54" s="5"/>
      <c r="L54" s="5"/>
      <c r="M54" s="5"/>
      <c r="N54" s="5"/>
      <c r="O54" s="5"/>
      <c r="P54" s="5"/>
      <c r="Q54" s="5"/>
      <c r="R54" s="5"/>
      <c r="S54" s="5"/>
      <c r="T54" s="5"/>
      <c r="U54" s="5"/>
      <c r="V54" s="560"/>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87" t="s">
        <v>230</v>
      </c>
      <c r="B55" s="85"/>
    </row>
    <row r="56" spans="1:83" x14ac:dyDescent="0.25">
      <c r="A56" s="64" t="s">
        <v>229</v>
      </c>
      <c r="C56" s="5">
        <f ca="1">C12/2</f>
        <v>0</v>
      </c>
      <c r="D56" s="5">
        <f t="shared" ref="D56:BO56" ca="1" si="52">(C12+D12)/2</f>
        <v>0</v>
      </c>
      <c r="E56" s="5">
        <f t="shared" ca="1" si="52"/>
        <v>0</v>
      </c>
      <c r="F56" s="5">
        <f t="shared" ca="1" si="52"/>
        <v>0</v>
      </c>
      <c r="G56" s="5">
        <f t="shared" ca="1" si="52"/>
        <v>0</v>
      </c>
      <c r="H56" s="5">
        <f t="shared" ca="1" si="52"/>
        <v>0</v>
      </c>
      <c r="I56" s="5">
        <f t="shared" ca="1" si="52"/>
        <v>0</v>
      </c>
      <c r="J56" s="5">
        <f t="shared" ca="1" si="52"/>
        <v>0</v>
      </c>
      <c r="K56" s="5">
        <f t="shared" ca="1" si="52"/>
        <v>0</v>
      </c>
      <c r="L56" s="5">
        <f t="shared" ca="1" si="52"/>
        <v>0</v>
      </c>
      <c r="M56" s="5">
        <f t="shared" ca="1" si="52"/>
        <v>0</v>
      </c>
      <c r="N56" s="5">
        <f t="shared" ca="1" si="52"/>
        <v>0</v>
      </c>
      <c r="O56" s="5">
        <f t="shared" ca="1" si="52"/>
        <v>0</v>
      </c>
      <c r="P56" s="5">
        <f t="shared" ca="1" si="52"/>
        <v>0</v>
      </c>
      <c r="Q56" s="5">
        <f t="shared" ca="1" si="52"/>
        <v>3873.3099592024282</v>
      </c>
      <c r="R56" s="5">
        <f t="shared" ca="1" si="52"/>
        <v>6885.8843719154283</v>
      </c>
      <c r="S56" s="5">
        <f t="shared" ca="1" si="52"/>
        <v>5164.4132789365704</v>
      </c>
      <c r="T56" s="5">
        <f t="shared" ca="1" si="52"/>
        <v>3442.9421859577133</v>
      </c>
      <c r="U56" s="5">
        <f t="shared" ca="1" si="52"/>
        <v>1721.4710929788562</v>
      </c>
      <c r="V56" s="5">
        <f t="shared" ca="1" si="52"/>
        <v>430.36777324471359</v>
      </c>
      <c r="W56" s="5">
        <f t="shared" ca="1" si="52"/>
        <v>-4.4224179873708632E-13</v>
      </c>
      <c r="X56" s="5">
        <f t="shared" ca="1" si="52"/>
        <v>-4.4224179873708632E-13</v>
      </c>
      <c r="Y56" s="5">
        <f t="shared" ca="1" si="52"/>
        <v>-4.4224179873708632E-13</v>
      </c>
      <c r="Z56" s="5">
        <f t="shared" ca="1" si="52"/>
        <v>-4.4224179873708632E-13</v>
      </c>
      <c r="AA56" s="5">
        <f t="shared" ca="1" si="52"/>
        <v>-4.4224179873708632E-13</v>
      </c>
      <c r="AB56" s="5">
        <f t="shared" ca="1" si="52"/>
        <v>-4.4224179873708632E-13</v>
      </c>
      <c r="AC56" s="5">
        <f t="shared" ca="1" si="52"/>
        <v>-4.4224179873708632E-13</v>
      </c>
      <c r="AD56" s="5">
        <f t="shared" ca="1" si="52"/>
        <v>-4.4224179873708632E-13</v>
      </c>
      <c r="AE56" s="5">
        <f t="shared" ca="1" si="52"/>
        <v>-4.4224179873708632E-13</v>
      </c>
      <c r="AF56" s="5">
        <f t="shared" ca="1" si="52"/>
        <v>-4.4224179873708632E-13</v>
      </c>
      <c r="AG56" s="5">
        <f t="shared" ca="1" si="52"/>
        <v>-4.4224179873708632E-13</v>
      </c>
      <c r="AH56" s="5">
        <f t="shared" ca="1" si="52"/>
        <v>-4.4224179873708632E-13</v>
      </c>
      <c r="AI56" s="5">
        <f t="shared" ca="1" si="52"/>
        <v>-4.4224179873708632E-13</v>
      </c>
      <c r="AJ56" s="5">
        <f t="shared" ca="1" si="52"/>
        <v>-4.4224179873708632E-13</v>
      </c>
      <c r="AK56" s="5">
        <f t="shared" ca="1" si="52"/>
        <v>-4.4224179873708632E-13</v>
      </c>
      <c r="AL56" s="5">
        <f t="shared" ca="1" si="52"/>
        <v>-4.4224179873708632E-13</v>
      </c>
      <c r="AM56" s="5">
        <f t="shared" ca="1" si="52"/>
        <v>-4.4224179873708632E-13</v>
      </c>
      <c r="AN56" s="5">
        <f t="shared" ca="1" si="52"/>
        <v>-4.4224179873708632E-13</v>
      </c>
      <c r="AO56" s="5">
        <f t="shared" ca="1" si="52"/>
        <v>-4.4224179873708632E-13</v>
      </c>
      <c r="AP56" s="5">
        <f t="shared" ca="1" si="52"/>
        <v>-4.4224179873708632E-13</v>
      </c>
      <c r="AQ56" s="5">
        <f t="shared" ca="1" si="52"/>
        <v>-4.4224179873708632E-13</v>
      </c>
      <c r="AR56" s="5">
        <f t="shared" ca="1" si="52"/>
        <v>-4.4224179873708632E-13</v>
      </c>
      <c r="AS56" s="5">
        <f t="shared" ca="1" si="52"/>
        <v>-4.4224179873708632E-13</v>
      </c>
      <c r="AT56" s="5">
        <f t="shared" ca="1" si="52"/>
        <v>-4.4224179873708632E-13</v>
      </c>
      <c r="AU56" s="5">
        <f t="shared" ca="1" si="52"/>
        <v>-4.4224179873708632E-13</v>
      </c>
      <c r="AV56" s="5">
        <f t="shared" ca="1" si="52"/>
        <v>-4.4224179873708632E-13</v>
      </c>
      <c r="AW56" s="5">
        <f t="shared" ca="1" si="52"/>
        <v>-4.4224179873708632E-13</v>
      </c>
      <c r="AX56" s="5">
        <f t="shared" ca="1" si="52"/>
        <v>-4.4224179873708632E-13</v>
      </c>
      <c r="AY56" s="5">
        <f t="shared" ca="1" si="52"/>
        <v>-4.4224179873708632E-13</v>
      </c>
      <c r="AZ56" s="5">
        <f t="shared" ca="1" si="52"/>
        <v>-4.4224179873708632E-13</v>
      </c>
      <c r="BA56" s="5">
        <f t="shared" ca="1" si="52"/>
        <v>-4.4224179873708632E-13</v>
      </c>
      <c r="BB56" s="5">
        <f t="shared" ca="1" si="52"/>
        <v>-4.4224179873708632E-13</v>
      </c>
      <c r="BC56" s="5">
        <f t="shared" ca="1" si="52"/>
        <v>-4.4224179873708632E-13</v>
      </c>
      <c r="BD56" s="5">
        <f t="shared" ca="1" si="52"/>
        <v>-4.4224179873708632E-13</v>
      </c>
      <c r="BE56" s="5">
        <f t="shared" ca="1" si="52"/>
        <v>-4.4224179873708632E-13</v>
      </c>
      <c r="BF56" s="5">
        <f t="shared" ca="1" si="52"/>
        <v>-4.4224179873708632E-13</v>
      </c>
      <c r="BG56" s="5">
        <f t="shared" ca="1" si="52"/>
        <v>-4.4224179873708632E-13</v>
      </c>
      <c r="BH56" s="5">
        <f t="shared" ca="1" si="52"/>
        <v>-4.4224179873708632E-13</v>
      </c>
      <c r="BI56" s="5">
        <f t="shared" ca="1" si="52"/>
        <v>-4.4224179873708632E-13</v>
      </c>
      <c r="BJ56" s="5">
        <f t="shared" ca="1" si="52"/>
        <v>-4.4224179873708632E-13</v>
      </c>
      <c r="BK56" s="5">
        <f t="shared" ca="1" si="52"/>
        <v>-4.4224179873708632E-13</v>
      </c>
      <c r="BL56" s="5">
        <f t="shared" ca="1" si="52"/>
        <v>-4.4224179873708632E-13</v>
      </c>
      <c r="BM56" s="5">
        <f t="shared" ca="1" si="52"/>
        <v>-4.4224179873708632E-13</v>
      </c>
      <c r="BN56" s="5">
        <f t="shared" ca="1" si="52"/>
        <v>-4.4224179873708632E-13</v>
      </c>
      <c r="BO56" s="5">
        <f t="shared" ca="1" si="52"/>
        <v>-4.4224179873708632E-13</v>
      </c>
      <c r="BP56" s="5">
        <f t="shared" ref="BP56:CD56" ca="1" si="53">(BO12+BP12)/2</f>
        <v>-4.4224179873708632E-13</v>
      </c>
      <c r="BQ56" s="5">
        <f t="shared" ca="1" si="53"/>
        <v>-4.4224179873708632E-13</v>
      </c>
      <c r="BR56" s="5">
        <f t="shared" ca="1" si="53"/>
        <v>-4.4224179873708632E-13</v>
      </c>
      <c r="BS56" s="5">
        <f t="shared" ca="1" si="53"/>
        <v>-4.4224179873708632E-13</v>
      </c>
      <c r="BT56" s="5">
        <f t="shared" ca="1" si="53"/>
        <v>-4.4224179873708632E-13</v>
      </c>
      <c r="BU56" s="5">
        <f t="shared" ca="1" si="53"/>
        <v>-4.4224179873708632E-13</v>
      </c>
      <c r="BV56" s="5">
        <f t="shared" ca="1" si="53"/>
        <v>-4.4224179873708632E-13</v>
      </c>
      <c r="BW56" s="5">
        <f t="shared" ca="1" si="53"/>
        <v>-4.4224179873708632E-13</v>
      </c>
      <c r="BX56" s="5">
        <f t="shared" ca="1" si="53"/>
        <v>-4.4224179873708632E-13</v>
      </c>
      <c r="BY56" s="5">
        <f t="shared" ca="1" si="53"/>
        <v>-4.4224179873708632E-13</v>
      </c>
      <c r="BZ56" s="5">
        <f t="shared" ca="1" si="53"/>
        <v>-4.4224179873708632E-13</v>
      </c>
      <c r="CA56" s="5">
        <f t="shared" ca="1" si="53"/>
        <v>-4.4224179873708632E-13</v>
      </c>
      <c r="CB56" s="5">
        <f t="shared" ca="1" si="53"/>
        <v>-4.4224179873708632E-13</v>
      </c>
      <c r="CC56" s="5">
        <f t="shared" ca="1" si="53"/>
        <v>-4.4224179873708632E-13</v>
      </c>
      <c r="CD56" s="5">
        <f t="shared" ca="1" si="53"/>
        <v>-4.4224179873708632E-13</v>
      </c>
      <c r="CE56" s="5"/>
    </row>
    <row r="57" spans="1:83" s="10" customFormat="1" x14ac:dyDescent="0.25">
      <c r="A57" s="53" t="s">
        <v>231</v>
      </c>
      <c r="B57" s="69"/>
      <c r="C57" s="27">
        <f t="shared" ref="C57:BN57" ca="1" si="54">C56*$B$13*$B$14</f>
        <v>0</v>
      </c>
      <c r="D57" s="27">
        <f t="shared" ca="1" si="54"/>
        <v>0</v>
      </c>
      <c r="E57" s="27">
        <f t="shared" ca="1" si="54"/>
        <v>0</v>
      </c>
      <c r="F57" s="27">
        <f t="shared" ca="1" si="54"/>
        <v>0</v>
      </c>
      <c r="G57" s="27">
        <f t="shared" ca="1" si="54"/>
        <v>0</v>
      </c>
      <c r="H57" s="27">
        <f t="shared" ca="1" si="54"/>
        <v>0</v>
      </c>
      <c r="I57" s="27">
        <f t="shared" ca="1" si="54"/>
        <v>0</v>
      </c>
      <c r="J57" s="27">
        <f t="shared" ca="1" si="54"/>
        <v>0</v>
      </c>
      <c r="K57" s="27">
        <f t="shared" ca="1" si="54"/>
        <v>0</v>
      </c>
      <c r="L57" s="27">
        <f t="shared" ca="1" si="54"/>
        <v>0</v>
      </c>
      <c r="M57" s="27">
        <f t="shared" ca="1" si="54"/>
        <v>0</v>
      </c>
      <c r="N57" s="27">
        <f t="shared" ca="1" si="54"/>
        <v>0</v>
      </c>
      <c r="O57" s="27">
        <f t="shared" ca="1" si="54"/>
        <v>0</v>
      </c>
      <c r="P57" s="27">
        <f t="shared" ca="1" si="54"/>
        <v>0</v>
      </c>
      <c r="Q57" s="27">
        <f t="shared" ca="1" si="54"/>
        <v>210.00699267799644</v>
      </c>
      <c r="R57" s="27">
        <f t="shared" ca="1" si="54"/>
        <v>373.34576476088267</v>
      </c>
      <c r="S57" s="27">
        <f t="shared" ca="1" si="54"/>
        <v>280.00932357066193</v>
      </c>
      <c r="T57" s="27">
        <f t="shared" ca="1" si="54"/>
        <v>186.67288238044125</v>
      </c>
      <c r="U57" s="27">
        <f t="shared" ca="1" si="54"/>
        <v>93.336441190220611</v>
      </c>
      <c r="V57" s="27">
        <f t="shared" ca="1" si="54"/>
        <v>23.334110297555128</v>
      </c>
      <c r="W57" s="27">
        <f t="shared" ca="1" si="54"/>
        <v>-2.3977908085726086E-14</v>
      </c>
      <c r="X57" s="27">
        <f t="shared" ca="1" si="54"/>
        <v>-2.3977908085726086E-14</v>
      </c>
      <c r="Y57" s="27">
        <f t="shared" ca="1" si="54"/>
        <v>-2.3977908085726086E-14</v>
      </c>
      <c r="Z57" s="27">
        <f t="shared" ca="1" si="54"/>
        <v>-2.3977908085726086E-14</v>
      </c>
      <c r="AA57" s="27">
        <f t="shared" ca="1" si="54"/>
        <v>-2.3977908085726086E-14</v>
      </c>
      <c r="AB57" s="27">
        <f t="shared" ca="1" si="54"/>
        <v>-2.3977908085726086E-14</v>
      </c>
      <c r="AC57" s="27">
        <f t="shared" ca="1" si="54"/>
        <v>-2.3977908085726086E-14</v>
      </c>
      <c r="AD57" s="27">
        <f t="shared" ca="1" si="54"/>
        <v>-2.3977908085726086E-14</v>
      </c>
      <c r="AE57" s="27">
        <f t="shared" ca="1" si="54"/>
        <v>-2.3977908085726086E-14</v>
      </c>
      <c r="AF57" s="27">
        <f t="shared" ca="1" si="54"/>
        <v>-2.3977908085726086E-14</v>
      </c>
      <c r="AG57" s="27">
        <f t="shared" ca="1" si="54"/>
        <v>-2.3977908085726086E-14</v>
      </c>
      <c r="AH57" s="27">
        <f t="shared" ca="1" si="54"/>
        <v>-2.3977908085726086E-14</v>
      </c>
      <c r="AI57" s="27">
        <f t="shared" ca="1" si="54"/>
        <v>-2.3977908085726086E-14</v>
      </c>
      <c r="AJ57" s="27">
        <f t="shared" ca="1" si="54"/>
        <v>-2.3977908085726086E-14</v>
      </c>
      <c r="AK57" s="27">
        <f t="shared" ca="1" si="54"/>
        <v>-2.3977908085726086E-14</v>
      </c>
      <c r="AL57" s="27">
        <f t="shared" ca="1" si="54"/>
        <v>-2.3977908085726086E-14</v>
      </c>
      <c r="AM57" s="27">
        <f t="shared" ca="1" si="54"/>
        <v>-2.3977908085726086E-14</v>
      </c>
      <c r="AN57" s="27">
        <f t="shared" ca="1" si="54"/>
        <v>-2.3977908085726086E-14</v>
      </c>
      <c r="AO57" s="27">
        <f t="shared" ca="1" si="54"/>
        <v>-2.3977908085726086E-14</v>
      </c>
      <c r="AP57" s="27">
        <f t="shared" ca="1" si="54"/>
        <v>-2.3977908085726086E-14</v>
      </c>
      <c r="AQ57" s="27">
        <f t="shared" ca="1" si="54"/>
        <v>-2.3977908085726086E-14</v>
      </c>
      <c r="AR57" s="27">
        <f t="shared" ca="1" si="54"/>
        <v>-2.3977908085726086E-14</v>
      </c>
      <c r="AS57" s="27">
        <f t="shared" ca="1" si="54"/>
        <v>-2.3977908085726086E-14</v>
      </c>
      <c r="AT57" s="27">
        <f t="shared" ca="1" si="54"/>
        <v>-2.3977908085726086E-14</v>
      </c>
      <c r="AU57" s="27">
        <f t="shared" ca="1" si="54"/>
        <v>-2.3977908085726086E-14</v>
      </c>
      <c r="AV57" s="27">
        <f t="shared" ca="1" si="54"/>
        <v>-2.3977908085726086E-14</v>
      </c>
      <c r="AW57" s="27">
        <f t="shared" ca="1" si="54"/>
        <v>-2.3977908085726086E-14</v>
      </c>
      <c r="AX57" s="27">
        <f t="shared" ca="1" si="54"/>
        <v>-2.3977908085726086E-14</v>
      </c>
      <c r="AY57" s="27">
        <f t="shared" ca="1" si="54"/>
        <v>-2.3977908085726086E-14</v>
      </c>
      <c r="AZ57" s="27">
        <f t="shared" ca="1" si="54"/>
        <v>-2.3977908085726086E-14</v>
      </c>
      <c r="BA57" s="27">
        <f t="shared" ca="1" si="54"/>
        <v>-2.3977908085726086E-14</v>
      </c>
      <c r="BB57" s="27">
        <f t="shared" ca="1" si="54"/>
        <v>-2.3977908085726086E-14</v>
      </c>
      <c r="BC57" s="27">
        <f t="shared" ca="1" si="54"/>
        <v>-2.3977908085726086E-14</v>
      </c>
      <c r="BD57" s="27">
        <f t="shared" ca="1" si="54"/>
        <v>-2.3977908085726086E-14</v>
      </c>
      <c r="BE57" s="27">
        <f t="shared" ca="1" si="54"/>
        <v>-2.3977908085726086E-14</v>
      </c>
      <c r="BF57" s="27">
        <f t="shared" ca="1" si="54"/>
        <v>-2.3977908085726086E-14</v>
      </c>
      <c r="BG57" s="27">
        <f t="shared" ca="1" si="54"/>
        <v>-2.3977908085726086E-14</v>
      </c>
      <c r="BH57" s="27">
        <f t="shared" ca="1" si="54"/>
        <v>-2.3977908085726086E-14</v>
      </c>
      <c r="BI57" s="27">
        <f t="shared" ca="1" si="54"/>
        <v>-2.3977908085726086E-14</v>
      </c>
      <c r="BJ57" s="27">
        <f t="shared" ca="1" si="54"/>
        <v>-2.3977908085726086E-14</v>
      </c>
      <c r="BK57" s="27">
        <f t="shared" ca="1" si="54"/>
        <v>-2.3977908085726086E-14</v>
      </c>
      <c r="BL57" s="27">
        <f t="shared" ca="1" si="54"/>
        <v>-2.3977908085726086E-14</v>
      </c>
      <c r="BM57" s="27">
        <f t="shared" ca="1" si="54"/>
        <v>-2.3977908085726086E-14</v>
      </c>
      <c r="BN57" s="27">
        <f t="shared" ca="1" si="54"/>
        <v>-2.3977908085726086E-14</v>
      </c>
      <c r="BO57" s="27">
        <f t="shared" ref="BO57:CD57" ca="1" si="55">BO56*$B$13*$B$14</f>
        <v>-2.3977908085726086E-14</v>
      </c>
      <c r="BP57" s="27">
        <f t="shared" ca="1" si="55"/>
        <v>-2.3977908085726086E-14</v>
      </c>
      <c r="BQ57" s="27">
        <f t="shared" ca="1" si="55"/>
        <v>-2.3977908085726086E-14</v>
      </c>
      <c r="BR57" s="27">
        <f t="shared" ca="1" si="55"/>
        <v>-2.3977908085726086E-14</v>
      </c>
      <c r="BS57" s="27">
        <f t="shared" ca="1" si="55"/>
        <v>-2.3977908085726086E-14</v>
      </c>
      <c r="BT57" s="27">
        <f t="shared" ca="1" si="55"/>
        <v>-2.3977908085726086E-14</v>
      </c>
      <c r="BU57" s="27">
        <f t="shared" ca="1" si="55"/>
        <v>-2.3977908085726086E-14</v>
      </c>
      <c r="BV57" s="27">
        <f t="shared" ca="1" si="55"/>
        <v>-2.3977908085726086E-14</v>
      </c>
      <c r="BW57" s="27">
        <f t="shared" ca="1" si="55"/>
        <v>-2.3977908085726086E-14</v>
      </c>
      <c r="BX57" s="27">
        <f t="shared" ca="1" si="55"/>
        <v>-2.3977908085726086E-14</v>
      </c>
      <c r="BY57" s="27">
        <f t="shared" ca="1" si="55"/>
        <v>-2.3977908085726086E-14</v>
      </c>
      <c r="BZ57" s="27">
        <f t="shared" ca="1" si="55"/>
        <v>-2.3977908085726086E-14</v>
      </c>
      <c r="CA57" s="27">
        <f t="shared" ca="1" si="55"/>
        <v>-2.3977908085726086E-14</v>
      </c>
      <c r="CB57" s="27">
        <f t="shared" ca="1" si="55"/>
        <v>-2.3977908085726086E-14</v>
      </c>
      <c r="CC57" s="27">
        <f t="shared" ca="1" si="55"/>
        <v>-2.3977908085726086E-14</v>
      </c>
      <c r="CD57" s="27">
        <f t="shared" ca="1" si="55"/>
        <v>-2.3977908085726086E-14</v>
      </c>
      <c r="CE57" s="5"/>
    </row>
    <row r="58" spans="1:83" s="10" customFormat="1" x14ac:dyDescent="0.25">
      <c r="A58" s="64"/>
      <c r="B58" s="86"/>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5"/>
    </row>
    <row r="59" spans="1:83" s="10" customFormat="1" x14ac:dyDescent="0.25">
      <c r="A59" s="64"/>
      <c r="B59" s="7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88" t="s">
        <v>210</v>
      </c>
      <c r="B60" s="71"/>
      <c r="C60" s="5">
        <f t="shared" ref="C60:BN60" ca="1" si="56">C21</f>
        <v>0</v>
      </c>
      <c r="D60" s="5">
        <f t="shared" ca="1" si="56"/>
        <v>0</v>
      </c>
      <c r="E60" s="5">
        <f t="shared" ca="1" si="56"/>
        <v>0</v>
      </c>
      <c r="F60" s="5">
        <f t="shared" ca="1" si="56"/>
        <v>0</v>
      </c>
      <c r="G60" s="5">
        <f t="shared" ca="1" si="56"/>
        <v>0</v>
      </c>
      <c r="H60" s="5">
        <f t="shared" ca="1" si="56"/>
        <v>0</v>
      </c>
      <c r="I60" s="5">
        <f t="shared" ca="1" si="56"/>
        <v>0</v>
      </c>
      <c r="J60" s="5">
        <f t="shared" ca="1" si="56"/>
        <v>0</v>
      </c>
      <c r="K60" s="5">
        <f t="shared" ca="1" si="56"/>
        <v>0</v>
      </c>
      <c r="L60" s="5">
        <f t="shared" ca="1" si="56"/>
        <v>0</v>
      </c>
      <c r="M60" s="5">
        <f t="shared" ca="1" si="56"/>
        <v>0</v>
      </c>
      <c r="N60" s="5">
        <f t="shared" ca="1" si="56"/>
        <v>0</v>
      </c>
      <c r="O60" s="5">
        <f t="shared" ca="1" si="56"/>
        <v>0</v>
      </c>
      <c r="P60" s="5">
        <f t="shared" ca="1" si="56"/>
        <v>0</v>
      </c>
      <c r="Q60" s="5">
        <f t="shared" ca="1" si="56"/>
        <v>-990.60824915107935</v>
      </c>
      <c r="R60" s="5">
        <f t="shared" ca="1" si="56"/>
        <v>-1822.4831950490297</v>
      </c>
      <c r="S60" s="5">
        <f t="shared" ca="1" si="56"/>
        <v>-1793.6225944575517</v>
      </c>
      <c r="T60" s="5">
        <f t="shared" ca="1" si="56"/>
        <v>-1764.7619938660739</v>
      </c>
      <c r="U60" s="5">
        <f t="shared" ca="1" si="56"/>
        <v>-1735.9013932745959</v>
      </c>
      <c r="V60" s="5">
        <f t="shared" ca="1" si="56"/>
        <v>-860.73554648942843</v>
      </c>
      <c r="W60" s="5">
        <f t="shared" ca="1" si="56"/>
        <v>0</v>
      </c>
      <c r="X60" s="5">
        <f t="shared" ca="1" si="56"/>
        <v>0</v>
      </c>
      <c r="Y60" s="5">
        <f t="shared" ca="1" si="56"/>
        <v>0</v>
      </c>
      <c r="Z60" s="5">
        <f t="shared" ca="1" si="56"/>
        <v>0</v>
      </c>
      <c r="AA60" s="5">
        <f t="shared" ca="1" si="56"/>
        <v>0</v>
      </c>
      <c r="AB60" s="5">
        <f t="shared" ca="1" si="56"/>
        <v>0</v>
      </c>
      <c r="AC60" s="5">
        <f t="shared" ca="1" si="56"/>
        <v>0</v>
      </c>
      <c r="AD60" s="5">
        <f t="shared" ca="1" si="56"/>
        <v>0</v>
      </c>
      <c r="AE60" s="5">
        <f t="shared" ca="1" si="56"/>
        <v>0</v>
      </c>
      <c r="AF60" s="5">
        <f t="shared" ca="1" si="56"/>
        <v>0</v>
      </c>
      <c r="AG60" s="5">
        <f t="shared" ca="1" si="56"/>
        <v>0</v>
      </c>
      <c r="AH60" s="5">
        <f t="shared" ca="1" si="56"/>
        <v>0</v>
      </c>
      <c r="AI60" s="5">
        <f t="shared" ca="1" si="56"/>
        <v>0</v>
      </c>
      <c r="AJ60" s="5">
        <f t="shared" ca="1" si="56"/>
        <v>0</v>
      </c>
      <c r="AK60" s="5">
        <f t="shared" ca="1" si="56"/>
        <v>0</v>
      </c>
      <c r="AL60" s="5">
        <f t="shared" ca="1" si="56"/>
        <v>0</v>
      </c>
      <c r="AM60" s="5">
        <f t="shared" ca="1" si="56"/>
        <v>0</v>
      </c>
      <c r="AN60" s="5">
        <f t="shared" ca="1" si="56"/>
        <v>0</v>
      </c>
      <c r="AO60" s="5">
        <f t="shared" ca="1" si="56"/>
        <v>0</v>
      </c>
      <c r="AP60" s="5">
        <f t="shared" ca="1" si="56"/>
        <v>0</v>
      </c>
      <c r="AQ60" s="5">
        <f t="shared" ca="1" si="56"/>
        <v>0</v>
      </c>
      <c r="AR60" s="5">
        <f t="shared" ca="1" si="56"/>
        <v>0</v>
      </c>
      <c r="AS60" s="5">
        <f t="shared" ca="1" si="56"/>
        <v>0</v>
      </c>
      <c r="AT60" s="5">
        <f t="shared" ca="1" si="56"/>
        <v>0</v>
      </c>
      <c r="AU60" s="5">
        <f t="shared" ca="1" si="56"/>
        <v>0</v>
      </c>
      <c r="AV60" s="5">
        <f t="shared" ca="1" si="56"/>
        <v>0</v>
      </c>
      <c r="AW60" s="5">
        <f t="shared" ca="1" si="56"/>
        <v>0</v>
      </c>
      <c r="AX60" s="5">
        <f t="shared" ca="1" si="56"/>
        <v>0</v>
      </c>
      <c r="AY60" s="5">
        <f t="shared" ca="1" si="56"/>
        <v>0</v>
      </c>
      <c r="AZ60" s="5">
        <f t="shared" ca="1" si="56"/>
        <v>0</v>
      </c>
      <c r="BA60" s="5">
        <f t="shared" ca="1" si="56"/>
        <v>0</v>
      </c>
      <c r="BB60" s="5">
        <f t="shared" ca="1" si="56"/>
        <v>0</v>
      </c>
      <c r="BC60" s="5">
        <f t="shared" ca="1" si="56"/>
        <v>0</v>
      </c>
      <c r="BD60" s="5">
        <f t="shared" ca="1" si="56"/>
        <v>0</v>
      </c>
      <c r="BE60" s="5">
        <f t="shared" ca="1" si="56"/>
        <v>0</v>
      </c>
      <c r="BF60" s="5">
        <f t="shared" ca="1" si="56"/>
        <v>0</v>
      </c>
      <c r="BG60" s="5">
        <f t="shared" ca="1" si="56"/>
        <v>0</v>
      </c>
      <c r="BH60" s="5">
        <f t="shared" ca="1" si="56"/>
        <v>0</v>
      </c>
      <c r="BI60" s="5">
        <f t="shared" ca="1" si="56"/>
        <v>0</v>
      </c>
      <c r="BJ60" s="5">
        <f t="shared" ca="1" si="56"/>
        <v>0</v>
      </c>
      <c r="BK60" s="5">
        <f t="shared" ca="1" si="56"/>
        <v>0</v>
      </c>
      <c r="BL60" s="5">
        <f t="shared" ca="1" si="56"/>
        <v>0</v>
      </c>
      <c r="BM60" s="5">
        <f t="shared" ca="1" si="56"/>
        <v>0</v>
      </c>
      <c r="BN60" s="5">
        <f t="shared" ca="1" si="56"/>
        <v>0</v>
      </c>
      <c r="BO60" s="5">
        <f t="shared" ref="BO60:CD60" ca="1" si="57">BO21</f>
        <v>0</v>
      </c>
      <c r="BP60" s="5">
        <f t="shared" ca="1" si="57"/>
        <v>0</v>
      </c>
      <c r="BQ60" s="5">
        <f t="shared" ca="1" si="57"/>
        <v>0</v>
      </c>
      <c r="BR60" s="5">
        <f t="shared" ca="1" si="57"/>
        <v>0</v>
      </c>
      <c r="BS60" s="5">
        <f t="shared" ca="1" si="57"/>
        <v>0</v>
      </c>
      <c r="BT60" s="5">
        <f t="shared" ca="1" si="57"/>
        <v>0</v>
      </c>
      <c r="BU60" s="5">
        <f t="shared" ca="1" si="57"/>
        <v>0</v>
      </c>
      <c r="BV60" s="5">
        <f t="shared" ca="1" si="57"/>
        <v>0</v>
      </c>
      <c r="BW60" s="5">
        <f t="shared" ca="1" si="57"/>
        <v>0</v>
      </c>
      <c r="BX60" s="5">
        <f t="shared" ca="1" si="57"/>
        <v>0</v>
      </c>
      <c r="BY60" s="5">
        <f t="shared" ca="1" si="57"/>
        <v>0</v>
      </c>
      <c r="BZ60" s="5">
        <f t="shared" ca="1" si="57"/>
        <v>0</v>
      </c>
      <c r="CA60" s="5">
        <f t="shared" ca="1" si="57"/>
        <v>0</v>
      </c>
      <c r="CB60" s="5">
        <f t="shared" ca="1" si="57"/>
        <v>0</v>
      </c>
      <c r="CC60" s="5">
        <f t="shared" ca="1" si="57"/>
        <v>0</v>
      </c>
      <c r="CD60" s="5">
        <f t="shared" ca="1" si="57"/>
        <v>0</v>
      </c>
    </row>
    <row r="61" spans="1:83" s="49" customFormat="1" x14ac:dyDescent="0.25">
      <c r="A61" s="64" t="s">
        <v>232</v>
      </c>
      <c r="C61" s="5">
        <f t="shared" ref="C61:AH61" ca="1" si="58">-(DEBT*DEBT_INT_RATE)*C56</f>
        <v>0</v>
      </c>
      <c r="D61" s="5">
        <f t="shared" ca="1" si="58"/>
        <v>0</v>
      </c>
      <c r="E61" s="5">
        <f t="shared" ca="1" si="58"/>
        <v>0</v>
      </c>
      <c r="F61" s="5">
        <f t="shared" ca="1" si="58"/>
        <v>0</v>
      </c>
      <c r="G61" s="5">
        <f t="shared" ca="1" si="58"/>
        <v>0</v>
      </c>
      <c r="H61" s="5">
        <f t="shared" ca="1" si="58"/>
        <v>0</v>
      </c>
      <c r="I61" s="5">
        <f t="shared" ca="1" si="58"/>
        <v>0</v>
      </c>
      <c r="J61" s="5">
        <f t="shared" ca="1" si="58"/>
        <v>0</v>
      </c>
      <c r="K61" s="5">
        <f t="shared" ca="1" si="58"/>
        <v>0</v>
      </c>
      <c r="L61" s="5">
        <f t="shared" ca="1" si="58"/>
        <v>0</v>
      </c>
      <c r="M61" s="5">
        <f t="shared" ca="1" si="58"/>
        <v>0</v>
      </c>
      <c r="N61" s="5">
        <f t="shared" ca="1" si="58"/>
        <v>0</v>
      </c>
      <c r="O61" s="5">
        <f t="shared" ca="1" si="58"/>
        <v>0</v>
      </c>
      <c r="P61" s="5">
        <f t="shared" ca="1" si="58"/>
        <v>0</v>
      </c>
      <c r="Q61" s="5">
        <f t="shared" ca="1" si="58"/>
        <v>-75.730956322325866</v>
      </c>
      <c r="R61" s="5">
        <f t="shared" ca="1" si="58"/>
        <v>-134.63281123969043</v>
      </c>
      <c r="S61" s="5">
        <f t="shared" ca="1" si="58"/>
        <v>-100.9746084297678</v>
      </c>
      <c r="T61" s="5">
        <f t="shared" ca="1" si="58"/>
        <v>-67.316405619845199</v>
      </c>
      <c r="U61" s="5">
        <f t="shared" ca="1" si="58"/>
        <v>-33.658202809922592</v>
      </c>
      <c r="V61" s="5">
        <f t="shared" ca="1" si="58"/>
        <v>-8.4145507024806392</v>
      </c>
      <c r="W61" s="5">
        <f t="shared" ca="1" si="58"/>
        <v>8.6467116489075098E-15</v>
      </c>
      <c r="X61" s="5">
        <f t="shared" ca="1" si="58"/>
        <v>8.6467116489075098E-15</v>
      </c>
      <c r="Y61" s="5">
        <f t="shared" ca="1" si="58"/>
        <v>8.6467116489075098E-15</v>
      </c>
      <c r="Z61" s="5">
        <f t="shared" ca="1" si="58"/>
        <v>8.6467116489075098E-15</v>
      </c>
      <c r="AA61" s="5">
        <f t="shared" ca="1" si="58"/>
        <v>8.6467116489075098E-15</v>
      </c>
      <c r="AB61" s="5">
        <f t="shared" ca="1" si="58"/>
        <v>8.6467116489075098E-15</v>
      </c>
      <c r="AC61" s="5">
        <f t="shared" ca="1" si="58"/>
        <v>8.6467116489075098E-15</v>
      </c>
      <c r="AD61" s="5">
        <f t="shared" ca="1" si="58"/>
        <v>8.6467116489075098E-15</v>
      </c>
      <c r="AE61" s="5">
        <f t="shared" ca="1" si="58"/>
        <v>8.6467116489075098E-15</v>
      </c>
      <c r="AF61" s="5">
        <f t="shared" ca="1" si="58"/>
        <v>8.6467116489075098E-15</v>
      </c>
      <c r="AG61" s="5">
        <f t="shared" ca="1" si="58"/>
        <v>8.6467116489075098E-15</v>
      </c>
      <c r="AH61" s="5">
        <f t="shared" ca="1" si="58"/>
        <v>8.6467116489075098E-15</v>
      </c>
      <c r="AI61" s="5">
        <f t="shared" ref="AI61:BN61" ca="1" si="59">-(DEBT*DEBT_INT_RATE)*AI56</f>
        <v>8.6467116489075098E-15</v>
      </c>
      <c r="AJ61" s="5">
        <f t="shared" ca="1" si="59"/>
        <v>8.6467116489075098E-15</v>
      </c>
      <c r="AK61" s="5">
        <f t="shared" ca="1" si="59"/>
        <v>8.6467116489075098E-15</v>
      </c>
      <c r="AL61" s="5">
        <f t="shared" ca="1" si="59"/>
        <v>8.6467116489075098E-15</v>
      </c>
      <c r="AM61" s="5">
        <f t="shared" ca="1" si="59"/>
        <v>8.6467116489075098E-15</v>
      </c>
      <c r="AN61" s="5">
        <f t="shared" ca="1" si="59"/>
        <v>8.6467116489075098E-15</v>
      </c>
      <c r="AO61" s="5">
        <f t="shared" ca="1" si="59"/>
        <v>8.6467116489075098E-15</v>
      </c>
      <c r="AP61" s="5">
        <f t="shared" ca="1" si="59"/>
        <v>8.6467116489075098E-15</v>
      </c>
      <c r="AQ61" s="5">
        <f t="shared" ca="1" si="59"/>
        <v>8.6467116489075098E-15</v>
      </c>
      <c r="AR61" s="5">
        <f t="shared" ca="1" si="59"/>
        <v>8.6467116489075098E-15</v>
      </c>
      <c r="AS61" s="5">
        <f t="shared" ca="1" si="59"/>
        <v>8.6467116489075098E-15</v>
      </c>
      <c r="AT61" s="5">
        <f t="shared" ca="1" si="59"/>
        <v>8.6467116489075098E-15</v>
      </c>
      <c r="AU61" s="5">
        <f t="shared" ca="1" si="59"/>
        <v>8.6467116489075098E-15</v>
      </c>
      <c r="AV61" s="5">
        <f t="shared" ca="1" si="59"/>
        <v>8.6467116489075098E-15</v>
      </c>
      <c r="AW61" s="5">
        <f t="shared" ca="1" si="59"/>
        <v>8.6467116489075098E-15</v>
      </c>
      <c r="AX61" s="5">
        <f t="shared" ca="1" si="59"/>
        <v>8.6467116489075098E-15</v>
      </c>
      <c r="AY61" s="5">
        <f t="shared" ca="1" si="59"/>
        <v>8.6467116489075098E-15</v>
      </c>
      <c r="AZ61" s="5">
        <f t="shared" ca="1" si="59"/>
        <v>8.6467116489075098E-15</v>
      </c>
      <c r="BA61" s="5">
        <f t="shared" ca="1" si="59"/>
        <v>8.6467116489075098E-15</v>
      </c>
      <c r="BB61" s="5">
        <f t="shared" ca="1" si="59"/>
        <v>8.6467116489075098E-15</v>
      </c>
      <c r="BC61" s="5">
        <f t="shared" ca="1" si="59"/>
        <v>8.6467116489075098E-15</v>
      </c>
      <c r="BD61" s="5">
        <f t="shared" ca="1" si="59"/>
        <v>8.6467116489075098E-15</v>
      </c>
      <c r="BE61" s="5">
        <f t="shared" ca="1" si="59"/>
        <v>8.6467116489075098E-15</v>
      </c>
      <c r="BF61" s="5">
        <f t="shared" ca="1" si="59"/>
        <v>8.6467116489075098E-15</v>
      </c>
      <c r="BG61" s="5">
        <f t="shared" ca="1" si="59"/>
        <v>8.6467116489075098E-15</v>
      </c>
      <c r="BH61" s="5">
        <f t="shared" ca="1" si="59"/>
        <v>8.6467116489075098E-15</v>
      </c>
      <c r="BI61" s="5">
        <f t="shared" ca="1" si="59"/>
        <v>8.6467116489075098E-15</v>
      </c>
      <c r="BJ61" s="5">
        <f t="shared" ca="1" si="59"/>
        <v>8.6467116489075098E-15</v>
      </c>
      <c r="BK61" s="5">
        <f t="shared" ca="1" si="59"/>
        <v>8.6467116489075098E-15</v>
      </c>
      <c r="BL61" s="5">
        <f t="shared" ca="1" si="59"/>
        <v>8.6467116489075098E-15</v>
      </c>
      <c r="BM61" s="5">
        <f t="shared" ca="1" si="59"/>
        <v>8.6467116489075098E-15</v>
      </c>
      <c r="BN61" s="5">
        <f t="shared" ca="1" si="59"/>
        <v>8.6467116489075098E-15</v>
      </c>
      <c r="BO61" s="5">
        <f t="shared" ref="BO61:CD61" ca="1" si="60">-(DEBT*DEBT_INT_RATE)*BO56</f>
        <v>8.6467116489075098E-15</v>
      </c>
      <c r="BP61" s="5">
        <f t="shared" ca="1" si="60"/>
        <v>8.6467116489075098E-15</v>
      </c>
      <c r="BQ61" s="5">
        <f t="shared" ca="1" si="60"/>
        <v>8.6467116489075098E-15</v>
      </c>
      <c r="BR61" s="5">
        <f t="shared" ca="1" si="60"/>
        <v>8.6467116489075098E-15</v>
      </c>
      <c r="BS61" s="5">
        <f t="shared" ca="1" si="60"/>
        <v>8.6467116489075098E-15</v>
      </c>
      <c r="BT61" s="5">
        <f t="shared" ca="1" si="60"/>
        <v>8.6467116489075098E-15</v>
      </c>
      <c r="BU61" s="5">
        <f t="shared" ca="1" si="60"/>
        <v>8.6467116489075098E-15</v>
      </c>
      <c r="BV61" s="5">
        <f t="shared" ca="1" si="60"/>
        <v>8.6467116489075098E-15</v>
      </c>
      <c r="BW61" s="5">
        <f t="shared" ca="1" si="60"/>
        <v>8.6467116489075098E-15</v>
      </c>
      <c r="BX61" s="5">
        <f t="shared" ca="1" si="60"/>
        <v>8.6467116489075098E-15</v>
      </c>
      <c r="BY61" s="5">
        <f t="shared" ca="1" si="60"/>
        <v>8.6467116489075098E-15</v>
      </c>
      <c r="BZ61" s="5">
        <f t="shared" ca="1" si="60"/>
        <v>8.6467116489075098E-15</v>
      </c>
      <c r="CA61" s="5">
        <f t="shared" ca="1" si="60"/>
        <v>8.6467116489075098E-15</v>
      </c>
      <c r="CB61" s="5">
        <f t="shared" ca="1" si="60"/>
        <v>8.6467116489075098E-15</v>
      </c>
      <c r="CC61" s="5">
        <f t="shared" ca="1" si="60"/>
        <v>8.6467116489075098E-15</v>
      </c>
      <c r="CD61" s="5">
        <f t="shared" ca="1" si="60"/>
        <v>8.6467116489075098E-15</v>
      </c>
    </row>
    <row r="62" spans="1:83" x14ac:dyDescent="0.25">
      <c r="A62" s="88" t="s">
        <v>205</v>
      </c>
      <c r="B62" s="11"/>
      <c r="C62" s="5">
        <f t="shared" ref="C62:AH62" ca="1" si="61">-SUM(C60:C61)*BookIncomeTax</f>
        <v>0</v>
      </c>
      <c r="D62" s="5">
        <f t="shared" ca="1" si="61"/>
        <v>0</v>
      </c>
      <c r="E62" s="5">
        <f t="shared" ca="1" si="61"/>
        <v>0</v>
      </c>
      <c r="F62" s="5">
        <f t="shared" ca="1" si="61"/>
        <v>0</v>
      </c>
      <c r="G62" s="5">
        <f t="shared" ca="1" si="61"/>
        <v>0</v>
      </c>
      <c r="H62" s="5">
        <f t="shared" ca="1" si="61"/>
        <v>0</v>
      </c>
      <c r="I62" s="5">
        <f t="shared" ca="1" si="61"/>
        <v>0</v>
      </c>
      <c r="J62" s="5">
        <f t="shared" ca="1" si="61"/>
        <v>0</v>
      </c>
      <c r="K62" s="5">
        <f t="shared" ca="1" si="61"/>
        <v>0</v>
      </c>
      <c r="L62" s="5">
        <f t="shared" ca="1" si="61"/>
        <v>0</v>
      </c>
      <c r="M62" s="5">
        <f t="shared" ca="1" si="61"/>
        <v>0</v>
      </c>
      <c r="N62" s="5">
        <f t="shared" ca="1" si="61"/>
        <v>0</v>
      </c>
      <c r="O62" s="5">
        <f t="shared" ca="1" si="61"/>
        <v>0</v>
      </c>
      <c r="P62" s="5">
        <f t="shared" ca="1" si="61"/>
        <v>0</v>
      </c>
      <c r="Q62" s="5">
        <f t="shared" ca="1" si="61"/>
        <v>414.80595092915462</v>
      </c>
      <c r="R62" s="5">
        <f t="shared" ca="1" si="61"/>
        <v>761.31812644631214</v>
      </c>
      <c r="S62" s="5">
        <f t="shared" ca="1" si="61"/>
        <v>736.99831192316731</v>
      </c>
      <c r="T62" s="5">
        <f t="shared" ca="1" si="61"/>
        <v>712.67849740002259</v>
      </c>
      <c r="U62" s="5">
        <f t="shared" ca="1" si="61"/>
        <v>688.35868287687777</v>
      </c>
      <c r="V62" s="5">
        <f t="shared" ca="1" si="61"/>
        <v>338.09938780765265</v>
      </c>
      <c r="W62" s="5">
        <f t="shared" ca="1" si="61"/>
        <v>-3.3635708314250214E-15</v>
      </c>
      <c r="X62" s="5">
        <f t="shared" ca="1" si="61"/>
        <v>-3.3635708314250214E-15</v>
      </c>
      <c r="Y62" s="5">
        <f t="shared" ca="1" si="61"/>
        <v>-3.3635708314250214E-15</v>
      </c>
      <c r="Z62" s="5">
        <f t="shared" ca="1" si="61"/>
        <v>-3.3635708314250214E-15</v>
      </c>
      <c r="AA62" s="5">
        <f t="shared" ca="1" si="61"/>
        <v>-3.3635708314250214E-15</v>
      </c>
      <c r="AB62" s="5">
        <f t="shared" ca="1" si="61"/>
        <v>-3.3635708314250214E-15</v>
      </c>
      <c r="AC62" s="5">
        <f t="shared" ca="1" si="61"/>
        <v>-3.3635708314250214E-15</v>
      </c>
      <c r="AD62" s="5">
        <f t="shared" ca="1" si="61"/>
        <v>-3.3635708314250214E-15</v>
      </c>
      <c r="AE62" s="5">
        <f t="shared" ca="1" si="61"/>
        <v>-3.3635708314250214E-15</v>
      </c>
      <c r="AF62" s="5">
        <f t="shared" ca="1" si="61"/>
        <v>-3.3635708314250214E-15</v>
      </c>
      <c r="AG62" s="5">
        <f t="shared" ca="1" si="61"/>
        <v>-3.3635708314250214E-15</v>
      </c>
      <c r="AH62" s="5">
        <f t="shared" ca="1" si="61"/>
        <v>-3.3635708314250214E-15</v>
      </c>
      <c r="AI62" s="5">
        <f t="shared" ref="AI62:BN62" ca="1" si="62">-SUM(AI60:AI61)*BookIncomeTax</f>
        <v>-3.3635708314250214E-15</v>
      </c>
      <c r="AJ62" s="5">
        <f t="shared" ca="1" si="62"/>
        <v>-3.3635708314250214E-15</v>
      </c>
      <c r="AK62" s="5">
        <f t="shared" ca="1" si="62"/>
        <v>-3.3635708314250214E-15</v>
      </c>
      <c r="AL62" s="5">
        <f t="shared" ca="1" si="62"/>
        <v>-3.3635708314250214E-15</v>
      </c>
      <c r="AM62" s="5">
        <f t="shared" ca="1" si="62"/>
        <v>-3.3635708314250214E-15</v>
      </c>
      <c r="AN62" s="5">
        <f t="shared" ca="1" si="62"/>
        <v>-3.3635708314250214E-15</v>
      </c>
      <c r="AO62" s="5">
        <f t="shared" ca="1" si="62"/>
        <v>-3.3635708314250214E-15</v>
      </c>
      <c r="AP62" s="5">
        <f t="shared" ca="1" si="62"/>
        <v>-3.3635708314250214E-15</v>
      </c>
      <c r="AQ62" s="5">
        <f t="shared" ca="1" si="62"/>
        <v>-3.3635708314250214E-15</v>
      </c>
      <c r="AR62" s="5">
        <f t="shared" ca="1" si="62"/>
        <v>-3.3635708314250214E-15</v>
      </c>
      <c r="AS62" s="5">
        <f t="shared" ca="1" si="62"/>
        <v>-3.3635708314250214E-15</v>
      </c>
      <c r="AT62" s="5">
        <f t="shared" ca="1" si="62"/>
        <v>-3.3635708314250214E-15</v>
      </c>
      <c r="AU62" s="5">
        <f t="shared" ca="1" si="62"/>
        <v>-3.3635708314250214E-15</v>
      </c>
      <c r="AV62" s="5">
        <f t="shared" ca="1" si="62"/>
        <v>-3.3635708314250214E-15</v>
      </c>
      <c r="AW62" s="5">
        <f t="shared" ca="1" si="62"/>
        <v>-3.3635708314250214E-15</v>
      </c>
      <c r="AX62" s="5">
        <f t="shared" ca="1" si="62"/>
        <v>-3.3635708314250214E-15</v>
      </c>
      <c r="AY62" s="5">
        <f t="shared" ca="1" si="62"/>
        <v>-3.3635708314250214E-15</v>
      </c>
      <c r="AZ62" s="5">
        <f t="shared" ca="1" si="62"/>
        <v>-3.3635708314250214E-15</v>
      </c>
      <c r="BA62" s="5">
        <f t="shared" ca="1" si="62"/>
        <v>-3.3635708314250214E-15</v>
      </c>
      <c r="BB62" s="5">
        <f t="shared" ca="1" si="62"/>
        <v>-3.3635708314250214E-15</v>
      </c>
      <c r="BC62" s="5">
        <f t="shared" ca="1" si="62"/>
        <v>-3.3635708314250214E-15</v>
      </c>
      <c r="BD62" s="5">
        <f t="shared" ca="1" si="62"/>
        <v>-3.3635708314250214E-15</v>
      </c>
      <c r="BE62" s="5">
        <f t="shared" ca="1" si="62"/>
        <v>-3.3635708314250214E-15</v>
      </c>
      <c r="BF62" s="5">
        <f t="shared" ca="1" si="62"/>
        <v>-3.3635708314250214E-15</v>
      </c>
      <c r="BG62" s="5">
        <f t="shared" ca="1" si="62"/>
        <v>-3.3635708314250214E-15</v>
      </c>
      <c r="BH62" s="5">
        <f t="shared" ca="1" si="62"/>
        <v>-3.3635708314250214E-15</v>
      </c>
      <c r="BI62" s="5">
        <f t="shared" ca="1" si="62"/>
        <v>-3.3635708314250214E-15</v>
      </c>
      <c r="BJ62" s="5">
        <f t="shared" ca="1" si="62"/>
        <v>-3.3635708314250214E-15</v>
      </c>
      <c r="BK62" s="5">
        <f t="shared" ca="1" si="62"/>
        <v>-3.3635708314250214E-15</v>
      </c>
      <c r="BL62" s="5">
        <f t="shared" ca="1" si="62"/>
        <v>-3.3635708314250214E-15</v>
      </c>
      <c r="BM62" s="5">
        <f t="shared" ca="1" si="62"/>
        <v>-3.3635708314250214E-15</v>
      </c>
      <c r="BN62" s="5">
        <f t="shared" ca="1" si="62"/>
        <v>-3.3635708314250214E-15</v>
      </c>
      <c r="BO62" s="5">
        <f t="shared" ref="BO62:CD62" ca="1" si="63">-SUM(BO60:BO61)*BookIncomeTax</f>
        <v>-3.3635708314250214E-15</v>
      </c>
      <c r="BP62" s="5">
        <f t="shared" ca="1" si="63"/>
        <v>-3.3635708314250214E-15</v>
      </c>
      <c r="BQ62" s="5">
        <f t="shared" ca="1" si="63"/>
        <v>-3.3635708314250214E-15</v>
      </c>
      <c r="BR62" s="5">
        <f t="shared" ca="1" si="63"/>
        <v>-3.3635708314250214E-15</v>
      </c>
      <c r="BS62" s="5">
        <f t="shared" ca="1" si="63"/>
        <v>-3.3635708314250214E-15</v>
      </c>
      <c r="BT62" s="5">
        <f t="shared" ca="1" si="63"/>
        <v>-3.3635708314250214E-15</v>
      </c>
      <c r="BU62" s="5">
        <f t="shared" ca="1" si="63"/>
        <v>-3.3635708314250214E-15</v>
      </c>
      <c r="BV62" s="5">
        <f t="shared" ca="1" si="63"/>
        <v>-3.3635708314250214E-15</v>
      </c>
      <c r="BW62" s="5">
        <f t="shared" ca="1" si="63"/>
        <v>-3.3635708314250214E-15</v>
      </c>
      <c r="BX62" s="5">
        <f t="shared" ca="1" si="63"/>
        <v>-3.3635708314250214E-15</v>
      </c>
      <c r="BY62" s="5">
        <f t="shared" ca="1" si="63"/>
        <v>-3.3635708314250214E-15</v>
      </c>
      <c r="BZ62" s="5">
        <f t="shared" ca="1" si="63"/>
        <v>-3.3635708314250214E-15</v>
      </c>
      <c r="CA62" s="5">
        <f t="shared" ca="1" si="63"/>
        <v>-3.3635708314250214E-15</v>
      </c>
      <c r="CB62" s="5">
        <f t="shared" ca="1" si="63"/>
        <v>-3.3635708314250214E-15</v>
      </c>
      <c r="CC62" s="5">
        <f t="shared" ca="1" si="63"/>
        <v>-3.3635708314250214E-15</v>
      </c>
      <c r="CD62" s="5">
        <f t="shared" ca="1" si="63"/>
        <v>-3.3635708314250214E-15</v>
      </c>
      <c r="CE62" s="5"/>
    </row>
    <row r="63" spans="1:83" x14ac:dyDescent="0.25">
      <c r="A63" s="90" t="s">
        <v>209</v>
      </c>
      <c r="B63" s="91"/>
      <c r="C63" s="27">
        <f t="shared" ref="C63:BN63" ca="1" si="64">SUM(C60:C62)</f>
        <v>0</v>
      </c>
      <c r="D63" s="27">
        <f t="shared" ca="1" si="64"/>
        <v>0</v>
      </c>
      <c r="E63" s="27">
        <f t="shared" ca="1" si="64"/>
        <v>0</v>
      </c>
      <c r="F63" s="27">
        <f t="shared" ca="1" si="64"/>
        <v>0</v>
      </c>
      <c r="G63" s="27">
        <f t="shared" ca="1" si="64"/>
        <v>0</v>
      </c>
      <c r="H63" s="27">
        <f t="shared" ca="1" si="64"/>
        <v>0</v>
      </c>
      <c r="I63" s="27">
        <f t="shared" ca="1" si="64"/>
        <v>0</v>
      </c>
      <c r="J63" s="27">
        <f t="shared" ca="1" si="64"/>
        <v>0</v>
      </c>
      <c r="K63" s="27">
        <f t="shared" ca="1" si="64"/>
        <v>0</v>
      </c>
      <c r="L63" s="27">
        <f t="shared" ca="1" si="64"/>
        <v>0</v>
      </c>
      <c r="M63" s="27">
        <f t="shared" ca="1" si="64"/>
        <v>0</v>
      </c>
      <c r="N63" s="27">
        <f t="shared" ca="1" si="64"/>
        <v>0</v>
      </c>
      <c r="O63" s="27">
        <f t="shared" ca="1" si="64"/>
        <v>0</v>
      </c>
      <c r="P63" s="27">
        <f t="shared" ca="1" si="64"/>
        <v>0</v>
      </c>
      <c r="Q63" s="27">
        <f t="shared" ca="1" si="64"/>
        <v>-651.53325454425055</v>
      </c>
      <c r="R63" s="27">
        <f t="shared" ca="1" si="64"/>
        <v>-1195.7978798424081</v>
      </c>
      <c r="S63" s="27">
        <f t="shared" ca="1" si="64"/>
        <v>-1157.5988909641524</v>
      </c>
      <c r="T63" s="27">
        <f t="shared" ca="1" si="64"/>
        <v>-1119.3999020858964</v>
      </c>
      <c r="U63" s="27">
        <f t="shared" ca="1" si="64"/>
        <v>-1081.2009132076407</v>
      </c>
      <c r="V63" s="27">
        <f t="shared" ca="1" si="64"/>
        <v>-531.05070938425638</v>
      </c>
      <c r="W63" s="27">
        <f t="shared" ca="1" si="64"/>
        <v>5.2831408174824884E-15</v>
      </c>
      <c r="X63" s="27">
        <f t="shared" ca="1" si="64"/>
        <v>5.2831408174824884E-15</v>
      </c>
      <c r="Y63" s="27">
        <f t="shared" ca="1" si="64"/>
        <v>5.2831408174824884E-15</v>
      </c>
      <c r="Z63" s="27">
        <f t="shared" ca="1" si="64"/>
        <v>5.2831408174824884E-15</v>
      </c>
      <c r="AA63" s="27">
        <f t="shared" ca="1" si="64"/>
        <v>5.2831408174824884E-15</v>
      </c>
      <c r="AB63" s="27">
        <f t="shared" ca="1" si="64"/>
        <v>5.2831408174824884E-15</v>
      </c>
      <c r="AC63" s="27">
        <f t="shared" ca="1" si="64"/>
        <v>5.2831408174824884E-15</v>
      </c>
      <c r="AD63" s="27">
        <f t="shared" ca="1" si="64"/>
        <v>5.2831408174824884E-15</v>
      </c>
      <c r="AE63" s="27">
        <f t="shared" ca="1" si="64"/>
        <v>5.2831408174824884E-15</v>
      </c>
      <c r="AF63" s="27">
        <f t="shared" ca="1" si="64"/>
        <v>5.2831408174824884E-15</v>
      </c>
      <c r="AG63" s="27">
        <f t="shared" ca="1" si="64"/>
        <v>5.2831408174824884E-15</v>
      </c>
      <c r="AH63" s="27">
        <f t="shared" ca="1" si="64"/>
        <v>5.2831408174824884E-15</v>
      </c>
      <c r="AI63" s="27">
        <f t="shared" ca="1" si="64"/>
        <v>5.2831408174824884E-15</v>
      </c>
      <c r="AJ63" s="27">
        <f t="shared" ca="1" si="64"/>
        <v>5.2831408174824884E-15</v>
      </c>
      <c r="AK63" s="27">
        <f t="shared" ca="1" si="64"/>
        <v>5.2831408174824884E-15</v>
      </c>
      <c r="AL63" s="27">
        <f t="shared" ca="1" si="64"/>
        <v>5.2831408174824884E-15</v>
      </c>
      <c r="AM63" s="27">
        <f t="shared" ca="1" si="64"/>
        <v>5.2831408174824884E-15</v>
      </c>
      <c r="AN63" s="27">
        <f t="shared" ca="1" si="64"/>
        <v>5.2831408174824884E-15</v>
      </c>
      <c r="AO63" s="27">
        <f t="shared" ca="1" si="64"/>
        <v>5.2831408174824884E-15</v>
      </c>
      <c r="AP63" s="27">
        <f t="shared" ca="1" si="64"/>
        <v>5.2831408174824884E-15</v>
      </c>
      <c r="AQ63" s="27">
        <f t="shared" ca="1" si="64"/>
        <v>5.2831408174824884E-15</v>
      </c>
      <c r="AR63" s="27">
        <f t="shared" ca="1" si="64"/>
        <v>5.2831408174824884E-15</v>
      </c>
      <c r="AS63" s="27">
        <f t="shared" ca="1" si="64"/>
        <v>5.2831408174824884E-15</v>
      </c>
      <c r="AT63" s="27">
        <f t="shared" ca="1" si="64"/>
        <v>5.2831408174824884E-15</v>
      </c>
      <c r="AU63" s="27">
        <f t="shared" ca="1" si="64"/>
        <v>5.2831408174824884E-15</v>
      </c>
      <c r="AV63" s="27">
        <f t="shared" ca="1" si="64"/>
        <v>5.2831408174824884E-15</v>
      </c>
      <c r="AW63" s="27">
        <f t="shared" ca="1" si="64"/>
        <v>5.2831408174824884E-15</v>
      </c>
      <c r="AX63" s="27">
        <f t="shared" ca="1" si="64"/>
        <v>5.2831408174824884E-15</v>
      </c>
      <c r="AY63" s="27">
        <f t="shared" ca="1" si="64"/>
        <v>5.2831408174824884E-15</v>
      </c>
      <c r="AZ63" s="27">
        <f t="shared" ca="1" si="64"/>
        <v>5.2831408174824884E-15</v>
      </c>
      <c r="BA63" s="27">
        <f t="shared" ca="1" si="64"/>
        <v>5.2831408174824884E-15</v>
      </c>
      <c r="BB63" s="27">
        <f t="shared" ca="1" si="64"/>
        <v>5.2831408174824884E-15</v>
      </c>
      <c r="BC63" s="27">
        <f t="shared" ca="1" si="64"/>
        <v>5.2831408174824884E-15</v>
      </c>
      <c r="BD63" s="27">
        <f t="shared" ca="1" si="64"/>
        <v>5.2831408174824884E-15</v>
      </c>
      <c r="BE63" s="27">
        <f t="shared" ca="1" si="64"/>
        <v>5.2831408174824884E-15</v>
      </c>
      <c r="BF63" s="27">
        <f t="shared" ca="1" si="64"/>
        <v>5.2831408174824884E-15</v>
      </c>
      <c r="BG63" s="27">
        <f t="shared" ca="1" si="64"/>
        <v>5.2831408174824884E-15</v>
      </c>
      <c r="BH63" s="27">
        <f t="shared" ca="1" si="64"/>
        <v>5.2831408174824884E-15</v>
      </c>
      <c r="BI63" s="27">
        <f t="shared" ca="1" si="64"/>
        <v>5.2831408174824884E-15</v>
      </c>
      <c r="BJ63" s="27">
        <f t="shared" ca="1" si="64"/>
        <v>5.2831408174824884E-15</v>
      </c>
      <c r="BK63" s="27">
        <f t="shared" ca="1" si="64"/>
        <v>5.2831408174824884E-15</v>
      </c>
      <c r="BL63" s="27">
        <f t="shared" ca="1" si="64"/>
        <v>5.2831408174824884E-15</v>
      </c>
      <c r="BM63" s="27">
        <f t="shared" ca="1" si="64"/>
        <v>5.2831408174824884E-15</v>
      </c>
      <c r="BN63" s="27">
        <f t="shared" ca="1" si="64"/>
        <v>5.2831408174824884E-15</v>
      </c>
      <c r="BO63" s="27">
        <f t="shared" ref="BO63:CD63" ca="1" si="65">SUM(BO60:BO62)</f>
        <v>5.2831408174824884E-15</v>
      </c>
      <c r="BP63" s="27">
        <f t="shared" ca="1" si="65"/>
        <v>5.2831408174824884E-15</v>
      </c>
      <c r="BQ63" s="27">
        <f t="shared" ca="1" si="65"/>
        <v>5.2831408174824884E-15</v>
      </c>
      <c r="BR63" s="27">
        <f t="shared" ca="1" si="65"/>
        <v>5.2831408174824884E-15</v>
      </c>
      <c r="BS63" s="27">
        <f t="shared" ca="1" si="65"/>
        <v>5.2831408174824884E-15</v>
      </c>
      <c r="BT63" s="27">
        <f t="shared" ca="1" si="65"/>
        <v>5.2831408174824884E-15</v>
      </c>
      <c r="BU63" s="27">
        <f t="shared" ca="1" si="65"/>
        <v>5.2831408174824884E-15</v>
      </c>
      <c r="BV63" s="27">
        <f t="shared" ca="1" si="65"/>
        <v>5.2831408174824884E-15</v>
      </c>
      <c r="BW63" s="27">
        <f t="shared" ca="1" si="65"/>
        <v>5.2831408174824884E-15</v>
      </c>
      <c r="BX63" s="27">
        <f t="shared" ca="1" si="65"/>
        <v>5.2831408174824884E-15</v>
      </c>
      <c r="BY63" s="27">
        <f t="shared" ca="1" si="65"/>
        <v>5.2831408174824884E-15</v>
      </c>
      <c r="BZ63" s="27">
        <f t="shared" ca="1" si="65"/>
        <v>5.2831408174824884E-15</v>
      </c>
      <c r="CA63" s="27">
        <f t="shared" ca="1" si="65"/>
        <v>5.2831408174824884E-15</v>
      </c>
      <c r="CB63" s="27">
        <f t="shared" ca="1" si="65"/>
        <v>5.2831408174824884E-15</v>
      </c>
      <c r="CC63" s="27">
        <f t="shared" ca="1" si="65"/>
        <v>5.2831408174824884E-15</v>
      </c>
      <c r="CD63" s="27">
        <f t="shared" ca="1" si="65"/>
        <v>5.2831408174824884E-15</v>
      </c>
      <c r="CE63" s="5"/>
    </row>
    <row r="64" spans="1:83" x14ac:dyDescent="0.25">
      <c r="A64" s="88"/>
      <c r="B64" s="5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92" t="s">
        <v>125</v>
      </c>
      <c r="B65" s="54"/>
      <c r="C65" s="27">
        <f t="shared" ref="C65:BN65" ca="1" si="66">C57-C63</f>
        <v>0</v>
      </c>
      <c r="D65" s="27">
        <f t="shared" ca="1" si="66"/>
        <v>0</v>
      </c>
      <c r="E65" s="27">
        <f t="shared" ca="1" si="66"/>
        <v>0</v>
      </c>
      <c r="F65" s="27">
        <f t="shared" ca="1" si="66"/>
        <v>0</v>
      </c>
      <c r="G65" s="27">
        <f t="shared" ca="1" si="66"/>
        <v>0</v>
      </c>
      <c r="H65" s="27">
        <f t="shared" ca="1" si="66"/>
        <v>0</v>
      </c>
      <c r="I65" s="27">
        <f t="shared" ca="1" si="66"/>
        <v>0</v>
      </c>
      <c r="J65" s="27">
        <f t="shared" ca="1" si="66"/>
        <v>0</v>
      </c>
      <c r="K65" s="27">
        <f t="shared" ca="1" si="66"/>
        <v>0</v>
      </c>
      <c r="L65" s="27">
        <f t="shared" ca="1" si="66"/>
        <v>0</v>
      </c>
      <c r="M65" s="27">
        <f t="shared" ca="1" si="66"/>
        <v>0</v>
      </c>
      <c r="N65" s="27">
        <f t="shared" ca="1" si="66"/>
        <v>0</v>
      </c>
      <c r="O65" s="27">
        <f t="shared" ca="1" si="66"/>
        <v>0</v>
      </c>
      <c r="P65" s="27">
        <f t="shared" ca="1" si="66"/>
        <v>0</v>
      </c>
      <c r="Q65" s="27">
        <f t="shared" ca="1" si="66"/>
        <v>861.54024722224699</v>
      </c>
      <c r="R65" s="27">
        <f t="shared" ca="1" si="66"/>
        <v>1569.1436446032908</v>
      </c>
      <c r="S65" s="27">
        <f t="shared" ca="1" si="66"/>
        <v>1437.6082145348144</v>
      </c>
      <c r="T65" s="27">
        <f t="shared" ca="1" si="66"/>
        <v>1306.0727844663377</v>
      </c>
      <c r="U65" s="27">
        <f t="shared" ca="1" si="66"/>
        <v>1174.5373543978612</v>
      </c>
      <c r="V65" s="27">
        <f t="shared" ca="1" si="66"/>
        <v>554.38481968181145</v>
      </c>
      <c r="W65" s="27">
        <f t="shared" ca="1" si="66"/>
        <v>-2.9261048903208572E-14</v>
      </c>
      <c r="X65" s="27">
        <f t="shared" ca="1" si="66"/>
        <v>-2.9261048903208572E-14</v>
      </c>
      <c r="Y65" s="27">
        <f t="shared" ca="1" si="66"/>
        <v>-2.9261048903208572E-14</v>
      </c>
      <c r="Z65" s="27">
        <f t="shared" ca="1" si="66"/>
        <v>-2.9261048903208572E-14</v>
      </c>
      <c r="AA65" s="27">
        <f t="shared" ca="1" si="66"/>
        <v>-2.9261048903208572E-14</v>
      </c>
      <c r="AB65" s="27">
        <f t="shared" ca="1" si="66"/>
        <v>-2.9261048903208572E-14</v>
      </c>
      <c r="AC65" s="27">
        <f t="shared" ca="1" si="66"/>
        <v>-2.9261048903208572E-14</v>
      </c>
      <c r="AD65" s="27">
        <f t="shared" ca="1" si="66"/>
        <v>-2.9261048903208572E-14</v>
      </c>
      <c r="AE65" s="27">
        <f t="shared" ca="1" si="66"/>
        <v>-2.9261048903208572E-14</v>
      </c>
      <c r="AF65" s="27">
        <f t="shared" ca="1" si="66"/>
        <v>-2.9261048903208572E-14</v>
      </c>
      <c r="AG65" s="27">
        <f t="shared" ca="1" si="66"/>
        <v>-2.9261048903208572E-14</v>
      </c>
      <c r="AH65" s="27">
        <f t="shared" ca="1" si="66"/>
        <v>-2.9261048903208572E-14</v>
      </c>
      <c r="AI65" s="27">
        <f t="shared" ca="1" si="66"/>
        <v>-2.9261048903208572E-14</v>
      </c>
      <c r="AJ65" s="27">
        <f t="shared" ca="1" si="66"/>
        <v>-2.9261048903208572E-14</v>
      </c>
      <c r="AK65" s="27">
        <f t="shared" ca="1" si="66"/>
        <v>-2.9261048903208572E-14</v>
      </c>
      <c r="AL65" s="27">
        <f t="shared" ca="1" si="66"/>
        <v>-2.9261048903208572E-14</v>
      </c>
      <c r="AM65" s="27">
        <f t="shared" ca="1" si="66"/>
        <v>-2.9261048903208572E-14</v>
      </c>
      <c r="AN65" s="27">
        <f t="shared" ca="1" si="66"/>
        <v>-2.9261048903208572E-14</v>
      </c>
      <c r="AO65" s="27">
        <f t="shared" ca="1" si="66"/>
        <v>-2.9261048903208572E-14</v>
      </c>
      <c r="AP65" s="27">
        <f t="shared" ca="1" si="66"/>
        <v>-2.9261048903208572E-14</v>
      </c>
      <c r="AQ65" s="27">
        <f t="shared" ca="1" si="66"/>
        <v>-2.9261048903208572E-14</v>
      </c>
      <c r="AR65" s="27">
        <f t="shared" ca="1" si="66"/>
        <v>-2.9261048903208572E-14</v>
      </c>
      <c r="AS65" s="27">
        <f t="shared" ca="1" si="66"/>
        <v>-2.9261048903208572E-14</v>
      </c>
      <c r="AT65" s="27">
        <f t="shared" ca="1" si="66"/>
        <v>-2.9261048903208572E-14</v>
      </c>
      <c r="AU65" s="27">
        <f t="shared" ca="1" si="66"/>
        <v>-2.9261048903208572E-14</v>
      </c>
      <c r="AV65" s="27">
        <f t="shared" ca="1" si="66"/>
        <v>-2.9261048903208572E-14</v>
      </c>
      <c r="AW65" s="27">
        <f t="shared" ca="1" si="66"/>
        <v>-2.9261048903208572E-14</v>
      </c>
      <c r="AX65" s="27">
        <f t="shared" ca="1" si="66"/>
        <v>-2.9261048903208572E-14</v>
      </c>
      <c r="AY65" s="27">
        <f t="shared" ca="1" si="66"/>
        <v>-2.9261048903208572E-14</v>
      </c>
      <c r="AZ65" s="27">
        <f t="shared" ca="1" si="66"/>
        <v>-2.9261048903208572E-14</v>
      </c>
      <c r="BA65" s="27">
        <f t="shared" ca="1" si="66"/>
        <v>-2.9261048903208572E-14</v>
      </c>
      <c r="BB65" s="27">
        <f t="shared" ca="1" si="66"/>
        <v>-2.9261048903208572E-14</v>
      </c>
      <c r="BC65" s="27">
        <f t="shared" ca="1" si="66"/>
        <v>-2.9261048903208572E-14</v>
      </c>
      <c r="BD65" s="27">
        <f t="shared" ca="1" si="66"/>
        <v>-2.9261048903208572E-14</v>
      </c>
      <c r="BE65" s="27">
        <f t="shared" ca="1" si="66"/>
        <v>-2.9261048903208572E-14</v>
      </c>
      <c r="BF65" s="27">
        <f t="shared" ca="1" si="66"/>
        <v>-2.9261048903208572E-14</v>
      </c>
      <c r="BG65" s="27">
        <f t="shared" ca="1" si="66"/>
        <v>-2.9261048903208572E-14</v>
      </c>
      <c r="BH65" s="27">
        <f t="shared" ca="1" si="66"/>
        <v>-2.9261048903208572E-14</v>
      </c>
      <c r="BI65" s="27">
        <f t="shared" ca="1" si="66"/>
        <v>-2.9261048903208572E-14</v>
      </c>
      <c r="BJ65" s="27">
        <f t="shared" ca="1" si="66"/>
        <v>-2.9261048903208572E-14</v>
      </c>
      <c r="BK65" s="27">
        <f t="shared" ca="1" si="66"/>
        <v>-2.9261048903208572E-14</v>
      </c>
      <c r="BL65" s="27">
        <f t="shared" ca="1" si="66"/>
        <v>-2.9261048903208572E-14</v>
      </c>
      <c r="BM65" s="27">
        <f t="shared" ca="1" si="66"/>
        <v>-2.9261048903208572E-14</v>
      </c>
      <c r="BN65" s="27">
        <f t="shared" ca="1" si="66"/>
        <v>-2.9261048903208572E-14</v>
      </c>
      <c r="BO65" s="27">
        <f t="shared" ref="BO65:CD65" ca="1" si="67">BO57-BO63</f>
        <v>-2.9261048903208572E-14</v>
      </c>
      <c r="BP65" s="27">
        <f t="shared" ca="1" si="67"/>
        <v>-2.9261048903208572E-14</v>
      </c>
      <c r="BQ65" s="27">
        <f t="shared" ca="1" si="67"/>
        <v>-2.9261048903208572E-14</v>
      </c>
      <c r="BR65" s="27">
        <f t="shared" ca="1" si="67"/>
        <v>-2.9261048903208572E-14</v>
      </c>
      <c r="BS65" s="27">
        <f t="shared" ca="1" si="67"/>
        <v>-2.9261048903208572E-14</v>
      </c>
      <c r="BT65" s="27">
        <f t="shared" ca="1" si="67"/>
        <v>-2.9261048903208572E-14</v>
      </c>
      <c r="BU65" s="27">
        <f t="shared" ca="1" si="67"/>
        <v>-2.9261048903208572E-14</v>
      </c>
      <c r="BV65" s="27">
        <f t="shared" ca="1" si="67"/>
        <v>-2.9261048903208572E-14</v>
      </c>
      <c r="BW65" s="27">
        <f t="shared" ca="1" si="67"/>
        <v>-2.9261048903208572E-14</v>
      </c>
      <c r="BX65" s="27">
        <f t="shared" ca="1" si="67"/>
        <v>-2.9261048903208572E-14</v>
      </c>
      <c r="BY65" s="27">
        <f t="shared" ca="1" si="67"/>
        <v>-2.9261048903208572E-14</v>
      </c>
      <c r="BZ65" s="27">
        <f t="shared" ca="1" si="67"/>
        <v>-2.9261048903208572E-14</v>
      </c>
      <c r="CA65" s="27">
        <f t="shared" ca="1" si="67"/>
        <v>-2.9261048903208572E-14</v>
      </c>
      <c r="CB65" s="27">
        <f t="shared" ca="1" si="67"/>
        <v>-2.9261048903208572E-14</v>
      </c>
      <c r="CC65" s="27">
        <f t="shared" ca="1" si="67"/>
        <v>-2.9261048903208572E-14</v>
      </c>
      <c r="CD65" s="27">
        <f t="shared" ca="1" si="67"/>
        <v>-2.9261048903208572E-14</v>
      </c>
    </row>
    <row r="66" spans="1:83" x14ac:dyDescent="0.25">
      <c r="A66" s="51"/>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72" t="s">
        <v>129</v>
      </c>
      <c r="C67" s="5">
        <f t="shared" ref="C67:AH67" ca="1" si="68">C65/(1-BookIncomeTax)-C65</f>
        <v>0</v>
      </c>
      <c r="D67" s="5">
        <f t="shared" ca="1" si="68"/>
        <v>0</v>
      </c>
      <c r="E67" s="5">
        <f t="shared" ca="1" si="68"/>
        <v>0</v>
      </c>
      <c r="F67" s="5">
        <f t="shared" ca="1" si="68"/>
        <v>0</v>
      </c>
      <c r="G67" s="5">
        <f t="shared" ca="1" si="68"/>
        <v>0</v>
      </c>
      <c r="H67" s="5">
        <f t="shared" ca="1" si="68"/>
        <v>0</v>
      </c>
      <c r="I67" s="5">
        <f t="shared" ca="1" si="68"/>
        <v>0</v>
      </c>
      <c r="J67" s="5">
        <f t="shared" ca="1" si="68"/>
        <v>0</v>
      </c>
      <c r="K67" s="5">
        <f t="shared" ca="1" si="68"/>
        <v>0</v>
      </c>
      <c r="L67" s="5">
        <f t="shared" ca="1" si="68"/>
        <v>0</v>
      </c>
      <c r="M67" s="5">
        <f t="shared" ca="1" si="68"/>
        <v>0</v>
      </c>
      <c r="N67" s="5">
        <f t="shared" ca="1" si="68"/>
        <v>0</v>
      </c>
      <c r="O67" s="5">
        <f t="shared" ca="1" si="68"/>
        <v>0</v>
      </c>
      <c r="P67" s="5">
        <f t="shared" ca="1" si="68"/>
        <v>0</v>
      </c>
      <c r="Q67" s="5">
        <f t="shared" ca="1" si="68"/>
        <v>548.50925723314913</v>
      </c>
      <c r="R67" s="5">
        <f t="shared" ca="1" si="68"/>
        <v>999.01289320896922</v>
      </c>
      <c r="S67" s="5">
        <f t="shared" ca="1" si="68"/>
        <v>915.26938699516018</v>
      </c>
      <c r="T67" s="5">
        <f t="shared" ca="1" si="68"/>
        <v>831.52588078135091</v>
      </c>
      <c r="U67" s="5">
        <f t="shared" ca="1" si="68"/>
        <v>747.78237456754186</v>
      </c>
      <c r="V67" s="5">
        <f t="shared" ca="1" si="68"/>
        <v>352.95531073031862</v>
      </c>
      <c r="W67" s="5">
        <f t="shared" ca="1" si="68"/>
        <v>-1.8629374833630337E-14</v>
      </c>
      <c r="X67" s="5">
        <f t="shared" ca="1" si="68"/>
        <v>-1.8629374833630337E-14</v>
      </c>
      <c r="Y67" s="5">
        <f t="shared" ca="1" si="68"/>
        <v>-1.8629374833630337E-14</v>
      </c>
      <c r="Z67" s="5">
        <f t="shared" ca="1" si="68"/>
        <v>-1.8629374833630337E-14</v>
      </c>
      <c r="AA67" s="5">
        <f t="shared" ca="1" si="68"/>
        <v>-1.8629374833630337E-14</v>
      </c>
      <c r="AB67" s="5">
        <f t="shared" ca="1" si="68"/>
        <v>-1.8629374833630337E-14</v>
      </c>
      <c r="AC67" s="5">
        <f t="shared" ca="1" si="68"/>
        <v>-1.8629374833630337E-14</v>
      </c>
      <c r="AD67" s="5">
        <f t="shared" ca="1" si="68"/>
        <v>-1.8629374833630337E-14</v>
      </c>
      <c r="AE67" s="5">
        <f t="shared" ca="1" si="68"/>
        <v>-1.8629374833630337E-14</v>
      </c>
      <c r="AF67" s="5">
        <f t="shared" ca="1" si="68"/>
        <v>-1.8629374833630337E-14</v>
      </c>
      <c r="AG67" s="5">
        <f t="shared" ca="1" si="68"/>
        <v>-1.8629374833630337E-14</v>
      </c>
      <c r="AH67" s="5">
        <f t="shared" ca="1" si="68"/>
        <v>-1.8629374833630337E-14</v>
      </c>
      <c r="AI67" s="5">
        <f t="shared" ref="AI67:BN67" ca="1" si="69">AI65/(1-BookIncomeTax)-AI65</f>
        <v>-1.8629374833630337E-14</v>
      </c>
      <c r="AJ67" s="5">
        <f t="shared" ca="1" si="69"/>
        <v>-1.8629374833630337E-14</v>
      </c>
      <c r="AK67" s="5">
        <f t="shared" ca="1" si="69"/>
        <v>-1.8629374833630337E-14</v>
      </c>
      <c r="AL67" s="5">
        <f t="shared" ca="1" si="69"/>
        <v>-1.8629374833630337E-14</v>
      </c>
      <c r="AM67" s="5">
        <f t="shared" ca="1" si="69"/>
        <v>-1.8629374833630337E-14</v>
      </c>
      <c r="AN67" s="5">
        <f t="shared" ca="1" si="69"/>
        <v>-1.8629374833630337E-14</v>
      </c>
      <c r="AO67" s="5">
        <f t="shared" ca="1" si="69"/>
        <v>-1.8629374833630337E-14</v>
      </c>
      <c r="AP67" s="5">
        <f t="shared" ca="1" si="69"/>
        <v>-1.8629374833630337E-14</v>
      </c>
      <c r="AQ67" s="5">
        <f t="shared" ca="1" si="69"/>
        <v>-1.8629374833630337E-14</v>
      </c>
      <c r="AR67" s="5">
        <f t="shared" ca="1" si="69"/>
        <v>-1.8629374833630337E-14</v>
      </c>
      <c r="AS67" s="5">
        <f t="shared" ca="1" si="69"/>
        <v>-1.8629374833630337E-14</v>
      </c>
      <c r="AT67" s="5">
        <f t="shared" ca="1" si="69"/>
        <v>-1.8629374833630337E-14</v>
      </c>
      <c r="AU67" s="5">
        <f t="shared" ca="1" si="69"/>
        <v>-1.8629374833630337E-14</v>
      </c>
      <c r="AV67" s="5">
        <f t="shared" ca="1" si="69"/>
        <v>-1.8629374833630337E-14</v>
      </c>
      <c r="AW67" s="5">
        <f t="shared" ca="1" si="69"/>
        <v>-1.8629374833630337E-14</v>
      </c>
      <c r="AX67" s="5">
        <f t="shared" ca="1" si="69"/>
        <v>-1.8629374833630337E-14</v>
      </c>
      <c r="AY67" s="5">
        <f t="shared" ca="1" si="69"/>
        <v>-1.8629374833630337E-14</v>
      </c>
      <c r="AZ67" s="5">
        <f t="shared" ca="1" si="69"/>
        <v>-1.8629374833630337E-14</v>
      </c>
      <c r="BA67" s="5">
        <f t="shared" ca="1" si="69"/>
        <v>-1.8629374833630337E-14</v>
      </c>
      <c r="BB67" s="5">
        <f t="shared" ca="1" si="69"/>
        <v>-1.8629374833630337E-14</v>
      </c>
      <c r="BC67" s="5">
        <f t="shared" ca="1" si="69"/>
        <v>-1.8629374833630337E-14</v>
      </c>
      <c r="BD67" s="5">
        <f t="shared" ca="1" si="69"/>
        <v>-1.8629374833630337E-14</v>
      </c>
      <c r="BE67" s="5">
        <f t="shared" ca="1" si="69"/>
        <v>-1.8629374833630337E-14</v>
      </c>
      <c r="BF67" s="5">
        <f t="shared" ca="1" si="69"/>
        <v>-1.8629374833630337E-14</v>
      </c>
      <c r="BG67" s="5">
        <f t="shared" ca="1" si="69"/>
        <v>-1.8629374833630337E-14</v>
      </c>
      <c r="BH67" s="5">
        <f t="shared" ca="1" si="69"/>
        <v>-1.8629374833630337E-14</v>
      </c>
      <c r="BI67" s="5">
        <f t="shared" ca="1" si="69"/>
        <v>-1.8629374833630337E-14</v>
      </c>
      <c r="BJ67" s="5">
        <f t="shared" ca="1" si="69"/>
        <v>-1.8629374833630337E-14</v>
      </c>
      <c r="BK67" s="5">
        <f t="shared" ca="1" si="69"/>
        <v>-1.8629374833630337E-14</v>
      </c>
      <c r="BL67" s="5">
        <f t="shared" ca="1" si="69"/>
        <v>-1.8629374833630337E-14</v>
      </c>
      <c r="BM67" s="5">
        <f t="shared" ca="1" si="69"/>
        <v>-1.8629374833630337E-14</v>
      </c>
      <c r="BN67" s="5">
        <f t="shared" ca="1" si="69"/>
        <v>-1.8629374833630337E-14</v>
      </c>
      <c r="BO67" s="5">
        <f t="shared" ref="BO67:CD67" ca="1" si="70">BO65/(1-BookIncomeTax)-BO65</f>
        <v>-1.8629374833630337E-14</v>
      </c>
      <c r="BP67" s="5">
        <f t="shared" ca="1" si="70"/>
        <v>-1.8629374833630337E-14</v>
      </c>
      <c r="BQ67" s="5">
        <f t="shared" ca="1" si="70"/>
        <v>-1.8629374833630337E-14</v>
      </c>
      <c r="BR67" s="5">
        <f t="shared" ca="1" si="70"/>
        <v>-1.8629374833630337E-14</v>
      </c>
      <c r="BS67" s="5">
        <f t="shared" ca="1" si="70"/>
        <v>-1.8629374833630337E-14</v>
      </c>
      <c r="BT67" s="5">
        <f t="shared" ca="1" si="70"/>
        <v>-1.8629374833630337E-14</v>
      </c>
      <c r="BU67" s="5">
        <f t="shared" ca="1" si="70"/>
        <v>-1.8629374833630337E-14</v>
      </c>
      <c r="BV67" s="5">
        <f t="shared" ca="1" si="70"/>
        <v>-1.8629374833630337E-14</v>
      </c>
      <c r="BW67" s="5">
        <f t="shared" ca="1" si="70"/>
        <v>-1.8629374833630337E-14</v>
      </c>
      <c r="BX67" s="5">
        <f t="shared" ca="1" si="70"/>
        <v>-1.8629374833630337E-14</v>
      </c>
      <c r="BY67" s="5">
        <f t="shared" ca="1" si="70"/>
        <v>-1.8629374833630337E-14</v>
      </c>
      <c r="BZ67" s="5">
        <f t="shared" ca="1" si="70"/>
        <v>-1.8629374833630337E-14</v>
      </c>
      <c r="CA67" s="5">
        <f t="shared" ca="1" si="70"/>
        <v>-1.8629374833630337E-14</v>
      </c>
      <c r="CB67" s="5">
        <f t="shared" ca="1" si="70"/>
        <v>-1.8629374833630337E-14</v>
      </c>
      <c r="CC67" s="5">
        <f t="shared" ca="1" si="70"/>
        <v>-1.8629374833630337E-14</v>
      </c>
      <c r="CD67" s="5">
        <f t="shared" ca="1" si="70"/>
        <v>-1.8629374833630337E-14</v>
      </c>
      <c r="CE67" s="5"/>
    </row>
    <row r="68" spans="1:83" x14ac:dyDescent="0.25">
      <c r="A68" s="75" t="s">
        <v>131</v>
      </c>
      <c r="B68" s="91"/>
      <c r="C68" s="27">
        <f t="shared" ref="C68:BN68" ca="1" si="71">C65+C67</f>
        <v>0</v>
      </c>
      <c r="D68" s="27">
        <f t="shared" ca="1" si="71"/>
        <v>0</v>
      </c>
      <c r="E68" s="27">
        <f t="shared" ca="1" si="71"/>
        <v>0</v>
      </c>
      <c r="F68" s="27">
        <f t="shared" ca="1" si="71"/>
        <v>0</v>
      </c>
      <c r="G68" s="27">
        <f t="shared" ca="1" si="71"/>
        <v>0</v>
      </c>
      <c r="H68" s="27">
        <f t="shared" ca="1" si="71"/>
        <v>0</v>
      </c>
      <c r="I68" s="27">
        <f t="shared" ca="1" si="71"/>
        <v>0</v>
      </c>
      <c r="J68" s="27">
        <f t="shared" ca="1" si="71"/>
        <v>0</v>
      </c>
      <c r="K68" s="27">
        <f t="shared" ca="1" si="71"/>
        <v>0</v>
      </c>
      <c r="L68" s="27">
        <f t="shared" ca="1" si="71"/>
        <v>0</v>
      </c>
      <c r="M68" s="27">
        <f t="shared" ca="1" si="71"/>
        <v>0</v>
      </c>
      <c r="N68" s="27">
        <f t="shared" ca="1" si="71"/>
        <v>0</v>
      </c>
      <c r="O68" s="27">
        <f t="shared" ca="1" si="71"/>
        <v>0</v>
      </c>
      <c r="P68" s="27">
        <f t="shared" ca="1" si="71"/>
        <v>0</v>
      </c>
      <c r="Q68" s="27">
        <f t="shared" ca="1" si="71"/>
        <v>1410.0495044553961</v>
      </c>
      <c r="R68" s="27">
        <f t="shared" ca="1" si="71"/>
        <v>2568.15653781226</v>
      </c>
      <c r="S68" s="27">
        <f t="shared" ca="1" si="71"/>
        <v>2352.8776015299745</v>
      </c>
      <c r="T68" s="27">
        <f t="shared" ca="1" si="71"/>
        <v>2137.5986652476886</v>
      </c>
      <c r="U68" s="27">
        <f t="shared" ca="1" si="71"/>
        <v>1922.3197289654031</v>
      </c>
      <c r="V68" s="27">
        <f t="shared" ca="1" si="71"/>
        <v>907.34013041213007</v>
      </c>
      <c r="W68" s="27">
        <f t="shared" ca="1" si="71"/>
        <v>-4.7890423736838909E-14</v>
      </c>
      <c r="X68" s="27">
        <f t="shared" ca="1" si="71"/>
        <v>-4.7890423736838909E-14</v>
      </c>
      <c r="Y68" s="27">
        <f t="shared" ca="1" si="71"/>
        <v>-4.7890423736838909E-14</v>
      </c>
      <c r="Z68" s="27">
        <f t="shared" ca="1" si="71"/>
        <v>-4.7890423736838909E-14</v>
      </c>
      <c r="AA68" s="27">
        <f t="shared" ca="1" si="71"/>
        <v>-4.7890423736838909E-14</v>
      </c>
      <c r="AB68" s="27">
        <f t="shared" ca="1" si="71"/>
        <v>-4.7890423736838909E-14</v>
      </c>
      <c r="AC68" s="27">
        <f t="shared" ca="1" si="71"/>
        <v>-4.7890423736838909E-14</v>
      </c>
      <c r="AD68" s="27">
        <f t="shared" ca="1" si="71"/>
        <v>-4.7890423736838909E-14</v>
      </c>
      <c r="AE68" s="27">
        <f t="shared" ca="1" si="71"/>
        <v>-4.7890423736838909E-14</v>
      </c>
      <c r="AF68" s="27">
        <f t="shared" ca="1" si="71"/>
        <v>-4.7890423736838909E-14</v>
      </c>
      <c r="AG68" s="27">
        <f t="shared" ca="1" si="71"/>
        <v>-4.7890423736838909E-14</v>
      </c>
      <c r="AH68" s="27">
        <f t="shared" ca="1" si="71"/>
        <v>-4.7890423736838909E-14</v>
      </c>
      <c r="AI68" s="27">
        <f t="shared" ca="1" si="71"/>
        <v>-4.7890423736838909E-14</v>
      </c>
      <c r="AJ68" s="27">
        <f t="shared" ca="1" si="71"/>
        <v>-4.7890423736838909E-14</v>
      </c>
      <c r="AK68" s="27">
        <f t="shared" ca="1" si="71"/>
        <v>-4.7890423736838909E-14</v>
      </c>
      <c r="AL68" s="27">
        <f t="shared" ca="1" si="71"/>
        <v>-4.7890423736838909E-14</v>
      </c>
      <c r="AM68" s="27">
        <f t="shared" ca="1" si="71"/>
        <v>-4.7890423736838909E-14</v>
      </c>
      <c r="AN68" s="27">
        <f t="shared" ca="1" si="71"/>
        <v>-4.7890423736838909E-14</v>
      </c>
      <c r="AO68" s="27">
        <f t="shared" ca="1" si="71"/>
        <v>-4.7890423736838909E-14</v>
      </c>
      <c r="AP68" s="27">
        <f t="shared" ca="1" si="71"/>
        <v>-4.7890423736838909E-14</v>
      </c>
      <c r="AQ68" s="27">
        <f t="shared" ca="1" si="71"/>
        <v>-4.7890423736838909E-14</v>
      </c>
      <c r="AR68" s="27">
        <f t="shared" ca="1" si="71"/>
        <v>-4.7890423736838909E-14</v>
      </c>
      <c r="AS68" s="27">
        <f t="shared" ca="1" si="71"/>
        <v>-4.7890423736838909E-14</v>
      </c>
      <c r="AT68" s="27">
        <f t="shared" ca="1" si="71"/>
        <v>-4.7890423736838909E-14</v>
      </c>
      <c r="AU68" s="27">
        <f t="shared" ca="1" si="71"/>
        <v>-4.7890423736838909E-14</v>
      </c>
      <c r="AV68" s="27">
        <f t="shared" ca="1" si="71"/>
        <v>-4.7890423736838909E-14</v>
      </c>
      <c r="AW68" s="27">
        <f t="shared" ca="1" si="71"/>
        <v>-4.7890423736838909E-14</v>
      </c>
      <c r="AX68" s="27">
        <f t="shared" ca="1" si="71"/>
        <v>-4.7890423736838909E-14</v>
      </c>
      <c r="AY68" s="27">
        <f t="shared" ca="1" si="71"/>
        <v>-4.7890423736838909E-14</v>
      </c>
      <c r="AZ68" s="27">
        <f t="shared" ca="1" si="71"/>
        <v>-4.7890423736838909E-14</v>
      </c>
      <c r="BA68" s="27">
        <f t="shared" ca="1" si="71"/>
        <v>-4.7890423736838909E-14</v>
      </c>
      <c r="BB68" s="27">
        <f t="shared" ca="1" si="71"/>
        <v>-4.7890423736838909E-14</v>
      </c>
      <c r="BC68" s="27">
        <f t="shared" ca="1" si="71"/>
        <v>-4.7890423736838909E-14</v>
      </c>
      <c r="BD68" s="27">
        <f t="shared" ca="1" si="71"/>
        <v>-4.7890423736838909E-14</v>
      </c>
      <c r="BE68" s="27">
        <f t="shared" ca="1" si="71"/>
        <v>-4.7890423736838909E-14</v>
      </c>
      <c r="BF68" s="27">
        <f t="shared" ca="1" si="71"/>
        <v>-4.7890423736838909E-14</v>
      </c>
      <c r="BG68" s="27">
        <f t="shared" ca="1" si="71"/>
        <v>-4.7890423736838909E-14</v>
      </c>
      <c r="BH68" s="27">
        <f t="shared" ca="1" si="71"/>
        <v>-4.7890423736838909E-14</v>
      </c>
      <c r="BI68" s="27">
        <f t="shared" ca="1" si="71"/>
        <v>-4.7890423736838909E-14</v>
      </c>
      <c r="BJ68" s="27">
        <f t="shared" ca="1" si="71"/>
        <v>-4.7890423736838909E-14</v>
      </c>
      <c r="BK68" s="27">
        <f t="shared" ca="1" si="71"/>
        <v>-4.7890423736838909E-14</v>
      </c>
      <c r="BL68" s="27">
        <f t="shared" ca="1" si="71"/>
        <v>-4.7890423736838909E-14</v>
      </c>
      <c r="BM68" s="27">
        <f t="shared" ca="1" si="71"/>
        <v>-4.7890423736838909E-14</v>
      </c>
      <c r="BN68" s="27">
        <f t="shared" ca="1" si="71"/>
        <v>-4.7890423736838909E-14</v>
      </c>
      <c r="BO68" s="27">
        <f t="shared" ref="BO68:CD68" ca="1" si="72">BO65+BO67</f>
        <v>-4.7890423736838909E-14</v>
      </c>
      <c r="BP68" s="27">
        <f t="shared" ca="1" si="72"/>
        <v>-4.7890423736838909E-14</v>
      </c>
      <c r="BQ68" s="27">
        <f t="shared" ca="1" si="72"/>
        <v>-4.7890423736838909E-14</v>
      </c>
      <c r="BR68" s="27">
        <f t="shared" ca="1" si="72"/>
        <v>-4.7890423736838909E-14</v>
      </c>
      <c r="BS68" s="27">
        <f t="shared" ca="1" si="72"/>
        <v>-4.7890423736838909E-14</v>
      </c>
      <c r="BT68" s="27">
        <f t="shared" ca="1" si="72"/>
        <v>-4.7890423736838909E-14</v>
      </c>
      <c r="BU68" s="27">
        <f t="shared" ca="1" si="72"/>
        <v>-4.7890423736838909E-14</v>
      </c>
      <c r="BV68" s="27">
        <f t="shared" ca="1" si="72"/>
        <v>-4.7890423736838909E-14</v>
      </c>
      <c r="BW68" s="27">
        <f t="shared" ca="1" si="72"/>
        <v>-4.7890423736838909E-14</v>
      </c>
      <c r="BX68" s="27">
        <f t="shared" ca="1" si="72"/>
        <v>-4.7890423736838909E-14</v>
      </c>
      <c r="BY68" s="27">
        <f t="shared" ca="1" si="72"/>
        <v>-4.7890423736838909E-14</v>
      </c>
      <c r="BZ68" s="27">
        <f t="shared" ca="1" si="72"/>
        <v>-4.7890423736838909E-14</v>
      </c>
      <c r="CA68" s="27">
        <f t="shared" ca="1" si="72"/>
        <v>-4.7890423736838909E-14</v>
      </c>
      <c r="CB68" s="27">
        <f t="shared" ca="1" si="72"/>
        <v>-4.7890423736838909E-14</v>
      </c>
      <c r="CC68" s="27">
        <f t="shared" ca="1" si="72"/>
        <v>-4.7890423736838909E-14</v>
      </c>
      <c r="CD68" s="27">
        <f t="shared" ca="1" si="72"/>
        <v>-4.7890423736838909E-14</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93" t="s">
        <v>133</v>
      </c>
      <c r="B70" s="50">
        <f ca="1">NPV('LookUp Ranges'!$B$137,D68:OFFSET($D$68,0,(Inservice-FirstYear+'Depreciation-Recommendation'!$C$1)-1))+C68</f>
        <v>3996.0880748436198</v>
      </c>
      <c r="C70" s="469"/>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94" t="str">
        <f>"(Discounted at "&amp;TEXT(WACC,"0.00%")&amp;" WACC rate)"</f>
        <v>(Discounted at 6.62% WACC rate)</v>
      </c>
      <c r="B71" s="95"/>
    </row>
  </sheetData>
  <mergeCells count="2">
    <mergeCell ref="A2:B2"/>
    <mergeCell ref="A3:B3"/>
  </mergeCells>
  <phoneticPr fontId="39" type="noConversion"/>
  <conditionalFormatting sqref="E14:CD14 D66:CD70 D56:CD59 D4:CD13 D15:CD35 D37:CD52 D54:CD54 W53:CD53">
    <cfRule type="expression" dxfId="2530" priority="553">
      <formula>$D$4=""</formula>
    </cfRule>
  </conditionalFormatting>
  <conditionalFormatting sqref="E66:CD70 E56:CD59 E37:CD52 E4:CD35 E54:CD54 W53:CD53">
    <cfRule type="expression" dxfId="2529" priority="552">
      <formula>$E$4=""</formula>
    </cfRule>
  </conditionalFormatting>
  <conditionalFormatting sqref="F66:CD70 F56:CD59 F37:CD52 F4:CD35 F54:CD54 W53:CD53">
    <cfRule type="expression" dxfId="2528" priority="551">
      <formula>$F$4=""</formula>
    </cfRule>
  </conditionalFormatting>
  <conditionalFormatting sqref="G66:CD70 G56:CD59 G37:CD52 G4:CD35 G54:CD54 W53:CD53">
    <cfRule type="expression" dxfId="2527" priority="550">
      <formula>$G$4=""</formula>
    </cfRule>
  </conditionalFormatting>
  <conditionalFormatting sqref="H66:CD70 H56:CD59 H37:CD52 H4:CD35 H54:CD54 W53:CD53">
    <cfRule type="expression" dxfId="2526" priority="549">
      <formula>$H$4=""</formula>
    </cfRule>
  </conditionalFormatting>
  <conditionalFormatting sqref="I66:CD70 I56:CD59 I37:CD52 I4:CD35 I54:CD54 W53:CD53">
    <cfRule type="expression" dxfId="2525" priority="548">
      <formula>$I$4=""</formula>
    </cfRule>
  </conditionalFormatting>
  <conditionalFormatting sqref="J66:CD70 J56:CD59 J37:CD52 J4:CD35 J54:CD54 W53:CD53">
    <cfRule type="expression" dxfId="2524" priority="547">
      <formula>$J$4=""</formula>
    </cfRule>
  </conditionalFormatting>
  <conditionalFormatting sqref="K66:CD70 K56:CD59 K37:CD52 K4:CD35 K54:CD54 W53:CD53">
    <cfRule type="expression" dxfId="2523" priority="546">
      <formula>$K$4=""</formula>
    </cfRule>
  </conditionalFormatting>
  <conditionalFormatting sqref="L66:CD70 L56:CD59 L37:CD52 L4:CD35 L54:CD54 W53:CD53">
    <cfRule type="expression" dxfId="2522" priority="545">
      <formula>$L$4=""</formula>
    </cfRule>
  </conditionalFormatting>
  <conditionalFormatting sqref="M66:CD70 M56:CD59 M37:CD52 M4:CD35 M54:CD54 W53:CD53">
    <cfRule type="expression" dxfId="2521" priority="544">
      <formula>$M$4=""</formula>
    </cfRule>
  </conditionalFormatting>
  <conditionalFormatting sqref="N66:CD70 N56:CD59 N37:CD52 N4:CD35 N54:CD54 W53:CD53">
    <cfRule type="expression" dxfId="2520" priority="543">
      <formula>$N$4=""</formula>
    </cfRule>
  </conditionalFormatting>
  <conditionalFormatting sqref="O66:CD70 O56:CD59 O37:CD52 O4:CD35 O54:CD54 W53:CD53">
    <cfRule type="expression" dxfId="2519" priority="542">
      <formula>$O$4=""</formula>
    </cfRule>
  </conditionalFormatting>
  <conditionalFormatting sqref="P66:CD70 P56:CD59 P37:CD52 P4:CD35 P54:CD54 W53:CD53">
    <cfRule type="expression" dxfId="2518" priority="541">
      <formula>$P$4=""</formula>
    </cfRule>
  </conditionalFormatting>
  <conditionalFormatting sqref="Q66:CD70 Q56:CD59 Q37:CD52 Q4:CD35 Q54:CD54 W53:CD53">
    <cfRule type="expression" dxfId="2517" priority="540">
      <formula>$Q$4=""</formula>
    </cfRule>
  </conditionalFormatting>
  <conditionalFormatting sqref="R66:CD70 R56:CD59 R37:CD52 R4:CD35 R54:CD54 W53:CD53">
    <cfRule type="expression" dxfId="2516" priority="539">
      <formula>$R$4=""</formula>
    </cfRule>
  </conditionalFormatting>
  <conditionalFormatting sqref="S66:CD70 S56:CD59 S37:CD52 S4:CD35 S54:CD54 W53:CD53">
    <cfRule type="expression" dxfId="2515" priority="538">
      <formula>$S$4=""</formula>
    </cfRule>
  </conditionalFormatting>
  <conditionalFormatting sqref="T66:CD70 T56:CD59 T4:CD35 T37:CD52 T54:CD54 W53:CD53">
    <cfRule type="expression" dxfId="2514" priority="537">
      <formula>$T$4=""</formula>
    </cfRule>
  </conditionalFormatting>
  <conditionalFormatting sqref="U66:CD70 U56:CD59 U4:CD35 U37:CD52 U54:CD54 W53:CD53">
    <cfRule type="expression" dxfId="2513" priority="536">
      <formula>$U$4=""</formula>
    </cfRule>
  </conditionalFormatting>
  <conditionalFormatting sqref="V66:CD70 V56:CD59 V4:CD35 V37:CD52 V54:CD54 W53:CD53">
    <cfRule type="expression" dxfId="2512" priority="535">
      <formula>$V$4=""</formula>
    </cfRule>
  </conditionalFormatting>
  <conditionalFormatting sqref="W66:CD70 W56:CD59 W4:CD35 W37:CD54">
    <cfRule type="expression" dxfId="2511" priority="534">
      <formula>$W$4=""</formula>
    </cfRule>
  </conditionalFormatting>
  <conditionalFormatting sqref="X66:CD70 X56:CD59 X4:CD35 X37:CD54">
    <cfRule type="expression" dxfId="2510" priority="533">
      <formula>$X$4=""</formula>
    </cfRule>
  </conditionalFormatting>
  <conditionalFormatting sqref="Y66:CD70 Y56:CD59 Y4:CD35 Y37:CD54">
    <cfRule type="expression" dxfId="2509" priority="532">
      <formula>$Y$4=""</formula>
    </cfRule>
  </conditionalFormatting>
  <conditionalFormatting sqref="Z66:CD70 Z56:CD59 Z4:CD35 Z37:CD54">
    <cfRule type="expression" dxfId="2508" priority="531">
      <formula>$Z$4=""</formula>
    </cfRule>
  </conditionalFormatting>
  <conditionalFormatting sqref="AA66:CD70 AA56:CD59 AA4:CD35 AA37:CD54">
    <cfRule type="expression" dxfId="2507" priority="530">
      <formula>$AA$4=""</formula>
    </cfRule>
  </conditionalFormatting>
  <conditionalFormatting sqref="AY66:CD70 AY56:CD59 AY4:CD35 AY37:CD54">
    <cfRule type="expression" dxfId="2506" priority="506">
      <formula>$AY$4=""</formula>
    </cfRule>
  </conditionalFormatting>
  <conditionalFormatting sqref="AX66:CD70 AX56:CD59 AX4:CD35 AX37:CD54">
    <cfRule type="expression" dxfId="2505" priority="507">
      <formula>$AX$4=""</formula>
    </cfRule>
  </conditionalFormatting>
  <conditionalFormatting sqref="AW66:CD70 AW56:CD59 AW4:CD35 AW37:CD54">
    <cfRule type="expression" dxfId="2504" priority="508">
      <formula>$AW$4=""</formula>
    </cfRule>
  </conditionalFormatting>
  <conditionalFormatting sqref="AV66:CD70 AV56:CD59 AV4:CD35 AV37:CD54">
    <cfRule type="expression" dxfId="2503" priority="509">
      <formula>$AV$4=""</formula>
    </cfRule>
  </conditionalFormatting>
  <conditionalFormatting sqref="AU66:CD70 AU56:CD59 AU4:CD35 AU37:CD54">
    <cfRule type="expression" dxfId="2502" priority="510">
      <formula>$AU$4=""</formula>
    </cfRule>
  </conditionalFormatting>
  <conditionalFormatting sqref="AT66:CD70 AT56:CD59 AT4:CD35 AT37:CD54">
    <cfRule type="expression" dxfId="2501" priority="511">
      <formula>$AT$4=""</formula>
    </cfRule>
  </conditionalFormatting>
  <conditionalFormatting sqref="AS66:CD70 AS56:CD59 AS4:CD35 AS37:CD54">
    <cfRule type="expression" dxfId="2500" priority="512">
      <formula>$AS$4=""</formula>
    </cfRule>
  </conditionalFormatting>
  <conditionalFormatting sqref="AR66:CD70 AR56:CD59 AR4:CD35 AR37:CD54">
    <cfRule type="expression" dxfId="2499" priority="513">
      <formula>$AR$4=""</formula>
    </cfRule>
  </conditionalFormatting>
  <conditionalFormatting sqref="AQ66:CD70 AQ56:CD59 AQ4:CD35 AQ37:CD54">
    <cfRule type="expression" dxfId="2498" priority="514">
      <formula>$AQ$4=""</formula>
    </cfRule>
  </conditionalFormatting>
  <conditionalFormatting sqref="AP66:CD70 AP56:CD59 AP4:CD35 AP37:CD54">
    <cfRule type="expression" dxfId="2497" priority="515">
      <formula>$AP$4=""</formula>
    </cfRule>
  </conditionalFormatting>
  <conditionalFormatting sqref="AO66:CD70 AO56:CD59 AO4:CD35 AO37:CD54">
    <cfRule type="expression" dxfId="2496" priority="516">
      <formula>$AO$4=""</formula>
    </cfRule>
  </conditionalFormatting>
  <conditionalFormatting sqref="AN66:CD70 AN56:CD59 AN4:CD35 AN37:CD54">
    <cfRule type="expression" dxfId="2495" priority="517">
      <formula>$AN$4=""</formula>
    </cfRule>
  </conditionalFormatting>
  <conditionalFormatting sqref="AM66:CD70 AM56:CD59 AM4:CD35 AM37:CD54">
    <cfRule type="expression" dxfId="2494" priority="518">
      <formula>$AM$4=""</formula>
    </cfRule>
  </conditionalFormatting>
  <conditionalFormatting sqref="AL66:CD70 AL56:CD59 AL4:CD35 AL37:CD54">
    <cfRule type="expression" dxfId="2493" priority="519">
      <formula>$AL$4=""</formula>
    </cfRule>
  </conditionalFormatting>
  <conditionalFormatting sqref="AK66:CD70 AK56:CD59 AK4:CD35 AK37:CD54">
    <cfRule type="expression" dxfId="2492" priority="520">
      <formula>$AK$4=""</formula>
    </cfRule>
  </conditionalFormatting>
  <conditionalFormatting sqref="AJ66:CD70 AJ56:CD59 AJ4:CD35 AJ37:CD54">
    <cfRule type="expression" dxfId="2491" priority="521">
      <formula>$AJ$4=""</formula>
    </cfRule>
  </conditionalFormatting>
  <conditionalFormatting sqref="AI66:CD70 AI56:CD59 AI4:CD35 AI37:CD54">
    <cfRule type="expression" dxfId="2490" priority="522">
      <formula>$AI$4=""</formula>
    </cfRule>
  </conditionalFormatting>
  <conditionalFormatting sqref="AH66:CD70 AH56:CD59 AH4:CD35 AH37:CD54">
    <cfRule type="expression" dxfId="2489" priority="523">
      <formula>$AH$4=""</formula>
    </cfRule>
  </conditionalFormatting>
  <conditionalFormatting sqref="AG66:CD70 AG56:CD59 AG4:CD35 AG37:CD54">
    <cfRule type="expression" dxfId="2488" priority="524">
      <formula>$AG$4=""</formula>
    </cfRule>
  </conditionalFormatting>
  <conditionalFormatting sqref="AF66:CD70 AF56:CD59 AF4:CD35 AF37:CD54">
    <cfRule type="expression" dxfId="2487" priority="525">
      <formula>$AF$4=""</formula>
    </cfRule>
  </conditionalFormatting>
  <conditionalFormatting sqref="AE66:CD70 AE56:CD59 AE4:CD35 AE37:CD54">
    <cfRule type="expression" dxfId="2486" priority="526">
      <formula>$AE$4=""</formula>
    </cfRule>
  </conditionalFormatting>
  <conditionalFormatting sqref="AD66:CD70 AD56:CD59 AD4:CD35 AD37:CD54">
    <cfRule type="expression" dxfId="2485" priority="527">
      <formula>$AD$4=""</formula>
    </cfRule>
  </conditionalFormatting>
  <conditionalFormatting sqref="AC66:CD70 AC56:CD59 AC4:CD35 AC37:CD54">
    <cfRule type="expression" dxfId="2484" priority="528">
      <formula>$AC$4=""</formula>
    </cfRule>
  </conditionalFormatting>
  <conditionalFormatting sqref="AB66:CD70 AB56:CD59 AB4:CD35 AB37:CD54">
    <cfRule type="expression" dxfId="2483" priority="529">
      <formula>$AB$4=""</formula>
    </cfRule>
  </conditionalFormatting>
  <conditionalFormatting sqref="BA66:CD70 BA56:CD59 BA4:CD35 BA37:CD54">
    <cfRule type="expression" dxfId="2482" priority="504">
      <formula>$BA$4=""</formula>
    </cfRule>
  </conditionalFormatting>
  <conditionalFormatting sqref="BO66:CD70 BO56:CD59 BO4:CD35 BO37:CD54">
    <cfRule type="expression" dxfId="2481" priority="490">
      <formula>$BO$4=""</formula>
    </cfRule>
  </conditionalFormatting>
  <conditionalFormatting sqref="BN66:CD70 BN56:CD59 BN4:CD35 BN37:CD54">
    <cfRule type="expression" dxfId="2480" priority="491">
      <formula>$BN$4=""</formula>
    </cfRule>
  </conditionalFormatting>
  <conditionalFormatting sqref="BM66:CD70 BM56:CD59 BM4:CD35 BM37:CD54">
    <cfRule type="expression" dxfId="2479" priority="492">
      <formula>$BM$4=""</formula>
    </cfRule>
  </conditionalFormatting>
  <conditionalFormatting sqref="BL66:CD70 BL56:CD59 BL4:CD35 BL37:CD54">
    <cfRule type="expression" dxfId="2478" priority="493">
      <formula>$BL$4=""</formula>
    </cfRule>
  </conditionalFormatting>
  <conditionalFormatting sqref="BK66:CD70 BK56:CD59 BK4:CD35 BK37:CD54">
    <cfRule type="expression" dxfId="2477" priority="494">
      <formula>$BK$4=""</formula>
    </cfRule>
  </conditionalFormatting>
  <conditionalFormatting sqref="BJ66:CD70 BJ56:CD59 BJ4:CD35 BJ37:CD54">
    <cfRule type="expression" dxfId="2476" priority="495">
      <formula>$BJ$4=""</formula>
    </cfRule>
  </conditionalFormatting>
  <conditionalFormatting sqref="BI66:CD70 BI56:CD59 BI4:CD35 BI37:CD54">
    <cfRule type="expression" dxfId="2475" priority="496">
      <formula>$BI$4=""</formula>
    </cfRule>
  </conditionalFormatting>
  <conditionalFormatting sqref="BH66:CD70 BH56:CD59 BH4:CD35 BH37:CD54">
    <cfRule type="expression" dxfId="2474" priority="497">
      <formula>$BH$4=""</formula>
    </cfRule>
  </conditionalFormatting>
  <conditionalFormatting sqref="BG66:CD70 BG56:CD59 BG4:CD35 BG37:CD54">
    <cfRule type="expression" dxfId="2473" priority="498">
      <formula>$BG$4=""</formula>
    </cfRule>
  </conditionalFormatting>
  <conditionalFormatting sqref="BF66:CD70 BF56:CD59 BF4:CD35 BF37:CD54">
    <cfRule type="expression" dxfId="2472" priority="499">
      <formula>$BF$4=""</formula>
    </cfRule>
  </conditionalFormatting>
  <conditionalFormatting sqref="BE66:CD70 BE56:CD59 BE4:CD35 BE37:CD54">
    <cfRule type="expression" dxfId="2471" priority="500">
      <formula>$BE$4=""</formula>
    </cfRule>
  </conditionalFormatting>
  <conditionalFormatting sqref="BD66:CD70 BD56:CD59 BD4:CD35 BD37:CD54">
    <cfRule type="expression" dxfId="2470" priority="501">
      <formula>$BD$4=""</formula>
    </cfRule>
  </conditionalFormatting>
  <conditionalFormatting sqref="BB66:CD70 BB56:CD59 BB4:CD35 BB37:CD54">
    <cfRule type="expression" dxfId="2469" priority="503">
      <formula>$BB$4=""</formula>
    </cfRule>
  </conditionalFormatting>
  <conditionalFormatting sqref="AZ66:CD70 AZ56:CD59 AZ4:CD35 AZ37:CD54">
    <cfRule type="expression" dxfId="2468" priority="505">
      <formula>$AZ$4=""</formula>
    </cfRule>
  </conditionalFormatting>
  <conditionalFormatting sqref="CD66:CD70 CD56:CD59 CD4:CD35 CD37:CD54">
    <cfRule type="expression" dxfId="2467" priority="475">
      <formula>$CD$4=""</formula>
    </cfRule>
  </conditionalFormatting>
  <conditionalFormatting sqref="BP66:CD70 BP56:CD59 BP4:CD35 BP37:CD54">
    <cfRule type="expression" dxfId="2466" priority="489">
      <formula>$BP$4=""</formula>
    </cfRule>
  </conditionalFormatting>
  <conditionalFormatting sqref="BQ66:CD70 BQ56:CD59 BQ4:CD35 BQ37:CD54">
    <cfRule type="expression" dxfId="2465" priority="488">
      <formula>$BQ$4=""</formula>
    </cfRule>
  </conditionalFormatting>
  <conditionalFormatting sqref="BR66:CD70 BR56:CD59 BR4:CD35 BR37:CD54">
    <cfRule type="expression" dxfId="2464" priority="487">
      <formula>$BR$4=""</formula>
    </cfRule>
  </conditionalFormatting>
  <conditionalFormatting sqref="BS66:CD70 BS56:CD59 BS4:CD35 BS37:CD54">
    <cfRule type="expression" dxfId="2463" priority="486">
      <formula>$BS$4=""</formula>
    </cfRule>
  </conditionalFormatting>
  <conditionalFormatting sqref="BT66:CD70 BT56:CD59 BT4:CD35 BT37:CD54">
    <cfRule type="expression" dxfId="2462" priority="485">
      <formula>$BT$4=""</formula>
    </cfRule>
  </conditionalFormatting>
  <conditionalFormatting sqref="BU66:CD70 BU56:CD59 BU4:CD35 BU37:CD54">
    <cfRule type="expression" dxfId="2461" priority="484">
      <formula>$BU$4=""</formula>
    </cfRule>
  </conditionalFormatting>
  <conditionalFormatting sqref="BV66:CD70 BV56:CD59 BV4:CD35 BV37:CD54">
    <cfRule type="expression" dxfId="2460" priority="483">
      <formula>$BV$4=""</formula>
    </cfRule>
  </conditionalFormatting>
  <conditionalFormatting sqref="BW66:CD70 BW56:CD59 BW4:CD35 BW37:CD54">
    <cfRule type="expression" dxfId="2459" priority="482">
      <formula>$BW$4=""</formula>
    </cfRule>
  </conditionalFormatting>
  <conditionalFormatting sqref="BX66:CD70 BX56:CD59 BX4:CD35 BX37:CD54">
    <cfRule type="expression" dxfId="2458" priority="481">
      <formula>$BX$4=""</formula>
    </cfRule>
  </conditionalFormatting>
  <conditionalFormatting sqref="BY66:CD70 BY56:CD59 BY4:CD35 BY37:CD54">
    <cfRule type="expression" dxfId="2457" priority="480">
      <formula>$BY$4=""</formula>
    </cfRule>
  </conditionalFormatting>
  <conditionalFormatting sqref="BZ66:CD70 BZ56:CD59 BZ4:CD35 BZ37:CD54">
    <cfRule type="expression" dxfId="2456" priority="479">
      <formula>$BZ$4=""</formula>
    </cfRule>
  </conditionalFormatting>
  <conditionalFormatting sqref="CA66:CD70 CA56:CD59 CA4:CD35 CA37:CD54">
    <cfRule type="expression" dxfId="2455" priority="478">
      <formula>$CA$4=""</formula>
    </cfRule>
  </conditionalFormatting>
  <conditionalFormatting sqref="CB66:CD70 CB56:CD59 CB4:CD35 CB37:CD54">
    <cfRule type="expression" dxfId="2454" priority="477">
      <formula>$CB$4=""</formula>
    </cfRule>
  </conditionalFormatting>
  <conditionalFormatting sqref="CC66:CD70 CC56:CD59 CC4:CD35 CC37:CD54">
    <cfRule type="expression" dxfId="2453" priority="476">
      <formula>$CC$4=""</formula>
    </cfRule>
  </conditionalFormatting>
  <conditionalFormatting sqref="BC66:CD70 BC56:CD59 BC4:CD35 BC37:CD54">
    <cfRule type="expression" dxfId="2452" priority="502">
      <formula>$BC$4=""</formula>
    </cfRule>
  </conditionalFormatting>
  <conditionalFormatting sqref="D60:CD60">
    <cfRule type="expression" dxfId="2451" priority="474">
      <formula>$D$4=""</formula>
    </cfRule>
  </conditionalFormatting>
  <conditionalFormatting sqref="E60:CD60">
    <cfRule type="expression" dxfId="2450" priority="473">
      <formula>$E$4=""</formula>
    </cfRule>
  </conditionalFormatting>
  <conditionalFormatting sqref="F60:CD60">
    <cfRule type="expression" dxfId="2449" priority="472">
      <formula>$F$4=""</formula>
    </cfRule>
  </conditionalFormatting>
  <conditionalFormatting sqref="G60:CD60">
    <cfRule type="expression" dxfId="2448" priority="471">
      <formula>$G$4=""</formula>
    </cfRule>
  </conditionalFormatting>
  <conditionalFormatting sqref="H60:CD60">
    <cfRule type="expression" dxfId="2447" priority="470">
      <formula>$H$4=""</formula>
    </cfRule>
  </conditionalFormatting>
  <conditionalFormatting sqref="I60:CD60">
    <cfRule type="expression" dxfId="2446" priority="469">
      <formula>$I$4=""</formula>
    </cfRule>
  </conditionalFormatting>
  <conditionalFormatting sqref="J60:CD60">
    <cfRule type="expression" dxfId="2445" priority="468">
      <formula>$J$4=""</formula>
    </cfRule>
  </conditionalFormatting>
  <conditionalFormatting sqref="K60:CD60">
    <cfRule type="expression" dxfId="2444" priority="467">
      <formula>$K$4=""</formula>
    </cfRule>
  </conditionalFormatting>
  <conditionalFormatting sqref="L60:CD60">
    <cfRule type="expression" dxfId="2443" priority="466">
      <formula>$L$4=""</formula>
    </cfRule>
  </conditionalFormatting>
  <conditionalFormatting sqref="M60:CD60">
    <cfRule type="expression" dxfId="2442" priority="465">
      <formula>$M$4=""</formula>
    </cfRule>
  </conditionalFormatting>
  <conditionalFormatting sqref="N60:CD60">
    <cfRule type="expression" dxfId="2441" priority="464">
      <formula>$N$4=""</formula>
    </cfRule>
  </conditionalFormatting>
  <conditionalFormatting sqref="O60:CD60">
    <cfRule type="expression" dxfId="2440" priority="463">
      <formula>$O$4=""</formula>
    </cfRule>
  </conditionalFormatting>
  <conditionalFormatting sqref="P60:CD60">
    <cfRule type="expression" dxfId="2439" priority="462">
      <formula>$P$4=""</formula>
    </cfRule>
  </conditionalFormatting>
  <conditionalFormatting sqref="Q60:CD60">
    <cfRule type="expression" dxfId="2438" priority="461">
      <formula>$Q$4=""</formula>
    </cfRule>
  </conditionalFormatting>
  <conditionalFormatting sqref="R60:CD60">
    <cfRule type="expression" dxfId="2437" priority="460">
      <formula>$R$4=""</formula>
    </cfRule>
  </conditionalFormatting>
  <conditionalFormatting sqref="S60:CD60">
    <cfRule type="expression" dxfId="2436" priority="459">
      <formula>$S$4=""</formula>
    </cfRule>
  </conditionalFormatting>
  <conditionalFormatting sqref="T60:CD60">
    <cfRule type="expression" dxfId="2435" priority="458">
      <formula>$T$4=""</formula>
    </cfRule>
  </conditionalFormatting>
  <conditionalFormatting sqref="U60:CD60">
    <cfRule type="expression" dxfId="2434" priority="457">
      <formula>$U$4=""</formula>
    </cfRule>
  </conditionalFormatting>
  <conditionalFormatting sqref="V60:CD60">
    <cfRule type="expression" dxfId="2433" priority="456">
      <formula>$V$4=""</formula>
    </cfRule>
  </conditionalFormatting>
  <conditionalFormatting sqref="W60:CD60">
    <cfRule type="expression" dxfId="2432" priority="455">
      <formula>$W$4=""</formula>
    </cfRule>
  </conditionalFormatting>
  <conditionalFormatting sqref="X60:CD60">
    <cfRule type="expression" dxfId="2431" priority="454">
      <formula>$X$4=""</formula>
    </cfRule>
  </conditionalFormatting>
  <conditionalFormatting sqref="Y60:CD60">
    <cfRule type="expression" dxfId="2430" priority="453">
      <formula>$Y$4=""</formula>
    </cfRule>
  </conditionalFormatting>
  <conditionalFormatting sqref="Z60:CD60">
    <cfRule type="expression" dxfId="2429" priority="452">
      <formula>$Z$4=""</formula>
    </cfRule>
  </conditionalFormatting>
  <conditionalFormatting sqref="AA60:CD60">
    <cfRule type="expression" dxfId="2428" priority="451">
      <formula>$AA$4=""</formula>
    </cfRule>
  </conditionalFormatting>
  <conditionalFormatting sqref="AY60:CD60">
    <cfRule type="expression" dxfId="2427" priority="427">
      <formula>$AY$4=""</formula>
    </cfRule>
  </conditionalFormatting>
  <conditionalFormatting sqref="AX60:CD60">
    <cfRule type="expression" dxfId="2426" priority="428">
      <formula>$AX$4=""</formula>
    </cfRule>
  </conditionalFormatting>
  <conditionalFormatting sqref="AW60:CD60">
    <cfRule type="expression" dxfId="2425" priority="429">
      <formula>$AW$4=""</formula>
    </cfRule>
  </conditionalFormatting>
  <conditionalFormatting sqref="AV60:CD60">
    <cfRule type="expression" dxfId="2424" priority="430">
      <formula>$AV$4=""</formula>
    </cfRule>
  </conditionalFormatting>
  <conditionalFormatting sqref="AU60:CD60">
    <cfRule type="expression" dxfId="2423" priority="431">
      <formula>$AU$4=""</formula>
    </cfRule>
  </conditionalFormatting>
  <conditionalFormatting sqref="AT60:CD60">
    <cfRule type="expression" dxfId="2422" priority="432">
      <formula>$AT$4=""</formula>
    </cfRule>
  </conditionalFormatting>
  <conditionalFormatting sqref="AS60:CD60">
    <cfRule type="expression" dxfId="2421" priority="433">
      <formula>$AS$4=""</formula>
    </cfRule>
  </conditionalFormatting>
  <conditionalFormatting sqref="AR60:CD60">
    <cfRule type="expression" dxfId="2420" priority="434">
      <formula>$AR$4=""</formula>
    </cfRule>
  </conditionalFormatting>
  <conditionalFormatting sqref="AQ60:CD60">
    <cfRule type="expression" dxfId="2419" priority="435">
      <formula>$AQ$4=""</formula>
    </cfRule>
  </conditionalFormatting>
  <conditionalFormatting sqref="AP60:CD60">
    <cfRule type="expression" dxfId="2418" priority="436">
      <formula>$AP$4=""</formula>
    </cfRule>
  </conditionalFormatting>
  <conditionalFormatting sqref="AO60:CD60">
    <cfRule type="expression" dxfId="2417" priority="437">
      <formula>$AO$4=""</formula>
    </cfRule>
  </conditionalFormatting>
  <conditionalFormatting sqref="AN60:CD60">
    <cfRule type="expression" dxfId="2416" priority="438">
      <formula>$AN$4=""</formula>
    </cfRule>
  </conditionalFormatting>
  <conditionalFormatting sqref="AM60:CD60">
    <cfRule type="expression" dxfId="2415" priority="439">
      <formula>$AM$4=""</formula>
    </cfRule>
  </conditionalFormatting>
  <conditionalFormatting sqref="AL60:CD60">
    <cfRule type="expression" dxfId="2414" priority="440">
      <formula>$AL$4=""</formula>
    </cfRule>
  </conditionalFormatting>
  <conditionalFormatting sqref="AK60:CD60">
    <cfRule type="expression" dxfId="2413" priority="441">
      <formula>$AK$4=""</formula>
    </cfRule>
  </conditionalFormatting>
  <conditionalFormatting sqref="AJ60:CD60">
    <cfRule type="expression" dxfId="2412" priority="442">
      <formula>$AJ$4=""</formula>
    </cfRule>
  </conditionalFormatting>
  <conditionalFormatting sqref="AI60:CD60">
    <cfRule type="expression" dxfId="2411" priority="443">
      <formula>$AI$4=""</formula>
    </cfRule>
  </conditionalFormatting>
  <conditionalFormatting sqref="AH60:CD60">
    <cfRule type="expression" dxfId="2410" priority="444">
      <formula>$AH$4=""</formula>
    </cfRule>
  </conditionalFormatting>
  <conditionalFormatting sqref="AG60:CD60">
    <cfRule type="expression" dxfId="2409" priority="445">
      <formula>$AG$4=""</formula>
    </cfRule>
  </conditionalFormatting>
  <conditionalFormatting sqref="AF60:CD60">
    <cfRule type="expression" dxfId="2408" priority="446">
      <formula>$AF$4=""</formula>
    </cfRule>
  </conditionalFormatting>
  <conditionalFormatting sqref="AE60:CD60">
    <cfRule type="expression" dxfId="2407" priority="447">
      <formula>$AE$4=""</formula>
    </cfRule>
  </conditionalFormatting>
  <conditionalFormatting sqref="AD60:CD60">
    <cfRule type="expression" dxfId="2406" priority="448">
      <formula>$AD$4=""</formula>
    </cfRule>
  </conditionalFormatting>
  <conditionalFormatting sqref="AC60:CD60">
    <cfRule type="expression" dxfId="2405" priority="449">
      <formula>$AC$4=""</formula>
    </cfRule>
  </conditionalFormatting>
  <conditionalFormatting sqref="AB60:CD60">
    <cfRule type="expression" dxfId="2404" priority="450">
      <formula>$AB$4=""</formula>
    </cfRule>
  </conditionalFormatting>
  <conditionalFormatting sqref="BA60:CD60">
    <cfRule type="expression" dxfId="2403" priority="425">
      <formula>$BA$4=""</formula>
    </cfRule>
  </conditionalFormatting>
  <conditionalFormatting sqref="BO60:CD60">
    <cfRule type="expression" dxfId="2402" priority="411">
      <formula>$BO$4=""</formula>
    </cfRule>
  </conditionalFormatting>
  <conditionalFormatting sqref="BN60:CD60">
    <cfRule type="expression" dxfId="2401" priority="412">
      <formula>$BN$4=""</formula>
    </cfRule>
  </conditionalFormatting>
  <conditionalFormatting sqref="BM60:CD60">
    <cfRule type="expression" dxfId="2400" priority="413">
      <formula>$BM$4=""</formula>
    </cfRule>
  </conditionalFormatting>
  <conditionalFormatting sqref="BL60:CD60">
    <cfRule type="expression" dxfId="2399" priority="414">
      <formula>$BL$4=""</formula>
    </cfRule>
  </conditionalFormatting>
  <conditionalFormatting sqref="BK60:CD60">
    <cfRule type="expression" dxfId="2398" priority="415">
      <formula>$BK$4=""</formula>
    </cfRule>
  </conditionalFormatting>
  <conditionalFormatting sqref="BJ60:CD60">
    <cfRule type="expression" dxfId="2397" priority="416">
      <formula>$BJ$4=""</formula>
    </cfRule>
  </conditionalFormatting>
  <conditionalFormatting sqref="BI60:CD60">
    <cfRule type="expression" dxfId="2396" priority="417">
      <formula>$BI$4=""</formula>
    </cfRule>
  </conditionalFormatting>
  <conditionalFormatting sqref="BH60:CD60">
    <cfRule type="expression" dxfId="2395" priority="418">
      <formula>$BH$4=""</formula>
    </cfRule>
  </conditionalFormatting>
  <conditionalFormatting sqref="BG60:CD60">
    <cfRule type="expression" dxfId="2394" priority="419">
      <formula>$BG$4=""</formula>
    </cfRule>
  </conditionalFormatting>
  <conditionalFormatting sqref="BF60:CD60">
    <cfRule type="expression" dxfId="2393" priority="420">
      <formula>$BF$4=""</formula>
    </cfRule>
  </conditionalFormatting>
  <conditionalFormatting sqref="BE60:CD60">
    <cfRule type="expression" dxfId="2392" priority="421">
      <formula>$BE$4=""</formula>
    </cfRule>
  </conditionalFormatting>
  <conditionalFormatting sqref="BD60:CD60">
    <cfRule type="expression" dxfId="2391" priority="422">
      <formula>$BD$4=""</formula>
    </cfRule>
  </conditionalFormatting>
  <conditionalFormatting sqref="BB60:CD60">
    <cfRule type="expression" dxfId="2390" priority="424">
      <formula>$BB$4=""</formula>
    </cfRule>
  </conditionalFormatting>
  <conditionalFormatting sqref="AZ60:CD60">
    <cfRule type="expression" dxfId="2389" priority="426">
      <formula>$AZ$4=""</formula>
    </cfRule>
  </conditionalFormatting>
  <conditionalFormatting sqref="CD60">
    <cfRule type="expression" dxfId="2388" priority="396">
      <formula>$CD$4=""</formula>
    </cfRule>
  </conditionalFormatting>
  <conditionalFormatting sqref="BP60:CD60">
    <cfRule type="expression" dxfId="2387" priority="410">
      <formula>$BP$4=""</formula>
    </cfRule>
  </conditionalFormatting>
  <conditionalFormatting sqref="BQ60:CD60">
    <cfRule type="expression" dxfId="2386" priority="409">
      <formula>$BQ$4=""</formula>
    </cfRule>
  </conditionalFormatting>
  <conditionalFormatting sqref="BR60:CD60">
    <cfRule type="expression" dxfId="2385" priority="408">
      <formula>$BR$4=""</formula>
    </cfRule>
  </conditionalFormatting>
  <conditionalFormatting sqref="BS60:CD60">
    <cfRule type="expression" dxfId="2384" priority="407">
      <formula>$BS$4=""</formula>
    </cfRule>
  </conditionalFormatting>
  <conditionalFormatting sqref="BT60:CD60">
    <cfRule type="expression" dxfId="2383" priority="406">
      <formula>$BT$4=""</formula>
    </cfRule>
  </conditionalFormatting>
  <conditionalFormatting sqref="BU60:CD60">
    <cfRule type="expression" dxfId="2382" priority="405">
      <formula>$BU$4=""</formula>
    </cfRule>
  </conditionalFormatting>
  <conditionalFormatting sqref="BV60:CD60">
    <cfRule type="expression" dxfId="2381" priority="404">
      <formula>$BV$4=""</formula>
    </cfRule>
  </conditionalFormatting>
  <conditionalFormatting sqref="BW60:CD60">
    <cfRule type="expression" dxfId="2380" priority="403">
      <formula>$BW$4=""</formula>
    </cfRule>
  </conditionalFormatting>
  <conditionalFormatting sqref="BX60:CD60">
    <cfRule type="expression" dxfId="2379" priority="402">
      <formula>$BX$4=""</formula>
    </cfRule>
  </conditionalFormatting>
  <conditionalFormatting sqref="BY60:CD60">
    <cfRule type="expression" dxfId="2378" priority="401">
      <formula>$BY$4=""</formula>
    </cfRule>
  </conditionalFormatting>
  <conditionalFormatting sqref="BZ60:CD60">
    <cfRule type="expression" dxfId="2377" priority="400">
      <formula>$BZ$4=""</formula>
    </cfRule>
  </conditionalFormatting>
  <conditionalFormatting sqref="CA60:CD60">
    <cfRule type="expression" dxfId="2376" priority="399">
      <formula>$CA$4=""</formula>
    </cfRule>
  </conditionalFormatting>
  <conditionalFormatting sqref="CB60:CD60">
    <cfRule type="expression" dxfId="2375" priority="398">
      <formula>$CB$4=""</formula>
    </cfRule>
  </conditionalFormatting>
  <conditionalFormatting sqref="CC60:CD60">
    <cfRule type="expression" dxfId="2374" priority="397">
      <formula>$CC$4=""</formula>
    </cfRule>
  </conditionalFormatting>
  <conditionalFormatting sqref="BC60:CD60">
    <cfRule type="expression" dxfId="2373" priority="423">
      <formula>$BC$4=""</formula>
    </cfRule>
  </conditionalFormatting>
  <conditionalFormatting sqref="D61:CD61">
    <cfRule type="expression" dxfId="2372" priority="395">
      <formula>$D$4=""</formula>
    </cfRule>
  </conditionalFormatting>
  <conditionalFormatting sqref="E61:CD61">
    <cfRule type="expression" dxfId="2371" priority="394">
      <formula>$E$4=""</formula>
    </cfRule>
  </conditionalFormatting>
  <conditionalFormatting sqref="F61:CD61">
    <cfRule type="expression" dxfId="2370" priority="393">
      <formula>$F$4=""</formula>
    </cfRule>
  </conditionalFormatting>
  <conditionalFormatting sqref="G61:CD61">
    <cfRule type="expression" dxfId="2369" priority="392">
      <formula>$G$4=""</formula>
    </cfRule>
  </conditionalFormatting>
  <conditionalFormatting sqref="H61:CD61">
    <cfRule type="expression" dxfId="2368" priority="391">
      <formula>$H$4=""</formula>
    </cfRule>
  </conditionalFormatting>
  <conditionalFormatting sqref="I61:CD61">
    <cfRule type="expression" dxfId="2367" priority="390">
      <formula>$I$4=""</formula>
    </cfRule>
  </conditionalFormatting>
  <conditionalFormatting sqref="J61:CD61">
    <cfRule type="expression" dxfId="2366" priority="389">
      <formula>$J$4=""</formula>
    </cfRule>
  </conditionalFormatting>
  <conditionalFormatting sqref="K61:CD61">
    <cfRule type="expression" dxfId="2365" priority="388">
      <formula>$K$4=""</formula>
    </cfRule>
  </conditionalFormatting>
  <conditionalFormatting sqref="L61:CD61">
    <cfRule type="expression" dxfId="2364" priority="387">
      <formula>$L$4=""</formula>
    </cfRule>
  </conditionalFormatting>
  <conditionalFormatting sqref="M61:CD61">
    <cfRule type="expression" dxfId="2363" priority="386">
      <formula>$M$4=""</formula>
    </cfRule>
  </conditionalFormatting>
  <conditionalFormatting sqref="N61:CD61">
    <cfRule type="expression" dxfId="2362" priority="385">
      <formula>$N$4=""</formula>
    </cfRule>
  </conditionalFormatting>
  <conditionalFormatting sqref="O61:CD61">
    <cfRule type="expression" dxfId="2361" priority="384">
      <formula>$O$4=""</formula>
    </cfRule>
  </conditionalFormatting>
  <conditionalFormatting sqref="P61:CD61">
    <cfRule type="expression" dxfId="2360" priority="383">
      <formula>$P$4=""</formula>
    </cfRule>
  </conditionalFormatting>
  <conditionalFormatting sqref="Q61:CD61">
    <cfRule type="expression" dxfId="2359" priority="382">
      <formula>$Q$4=""</formula>
    </cfRule>
  </conditionalFormatting>
  <conditionalFormatting sqref="R61:CD61">
    <cfRule type="expression" dxfId="2358" priority="381">
      <formula>$R$4=""</formula>
    </cfRule>
  </conditionalFormatting>
  <conditionalFormatting sqref="S61:CD61">
    <cfRule type="expression" dxfId="2357" priority="380">
      <formula>$S$4=""</formula>
    </cfRule>
  </conditionalFormatting>
  <conditionalFormatting sqref="T61:CD61">
    <cfRule type="expression" dxfId="2356" priority="379">
      <formula>$T$4=""</formula>
    </cfRule>
  </conditionalFormatting>
  <conditionalFormatting sqref="U61:CD61">
    <cfRule type="expression" dxfId="2355" priority="378">
      <formula>$U$4=""</formula>
    </cfRule>
  </conditionalFormatting>
  <conditionalFormatting sqref="V61:CD61">
    <cfRule type="expression" dxfId="2354" priority="377">
      <formula>$V$4=""</formula>
    </cfRule>
  </conditionalFormatting>
  <conditionalFormatting sqref="W61:CD61">
    <cfRule type="expression" dxfId="2353" priority="376">
      <formula>$W$4=""</formula>
    </cfRule>
  </conditionalFormatting>
  <conditionalFormatting sqref="X61:CD61">
    <cfRule type="expression" dxfId="2352" priority="375">
      <formula>$X$4=""</formula>
    </cfRule>
  </conditionalFormatting>
  <conditionalFormatting sqref="Y61:CD61">
    <cfRule type="expression" dxfId="2351" priority="374">
      <formula>$Y$4=""</formula>
    </cfRule>
  </conditionalFormatting>
  <conditionalFormatting sqref="Z61:CD61">
    <cfRule type="expression" dxfId="2350" priority="373">
      <formula>$Z$4=""</formula>
    </cfRule>
  </conditionalFormatting>
  <conditionalFormatting sqref="AA61:CD61">
    <cfRule type="expression" dxfId="2349" priority="372">
      <formula>$AA$4=""</formula>
    </cfRule>
  </conditionalFormatting>
  <conditionalFormatting sqref="AY61:CD61">
    <cfRule type="expression" dxfId="2348" priority="348">
      <formula>$AY$4=""</formula>
    </cfRule>
  </conditionalFormatting>
  <conditionalFormatting sqref="AX61:CD61">
    <cfRule type="expression" dxfId="2347" priority="349">
      <formula>$AX$4=""</formula>
    </cfRule>
  </conditionalFormatting>
  <conditionalFormatting sqref="AW61:CD61">
    <cfRule type="expression" dxfId="2346" priority="350">
      <formula>$AW$4=""</formula>
    </cfRule>
  </conditionalFormatting>
  <conditionalFormatting sqref="AV61:CD61">
    <cfRule type="expression" dxfId="2345" priority="351">
      <formula>$AV$4=""</formula>
    </cfRule>
  </conditionalFormatting>
  <conditionalFormatting sqref="AU61:CD61">
    <cfRule type="expression" dxfId="2344" priority="352">
      <formula>$AU$4=""</formula>
    </cfRule>
  </conditionalFormatting>
  <conditionalFormatting sqref="AT61:CD61">
    <cfRule type="expression" dxfId="2343" priority="353">
      <formula>$AT$4=""</formula>
    </cfRule>
  </conditionalFormatting>
  <conditionalFormatting sqref="AS61:CD61">
    <cfRule type="expression" dxfId="2342" priority="354">
      <formula>$AS$4=""</formula>
    </cfRule>
  </conditionalFormatting>
  <conditionalFormatting sqref="AR61:CD61">
    <cfRule type="expression" dxfId="2341" priority="355">
      <formula>$AR$4=""</formula>
    </cfRule>
  </conditionalFormatting>
  <conditionalFormatting sqref="AQ61:CD61">
    <cfRule type="expression" dxfId="2340" priority="356">
      <formula>$AQ$4=""</formula>
    </cfRule>
  </conditionalFormatting>
  <conditionalFormatting sqref="AP61:CD61">
    <cfRule type="expression" dxfId="2339" priority="357">
      <formula>$AP$4=""</formula>
    </cfRule>
  </conditionalFormatting>
  <conditionalFormatting sqref="AO61:CD61">
    <cfRule type="expression" dxfId="2338" priority="358">
      <formula>$AO$4=""</formula>
    </cfRule>
  </conditionalFormatting>
  <conditionalFormatting sqref="AN61:CD61">
    <cfRule type="expression" dxfId="2337" priority="359">
      <formula>$AN$4=""</formula>
    </cfRule>
  </conditionalFormatting>
  <conditionalFormatting sqref="AM61:CD61">
    <cfRule type="expression" dxfId="2336" priority="360">
      <formula>$AM$4=""</formula>
    </cfRule>
  </conditionalFormatting>
  <conditionalFormatting sqref="AL61:CD61">
    <cfRule type="expression" dxfId="2335" priority="361">
      <formula>$AL$4=""</formula>
    </cfRule>
  </conditionalFormatting>
  <conditionalFormatting sqref="AK61:CD61">
    <cfRule type="expression" dxfId="2334" priority="362">
      <formula>$AK$4=""</formula>
    </cfRule>
  </conditionalFormatting>
  <conditionalFormatting sqref="AJ61:CD61">
    <cfRule type="expression" dxfId="2333" priority="363">
      <formula>$AJ$4=""</formula>
    </cfRule>
  </conditionalFormatting>
  <conditionalFormatting sqref="AI61:CD61">
    <cfRule type="expression" dxfId="2332" priority="364">
      <formula>$AI$4=""</formula>
    </cfRule>
  </conditionalFormatting>
  <conditionalFormatting sqref="AH61:CD61">
    <cfRule type="expression" dxfId="2331" priority="365">
      <formula>$AH$4=""</formula>
    </cfRule>
  </conditionalFormatting>
  <conditionalFormatting sqref="AG61:CD61">
    <cfRule type="expression" dxfId="2330" priority="366">
      <formula>$AG$4=""</formula>
    </cfRule>
  </conditionalFormatting>
  <conditionalFormatting sqref="AF61:CD61">
    <cfRule type="expression" dxfId="2329" priority="367">
      <formula>$AF$4=""</formula>
    </cfRule>
  </conditionalFormatting>
  <conditionalFormatting sqref="AE61:CD61">
    <cfRule type="expression" dxfId="2328" priority="368">
      <formula>$AE$4=""</formula>
    </cfRule>
  </conditionalFormatting>
  <conditionalFormatting sqref="AD61:CD61">
    <cfRule type="expression" dxfId="2327" priority="369">
      <formula>$AD$4=""</formula>
    </cfRule>
  </conditionalFormatting>
  <conditionalFormatting sqref="AC61:CD61">
    <cfRule type="expression" dxfId="2326" priority="370">
      <formula>$AC$4=""</formula>
    </cfRule>
  </conditionalFormatting>
  <conditionalFormatting sqref="AB61:CD61">
    <cfRule type="expression" dxfId="2325" priority="371">
      <formula>$AB$4=""</formula>
    </cfRule>
  </conditionalFormatting>
  <conditionalFormatting sqref="BA61:CD61">
    <cfRule type="expression" dxfId="2324" priority="346">
      <formula>$BA$4=""</formula>
    </cfRule>
  </conditionalFormatting>
  <conditionalFormatting sqref="BO61:CD61">
    <cfRule type="expression" dxfId="2323" priority="332">
      <formula>$BO$4=""</formula>
    </cfRule>
  </conditionalFormatting>
  <conditionalFormatting sqref="BN61:CD61">
    <cfRule type="expression" dxfId="2322" priority="333">
      <formula>$BN$4=""</formula>
    </cfRule>
  </conditionalFormatting>
  <conditionalFormatting sqref="BM61:CD61">
    <cfRule type="expression" dxfId="2321" priority="334">
      <formula>$BM$4=""</formula>
    </cfRule>
  </conditionalFormatting>
  <conditionalFormatting sqref="BL61:CD61">
    <cfRule type="expression" dxfId="2320" priority="335">
      <formula>$BL$4=""</formula>
    </cfRule>
  </conditionalFormatting>
  <conditionalFormatting sqref="BK61:CD61">
    <cfRule type="expression" dxfId="2319" priority="336">
      <formula>$BK$4=""</formula>
    </cfRule>
  </conditionalFormatting>
  <conditionalFormatting sqref="BJ61:CD61">
    <cfRule type="expression" dxfId="2318" priority="337">
      <formula>$BJ$4=""</formula>
    </cfRule>
  </conditionalFormatting>
  <conditionalFormatting sqref="BI61:CD61">
    <cfRule type="expression" dxfId="2317" priority="338">
      <formula>$BI$4=""</formula>
    </cfRule>
  </conditionalFormatting>
  <conditionalFormatting sqref="BH61:CD61">
    <cfRule type="expression" dxfId="2316" priority="339">
      <formula>$BH$4=""</formula>
    </cfRule>
  </conditionalFormatting>
  <conditionalFormatting sqref="BG61:CD61">
    <cfRule type="expression" dxfId="2315" priority="340">
      <formula>$BG$4=""</formula>
    </cfRule>
  </conditionalFormatting>
  <conditionalFormatting sqref="BF61:CD61">
    <cfRule type="expression" dxfId="2314" priority="341">
      <formula>$BF$4=""</formula>
    </cfRule>
  </conditionalFormatting>
  <conditionalFormatting sqref="BE61:CD61">
    <cfRule type="expression" dxfId="2313" priority="342">
      <formula>$BE$4=""</formula>
    </cfRule>
  </conditionalFormatting>
  <conditionalFormatting sqref="BD61:CD61">
    <cfRule type="expression" dxfId="2312" priority="343">
      <formula>$BD$4=""</formula>
    </cfRule>
  </conditionalFormatting>
  <conditionalFormatting sqref="BB61:CD61">
    <cfRule type="expression" dxfId="2311" priority="345">
      <formula>$BB$4=""</formula>
    </cfRule>
  </conditionalFormatting>
  <conditionalFormatting sqref="AZ61:CD61">
    <cfRule type="expression" dxfId="2310" priority="347">
      <formula>$AZ$4=""</formula>
    </cfRule>
  </conditionalFormatting>
  <conditionalFormatting sqref="CD61">
    <cfRule type="expression" dxfId="2309" priority="317">
      <formula>$CD$4=""</formula>
    </cfRule>
  </conditionalFormatting>
  <conditionalFormatting sqref="BP61:CD61">
    <cfRule type="expression" dxfId="2308" priority="331">
      <formula>$BP$4=""</formula>
    </cfRule>
  </conditionalFormatting>
  <conditionalFormatting sqref="BQ61:CD61">
    <cfRule type="expression" dxfId="2307" priority="330">
      <formula>$BQ$4=""</formula>
    </cfRule>
  </conditionalFormatting>
  <conditionalFormatting sqref="BR61:CD61">
    <cfRule type="expression" dxfId="2306" priority="329">
      <formula>$BR$4=""</formula>
    </cfRule>
  </conditionalFormatting>
  <conditionalFormatting sqref="BS61:CD61">
    <cfRule type="expression" dxfId="2305" priority="328">
      <formula>$BS$4=""</formula>
    </cfRule>
  </conditionalFormatting>
  <conditionalFormatting sqref="BT61:CD61">
    <cfRule type="expression" dxfId="2304" priority="327">
      <formula>$BT$4=""</formula>
    </cfRule>
  </conditionalFormatting>
  <conditionalFormatting sqref="BU61:CD61">
    <cfRule type="expression" dxfId="2303" priority="326">
      <formula>$BU$4=""</formula>
    </cfRule>
  </conditionalFormatting>
  <conditionalFormatting sqref="BV61:CD61">
    <cfRule type="expression" dxfId="2302" priority="325">
      <formula>$BV$4=""</formula>
    </cfRule>
  </conditionalFormatting>
  <conditionalFormatting sqref="BW61:CD61">
    <cfRule type="expression" dxfId="2301" priority="324">
      <formula>$BW$4=""</formula>
    </cfRule>
  </conditionalFormatting>
  <conditionalFormatting sqref="BX61:CD61">
    <cfRule type="expression" dxfId="2300" priority="323">
      <formula>$BX$4=""</formula>
    </cfRule>
  </conditionalFormatting>
  <conditionalFormatting sqref="BY61:CD61">
    <cfRule type="expression" dxfId="2299" priority="322">
      <formula>$BY$4=""</formula>
    </cfRule>
  </conditionalFormatting>
  <conditionalFormatting sqref="BZ61:CD61">
    <cfRule type="expression" dxfId="2298" priority="321">
      <formula>$BZ$4=""</formula>
    </cfRule>
  </conditionalFormatting>
  <conditionalFormatting sqref="CA61:CD61">
    <cfRule type="expression" dxfId="2297" priority="320">
      <formula>$CA$4=""</formula>
    </cfRule>
  </conditionalFormatting>
  <conditionalFormatting sqref="CB61:CD61">
    <cfRule type="expression" dxfId="2296" priority="319">
      <formula>$CB$4=""</formula>
    </cfRule>
  </conditionalFormatting>
  <conditionalFormatting sqref="CC61:CD61">
    <cfRule type="expression" dxfId="2295" priority="318">
      <formula>$CC$4=""</formula>
    </cfRule>
  </conditionalFormatting>
  <conditionalFormatting sqref="BC61:CD61">
    <cfRule type="expression" dxfId="2294" priority="344">
      <formula>$BC$4=""</formula>
    </cfRule>
  </conditionalFormatting>
  <conditionalFormatting sqref="D62:CD64">
    <cfRule type="expression" dxfId="2293" priority="316">
      <formula>$D$4=""</formula>
    </cfRule>
  </conditionalFormatting>
  <conditionalFormatting sqref="E62:CD64">
    <cfRule type="expression" dxfId="2292" priority="315">
      <formula>$E$4=""</formula>
    </cfRule>
  </conditionalFormatting>
  <conditionalFormatting sqref="F62:CD64">
    <cfRule type="expression" dxfId="2291" priority="314">
      <formula>$F$4=""</formula>
    </cfRule>
  </conditionalFormatting>
  <conditionalFormatting sqref="G62:CD64">
    <cfRule type="expression" dxfId="2290" priority="313">
      <formula>$G$4=""</formula>
    </cfRule>
  </conditionalFormatting>
  <conditionalFormatting sqref="H62:CD64">
    <cfRule type="expression" dxfId="2289" priority="312">
      <formula>$H$4=""</formula>
    </cfRule>
  </conditionalFormatting>
  <conditionalFormatting sqref="I62:CD64">
    <cfRule type="expression" dxfId="2288" priority="311">
      <formula>$I$4=""</formula>
    </cfRule>
  </conditionalFormatting>
  <conditionalFormatting sqref="J62:CD64">
    <cfRule type="expression" dxfId="2287" priority="310">
      <formula>$J$4=""</formula>
    </cfRule>
  </conditionalFormatting>
  <conditionalFormatting sqref="K62:CD64">
    <cfRule type="expression" dxfId="2286" priority="309">
      <formula>$K$4=""</formula>
    </cfRule>
  </conditionalFormatting>
  <conditionalFormatting sqref="L62:CD64">
    <cfRule type="expression" dxfId="2285" priority="308">
      <formula>$L$4=""</formula>
    </cfRule>
  </conditionalFormatting>
  <conditionalFormatting sqref="M62:CD64">
    <cfRule type="expression" dxfId="2284" priority="307">
      <formula>$M$4=""</formula>
    </cfRule>
  </conditionalFormatting>
  <conditionalFormatting sqref="N62:CD64">
    <cfRule type="expression" dxfId="2283" priority="306">
      <formula>$N$4=""</formula>
    </cfRule>
  </conditionalFormatting>
  <conditionalFormatting sqref="O62:CD64">
    <cfRule type="expression" dxfId="2282" priority="305">
      <formula>$O$4=""</formula>
    </cfRule>
  </conditionalFormatting>
  <conditionalFormatting sqref="P62:CD64">
    <cfRule type="expression" dxfId="2281" priority="304">
      <formula>$P$4=""</formula>
    </cfRule>
  </conditionalFormatting>
  <conditionalFormatting sqref="Q62:CD64">
    <cfRule type="expression" dxfId="2280" priority="303">
      <formula>$Q$4=""</formula>
    </cfRule>
  </conditionalFormatting>
  <conditionalFormatting sqref="R62:CD64">
    <cfRule type="expression" dxfId="2279" priority="302">
      <formula>$R$4=""</formula>
    </cfRule>
  </conditionalFormatting>
  <conditionalFormatting sqref="S62:CD64">
    <cfRule type="expression" dxfId="2278" priority="301">
      <formula>$S$4=""</formula>
    </cfRule>
  </conditionalFormatting>
  <conditionalFormatting sqref="T62:CD64">
    <cfRule type="expression" dxfId="2277" priority="300">
      <formula>$T$4=""</formula>
    </cfRule>
  </conditionalFormatting>
  <conditionalFormatting sqref="U62:CD64">
    <cfRule type="expression" dxfId="2276" priority="299">
      <formula>$U$4=""</formula>
    </cfRule>
  </conditionalFormatting>
  <conditionalFormatting sqref="V62:CD64">
    <cfRule type="expression" dxfId="2275" priority="298">
      <formula>$V$4=""</formula>
    </cfRule>
  </conditionalFormatting>
  <conditionalFormatting sqref="W62:CD64">
    <cfRule type="expression" dxfId="2274" priority="297">
      <formula>$W$4=""</formula>
    </cfRule>
  </conditionalFormatting>
  <conditionalFormatting sqref="X62:CD64">
    <cfRule type="expression" dxfId="2273" priority="296">
      <formula>$X$4=""</formula>
    </cfRule>
  </conditionalFormatting>
  <conditionalFormatting sqref="Y62:CD64">
    <cfRule type="expression" dxfId="2272" priority="295">
      <formula>$Y$4=""</formula>
    </cfRule>
  </conditionalFormatting>
  <conditionalFormatting sqref="Z62:CD64">
    <cfRule type="expression" dxfId="2271" priority="294">
      <formula>$Z$4=""</formula>
    </cfRule>
  </conditionalFormatting>
  <conditionalFormatting sqref="AA62:CD64">
    <cfRule type="expression" dxfId="2270" priority="293">
      <formula>$AA$4=""</formula>
    </cfRule>
  </conditionalFormatting>
  <conditionalFormatting sqref="AY62:CD64">
    <cfRule type="expression" dxfId="2269" priority="269">
      <formula>$AY$4=""</formula>
    </cfRule>
  </conditionalFormatting>
  <conditionalFormatting sqref="AX62:CD64">
    <cfRule type="expression" dxfId="2268" priority="270">
      <formula>$AX$4=""</formula>
    </cfRule>
  </conditionalFormatting>
  <conditionalFormatting sqref="AW62:CD64">
    <cfRule type="expression" dxfId="2267" priority="271">
      <formula>$AW$4=""</formula>
    </cfRule>
  </conditionalFormatting>
  <conditionalFormatting sqref="AV62:CD64">
    <cfRule type="expression" dxfId="2266" priority="272">
      <formula>$AV$4=""</formula>
    </cfRule>
  </conditionalFormatting>
  <conditionalFormatting sqref="AU62:CD64">
    <cfRule type="expression" dxfId="2265" priority="273">
      <formula>$AU$4=""</formula>
    </cfRule>
  </conditionalFormatting>
  <conditionalFormatting sqref="AT62:CD64">
    <cfRule type="expression" dxfId="2264" priority="274">
      <formula>$AT$4=""</formula>
    </cfRule>
  </conditionalFormatting>
  <conditionalFormatting sqref="AS62:CD64">
    <cfRule type="expression" dxfId="2263" priority="275">
      <formula>$AS$4=""</formula>
    </cfRule>
  </conditionalFormatting>
  <conditionalFormatting sqref="AR62:CD64">
    <cfRule type="expression" dxfId="2262" priority="276">
      <formula>$AR$4=""</formula>
    </cfRule>
  </conditionalFormatting>
  <conditionalFormatting sqref="AQ62:CD64">
    <cfRule type="expression" dxfId="2261" priority="277">
      <formula>$AQ$4=""</formula>
    </cfRule>
  </conditionalFormatting>
  <conditionalFormatting sqref="AP62:CD64">
    <cfRule type="expression" dxfId="2260" priority="278">
      <formula>$AP$4=""</formula>
    </cfRule>
  </conditionalFormatting>
  <conditionalFormatting sqref="AO62:CD64">
    <cfRule type="expression" dxfId="2259" priority="279">
      <formula>$AO$4=""</formula>
    </cfRule>
  </conditionalFormatting>
  <conditionalFormatting sqref="AN62:CD64">
    <cfRule type="expression" dxfId="2258" priority="280">
      <formula>$AN$4=""</formula>
    </cfRule>
  </conditionalFormatting>
  <conditionalFormatting sqref="AM62:CD64">
    <cfRule type="expression" dxfId="2257" priority="281">
      <formula>$AM$4=""</formula>
    </cfRule>
  </conditionalFormatting>
  <conditionalFormatting sqref="AL62:CD64">
    <cfRule type="expression" dxfId="2256" priority="282">
      <formula>$AL$4=""</formula>
    </cfRule>
  </conditionalFormatting>
  <conditionalFormatting sqref="AK62:CD64">
    <cfRule type="expression" dxfId="2255" priority="283">
      <formula>$AK$4=""</formula>
    </cfRule>
  </conditionalFormatting>
  <conditionalFormatting sqref="AJ62:CD64">
    <cfRule type="expression" dxfId="2254" priority="284">
      <formula>$AJ$4=""</formula>
    </cfRule>
  </conditionalFormatting>
  <conditionalFormatting sqref="AI62:CD64">
    <cfRule type="expression" dxfId="2253" priority="285">
      <formula>$AI$4=""</formula>
    </cfRule>
  </conditionalFormatting>
  <conditionalFormatting sqref="AH62:CD64">
    <cfRule type="expression" dxfId="2252" priority="286">
      <formula>$AH$4=""</formula>
    </cfRule>
  </conditionalFormatting>
  <conditionalFormatting sqref="AG62:CD64">
    <cfRule type="expression" dxfId="2251" priority="287">
      <formula>$AG$4=""</formula>
    </cfRule>
  </conditionalFormatting>
  <conditionalFormatting sqref="AF62:CD64">
    <cfRule type="expression" dxfId="2250" priority="288">
      <formula>$AF$4=""</formula>
    </cfRule>
  </conditionalFormatting>
  <conditionalFormatting sqref="AE62:CD64">
    <cfRule type="expression" dxfId="2249" priority="289">
      <formula>$AE$4=""</formula>
    </cfRule>
  </conditionalFormatting>
  <conditionalFormatting sqref="AD62:CD64">
    <cfRule type="expression" dxfId="2248" priority="290">
      <formula>$AD$4=""</formula>
    </cfRule>
  </conditionalFormatting>
  <conditionalFormatting sqref="AC62:CD64">
    <cfRule type="expression" dxfId="2247" priority="291">
      <formula>$AC$4=""</formula>
    </cfRule>
  </conditionalFormatting>
  <conditionalFormatting sqref="AB62:CD64">
    <cfRule type="expression" dxfId="2246" priority="292">
      <formula>$AB$4=""</formula>
    </cfRule>
  </conditionalFormatting>
  <conditionalFormatting sqref="BA62:CD64">
    <cfRule type="expression" dxfId="2245" priority="267">
      <formula>$BA$4=""</formula>
    </cfRule>
  </conditionalFormatting>
  <conditionalFormatting sqref="BO62:CD64">
    <cfRule type="expression" dxfId="2244" priority="253">
      <formula>$BO$4=""</formula>
    </cfRule>
  </conditionalFormatting>
  <conditionalFormatting sqref="BN62:CD64">
    <cfRule type="expression" dxfId="2243" priority="254">
      <formula>$BN$4=""</formula>
    </cfRule>
  </conditionalFormatting>
  <conditionalFormatting sqref="BM62:CD64">
    <cfRule type="expression" dxfId="2242" priority="255">
      <formula>$BM$4=""</formula>
    </cfRule>
  </conditionalFormatting>
  <conditionalFormatting sqref="BL62:CD64">
    <cfRule type="expression" dxfId="2241" priority="256">
      <formula>$BL$4=""</formula>
    </cfRule>
  </conditionalFormatting>
  <conditionalFormatting sqref="BK62:CD64">
    <cfRule type="expression" dxfId="2240" priority="257">
      <formula>$BK$4=""</formula>
    </cfRule>
  </conditionalFormatting>
  <conditionalFormatting sqref="BJ62:CD64">
    <cfRule type="expression" dxfId="2239" priority="258">
      <formula>$BJ$4=""</formula>
    </cfRule>
  </conditionalFormatting>
  <conditionalFormatting sqref="BI62:CD64">
    <cfRule type="expression" dxfId="2238" priority="259">
      <formula>$BI$4=""</formula>
    </cfRule>
  </conditionalFormatting>
  <conditionalFormatting sqref="BH62:CD64">
    <cfRule type="expression" dxfId="2237" priority="260">
      <formula>$BH$4=""</formula>
    </cfRule>
  </conditionalFormatting>
  <conditionalFormatting sqref="BG62:CD64">
    <cfRule type="expression" dxfId="2236" priority="261">
      <formula>$BG$4=""</formula>
    </cfRule>
  </conditionalFormatting>
  <conditionalFormatting sqref="BF62:CD64">
    <cfRule type="expression" dxfId="2235" priority="262">
      <formula>$BF$4=""</formula>
    </cfRule>
  </conditionalFormatting>
  <conditionalFormatting sqref="BE62:CD64">
    <cfRule type="expression" dxfId="2234" priority="263">
      <formula>$BE$4=""</formula>
    </cfRule>
  </conditionalFormatting>
  <conditionalFormatting sqref="BD62:CD64">
    <cfRule type="expression" dxfId="2233" priority="264">
      <formula>$BD$4=""</formula>
    </cfRule>
  </conditionalFormatting>
  <conditionalFormatting sqref="BB62:CD64">
    <cfRule type="expression" dxfId="2232" priority="266">
      <formula>$BB$4=""</formula>
    </cfRule>
  </conditionalFormatting>
  <conditionalFormatting sqref="AZ62:CD64">
    <cfRule type="expression" dxfId="2231" priority="268">
      <formula>$AZ$4=""</formula>
    </cfRule>
  </conditionalFormatting>
  <conditionalFormatting sqref="CD62:CD64">
    <cfRule type="expression" dxfId="2230" priority="238">
      <formula>$CD$4=""</formula>
    </cfRule>
  </conditionalFormatting>
  <conditionalFormatting sqref="BP62:CD64">
    <cfRule type="expression" dxfId="2229" priority="252">
      <formula>$BP$4=""</formula>
    </cfRule>
  </conditionalFormatting>
  <conditionalFormatting sqref="BQ62:CD64">
    <cfRule type="expression" dxfId="2228" priority="251">
      <formula>$BQ$4=""</formula>
    </cfRule>
  </conditionalFormatting>
  <conditionalFormatting sqref="BR62:CD64">
    <cfRule type="expression" dxfId="2227" priority="250">
      <formula>$BR$4=""</formula>
    </cfRule>
  </conditionalFormatting>
  <conditionalFormatting sqref="BS62:CD64">
    <cfRule type="expression" dxfId="2226" priority="249">
      <formula>$BS$4=""</formula>
    </cfRule>
  </conditionalFormatting>
  <conditionalFormatting sqref="BT62:CD64">
    <cfRule type="expression" dxfId="2225" priority="248">
      <formula>$BT$4=""</formula>
    </cfRule>
  </conditionalFormatting>
  <conditionalFormatting sqref="BU62:CD64">
    <cfRule type="expression" dxfId="2224" priority="247">
      <formula>$BU$4=""</formula>
    </cfRule>
  </conditionalFormatting>
  <conditionalFormatting sqref="BV62:CD64">
    <cfRule type="expression" dxfId="2223" priority="246">
      <formula>$BV$4=""</formula>
    </cfRule>
  </conditionalFormatting>
  <conditionalFormatting sqref="BW62:CD64">
    <cfRule type="expression" dxfId="2222" priority="245">
      <formula>$BW$4=""</formula>
    </cfRule>
  </conditionalFormatting>
  <conditionalFormatting sqref="BX62:CD64">
    <cfRule type="expression" dxfId="2221" priority="244">
      <formula>$BX$4=""</formula>
    </cfRule>
  </conditionalFormatting>
  <conditionalFormatting sqref="BY62:CD64">
    <cfRule type="expression" dxfId="2220" priority="243">
      <formula>$BY$4=""</formula>
    </cfRule>
  </conditionalFormatting>
  <conditionalFormatting sqref="BZ62:CD64">
    <cfRule type="expression" dxfId="2219" priority="242">
      <formula>$BZ$4=""</formula>
    </cfRule>
  </conditionalFormatting>
  <conditionalFormatting sqref="CA62:CD64">
    <cfRule type="expression" dxfId="2218" priority="241">
      <formula>$CA$4=""</formula>
    </cfRule>
  </conditionalFormatting>
  <conditionalFormatting sqref="CB62:CD64">
    <cfRule type="expression" dxfId="2217" priority="240">
      <formula>$CB$4=""</formula>
    </cfRule>
  </conditionalFormatting>
  <conditionalFormatting sqref="CC62:CD64">
    <cfRule type="expression" dxfId="2216" priority="239">
      <formula>$CC$4=""</formula>
    </cfRule>
  </conditionalFormatting>
  <conditionalFormatting sqref="BC62:CD64">
    <cfRule type="expression" dxfId="2215" priority="265">
      <formula>$BC$4=""</formula>
    </cfRule>
  </conditionalFormatting>
  <conditionalFormatting sqref="D65:CD65">
    <cfRule type="expression" dxfId="2214" priority="237">
      <formula>$D$4=""</formula>
    </cfRule>
  </conditionalFormatting>
  <conditionalFormatting sqref="E65:CD65">
    <cfRule type="expression" dxfId="2213" priority="236">
      <formula>$E$4=""</formula>
    </cfRule>
  </conditionalFormatting>
  <conditionalFormatting sqref="F65:CD65">
    <cfRule type="expression" dxfId="2212" priority="235">
      <formula>$F$4=""</formula>
    </cfRule>
  </conditionalFormatting>
  <conditionalFormatting sqref="G65:CD65">
    <cfRule type="expression" dxfId="2211" priority="234">
      <formula>$G$4=""</formula>
    </cfRule>
  </conditionalFormatting>
  <conditionalFormatting sqref="H65:CD65">
    <cfRule type="expression" dxfId="2210" priority="233">
      <formula>$H$4=""</formula>
    </cfRule>
  </conditionalFormatting>
  <conditionalFormatting sqref="I65:CD65">
    <cfRule type="expression" dxfId="2209" priority="232">
      <formula>$I$4=""</formula>
    </cfRule>
  </conditionalFormatting>
  <conditionalFormatting sqref="J65:CD65">
    <cfRule type="expression" dxfId="2208" priority="231">
      <formula>$J$4=""</formula>
    </cfRule>
  </conditionalFormatting>
  <conditionalFormatting sqref="K65:CD65">
    <cfRule type="expression" dxfId="2207" priority="230">
      <formula>$K$4=""</formula>
    </cfRule>
  </conditionalFormatting>
  <conditionalFormatting sqref="L65:CD65">
    <cfRule type="expression" dxfId="2206" priority="229">
      <formula>$L$4=""</formula>
    </cfRule>
  </conditionalFormatting>
  <conditionalFormatting sqref="M65:CD65">
    <cfRule type="expression" dxfId="2205" priority="228">
      <formula>$M$4=""</formula>
    </cfRule>
  </conditionalFormatting>
  <conditionalFormatting sqref="N65:CD65">
    <cfRule type="expression" dxfId="2204" priority="227">
      <formula>$N$4=""</formula>
    </cfRule>
  </conditionalFormatting>
  <conditionalFormatting sqref="O65:CD65">
    <cfRule type="expression" dxfId="2203" priority="226">
      <formula>$O$4=""</formula>
    </cfRule>
  </conditionalFormatting>
  <conditionalFormatting sqref="P65:CD65">
    <cfRule type="expression" dxfId="2202" priority="225">
      <formula>$P$4=""</formula>
    </cfRule>
  </conditionalFormatting>
  <conditionalFormatting sqref="Q65:CD65">
    <cfRule type="expression" dxfId="2201" priority="224">
      <formula>$Q$4=""</formula>
    </cfRule>
  </conditionalFormatting>
  <conditionalFormatting sqref="R65:CD65">
    <cfRule type="expression" dxfId="2200" priority="223">
      <formula>$R$4=""</formula>
    </cfRule>
  </conditionalFormatting>
  <conditionalFormatting sqref="S65:CD65">
    <cfRule type="expression" dxfId="2199" priority="222">
      <formula>$S$4=""</formula>
    </cfRule>
  </conditionalFormatting>
  <conditionalFormatting sqref="T65:CD65">
    <cfRule type="expression" dxfId="2198" priority="221">
      <formula>$T$4=""</formula>
    </cfRule>
  </conditionalFormatting>
  <conditionalFormatting sqref="U65:CD65">
    <cfRule type="expression" dxfId="2197" priority="220">
      <formula>$U$4=""</formula>
    </cfRule>
  </conditionalFormatting>
  <conditionalFormatting sqref="V65:CD65">
    <cfRule type="expression" dxfId="2196" priority="219">
      <formula>$V$4=""</formula>
    </cfRule>
  </conditionalFormatting>
  <conditionalFormatting sqref="W65:CD65">
    <cfRule type="expression" dxfId="2195" priority="218">
      <formula>$W$4=""</formula>
    </cfRule>
  </conditionalFormatting>
  <conditionalFormatting sqref="X65:CD65">
    <cfRule type="expression" dxfId="2194" priority="217">
      <formula>$X$4=""</formula>
    </cfRule>
  </conditionalFormatting>
  <conditionalFormatting sqref="Y65:CD65">
    <cfRule type="expression" dxfId="2193" priority="216">
      <formula>$Y$4=""</formula>
    </cfRule>
  </conditionalFormatting>
  <conditionalFormatting sqref="Z65:CD65">
    <cfRule type="expression" dxfId="2192" priority="215">
      <formula>$Z$4=""</formula>
    </cfRule>
  </conditionalFormatting>
  <conditionalFormatting sqref="AA65:CD65">
    <cfRule type="expression" dxfId="2191" priority="214">
      <formula>$AA$4=""</formula>
    </cfRule>
  </conditionalFormatting>
  <conditionalFormatting sqref="AY65:CD65">
    <cfRule type="expression" dxfId="2190" priority="190">
      <formula>$AY$4=""</formula>
    </cfRule>
  </conditionalFormatting>
  <conditionalFormatting sqref="AX65:CD65">
    <cfRule type="expression" dxfId="2189" priority="191">
      <formula>$AX$4=""</formula>
    </cfRule>
  </conditionalFormatting>
  <conditionalFormatting sqref="AW65:CD65">
    <cfRule type="expression" dxfId="2188" priority="192">
      <formula>$AW$4=""</formula>
    </cfRule>
  </conditionalFormatting>
  <conditionalFormatting sqref="AV65:CD65">
    <cfRule type="expression" dxfId="2187" priority="193">
      <formula>$AV$4=""</formula>
    </cfRule>
  </conditionalFormatting>
  <conditionalFormatting sqref="AU65:CD65">
    <cfRule type="expression" dxfId="2186" priority="194">
      <formula>$AU$4=""</formula>
    </cfRule>
  </conditionalFormatting>
  <conditionalFormatting sqref="AT65:CD65">
    <cfRule type="expression" dxfId="2185" priority="195">
      <formula>$AT$4=""</formula>
    </cfRule>
  </conditionalFormatting>
  <conditionalFormatting sqref="AS65:CD65">
    <cfRule type="expression" dxfId="2184" priority="196">
      <formula>$AS$4=""</formula>
    </cfRule>
  </conditionalFormatting>
  <conditionalFormatting sqref="AR65:CD65">
    <cfRule type="expression" dxfId="2183" priority="197">
      <formula>$AR$4=""</formula>
    </cfRule>
  </conditionalFormatting>
  <conditionalFormatting sqref="AQ65:CD65">
    <cfRule type="expression" dxfId="2182" priority="198">
      <formula>$AQ$4=""</formula>
    </cfRule>
  </conditionalFormatting>
  <conditionalFormatting sqref="AP65:CD65">
    <cfRule type="expression" dxfId="2181" priority="199">
      <formula>$AP$4=""</formula>
    </cfRule>
  </conditionalFormatting>
  <conditionalFormatting sqref="AO65:CD65">
    <cfRule type="expression" dxfId="2180" priority="200">
      <formula>$AO$4=""</formula>
    </cfRule>
  </conditionalFormatting>
  <conditionalFormatting sqref="AN65:CD65">
    <cfRule type="expression" dxfId="2179" priority="201">
      <formula>$AN$4=""</formula>
    </cfRule>
  </conditionalFormatting>
  <conditionalFormatting sqref="AM65:CD65">
    <cfRule type="expression" dxfId="2178" priority="202">
      <formula>$AM$4=""</formula>
    </cfRule>
  </conditionalFormatting>
  <conditionalFormatting sqref="AL65:CD65">
    <cfRule type="expression" dxfId="2177" priority="203">
      <formula>$AL$4=""</formula>
    </cfRule>
  </conditionalFormatting>
  <conditionalFormatting sqref="AK65:CD65">
    <cfRule type="expression" dxfId="2176" priority="204">
      <formula>$AK$4=""</formula>
    </cfRule>
  </conditionalFormatting>
  <conditionalFormatting sqref="AJ65:CD65">
    <cfRule type="expression" dxfId="2175" priority="205">
      <formula>$AJ$4=""</formula>
    </cfRule>
  </conditionalFormatting>
  <conditionalFormatting sqref="AI65:CD65">
    <cfRule type="expression" dxfId="2174" priority="206">
      <formula>$AI$4=""</formula>
    </cfRule>
  </conditionalFormatting>
  <conditionalFormatting sqref="AH65:CD65">
    <cfRule type="expression" dxfId="2173" priority="207">
      <formula>$AH$4=""</formula>
    </cfRule>
  </conditionalFormatting>
  <conditionalFormatting sqref="AG65:CD65">
    <cfRule type="expression" dxfId="2172" priority="208">
      <formula>$AG$4=""</formula>
    </cfRule>
  </conditionalFormatting>
  <conditionalFormatting sqref="AF65:CD65">
    <cfRule type="expression" dxfId="2171" priority="209">
      <formula>$AF$4=""</formula>
    </cfRule>
  </conditionalFormatting>
  <conditionalFormatting sqref="AE65:CD65">
    <cfRule type="expression" dxfId="2170" priority="210">
      <formula>$AE$4=""</formula>
    </cfRule>
  </conditionalFormatting>
  <conditionalFormatting sqref="AD65:CD65">
    <cfRule type="expression" dxfId="2169" priority="211">
      <formula>$AD$4=""</formula>
    </cfRule>
  </conditionalFormatting>
  <conditionalFormatting sqref="AC65:CD65">
    <cfRule type="expression" dxfId="2168" priority="212">
      <formula>$AC$4=""</formula>
    </cfRule>
  </conditionalFormatting>
  <conditionalFormatting sqref="AB65:CD65">
    <cfRule type="expression" dxfId="2167" priority="213">
      <formula>$AB$4=""</formula>
    </cfRule>
  </conditionalFormatting>
  <conditionalFormatting sqref="BA65:CD65">
    <cfRule type="expression" dxfId="2166" priority="188">
      <formula>$BA$4=""</formula>
    </cfRule>
  </conditionalFormatting>
  <conditionalFormatting sqref="BO65:CD65">
    <cfRule type="expression" dxfId="2165" priority="174">
      <formula>$BO$4=""</formula>
    </cfRule>
  </conditionalFormatting>
  <conditionalFormatting sqref="BN65:CD65">
    <cfRule type="expression" dxfId="2164" priority="175">
      <formula>$BN$4=""</formula>
    </cfRule>
  </conditionalFormatting>
  <conditionalFormatting sqref="BM65:CD65">
    <cfRule type="expression" dxfId="2163" priority="176">
      <formula>$BM$4=""</formula>
    </cfRule>
  </conditionalFormatting>
  <conditionalFormatting sqref="BL65:CD65">
    <cfRule type="expression" dxfId="2162" priority="177">
      <formula>$BL$4=""</formula>
    </cfRule>
  </conditionalFormatting>
  <conditionalFormatting sqref="BK65:CD65">
    <cfRule type="expression" dxfId="2161" priority="178">
      <formula>$BK$4=""</formula>
    </cfRule>
  </conditionalFormatting>
  <conditionalFormatting sqref="BJ65:CD65">
    <cfRule type="expression" dxfId="2160" priority="179">
      <formula>$BJ$4=""</formula>
    </cfRule>
  </conditionalFormatting>
  <conditionalFormatting sqref="BI65:CD65">
    <cfRule type="expression" dxfId="2159" priority="180">
      <formula>$BI$4=""</formula>
    </cfRule>
  </conditionalFormatting>
  <conditionalFormatting sqref="BH65:CD65">
    <cfRule type="expression" dxfId="2158" priority="181">
      <formula>$BH$4=""</formula>
    </cfRule>
  </conditionalFormatting>
  <conditionalFormatting sqref="BG65:CD65">
    <cfRule type="expression" dxfId="2157" priority="182">
      <formula>$BG$4=""</formula>
    </cfRule>
  </conditionalFormatting>
  <conditionalFormatting sqref="BF65:CD65">
    <cfRule type="expression" dxfId="2156" priority="183">
      <formula>$BF$4=""</formula>
    </cfRule>
  </conditionalFormatting>
  <conditionalFormatting sqref="BE65:CD65">
    <cfRule type="expression" dxfId="2155" priority="184">
      <formula>$BE$4=""</formula>
    </cfRule>
  </conditionalFormatting>
  <conditionalFormatting sqref="BD65:CD65">
    <cfRule type="expression" dxfId="2154" priority="185">
      <formula>$BD$4=""</formula>
    </cfRule>
  </conditionalFormatting>
  <conditionalFormatting sqref="BB65:CD65">
    <cfRule type="expression" dxfId="2153" priority="187">
      <formula>$BB$4=""</formula>
    </cfRule>
  </conditionalFormatting>
  <conditionalFormatting sqref="AZ65:CD65">
    <cfRule type="expression" dxfId="2152" priority="189">
      <formula>$AZ$4=""</formula>
    </cfRule>
  </conditionalFormatting>
  <conditionalFormatting sqref="CD65">
    <cfRule type="expression" dxfId="2151" priority="159">
      <formula>$CD$4=""</formula>
    </cfRule>
  </conditionalFormatting>
  <conditionalFormatting sqref="BP65:CD65">
    <cfRule type="expression" dxfId="2150" priority="173">
      <formula>$BP$4=""</formula>
    </cfRule>
  </conditionalFormatting>
  <conditionalFormatting sqref="BQ65:CD65">
    <cfRule type="expression" dxfId="2149" priority="172">
      <formula>$BQ$4=""</formula>
    </cfRule>
  </conditionalFormatting>
  <conditionalFormatting sqref="BR65:CD65">
    <cfRule type="expression" dxfId="2148" priority="171">
      <formula>$BR$4=""</formula>
    </cfRule>
  </conditionalFormatting>
  <conditionalFormatting sqref="BS65:CD65">
    <cfRule type="expression" dxfId="2147" priority="170">
      <formula>$BS$4=""</formula>
    </cfRule>
  </conditionalFormatting>
  <conditionalFormatting sqref="BT65:CD65">
    <cfRule type="expression" dxfId="2146" priority="169">
      <formula>$BT$4=""</formula>
    </cfRule>
  </conditionalFormatting>
  <conditionalFormatting sqref="BU65:CD65">
    <cfRule type="expression" dxfId="2145" priority="168">
      <formula>$BU$4=""</formula>
    </cfRule>
  </conditionalFormatting>
  <conditionalFormatting sqref="BV65:CD65">
    <cfRule type="expression" dxfId="2144" priority="167">
      <formula>$BV$4=""</formula>
    </cfRule>
  </conditionalFormatting>
  <conditionalFormatting sqref="BW65:CD65">
    <cfRule type="expression" dxfId="2143" priority="166">
      <formula>$BW$4=""</formula>
    </cfRule>
  </conditionalFormatting>
  <conditionalFormatting sqref="BX65:CD65">
    <cfRule type="expression" dxfId="2142" priority="165">
      <formula>$BX$4=""</formula>
    </cfRule>
  </conditionalFormatting>
  <conditionalFormatting sqref="BY65:CD65">
    <cfRule type="expression" dxfId="2141" priority="164">
      <formula>$BY$4=""</formula>
    </cfRule>
  </conditionalFormatting>
  <conditionalFormatting sqref="BZ65:CD65">
    <cfRule type="expression" dxfId="2140" priority="163">
      <formula>$BZ$4=""</formula>
    </cfRule>
  </conditionalFormatting>
  <conditionalFormatting sqref="CA65:CD65">
    <cfRule type="expression" dxfId="2139" priority="162">
      <formula>$CA$4=""</formula>
    </cfRule>
  </conditionalFormatting>
  <conditionalFormatting sqref="CB65:CD65">
    <cfRule type="expression" dxfId="2138" priority="161">
      <formula>$CB$4=""</formula>
    </cfRule>
  </conditionalFormatting>
  <conditionalFormatting sqref="CC65:CD65">
    <cfRule type="expression" dxfId="2137" priority="160">
      <formula>$CC$4=""</formula>
    </cfRule>
  </conditionalFormatting>
  <conditionalFormatting sqref="BC65:CD65">
    <cfRule type="expression" dxfId="2136" priority="186">
      <formula>$BC$4=""</formula>
    </cfRule>
  </conditionalFormatting>
  <conditionalFormatting sqref="D36:CD36">
    <cfRule type="expression" dxfId="2135" priority="79">
      <formula>$D$4=""</formula>
    </cfRule>
  </conditionalFormatting>
  <conditionalFormatting sqref="E36:CD36">
    <cfRule type="expression" dxfId="2134" priority="78">
      <formula>$E$4=""</formula>
    </cfRule>
  </conditionalFormatting>
  <conditionalFormatting sqref="F36:CD36">
    <cfRule type="expression" dxfId="2133" priority="77">
      <formula>$F$4=""</formula>
    </cfRule>
  </conditionalFormatting>
  <conditionalFormatting sqref="G36:CD36">
    <cfRule type="expression" dxfId="2132" priority="76">
      <formula>$G$4=""</formula>
    </cfRule>
  </conditionalFormatting>
  <conditionalFormatting sqref="H36:CD36">
    <cfRule type="expression" dxfId="2131" priority="75">
      <formula>$H$4=""</formula>
    </cfRule>
  </conditionalFormatting>
  <conditionalFormatting sqref="I36:CD36">
    <cfRule type="expression" dxfId="2130" priority="74">
      <formula>$I$4=""</formula>
    </cfRule>
  </conditionalFormatting>
  <conditionalFormatting sqref="J36:CD36">
    <cfRule type="expression" dxfId="2129" priority="73">
      <formula>$J$4=""</formula>
    </cfRule>
  </conditionalFormatting>
  <conditionalFormatting sqref="K36:CD36">
    <cfRule type="expression" dxfId="2128" priority="72">
      <formula>$K$4=""</formula>
    </cfRule>
  </conditionalFormatting>
  <conditionalFormatting sqref="L36:CD36">
    <cfRule type="expression" dxfId="2127" priority="71">
      <formula>$L$4=""</formula>
    </cfRule>
  </conditionalFormatting>
  <conditionalFormatting sqref="M36:CD36">
    <cfRule type="expression" dxfId="2126" priority="70">
      <formula>$M$4=""</formula>
    </cfRule>
  </conditionalFormatting>
  <conditionalFormatting sqref="N36:CD36">
    <cfRule type="expression" dxfId="2125" priority="69">
      <formula>$N$4=""</formula>
    </cfRule>
  </conditionalFormatting>
  <conditionalFormatting sqref="O36:CD36">
    <cfRule type="expression" dxfId="2124" priority="68">
      <formula>$O$4=""</formula>
    </cfRule>
  </conditionalFormatting>
  <conditionalFormatting sqref="P36:CD36">
    <cfRule type="expression" dxfId="2123" priority="67">
      <formula>$P$4=""</formula>
    </cfRule>
  </conditionalFormatting>
  <conditionalFormatting sqref="Q36:CD36">
    <cfRule type="expression" dxfId="2122" priority="66">
      <formula>$Q$4=""</formula>
    </cfRule>
  </conditionalFormatting>
  <conditionalFormatting sqref="R36:CD36">
    <cfRule type="expression" dxfId="2121" priority="65">
      <formula>$R$4=""</formula>
    </cfRule>
  </conditionalFormatting>
  <conditionalFormatting sqref="S36:CD36">
    <cfRule type="expression" dxfId="2120" priority="64">
      <formula>$S$4=""</formula>
    </cfRule>
  </conditionalFormatting>
  <conditionalFormatting sqref="T36:CD36">
    <cfRule type="expression" dxfId="2119" priority="63">
      <formula>$T$4=""</formula>
    </cfRule>
  </conditionalFormatting>
  <conditionalFormatting sqref="U36:CD36">
    <cfRule type="expression" dxfId="2118" priority="62">
      <formula>$U$4=""</formula>
    </cfRule>
  </conditionalFormatting>
  <conditionalFormatting sqref="V36:CD36">
    <cfRule type="expression" dxfId="2117" priority="61">
      <formula>$V$4=""</formula>
    </cfRule>
  </conditionalFormatting>
  <conditionalFormatting sqref="W36:CD36">
    <cfRule type="expression" dxfId="2116" priority="60">
      <formula>$W$4=""</formula>
    </cfRule>
  </conditionalFormatting>
  <conditionalFormatting sqref="X36:CD36">
    <cfRule type="expression" dxfId="2115" priority="59">
      <formula>$X$4=""</formula>
    </cfRule>
  </conditionalFormatting>
  <conditionalFormatting sqref="Y36:CD36">
    <cfRule type="expression" dxfId="2114" priority="58">
      <formula>$Y$4=""</formula>
    </cfRule>
  </conditionalFormatting>
  <conditionalFormatting sqref="Z36:CD36">
    <cfRule type="expression" dxfId="2113" priority="57">
      <formula>$Z$4=""</formula>
    </cfRule>
  </conditionalFormatting>
  <conditionalFormatting sqref="AA36:CD36">
    <cfRule type="expression" dxfId="2112" priority="56">
      <formula>$AA$4=""</formula>
    </cfRule>
  </conditionalFormatting>
  <conditionalFormatting sqref="AY36:CD36">
    <cfRule type="expression" dxfId="2111" priority="32">
      <formula>$AY$4=""</formula>
    </cfRule>
  </conditionalFormatting>
  <conditionalFormatting sqref="AX36:CD36">
    <cfRule type="expression" dxfId="2110" priority="33">
      <formula>$AX$4=""</formula>
    </cfRule>
  </conditionalFormatting>
  <conditionalFormatting sqref="AW36:CD36">
    <cfRule type="expression" dxfId="2109" priority="34">
      <formula>$AW$4=""</formula>
    </cfRule>
  </conditionalFormatting>
  <conditionalFormatting sqref="AV36:CD36">
    <cfRule type="expression" dxfId="2108" priority="35">
      <formula>$AV$4=""</formula>
    </cfRule>
  </conditionalFormatting>
  <conditionalFormatting sqref="AU36:CD36">
    <cfRule type="expression" dxfId="2107" priority="36">
      <formula>$AU$4=""</formula>
    </cfRule>
  </conditionalFormatting>
  <conditionalFormatting sqref="AT36:CD36">
    <cfRule type="expression" dxfId="2106" priority="37">
      <formula>$AT$4=""</formula>
    </cfRule>
  </conditionalFormatting>
  <conditionalFormatting sqref="AS36:CD36">
    <cfRule type="expression" dxfId="2105" priority="38">
      <formula>$AS$4=""</formula>
    </cfRule>
  </conditionalFormatting>
  <conditionalFormatting sqref="AR36:CD36">
    <cfRule type="expression" dxfId="2104" priority="39">
      <formula>$AR$4=""</formula>
    </cfRule>
  </conditionalFormatting>
  <conditionalFormatting sqref="AQ36:CD36">
    <cfRule type="expression" dxfId="2103" priority="40">
      <formula>$AQ$4=""</formula>
    </cfRule>
  </conditionalFormatting>
  <conditionalFormatting sqref="AP36:CD36">
    <cfRule type="expression" dxfId="2102" priority="41">
      <formula>$AP$4=""</formula>
    </cfRule>
  </conditionalFormatting>
  <conditionalFormatting sqref="AO36:CD36">
    <cfRule type="expression" dxfId="2101" priority="42">
      <formula>$AO$4=""</formula>
    </cfRule>
  </conditionalFormatting>
  <conditionalFormatting sqref="AN36:CD36">
    <cfRule type="expression" dxfId="2100" priority="43">
      <formula>$AN$4=""</formula>
    </cfRule>
  </conditionalFormatting>
  <conditionalFormatting sqref="AM36:CD36">
    <cfRule type="expression" dxfId="2099" priority="44">
      <formula>$AM$4=""</formula>
    </cfRule>
  </conditionalFormatting>
  <conditionalFormatting sqref="AL36:CD36">
    <cfRule type="expression" dxfId="2098" priority="45">
      <formula>$AL$4=""</formula>
    </cfRule>
  </conditionalFormatting>
  <conditionalFormatting sqref="AK36:CD36">
    <cfRule type="expression" dxfId="2097" priority="46">
      <formula>$AK$4=""</formula>
    </cfRule>
  </conditionalFormatting>
  <conditionalFormatting sqref="AJ36:CD36">
    <cfRule type="expression" dxfId="2096" priority="47">
      <formula>$AJ$4=""</formula>
    </cfRule>
  </conditionalFormatting>
  <conditionalFormatting sqref="AI36:CD36">
    <cfRule type="expression" dxfId="2095" priority="48">
      <formula>$AI$4=""</formula>
    </cfRule>
  </conditionalFormatting>
  <conditionalFormatting sqref="AH36:CD36">
    <cfRule type="expression" dxfId="2094" priority="49">
      <formula>$AH$4=""</formula>
    </cfRule>
  </conditionalFormatting>
  <conditionalFormatting sqref="AG36:CD36">
    <cfRule type="expression" dxfId="2093" priority="50">
      <formula>$AG$4=""</formula>
    </cfRule>
  </conditionalFormatting>
  <conditionalFormatting sqref="AF36:CD36">
    <cfRule type="expression" dxfId="2092" priority="51">
      <formula>$AF$4=""</formula>
    </cfRule>
  </conditionalFormatting>
  <conditionalFormatting sqref="AE36:CD36">
    <cfRule type="expression" dxfId="2091" priority="52">
      <formula>$AE$4=""</formula>
    </cfRule>
  </conditionalFormatting>
  <conditionalFormatting sqref="AD36:CD36">
    <cfRule type="expression" dxfId="2090" priority="53">
      <formula>$AD$4=""</formula>
    </cfRule>
  </conditionalFormatting>
  <conditionalFormatting sqref="AC36:CD36">
    <cfRule type="expression" dxfId="2089" priority="54">
      <formula>$AC$4=""</formula>
    </cfRule>
  </conditionalFormatting>
  <conditionalFormatting sqref="AB36:CD36">
    <cfRule type="expression" dxfId="2088" priority="55">
      <formula>$AB$4=""</formula>
    </cfRule>
  </conditionalFormatting>
  <conditionalFormatting sqref="BA36:CD36">
    <cfRule type="expression" dxfId="2087" priority="30">
      <formula>$BA$4=""</formula>
    </cfRule>
  </conditionalFormatting>
  <conditionalFormatting sqref="BO36:CD36">
    <cfRule type="expression" dxfId="2086" priority="16">
      <formula>$BO$4=""</formula>
    </cfRule>
  </conditionalFormatting>
  <conditionalFormatting sqref="BN36:CD36">
    <cfRule type="expression" dxfId="2085" priority="17">
      <formula>$BN$4=""</formula>
    </cfRule>
  </conditionalFormatting>
  <conditionalFormatting sqref="BM36:CD36">
    <cfRule type="expression" dxfId="2084" priority="18">
      <formula>$BM$4=""</formula>
    </cfRule>
  </conditionalFormatting>
  <conditionalFormatting sqref="BL36:CD36">
    <cfRule type="expression" dxfId="2083" priority="19">
      <formula>$BL$4=""</formula>
    </cfRule>
  </conditionalFormatting>
  <conditionalFormatting sqref="BK36:CD36">
    <cfRule type="expression" dxfId="2082" priority="20">
      <formula>$BK$4=""</formula>
    </cfRule>
  </conditionalFormatting>
  <conditionalFormatting sqref="BJ36:CD36">
    <cfRule type="expression" dxfId="2081" priority="21">
      <formula>$BJ$4=""</formula>
    </cfRule>
  </conditionalFormatting>
  <conditionalFormatting sqref="BI36:CD36">
    <cfRule type="expression" dxfId="2080" priority="22">
      <formula>$BI$4=""</formula>
    </cfRule>
  </conditionalFormatting>
  <conditionalFormatting sqref="BH36:CD36">
    <cfRule type="expression" dxfId="2079" priority="23">
      <formula>$BH$4=""</formula>
    </cfRule>
  </conditionalFormatting>
  <conditionalFormatting sqref="BG36:CD36">
    <cfRule type="expression" dxfId="2078" priority="24">
      <formula>$BG$4=""</formula>
    </cfRule>
  </conditionalFormatting>
  <conditionalFormatting sqref="BF36:CD36">
    <cfRule type="expression" dxfId="2077" priority="25">
      <formula>$BF$4=""</formula>
    </cfRule>
  </conditionalFormatting>
  <conditionalFormatting sqref="BE36:CD36">
    <cfRule type="expression" dxfId="2076" priority="26">
      <formula>$BE$4=""</formula>
    </cfRule>
  </conditionalFormatting>
  <conditionalFormatting sqref="BD36:CD36">
    <cfRule type="expression" dxfId="2075" priority="27">
      <formula>$BD$4=""</formula>
    </cfRule>
  </conditionalFormatting>
  <conditionalFormatting sqref="BB36:CD36">
    <cfRule type="expression" dxfId="2074" priority="29">
      <formula>$BB$4=""</formula>
    </cfRule>
  </conditionalFormatting>
  <conditionalFormatting sqref="AZ36:CD36">
    <cfRule type="expression" dxfId="2073" priority="31">
      <formula>$AZ$4=""</formula>
    </cfRule>
  </conditionalFormatting>
  <conditionalFormatting sqref="CD36">
    <cfRule type="expression" dxfId="2072" priority="1">
      <formula>$CD$4=""</formula>
    </cfRule>
  </conditionalFormatting>
  <conditionalFormatting sqref="BP36:CD36">
    <cfRule type="expression" dxfId="2071" priority="15">
      <formula>$BP$4=""</formula>
    </cfRule>
  </conditionalFormatting>
  <conditionalFormatting sqref="BQ36:CD36">
    <cfRule type="expression" dxfId="2070" priority="14">
      <formula>$BQ$4=""</formula>
    </cfRule>
  </conditionalFormatting>
  <conditionalFormatting sqref="BR36:CD36">
    <cfRule type="expression" dxfId="2069" priority="13">
      <formula>$BR$4=""</formula>
    </cfRule>
  </conditionalFormatting>
  <conditionalFormatting sqref="BS36:CD36">
    <cfRule type="expression" dxfId="2068" priority="12">
      <formula>$BS$4=""</formula>
    </cfRule>
  </conditionalFormatting>
  <conditionalFormatting sqref="BT36:CD36">
    <cfRule type="expression" dxfId="2067" priority="11">
      <formula>$BT$4=""</formula>
    </cfRule>
  </conditionalFormatting>
  <conditionalFormatting sqref="BU36:CD36">
    <cfRule type="expression" dxfId="2066" priority="10">
      <formula>$BU$4=""</formula>
    </cfRule>
  </conditionalFormatting>
  <conditionalFormatting sqref="BV36:CD36">
    <cfRule type="expression" dxfId="2065" priority="9">
      <formula>$BV$4=""</formula>
    </cfRule>
  </conditionalFormatting>
  <conditionalFormatting sqref="BW36:CD36">
    <cfRule type="expression" dxfId="2064" priority="8">
      <formula>$BW$4=""</formula>
    </cfRule>
  </conditionalFormatting>
  <conditionalFormatting sqref="BX36:CD36">
    <cfRule type="expression" dxfId="2063" priority="7">
      <formula>$BX$4=""</formula>
    </cfRule>
  </conditionalFormatting>
  <conditionalFormatting sqref="BY36:CD36">
    <cfRule type="expression" dxfId="2062" priority="6">
      <formula>$BY$4=""</formula>
    </cfRule>
  </conditionalFormatting>
  <conditionalFormatting sqref="BZ36:CD36">
    <cfRule type="expression" dxfId="2061" priority="5">
      <formula>$BZ$4=""</formula>
    </cfRule>
  </conditionalFormatting>
  <conditionalFormatting sqref="CA36:CD36">
    <cfRule type="expression" dxfId="2060" priority="4">
      <formula>$CA$4=""</formula>
    </cfRule>
  </conditionalFormatting>
  <conditionalFormatting sqref="CB36:CD36">
    <cfRule type="expression" dxfId="2059" priority="3">
      <formula>$CB$4=""</formula>
    </cfRule>
  </conditionalFormatting>
  <conditionalFormatting sqref="CC36:CD36">
    <cfRule type="expression" dxfId="2058" priority="2">
      <formula>$CC$4=""</formula>
    </cfRule>
  </conditionalFormatting>
  <conditionalFormatting sqref="BC36:CD36">
    <cfRule type="expression" dxfId="2057" priority="28">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sheetPr>
  <dimension ref="A1:CE71"/>
  <sheetViews>
    <sheetView zoomScale="80" zoomScaleNormal="80" workbookViewId="0">
      <pane xSplit="2" ySplit="4" topLeftCell="C5" activePane="bottomRight" state="frozen"/>
      <selection activeCell="A36" sqref="A36"/>
      <selection pane="topRight" activeCell="A36" sqref="A36"/>
      <selection pane="bottomLeft" activeCell="A36" sqref="A36"/>
      <selection pane="bottomRight" activeCell="C5" sqref="C5"/>
    </sheetView>
  </sheetViews>
  <sheetFormatPr defaultColWidth="9" defaultRowHeight="15.75" x14ac:dyDescent="0.25"/>
  <cols>
    <col min="1" max="1" width="40" style="107" customWidth="1"/>
    <col min="2" max="2" width="9.375" style="107" customWidth="1"/>
    <col min="3" max="7" width="11.25" style="107" customWidth="1"/>
    <col min="8" max="8" width="11.125" style="107" customWidth="1"/>
    <col min="9" max="82" width="11.25" style="107" customWidth="1"/>
    <col min="83" max="83" width="2.875" style="107" customWidth="1"/>
    <col min="84" max="16384" width="9" style="107"/>
  </cols>
  <sheetData>
    <row r="1" spans="1:83" x14ac:dyDescent="0.25">
      <c r="A1" s="367" t="s">
        <v>257</v>
      </c>
      <c r="B1" s="367"/>
      <c r="C1" s="367"/>
      <c r="D1" s="431"/>
      <c r="E1" s="431"/>
      <c r="F1" s="431"/>
      <c r="G1" s="52"/>
      <c r="H1" s="52"/>
    </row>
    <row r="2" spans="1:83" ht="18.75" x14ac:dyDescent="0.3">
      <c r="A2" s="595" t="s">
        <v>150</v>
      </c>
      <c r="B2" s="596"/>
    </row>
    <row r="3" spans="1:83" x14ac:dyDescent="0.25">
      <c r="A3" s="597" t="s">
        <v>108</v>
      </c>
      <c r="B3" s="597"/>
    </row>
    <row r="4" spans="1:83" ht="16.5" thickBot="1" x14ac:dyDescent="0.3">
      <c r="B4" s="7"/>
      <c r="C4" s="25">
        <f>Inputs!E26</f>
        <v>2016</v>
      </c>
      <c r="D4" s="25">
        <f ca="1">IF(COUNT($C$4:C4)&gt;=('LookUp Ranges'!$B$141),"",C$4+1)</f>
        <v>2017</v>
      </c>
      <c r="E4" s="25">
        <f ca="1">IF(COUNT($C$4:D4)&gt;=('LookUp Ranges'!$B$141),"",D$4+1)</f>
        <v>2018</v>
      </c>
      <c r="F4" s="25">
        <f ca="1">IF(COUNT($C$4:E4)&gt;=('LookUp Ranges'!$B$141),"",E$4+1)</f>
        <v>2019</v>
      </c>
      <c r="G4" s="25">
        <f ca="1">IF(COUNT($C$4:F4)&gt;=('LookUp Ranges'!$B$141),"",F$4+1)</f>
        <v>2020</v>
      </c>
      <c r="H4" s="25">
        <f ca="1">IF(COUNT($C$4:G4)&gt;=('LookUp Ranges'!$B$141),"",G$4+1)</f>
        <v>2021</v>
      </c>
      <c r="I4" s="25">
        <f ca="1">IF(COUNT($C$4:H4)&gt;=('LookUp Ranges'!$B$141),"",H$4+1)</f>
        <v>2022</v>
      </c>
      <c r="J4" s="25">
        <f ca="1">IF(COUNT($C$4:I4)&gt;=('LookUp Ranges'!$B$141),"",I$4+1)</f>
        <v>2023</v>
      </c>
      <c r="K4" s="25">
        <f ca="1">IF(COUNT($C$4:J4)&gt;=('LookUp Ranges'!$B$141),"",J$4+1)</f>
        <v>2024</v>
      </c>
      <c r="L4" s="25">
        <f ca="1">IF(COUNT($C$4:K4)&gt;=('LookUp Ranges'!$B$141),"",K$4+1)</f>
        <v>2025</v>
      </c>
      <c r="M4" s="25">
        <f ca="1">IF(COUNT($C$4:L4)&gt;=('LookUp Ranges'!$B$141),"",L$4+1)</f>
        <v>2026</v>
      </c>
      <c r="N4" s="25">
        <f ca="1">IF(COUNT($C$4:M4)&gt;=('LookUp Ranges'!$B$141),"",M$4+1)</f>
        <v>2027</v>
      </c>
      <c r="O4" s="25">
        <f ca="1">IF(COUNT($C$4:N4)&gt;=('LookUp Ranges'!$B$141),"",N$4+1)</f>
        <v>2028</v>
      </c>
      <c r="P4" s="25">
        <f ca="1">IF(COUNT($C$4:O4)&gt;=('LookUp Ranges'!$B$141),"",O$4+1)</f>
        <v>2029</v>
      </c>
      <c r="Q4" s="25">
        <f ca="1">IF(COUNT($C$4:P4)&gt;=('LookUp Ranges'!$B$141),"",P$4+1)</f>
        <v>2030</v>
      </c>
      <c r="R4" s="25">
        <f ca="1">IF(COUNT($C$4:Q4)&gt;=('LookUp Ranges'!$B$141),"",Q$4+1)</f>
        <v>2031</v>
      </c>
      <c r="S4" s="25">
        <f ca="1">IF(COUNT($C$4:R4)&gt;=('LookUp Ranges'!$B$141),"",R$4+1)</f>
        <v>2032</v>
      </c>
      <c r="T4" s="25">
        <f ca="1">IF(COUNT($C$4:S4)&gt;=('LookUp Ranges'!$B$141),"",S$4+1)</f>
        <v>2033</v>
      </c>
      <c r="U4" s="25">
        <f ca="1">IF(COUNT($C$4:T4)&gt;=('LookUp Ranges'!$B$141),"",T$4+1)</f>
        <v>2034</v>
      </c>
      <c r="V4" s="25">
        <f ca="1">IF(COUNT($C$4:U4)&gt;=('LookUp Ranges'!$B$141),"",U$4+1)</f>
        <v>2035</v>
      </c>
      <c r="W4" s="25" t="str">
        <f ca="1">IF(COUNT($C$4:V4)&gt;=('LookUp Ranges'!$B$141),"",V$4+1)</f>
        <v/>
      </c>
      <c r="X4" s="25" t="str">
        <f ca="1">IF(COUNT($C$4:W4)&gt;=('LookUp Ranges'!$B$141),"",W$4+1)</f>
        <v/>
      </c>
      <c r="Y4" s="25" t="str">
        <f ca="1">IF(COUNT($C$4:X4)&gt;=('LookUp Ranges'!$B$141),"",X$4+1)</f>
        <v/>
      </c>
      <c r="Z4" s="25" t="str">
        <f ca="1">IF(COUNT($C$4:Y4)&gt;=('LookUp Ranges'!$B$141),"",Y$4+1)</f>
        <v/>
      </c>
      <c r="AA4" s="25" t="str">
        <f ca="1">IF(COUNT($C$4:Z4)&gt;=('LookUp Ranges'!$B$141),"",Z$4+1)</f>
        <v/>
      </c>
      <c r="AB4" s="25" t="str">
        <f ca="1">IF(COUNT($C$4:AA4)&gt;=('LookUp Ranges'!$B$141),"",AA$4+1)</f>
        <v/>
      </c>
      <c r="AC4" s="25" t="str">
        <f ca="1">IF(COUNT($C$4:AB4)&gt;=('LookUp Ranges'!$B$141),"",AB$4+1)</f>
        <v/>
      </c>
      <c r="AD4" s="25" t="str">
        <f ca="1">IF(COUNT($C$4:AC4)&gt;=('LookUp Ranges'!$B$141),"",AC$4+1)</f>
        <v/>
      </c>
      <c r="AE4" s="25" t="str">
        <f ca="1">IF(COUNT($C$4:AD4)&gt;=('LookUp Ranges'!$B$141),"",AD$4+1)</f>
        <v/>
      </c>
      <c r="AF4" s="25" t="str">
        <f ca="1">IF(COUNT($C$4:AE4)&gt;=('LookUp Ranges'!$B$141),"",AE$4+1)</f>
        <v/>
      </c>
      <c r="AG4" s="25" t="str">
        <f ca="1">IF(COUNT($C$4:AF4)&gt;=('LookUp Ranges'!$B$141),"",AF$4+1)</f>
        <v/>
      </c>
      <c r="AH4" s="25" t="str">
        <f ca="1">IF(COUNT($C$4:AG4)&gt;=('LookUp Ranges'!$B$141),"",AG$4+1)</f>
        <v/>
      </c>
      <c r="AI4" s="25" t="str">
        <f ca="1">IF(COUNT($C$4:AH4)&gt;=('LookUp Ranges'!$B$141),"",AH$4+1)</f>
        <v/>
      </c>
      <c r="AJ4" s="25" t="str">
        <f ca="1">IF(COUNT($C$4:AI4)&gt;=('LookUp Ranges'!$B$141),"",AI$4+1)</f>
        <v/>
      </c>
      <c r="AK4" s="25" t="str">
        <f ca="1">IF(COUNT($C$4:AJ4)&gt;=('LookUp Ranges'!$B$141),"",AJ$4+1)</f>
        <v/>
      </c>
      <c r="AL4" s="25" t="str">
        <f ca="1">IF(COUNT($C$4:AK4)&gt;=('LookUp Ranges'!$B$141),"",AK$4+1)</f>
        <v/>
      </c>
      <c r="AM4" s="25" t="str">
        <f ca="1">IF(COUNT($C$4:AL4)&gt;=('LookUp Ranges'!$B$141),"",AL$4+1)</f>
        <v/>
      </c>
      <c r="AN4" s="25" t="str">
        <f ca="1">IF(COUNT($C$4:AM4)&gt;=('LookUp Ranges'!$B$141),"",AM$4+1)</f>
        <v/>
      </c>
      <c r="AO4" s="25" t="str">
        <f ca="1">IF(COUNT($C$4:AN4)&gt;=('LookUp Ranges'!$B$141),"",AN$4+1)</f>
        <v/>
      </c>
      <c r="AP4" s="25" t="str">
        <f ca="1">IF(COUNT($C$4:AO4)&gt;=('LookUp Ranges'!$B$141),"",AO$4+1)</f>
        <v/>
      </c>
      <c r="AQ4" s="25" t="str">
        <f ca="1">IF(COUNT($C$4:AP4)&gt;=('LookUp Ranges'!$B$141),"",AP$4+1)</f>
        <v/>
      </c>
      <c r="AR4" s="25" t="str">
        <f ca="1">IF(COUNT($C$4:AQ4)&gt;=('LookUp Ranges'!$B$141),"",AQ$4+1)</f>
        <v/>
      </c>
      <c r="AS4" s="25" t="str">
        <f ca="1">IF(COUNT($C$4:AR4)&gt;=('LookUp Ranges'!$B$141),"",AR$4+1)</f>
        <v/>
      </c>
      <c r="AT4" s="25" t="str">
        <f ca="1">IF(COUNT($C$4:AS4)&gt;=('LookUp Ranges'!$B$141),"",AS$4+1)</f>
        <v/>
      </c>
      <c r="AU4" s="25" t="str">
        <f ca="1">IF(COUNT($C$4:AT4)&gt;=('LookUp Ranges'!$B$141),"",AT$4+1)</f>
        <v/>
      </c>
      <c r="AV4" s="25" t="str">
        <f ca="1">IF(COUNT($C$4:AU4)&gt;=('LookUp Ranges'!$B$141),"",AU$4+1)</f>
        <v/>
      </c>
      <c r="AW4" s="25" t="str">
        <f ca="1">IF(COUNT($C$4:AV4)&gt;=('LookUp Ranges'!$B$141),"",AV$4+1)</f>
        <v/>
      </c>
      <c r="AX4" s="25" t="str">
        <f ca="1">IF(COUNT($C$4:AW4)&gt;=('LookUp Ranges'!$B$141),"",AW$4+1)</f>
        <v/>
      </c>
      <c r="AY4" s="25" t="str">
        <f ca="1">IF(COUNT($C$4:AX4)&gt;=('LookUp Ranges'!$B$141),"",AX$4+1)</f>
        <v/>
      </c>
      <c r="AZ4" s="25" t="str">
        <f ca="1">IF(COUNT($C$4:AY4)&gt;=('LookUp Ranges'!$B$141),"",AY$4+1)</f>
        <v/>
      </c>
      <c r="BA4" s="25" t="str">
        <f ca="1">IF(COUNT($C$4:AZ4)&gt;=('LookUp Ranges'!$B$141),"",AZ$4+1)</f>
        <v/>
      </c>
      <c r="BB4" s="25" t="str">
        <f ca="1">IF(COUNT($C$4:BA4)&gt;=('LookUp Ranges'!$B$141),"",BA$4+1)</f>
        <v/>
      </c>
      <c r="BC4" s="25" t="str">
        <f ca="1">IF(COUNT($C$4:BB4)&gt;=('LookUp Ranges'!$B$141),"",BB$4+1)</f>
        <v/>
      </c>
      <c r="BD4" s="25" t="str">
        <f ca="1">IF(COUNT($C$4:BC4)&gt;=('LookUp Ranges'!$B$141),"",BC$4+1)</f>
        <v/>
      </c>
      <c r="BE4" s="25" t="str">
        <f ca="1">IF(COUNT($C$4:BD4)&gt;=('LookUp Ranges'!$B$141),"",BD$4+1)</f>
        <v/>
      </c>
      <c r="BF4" s="25" t="str">
        <f ca="1">IF(COUNT($C$4:BE4)&gt;=('LookUp Ranges'!$B$141),"",BE$4+1)</f>
        <v/>
      </c>
      <c r="BG4" s="25" t="str">
        <f ca="1">IF(COUNT($C$4:BF4)&gt;=('LookUp Ranges'!$B$141),"",BF$4+1)</f>
        <v/>
      </c>
      <c r="BH4" s="25" t="str">
        <f ca="1">IF(COUNT($C$4:BG4)&gt;=('LookUp Ranges'!$B$141),"",BG$4+1)</f>
        <v/>
      </c>
      <c r="BI4" s="25" t="str">
        <f ca="1">IF(COUNT($C$4:BH4)&gt;=('LookUp Ranges'!$B$141),"",BH$4+1)</f>
        <v/>
      </c>
      <c r="BJ4" s="25" t="str">
        <f ca="1">IF(COUNT($C$4:BI4)&gt;=('LookUp Ranges'!$B$141),"",BI$4+1)</f>
        <v/>
      </c>
      <c r="BK4" s="25" t="str">
        <f ca="1">IF(COUNT($C$4:BJ4)&gt;=('LookUp Ranges'!$B$141),"",BJ$4+1)</f>
        <v/>
      </c>
      <c r="BL4" s="25" t="str">
        <f ca="1">IF(COUNT($C$4:BK4)&gt;=('LookUp Ranges'!$B$141),"",BK$4+1)</f>
        <v/>
      </c>
      <c r="BM4" s="25" t="str">
        <f ca="1">IF(COUNT($C$4:BL4)&gt;=('LookUp Ranges'!$B$141),"",BL$4+1)</f>
        <v/>
      </c>
      <c r="BN4" s="25" t="str">
        <f ca="1">IF(COUNT($C$4:BM4)&gt;=('LookUp Ranges'!$B$141),"",BM$4+1)</f>
        <v/>
      </c>
      <c r="BO4" s="25" t="str">
        <f ca="1">IF(COUNT($C$4:BN4)&gt;=('LookUp Ranges'!$B$141),"",BN$4+1)</f>
        <v/>
      </c>
      <c r="BP4" s="25" t="str">
        <f ca="1">IF(COUNT($C$4:BO4)&gt;=('LookUp Ranges'!$B$141),"",BO$4+1)</f>
        <v/>
      </c>
      <c r="BQ4" s="25" t="str">
        <f ca="1">IF(COUNT($C$4:BP4)&gt;=('LookUp Ranges'!$B$141),"",BP$4+1)</f>
        <v/>
      </c>
      <c r="BR4" s="25" t="str">
        <f ca="1">IF(COUNT($C$4:BQ4)&gt;=('LookUp Ranges'!$B$141),"",BQ$4+1)</f>
        <v/>
      </c>
      <c r="BS4" s="25" t="str">
        <f ca="1">IF(COUNT($C$4:BR4)&gt;=('LookUp Ranges'!$B$141),"",BR$4+1)</f>
        <v/>
      </c>
      <c r="BT4" s="25" t="str">
        <f ca="1">IF(COUNT($C$4:BS4)&gt;=('LookUp Ranges'!$B$141),"",BS$4+1)</f>
        <v/>
      </c>
      <c r="BU4" s="25" t="str">
        <f ca="1">IF(COUNT($C$4:BT4)&gt;=('LookUp Ranges'!$B$141),"",BT$4+1)</f>
        <v/>
      </c>
      <c r="BV4" s="25" t="str">
        <f ca="1">IF(COUNT($C$4:BU4)&gt;=('LookUp Ranges'!$B$141),"",BU$4+1)</f>
        <v/>
      </c>
      <c r="BW4" s="25" t="str">
        <f ca="1">IF(COUNT($C$4:BV4)&gt;=('LookUp Ranges'!$B$141),"",BV$4+1)</f>
        <v/>
      </c>
      <c r="BX4" s="25" t="str">
        <f ca="1">IF(COUNT($C$4:BW4)&gt;=('LookUp Ranges'!$B$141),"",BW$4+1)</f>
        <v/>
      </c>
      <c r="BY4" s="25" t="str">
        <f ca="1">IF(COUNT($C$4:BX4)&gt;=('LookUp Ranges'!$B$141),"",BX$4+1)</f>
        <v/>
      </c>
      <c r="BZ4" s="25" t="str">
        <f ca="1">IF(COUNT($C$4:BY4)&gt;=('LookUp Ranges'!$B$141),"",BY$4+1)</f>
        <v/>
      </c>
      <c r="CA4" s="25" t="str">
        <f ca="1">IF(COUNT($C$4:BZ4)&gt;=('LookUp Ranges'!$B$141),"",BZ$4+1)</f>
        <v/>
      </c>
      <c r="CB4" s="25" t="str">
        <f ca="1">IF(COUNT($C$4:CA4)&gt;=('LookUp Ranges'!$B$141),"",CA$4+1)</f>
        <v/>
      </c>
      <c r="CC4" s="25" t="str">
        <f ca="1">IF(COUNT($C$4:CB4)&gt;=('LookUp Ranges'!$B$141),"",CB$4+1)</f>
        <v/>
      </c>
      <c r="CD4" s="25" t="str">
        <f ca="1">IF(COUNT($C$4:CC4)&gt;=('LookUp Ranges'!$B$141),"",CC$4+1)</f>
        <v/>
      </c>
      <c r="CE4" s="29">
        <v>0</v>
      </c>
    </row>
    <row r="5" spans="1:83" s="10" customFormat="1" ht="16.5" thickBot="1" x14ac:dyDescent="0.3">
      <c r="A5" s="59" t="s">
        <v>202</v>
      </c>
      <c r="B5" s="60"/>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64" t="s">
        <v>217</v>
      </c>
      <c r="B6" s="65"/>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56" t="s">
        <v>201</v>
      </c>
      <c r="B7" s="65"/>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x14ac:dyDescent="0.25">
      <c r="A8" s="66" t="s">
        <v>109</v>
      </c>
      <c r="C8" s="5">
        <f>IF(C4&gt;=Inservice,SUM(Inputs!$E$76:E76)-IF(AND(C4&lt;&gt;"",D4=""),0,0),0)</f>
        <v>0</v>
      </c>
      <c r="D8" s="5">
        <f ca="1">IF(D4&gt;=Inservice,SUM(Inputs!$E$76:F76)-IF(AND(D4&lt;&gt;"",E4=""),0,0),0)</f>
        <v>0</v>
      </c>
      <c r="E8" s="5">
        <f ca="1">IF(E4&gt;=Inservice,SUM(Inputs!$E$76:G76)-IF(AND(E4&lt;&gt;"",F4=""),0,0),0)</f>
        <v>0</v>
      </c>
      <c r="F8" s="5">
        <f ca="1">IF(F4&gt;=Inservice,SUM(Inputs!$E$76:H76)-IF(AND(F4&lt;&gt;"",G4=""),0,0),0)</f>
        <v>0</v>
      </c>
      <c r="G8" s="5">
        <f ca="1">IF(G4&gt;=Inservice,SUM(Inputs!$E$76:I76)-IF(AND(G4&lt;&gt;"",H4=""),0,0),0)</f>
        <v>0</v>
      </c>
      <c r="H8" s="5">
        <f ca="1">IF(H4&gt;=Inservice,SUM(Inputs!$E$76:J76)-IF(AND(H4&lt;&gt;"",I4=""),0,0),0)</f>
        <v>0</v>
      </c>
      <c r="I8" s="5">
        <f ca="1">IF(I4&gt;=Inservice,SUM(Inputs!$E$76:K76)-IF(AND(I4&lt;&gt;"",J4=""),0,0),0)</f>
        <v>0</v>
      </c>
      <c r="J8" s="5">
        <f ca="1">IF(J4&gt;=Inservice,SUM(Inputs!$E$76:L76)-IF(AND(J4&lt;&gt;"",K4=""),0,0),0)</f>
        <v>0</v>
      </c>
      <c r="K8" s="5">
        <f ca="1">IF(K4&gt;=Inservice,SUM(Inputs!$E$76:M76)-IF(AND(K4&lt;&gt;"",L4=""),0,0),0)</f>
        <v>0</v>
      </c>
      <c r="L8" s="5">
        <f ca="1">IF(L4&gt;=Inservice,SUM(Inputs!$E$76:N76)-IF(AND(L4&lt;&gt;"",M4=""),0,0),0)</f>
        <v>0</v>
      </c>
      <c r="M8" s="5">
        <f ca="1">IF(M4&gt;=Inservice,SUM(Inputs!$E$76:O76)-IF(AND(M4&lt;&gt;"",N4=""),0,0),0)</f>
        <v>0</v>
      </c>
      <c r="N8" s="5">
        <f ca="1">IF(N4&gt;=Inservice,SUM(Inputs!$E$76:P76)-IF(AND(N4&lt;&gt;"",O4=""),0,0),0)</f>
        <v>0</v>
      </c>
      <c r="O8" s="5">
        <f ca="1">IF(O4&gt;=Inservice,SUM(Inputs!$E$76:Q76)-IF(AND(O4&lt;&gt;"",P4=""),0,0),0)</f>
        <v>0</v>
      </c>
      <c r="P8" s="5">
        <f ca="1">IF(P4&gt;=Inservice,SUM(Inputs!$E$76:Q76)-IF(AND(P4&lt;&gt;"",Q4=""),0,0),0)</f>
        <v>0</v>
      </c>
      <c r="Q8" s="5">
        <f ca="1">IF(Q4&gt;=Inservice,SUM(Inputs!$E$76:Q76)-IF(AND(Q4&lt;&gt;"",R4=""),0,0),0)</f>
        <v>0</v>
      </c>
      <c r="R8" s="5">
        <f ca="1">IF(R4&gt;=Inservice,SUM(Inputs!$E$76:Q76)-IF(AND(R4&lt;&gt;"",S4=""),0,0),0)</f>
        <v>0</v>
      </c>
      <c r="S8" s="5">
        <f ca="1">IF(S4&gt;=Inservice,SUM(Inputs!$E$76:Q76)-IF(AND(S4&lt;&gt;"",T4=""),0,0),0)</f>
        <v>0</v>
      </c>
      <c r="T8" s="5">
        <f ca="1">IF(T4&gt;=Inservice,SUM(Inputs!$E$76:Q76)-IF(AND(T4&lt;&gt;"",U4=""),0,0),0)</f>
        <v>0</v>
      </c>
      <c r="U8" s="5">
        <f ca="1">IF(U4&gt;=Inservice,SUM(Inputs!$E$76:Q76)-IF(AND(U4&lt;&gt;"",V4=""),0,0),0)</f>
        <v>0</v>
      </c>
      <c r="V8" s="5">
        <f ca="1">IF(V4&gt;=Inservice,SUM(Inputs!$E$76:Q76)-IF(AND(V4&lt;&gt;"",W4=""),0,0),0)</f>
        <v>0</v>
      </c>
      <c r="W8" s="516">
        <f ca="1">IF(W4&gt;=Inservice,SUM(Inputs!$E$76:AD76)-IF(AND(W4&lt;&gt;"",X4=""),0,0),0)</f>
        <v>0</v>
      </c>
      <c r="X8" s="516">
        <f ca="1">IF(X4&gt;=Inservice,SUM(Inputs!$E$76:AE76)-IF(AND(X4&lt;&gt;"",Y4=""),0,0),0)</f>
        <v>0</v>
      </c>
      <c r="Y8" s="516">
        <f ca="1">IF(Y4&gt;=Inservice,SUM(Inputs!$E$76:AF76)-IF(AND(Y4&lt;&gt;"",Z4=""),0,0),0)</f>
        <v>0</v>
      </c>
      <c r="Z8" s="516">
        <f ca="1">IF(Z4&gt;=Inservice,SUM(Inputs!$E$76:AG76)-IF(AND(Z4&lt;&gt;"",AA4=""),0,0),0)</f>
        <v>0</v>
      </c>
      <c r="AA8" s="516">
        <f ca="1">IF(AA4&gt;=Inservice,SUM(Inputs!$E$76:AH76)-IF(AND(AA4&lt;&gt;"",AB4=""),0,0),0)</f>
        <v>0</v>
      </c>
      <c r="AB8" s="516">
        <f ca="1">IF(AB4&gt;=Inservice,SUM(Inputs!$E$76:AI76)-IF(AND(AB4&lt;&gt;"",AC4=""),0,0),0)</f>
        <v>0</v>
      </c>
      <c r="AC8" s="516">
        <f ca="1">IF(AC4&gt;=Inservice,SUM(Inputs!$E$76:AJ76)-IF(AND(AC4&lt;&gt;"",AD4=""),0,0),0)</f>
        <v>0</v>
      </c>
      <c r="AD8" s="516">
        <f ca="1">IF(AD4&gt;=Inservice,SUM(Inputs!$E$76:AK76)-IF(AND(AD4&lt;&gt;"",AE4=""),0,0),0)</f>
        <v>0</v>
      </c>
      <c r="AE8" s="516">
        <f ca="1">IF(AE4&gt;=Inservice,SUM(Inputs!$E$76:AL76)-IF(AND(AE4&lt;&gt;"",AF4=""),0,0),0)</f>
        <v>0</v>
      </c>
      <c r="AF8" s="516">
        <f ca="1">IF(AF4&gt;=Inservice,SUM(Inputs!$E$76:AM76)-IF(AND(AF4&lt;&gt;"",AG4=""),0,0),0)</f>
        <v>0</v>
      </c>
      <c r="AG8" s="516">
        <f ca="1">IF(AG4&gt;=Inservice,SUM(Inputs!$E$76:AN76)-IF(AND(AG4&lt;&gt;"",AH4=""),0,0),0)</f>
        <v>0</v>
      </c>
      <c r="AH8" s="516">
        <f ca="1">IF(AH4&gt;=Inservice,SUM(Inputs!$E$76:AO76)-IF(AND(AH4&lt;&gt;"",AI4=""),0,0),0)</f>
        <v>0</v>
      </c>
      <c r="AI8" s="516">
        <f ca="1">IF(AI4&gt;=Inservice,SUM(Inputs!$E$76:AP76)-IF(AND(AI4&lt;&gt;"",AJ4=""),0,0),0)</f>
        <v>0</v>
      </c>
      <c r="AJ8" s="516">
        <f ca="1">IF(AJ4&gt;=Inservice,SUM(Inputs!$E$76:AQ76)-IF(AND(AJ4&lt;&gt;"",AK4=""),0,0),0)</f>
        <v>0</v>
      </c>
      <c r="AK8" s="516">
        <f ca="1">IF(AK4&gt;=Inservice,SUM(Inputs!$E$76:AR76)-IF(AND(AK4&lt;&gt;"",AL4=""),0,0),0)</f>
        <v>0</v>
      </c>
      <c r="AL8" s="516">
        <f ca="1">IF(AL4&gt;=Inservice,SUM(Inputs!$E$76:AS76)-IF(AND(AL4&lt;&gt;"",AM4=""),0,0),0)</f>
        <v>0</v>
      </c>
      <c r="AM8" s="516">
        <f ca="1">IF(AM4&gt;=Inservice,SUM(Inputs!$E$76:AT76)-IF(AND(AM4&lt;&gt;"",AN4=""),0,0),0)</f>
        <v>0</v>
      </c>
      <c r="AN8" s="516">
        <f ca="1">IF(AN4&gt;=Inservice,SUM(Inputs!$E$76:AU76)-IF(AND(AN4&lt;&gt;"",AO4=""),0,0),0)</f>
        <v>0</v>
      </c>
      <c r="AO8" s="516">
        <f ca="1">IF(AO4&gt;=Inservice,SUM(Inputs!$E$76:AV76)-IF(AND(AO4&lt;&gt;"",AP4=""),0,0),0)</f>
        <v>0</v>
      </c>
      <c r="AP8" s="516">
        <f ca="1">IF(AP4&gt;=Inservice,SUM(Inputs!$E$76:AW76)-IF(AND(AP4&lt;&gt;"",AQ4=""),0,0),0)</f>
        <v>0</v>
      </c>
      <c r="AQ8" s="516">
        <f ca="1">IF(AQ4&gt;=Inservice,SUM(Inputs!$E$76:AX76)-IF(AND(AQ4&lt;&gt;"",AR4=""),0,0),0)</f>
        <v>0</v>
      </c>
      <c r="AR8" s="516">
        <f ca="1">IF(AR4&gt;=Inservice,SUM(Inputs!$E$76:AY76)-IF(AND(AR4&lt;&gt;"",AS4=""),0,0),0)</f>
        <v>0</v>
      </c>
      <c r="AS8" s="516">
        <f ca="1">IF(AS4&gt;=Inservice,SUM(Inputs!$E$76:AZ76)-IF(AND(AS4&lt;&gt;"",AT4=""),0,0),0)</f>
        <v>0</v>
      </c>
      <c r="AT8" s="516">
        <f ca="1">IF(AT4&gt;=Inservice,SUM(Inputs!$E$76:BA76)-IF(AND(AT4&lt;&gt;"",AU4=""),0,0),0)</f>
        <v>0</v>
      </c>
      <c r="AU8" s="5">
        <f ca="1">IF(AU4&gt;=Inservice,SUM(Inputs!$E$76:BB76)-IF(AND(AU4&lt;&gt;"",AV4=""),0,0),0)</f>
        <v>0</v>
      </c>
      <c r="AV8" s="5">
        <f ca="1">IF(AV4&gt;=Inservice,SUM(Inputs!$E$76:BC76)-IF(AND(AV4&lt;&gt;"",AW4=""),0,0),0)</f>
        <v>0</v>
      </c>
      <c r="AW8" s="5">
        <f ca="1">IF(AW4&gt;=Inservice,SUM(Inputs!$E$76:BD76)-IF(AND(AW4&lt;&gt;"",AX4=""),0,0),0)</f>
        <v>0</v>
      </c>
      <c r="AX8" s="5">
        <f ca="1">IF(AX4&gt;=Inservice,SUM(Inputs!$E$76:BE76)-IF(AND(AX4&lt;&gt;"",AY4=""),0,0),0)</f>
        <v>0</v>
      </c>
      <c r="AY8" s="5">
        <f ca="1">IF(AY4&gt;=Inservice,SUM(Inputs!$E$76:BF76)-IF(AND(AY4&lt;&gt;"",AZ4=""),0,0),0)</f>
        <v>0</v>
      </c>
      <c r="AZ8" s="5">
        <f ca="1">IF(AZ4&gt;=Inservice,SUM(Inputs!$E$76:BG76)-IF(AND(AZ4&lt;&gt;"",BA4=""),0,0),0)</f>
        <v>0</v>
      </c>
      <c r="BA8" s="5">
        <f ca="1">IF(BA4&gt;=Inservice,SUM(Inputs!$E$76:BH76)-IF(AND(BA4&lt;&gt;"",BB4=""),0,0),0)</f>
        <v>0</v>
      </c>
      <c r="BB8" s="5">
        <f ca="1">IF(BB4&gt;=Inservice,SUM(Inputs!$E$76:BI76)-IF(AND(BB4&lt;&gt;"",BC4=""),0,0),0)</f>
        <v>0</v>
      </c>
      <c r="BC8" s="5">
        <f ca="1">IF(BC4&gt;=Inservice,SUM(Inputs!$E$76:BJ76)-IF(AND(BC4&lt;&gt;"",BD4=""),0,0),0)</f>
        <v>0</v>
      </c>
      <c r="BD8" s="5">
        <f ca="1">IF(BD4&gt;=Inservice,SUM(Inputs!$E$76:BK76)-IF(AND(BD4&lt;&gt;"",BE4=""),0,0),0)</f>
        <v>0</v>
      </c>
      <c r="BE8" s="5">
        <f ca="1">IF(BE4&gt;=Inservice,SUM(Inputs!$E$76:BL76)-IF(AND(BE4&lt;&gt;"",BF4=""),0,0),0)</f>
        <v>0</v>
      </c>
      <c r="BF8" s="5">
        <f ca="1">IF(BF4&gt;=Inservice,SUM(Inputs!$E$76:BM76)-IF(AND(BF4&lt;&gt;"",BG4=""),0,0),0)</f>
        <v>0</v>
      </c>
      <c r="BG8" s="5">
        <f ca="1">IF(BG4&gt;=Inservice,SUM(Inputs!$E$76:BN76)-IF(AND(BG4&lt;&gt;"",BH4=""),0,0),0)</f>
        <v>0</v>
      </c>
      <c r="BH8" s="5">
        <f ca="1">IF(BH4&gt;=Inservice,SUM(Inputs!$E$76:BO76)-IF(AND(BH4&lt;&gt;"",BI4=""),0,0),0)</f>
        <v>0</v>
      </c>
      <c r="BI8" s="5">
        <f ca="1">IF(BI4&gt;=Inservice,SUM(Inputs!$E$76:BP76)-IF(AND(BI4&lt;&gt;"",BJ4=""),0,0),0)</f>
        <v>0</v>
      </c>
      <c r="BJ8" s="5">
        <f ca="1">IF(BJ4&gt;=Inservice,SUM(Inputs!$E$76:BQ76)-IF(AND(BJ4&lt;&gt;"",BK4=""),0,0),0)</f>
        <v>0</v>
      </c>
      <c r="BK8" s="5">
        <f ca="1">IF(BK4&gt;=Inservice,SUM(Inputs!$E$76:BR76)-IF(AND(BK4&lt;&gt;"",BL4=""),0,0),0)</f>
        <v>0</v>
      </c>
      <c r="BL8" s="5">
        <f ca="1">IF(BL4&gt;=Inservice,SUM(Inputs!$E$76:BS76)-IF(AND(BL4&lt;&gt;"",BM4=""),0,0),0)</f>
        <v>0</v>
      </c>
      <c r="BM8" s="5">
        <f ca="1">IF(BM4&gt;=Inservice,SUM(Inputs!$E$76:BT76)-IF(AND(BM4&lt;&gt;"",BN4=""),0,0),0)</f>
        <v>0</v>
      </c>
      <c r="BN8" s="5">
        <f ca="1">IF(BN4&gt;=Inservice,SUM(Inputs!$E$76:BU76)-IF(AND(BN4&lt;&gt;"",BO4=""),0,0),0)</f>
        <v>0</v>
      </c>
      <c r="BO8" s="5">
        <f ca="1">IF(BO4&gt;=Inservice,SUM(Inputs!$E$76:BV76)-IF(AND(BO4&lt;&gt;"",BP4=""),0,0),0)</f>
        <v>0</v>
      </c>
      <c r="BP8" s="5">
        <f ca="1">IF(BP4&gt;=Inservice,SUM(Inputs!$E$76:BW76)-IF(AND(BP4&lt;&gt;"",BQ4=""),0,0),0)</f>
        <v>0</v>
      </c>
      <c r="BQ8" s="5">
        <f ca="1">IF(BQ4&gt;=Inservice,SUM(Inputs!$E$76:BX76)-IF(AND(BQ4&lt;&gt;"",BR4=""),0,0),0)</f>
        <v>0</v>
      </c>
      <c r="BR8" s="5">
        <f ca="1">IF(BR4&gt;=Inservice,SUM(Inputs!$E$76:BY76)-IF(AND(BR4&lt;&gt;"",BS4=""),0,0),0)</f>
        <v>0</v>
      </c>
      <c r="BS8" s="5">
        <f ca="1">IF(BS4&gt;=Inservice,SUM(Inputs!$E$76:BZ76)-IF(AND(BS4&lt;&gt;"",BT4=""),0,0),0)</f>
        <v>0</v>
      </c>
      <c r="BT8" s="5">
        <f ca="1">IF(BT4&gt;=Inservice,SUM(Inputs!$E$76:CA76)-IF(AND(BT4&lt;&gt;"",BU4=""),0,0),0)</f>
        <v>0</v>
      </c>
      <c r="BU8" s="5">
        <f ca="1">IF(BU4&gt;=Inservice,SUM(Inputs!$E$76:CB76)-IF(AND(BU4&lt;&gt;"",BV4=""),0,0),0)</f>
        <v>0</v>
      </c>
      <c r="BV8" s="5">
        <f ca="1">IF(BV4&gt;=Inservice,SUM(Inputs!$E$76:CC76)-IF(AND(BV4&lt;&gt;"",BW4=""),0,0),0)</f>
        <v>0</v>
      </c>
      <c r="BW8" s="5">
        <f ca="1">IF(BW4&gt;=Inservice,SUM(Inputs!$E$76:CD76)-IF(AND(BW4&lt;&gt;"",BX4=""),0,0),0)</f>
        <v>0</v>
      </c>
      <c r="BX8" s="5">
        <f ca="1">IF(BX4&gt;=Inservice,SUM(Inputs!$E$76:CE76)-IF(AND(BX4&lt;&gt;"",BY4=""),0,0),0)</f>
        <v>0</v>
      </c>
      <c r="BY8" s="5">
        <f ca="1">IF(BY4&gt;=Inservice,SUM(Inputs!$E$76:CF76)-IF(AND(BY4&lt;&gt;"",BZ4=""),0,0),0)</f>
        <v>0</v>
      </c>
      <c r="BZ8" s="5">
        <f ca="1">IF(BZ4&gt;=Inservice,SUM(Inputs!$E$76:CG76)-IF(AND(BZ4&lt;&gt;"",CA4=""),0,0),0)</f>
        <v>0</v>
      </c>
      <c r="CA8" s="5">
        <f ca="1">IF(CA4&gt;=Inservice,SUM(Inputs!$E$76:CH76)-IF(AND(CA4&lt;&gt;"",CB4=""),0,0),0)</f>
        <v>0</v>
      </c>
      <c r="CB8" s="5">
        <f ca="1">IF(CB4&gt;=Inservice,SUM(Inputs!$E$76:CI76)-IF(AND(CB4&lt;&gt;"",CC4=""),0,0),0)</f>
        <v>0</v>
      </c>
      <c r="CC8" s="5">
        <f ca="1">IF(CC4&gt;=Inservice,SUM(Inputs!$E$76:CJ76)-IF(AND(CC4&lt;&gt;"",CD4=""),0,0),0)</f>
        <v>0</v>
      </c>
      <c r="CD8" s="5">
        <f ca="1">IF(CD4&gt;=Inservice,SUM(Inputs!$E$76:CK76)-IF(AND(CD4&lt;&gt;"",CE4=""),0,0),0)</f>
        <v>0</v>
      </c>
      <c r="CE8" s="5"/>
    </row>
    <row r="9" spans="1:83" x14ac:dyDescent="0.25">
      <c r="A9" s="66" t="s">
        <v>110</v>
      </c>
      <c r="C9" s="5">
        <f ca="1">IF(C4&gt;=Inservice,0,SUM(Inputs!$E$76:E76)-IF(AND(C4&lt;&gt;"",D4=""),0,0))</f>
        <v>0</v>
      </c>
      <c r="D9" s="5">
        <f ca="1">IF(D4&gt;=Inservice,0,SUM(Inputs!$E$76:F76)-IF(AND(D4&lt;&gt;"",E4=""),0,0))</f>
        <v>0</v>
      </c>
      <c r="E9" s="5">
        <f ca="1">IF(E4&gt;=Inservice,0,SUM(Inputs!$E$76:G76)-IF(AND(E4&lt;&gt;"",F4=""),0,0))</f>
        <v>0</v>
      </c>
      <c r="F9" s="5">
        <f ca="1">IF(F4&gt;=Inservice,0,SUM(Inputs!$E$76:H76)-IF(AND(F4&lt;&gt;"",G4=""),0,0))</f>
        <v>0</v>
      </c>
      <c r="G9" s="5">
        <f ca="1">IF(G4&gt;=Inservice,0,SUM(Inputs!$E$76:I76)-IF(AND(G4&lt;&gt;"",H4=""),0,0))</f>
        <v>0</v>
      </c>
      <c r="H9" s="5">
        <f ca="1">IF(H4&gt;=Inservice,0,SUM(Inputs!$E$76:J76)-IF(AND(H4&lt;&gt;"",I4=""),0,0))</f>
        <v>0</v>
      </c>
      <c r="I9" s="5">
        <f ca="1">IF(I4&gt;=Inservice,0,SUM(Inputs!$E$76:K76)-IF(AND(I4&lt;&gt;"",J4=""),0,0))</f>
        <v>0</v>
      </c>
      <c r="J9" s="5">
        <f ca="1">IF(J4&gt;=Inservice,0,SUM(Inputs!$E$76:L76)-IF(AND(J4&lt;&gt;"",K4=""),0,0))</f>
        <v>0</v>
      </c>
      <c r="K9" s="5">
        <f ca="1">IF(K4&gt;=Inservice,0,SUM(Inputs!$E$76:M76)-IF(AND(K4&lt;&gt;"",L4=""),0,0))</f>
        <v>0</v>
      </c>
      <c r="L9" s="5">
        <f ca="1">IF(L4&gt;=Inservice,0,SUM(Inputs!$E$76:N76)-IF(AND(L4&lt;&gt;"",M4=""),0,0))</f>
        <v>0</v>
      </c>
      <c r="M9" s="5">
        <f ca="1">IF(M4&gt;=Inservice,0,SUM(Inputs!$E$76:O76)-IF(AND(M4&lt;&gt;"",N4=""),0,0))</f>
        <v>0</v>
      </c>
      <c r="N9" s="5">
        <f ca="1">IF(N4&gt;=Inservice,0,SUM(Inputs!$E$76:P76)-IF(AND(N4&lt;&gt;"",O4=""),0,0))</f>
        <v>0</v>
      </c>
      <c r="O9" s="5">
        <f ca="1">IF(O4&gt;=Inservice,0,SUM(Inputs!$E$76:Q76)-IF(AND(O4&lt;&gt;"",P4=""),0,0))</f>
        <v>0</v>
      </c>
      <c r="P9" s="5">
        <f ca="1">IF(P4&gt;=Inservice,0,SUM(Inputs!$E$76:Q76)-IF(AND(P4&lt;&gt;"",Q4=""),0,0))</f>
        <v>0</v>
      </c>
      <c r="Q9" s="5">
        <f ca="1">IF(Q4&gt;=Inservice,0,SUM(Inputs!$E$76:Q76)-IF(AND(Q4&lt;&gt;"",R4=""),0,0))</f>
        <v>0</v>
      </c>
      <c r="R9" s="5">
        <f ca="1">IF(R4&gt;=Inservice,0,SUM(Inputs!$E$76:Q76)-IF(AND(R4&lt;&gt;"",S4=""),0,0))</f>
        <v>0</v>
      </c>
      <c r="S9" s="5">
        <f ca="1">IF(S4&gt;=Inservice,0,SUM(Inputs!$E$76:Q76)-IF(AND(S4&lt;&gt;"",T4=""),0,0))</f>
        <v>0</v>
      </c>
      <c r="T9" s="5">
        <f ca="1">IF(T4&gt;=Inservice,0,SUM(Inputs!$E$76:Q76)-IF(AND(T4&lt;&gt;"",U4=""),0,0))</f>
        <v>0</v>
      </c>
      <c r="U9" s="5">
        <f ca="1">IF(U4&gt;=Inservice,0,SUM(Inputs!$E$76:Q76)-IF(AND(U4&lt;&gt;"",V4=""),0,0))</f>
        <v>0</v>
      </c>
      <c r="V9" s="5">
        <f ca="1">IF(V4&gt;=Inservice,0,SUM(Inputs!$E$76:Q76)-IF(AND(V4&lt;&gt;"",W4=""),0,0))</f>
        <v>0</v>
      </c>
      <c r="W9" s="516">
        <f ca="1">IF(W4&gt;=Inservice,0,SUM(Inputs!$E$76:AD76)-IF(AND(W4&lt;&gt;"",X4=""),0,0))</f>
        <v>0</v>
      </c>
      <c r="X9" s="516">
        <f ca="1">IF(X4&gt;=Inservice,0,SUM(Inputs!$E$76:AE76)-IF(AND(X4&lt;&gt;"",Y4=""),0,0))</f>
        <v>0</v>
      </c>
      <c r="Y9" s="516">
        <f ca="1">IF(Y4&gt;=Inservice,0,SUM(Inputs!$E$76:AF76)-IF(AND(Y4&lt;&gt;"",Z4=""),0,0))</f>
        <v>0</v>
      </c>
      <c r="Z9" s="516">
        <f ca="1">IF(Z4&gt;=Inservice,0,SUM(Inputs!$E$76:AG76)-IF(AND(Z4&lt;&gt;"",AA4=""),0,0))</f>
        <v>0</v>
      </c>
      <c r="AA9" s="516">
        <f ca="1">IF(AA4&gt;=Inservice,0,SUM(Inputs!$E$76:AH76)-IF(AND(AA4&lt;&gt;"",AB4=""),0,0))</f>
        <v>0</v>
      </c>
      <c r="AB9" s="516">
        <f ca="1">IF(AB4&gt;=Inservice,0,SUM(Inputs!$E$76:AI76)-IF(AND(AB4&lt;&gt;"",AC4=""),0,0))</f>
        <v>0</v>
      </c>
      <c r="AC9" s="516">
        <f ca="1">IF(AC4&gt;=Inservice,0,SUM(Inputs!$E$76:AJ76)-IF(AND(AC4&lt;&gt;"",AD4=""),0,0))</f>
        <v>0</v>
      </c>
      <c r="AD9" s="516">
        <f ca="1">IF(AD4&gt;=Inservice,0,SUM(Inputs!$E$76:AK76)-IF(AND(AD4&lt;&gt;"",AE4=""),0,0))</f>
        <v>0</v>
      </c>
      <c r="AE9" s="516">
        <f ca="1">IF(AE4&gt;=Inservice,0,SUM(Inputs!$E$76:AL76)-IF(AND(AE4&lt;&gt;"",AF4=""),0,0))</f>
        <v>0</v>
      </c>
      <c r="AF9" s="516">
        <f ca="1">IF(AF4&gt;=Inservice,0,SUM(Inputs!$E$76:AM76)-IF(AND(AF4&lt;&gt;"",AG4=""),0,0))</f>
        <v>0</v>
      </c>
      <c r="AG9" s="516">
        <f ca="1">IF(AG4&gt;=Inservice,0,SUM(Inputs!$E$76:AN76)-IF(AND(AG4&lt;&gt;"",AH4=""),0,0))</f>
        <v>0</v>
      </c>
      <c r="AH9" s="516">
        <f ca="1">IF(AH4&gt;=Inservice,0,SUM(Inputs!$E$76:AO76)-IF(AND(AH4&lt;&gt;"",AI4=""),0,0))</f>
        <v>0</v>
      </c>
      <c r="AI9" s="516">
        <f ca="1">IF(AI4&gt;=Inservice,0,SUM(Inputs!$E$76:AP76)-IF(AND(AI4&lt;&gt;"",AJ4=""),0,0))</f>
        <v>0</v>
      </c>
      <c r="AJ9" s="516">
        <f ca="1">IF(AJ4&gt;=Inservice,0,SUM(Inputs!$E$76:AQ76)-IF(AND(AJ4&lt;&gt;"",AK4=""),0,0))</f>
        <v>0</v>
      </c>
      <c r="AK9" s="516">
        <f ca="1">IF(AK4&gt;=Inservice,0,SUM(Inputs!$E$76:AR76)-IF(AND(AK4&lt;&gt;"",AL4=""),0,0))</f>
        <v>0</v>
      </c>
      <c r="AL9" s="516">
        <f ca="1">IF(AL4&gt;=Inservice,0,SUM(Inputs!$E$76:AS76)-IF(AND(AL4&lt;&gt;"",AM4=""),0,0))</f>
        <v>0</v>
      </c>
      <c r="AM9" s="516">
        <f ca="1">IF(AM4&gt;=Inservice,0,SUM(Inputs!$E$76:AT76)-IF(AND(AM4&lt;&gt;"",AN4=""),0,0))</f>
        <v>0</v>
      </c>
      <c r="AN9" s="516">
        <f ca="1">IF(AN4&gt;=Inservice,0,SUM(Inputs!$E$76:AU76)-IF(AND(AN4&lt;&gt;"",AO4=""),0,0))</f>
        <v>0</v>
      </c>
      <c r="AO9" s="516">
        <f ca="1">IF(AO4&gt;=Inservice,0,SUM(Inputs!$E$76:AV76)-IF(AND(AO4&lt;&gt;"",AP4=""),0,0))</f>
        <v>0</v>
      </c>
      <c r="AP9" s="516">
        <f ca="1">IF(AP4&gt;=Inservice,0,SUM(Inputs!$E$76:AW76)-IF(AND(AP4&lt;&gt;"",AQ4=""),0,0))</f>
        <v>0</v>
      </c>
      <c r="AQ9" s="516">
        <f ca="1">IF(AQ4&gt;=Inservice,0,SUM(Inputs!$E$76:AX76)-IF(AND(AQ4&lt;&gt;"",AR4=""),0,0))</f>
        <v>0</v>
      </c>
      <c r="AR9" s="516">
        <f ca="1">IF(AR4&gt;=Inservice,0,SUM(Inputs!$E$76:AY76)-IF(AND(AR4&lt;&gt;"",AS4=""),0,0))</f>
        <v>0</v>
      </c>
      <c r="AS9" s="516">
        <f ca="1">IF(AS4&gt;=Inservice,0,SUM(Inputs!$E$76:AZ76)-IF(AND(AS4&lt;&gt;"",AT4=""),0,0))</f>
        <v>0</v>
      </c>
      <c r="AT9" s="516">
        <f ca="1">IF(AT4&gt;=Inservice,0,SUM(Inputs!$E$76:BA76)-IF(AND(AT4&lt;&gt;"",AU4=""),0,0))</f>
        <v>0</v>
      </c>
      <c r="AU9" s="5">
        <f ca="1">IF(AU4&gt;=Inservice,0,SUM(Inputs!$E$76:BB76)-IF(AND(AU4&lt;&gt;"",AV4=""),0,0))</f>
        <v>0</v>
      </c>
      <c r="AV9" s="5">
        <f ca="1">IF(AV4&gt;=Inservice,0,SUM(Inputs!$E$76:BC76)-IF(AND(AV4&lt;&gt;"",AW4=""),0,0))</f>
        <v>0</v>
      </c>
      <c r="AW9" s="5">
        <f ca="1">IF(AW4&gt;=Inservice,0,SUM(Inputs!$E$76:BD76)-IF(AND(AW4&lt;&gt;"",AX4=""),0,0))</f>
        <v>0</v>
      </c>
      <c r="AX9" s="5">
        <f ca="1">IF(AX4&gt;=Inservice,0,SUM(Inputs!$E$76:BE76)-IF(AND(AX4&lt;&gt;"",AY4=""),0,0))</f>
        <v>0</v>
      </c>
      <c r="AY9" s="5">
        <f ca="1">IF(AY4&gt;=Inservice,0,SUM(Inputs!$E$76:BF76)-IF(AND(AY4&lt;&gt;"",AZ4=""),0,0))</f>
        <v>0</v>
      </c>
      <c r="AZ9" s="5">
        <f ca="1">IF(AZ4&gt;=Inservice,0,SUM(Inputs!$E$76:BG76)-IF(AND(AZ4&lt;&gt;"",BA4=""),0,0))</f>
        <v>0</v>
      </c>
      <c r="BA9" s="5">
        <f ca="1">IF(BA4&gt;=Inservice,0,SUM(Inputs!$E$76:BH76)-IF(AND(BA4&lt;&gt;"",BB4=""),0,0))</f>
        <v>0</v>
      </c>
      <c r="BB9" s="5">
        <f ca="1">IF(BB4&gt;=Inservice,0,SUM(Inputs!$E$76:BI76)-IF(AND(BB4&lt;&gt;"",BC4=""),0,0))</f>
        <v>0</v>
      </c>
      <c r="BC9" s="5">
        <f ca="1">IF(BC4&gt;=Inservice,0,SUM(Inputs!$E$76:BJ76)-IF(AND(BC4&lt;&gt;"",BD4=""),0,0))</f>
        <v>0</v>
      </c>
      <c r="BD9" s="5">
        <f ca="1">IF(BD4&gt;=Inservice,0,SUM(Inputs!$E$76:BK76)-IF(AND(BD4&lt;&gt;"",BE4=""),0,0))</f>
        <v>0</v>
      </c>
      <c r="BE9" s="5">
        <f ca="1">IF(BE4&gt;=Inservice,0,SUM(Inputs!$E$76:BL76)-IF(AND(BE4&lt;&gt;"",BF4=""),0,0))</f>
        <v>0</v>
      </c>
      <c r="BF9" s="5">
        <f ca="1">IF(BF4&gt;=Inservice,0,SUM(Inputs!$E$76:BM76)-IF(AND(BF4&lt;&gt;"",BG4=""),0,0))</f>
        <v>0</v>
      </c>
      <c r="BG9" s="5">
        <f ca="1">IF(BG4&gt;=Inservice,0,SUM(Inputs!$E$76:BN76)-IF(AND(BG4&lt;&gt;"",BH4=""),0,0))</f>
        <v>0</v>
      </c>
      <c r="BH9" s="5">
        <f ca="1">IF(BH4&gt;=Inservice,0,SUM(Inputs!$E$76:BO76)-IF(AND(BH4&lt;&gt;"",BI4=""),0,0))</f>
        <v>0</v>
      </c>
      <c r="BI9" s="5">
        <f ca="1">IF(BI4&gt;=Inservice,0,SUM(Inputs!$E$76:BP76)-IF(AND(BI4&lt;&gt;"",BJ4=""),0,0))</f>
        <v>0</v>
      </c>
      <c r="BJ9" s="5">
        <f ca="1">IF(BJ4&gt;=Inservice,0,SUM(Inputs!$E$76:BQ76)-IF(AND(BJ4&lt;&gt;"",BK4=""),0,0))</f>
        <v>0</v>
      </c>
      <c r="BK9" s="5">
        <f ca="1">IF(BK4&gt;=Inservice,0,SUM(Inputs!$E$76:BR76)-IF(AND(BK4&lt;&gt;"",BL4=""),0,0))</f>
        <v>0</v>
      </c>
      <c r="BL9" s="5">
        <f ca="1">IF(BL4&gt;=Inservice,0,SUM(Inputs!$E$76:BS76)-IF(AND(BL4&lt;&gt;"",BM4=""),0,0))</f>
        <v>0</v>
      </c>
      <c r="BM9" s="5">
        <f ca="1">IF(BM4&gt;=Inservice,0,SUM(Inputs!$E$76:BT76)-IF(AND(BM4&lt;&gt;"",BN4=""),0,0))</f>
        <v>0</v>
      </c>
      <c r="BN9" s="5">
        <f ca="1">IF(BN4&gt;=Inservice,0,SUM(Inputs!$E$76:BU76)-IF(AND(BN4&lt;&gt;"",BO4=""),0,0))</f>
        <v>0</v>
      </c>
      <c r="BO9" s="5">
        <f ca="1">IF(BO4&gt;=Inservice,0,SUM(Inputs!$E$76:BV76)-IF(AND(BO4&lt;&gt;"",BP4=""),0,0))</f>
        <v>0</v>
      </c>
      <c r="BP9" s="5">
        <f ca="1">IF(BP4&gt;=Inservice,0,SUM(Inputs!$E$76:BW76)-IF(AND(BP4&lt;&gt;"",BQ4=""),0,0))</f>
        <v>0</v>
      </c>
      <c r="BQ9" s="5">
        <f ca="1">IF(BQ4&gt;=Inservice,0,SUM(Inputs!$E$76:BX76)-IF(AND(BQ4&lt;&gt;"",BR4=""),0,0))</f>
        <v>0</v>
      </c>
      <c r="BR9" s="5">
        <f ca="1">IF(BR4&gt;=Inservice,0,SUM(Inputs!$E$76:BY76)-IF(AND(BR4&lt;&gt;"",BS4=""),0,0))</f>
        <v>0</v>
      </c>
      <c r="BS9" s="5">
        <f ca="1">IF(BS4&gt;=Inservice,0,SUM(Inputs!$E$76:BZ76)-IF(AND(BS4&lt;&gt;"",BT4=""),0,0))</f>
        <v>0</v>
      </c>
      <c r="BT9" s="5">
        <f ca="1">IF(BT4&gt;=Inservice,0,SUM(Inputs!$E$76:CA76)-IF(AND(BT4&lt;&gt;"",BU4=""),0,0))</f>
        <v>0</v>
      </c>
      <c r="BU9" s="5">
        <f ca="1">IF(BU4&gt;=Inservice,0,SUM(Inputs!$E$76:CB76)-IF(AND(BU4&lt;&gt;"",BV4=""),0,0))</f>
        <v>0</v>
      </c>
      <c r="BV9" s="5">
        <f ca="1">IF(BV4&gt;=Inservice,0,SUM(Inputs!$E$76:CC76)-IF(AND(BV4&lt;&gt;"",BW4=""),0,0))</f>
        <v>0</v>
      </c>
      <c r="BW9" s="5">
        <f ca="1">IF(BW4&gt;=Inservice,0,SUM(Inputs!$E$76:CD76)-IF(AND(BW4&lt;&gt;"",BX4=""),0,0))</f>
        <v>0</v>
      </c>
      <c r="BX9" s="5">
        <f ca="1">IF(BX4&gt;=Inservice,0,SUM(Inputs!$E$76:CE76)-IF(AND(BX4&lt;&gt;"",BY4=""),0,0))</f>
        <v>0</v>
      </c>
      <c r="BY9" s="5">
        <f ca="1">IF(BY4&gt;=Inservice,0,SUM(Inputs!$E$76:CF76)-IF(AND(BY4&lt;&gt;"",BZ4=""),0,0))</f>
        <v>0</v>
      </c>
      <c r="BZ9" s="5">
        <f ca="1">IF(BZ4&gt;=Inservice,0,SUM(Inputs!$E$76:CG76)-IF(AND(BZ4&lt;&gt;"",CA4=""),0,0))</f>
        <v>0</v>
      </c>
      <c r="CA9" s="5">
        <f ca="1">IF(CA4&gt;=Inservice,0,SUM(Inputs!$E$76:CH76)-IF(AND(CA4&lt;&gt;"",CB4=""),0,0))</f>
        <v>0</v>
      </c>
      <c r="CB9" s="5">
        <f ca="1">IF(CB4&gt;=Inservice,0,SUM(Inputs!$E$76:CI76)-IF(AND(CB4&lt;&gt;"",CC4=""),0,0))</f>
        <v>0</v>
      </c>
      <c r="CC9" s="5">
        <f ca="1">IF(CC4&gt;=Inservice,0,SUM(Inputs!$E$76:CJ76)-IF(AND(CC4&lt;&gt;"",CD4=""),0,0))</f>
        <v>0</v>
      </c>
      <c r="CD9" s="5">
        <f ca="1">IF(CD4&gt;=Inservice,0,SUM(Inputs!$E$76:CK76)-IF(AND(CD4&lt;&gt;"",CE4=""),0,0))</f>
        <v>0</v>
      </c>
      <c r="CE9" s="5"/>
    </row>
    <row r="10" spans="1:83" x14ac:dyDescent="0.25">
      <c r="A10" s="66" t="s">
        <v>111</v>
      </c>
      <c r="C10" s="5">
        <f ca="1">'Depreciation-Alt#1'!C34</f>
        <v>0</v>
      </c>
      <c r="D10" s="5">
        <f ca="1">'Depreciation-Alt#1'!D34+C10</f>
        <v>0</v>
      </c>
      <c r="E10" s="5">
        <f ca="1">'Depreciation-Alt#1'!E34+D10</f>
        <v>0</v>
      </c>
      <c r="F10" s="5">
        <f ca="1">'Depreciation-Alt#1'!F34+E10</f>
        <v>0</v>
      </c>
      <c r="G10" s="5">
        <f ca="1">'Depreciation-Alt#1'!G34+F10</f>
        <v>0</v>
      </c>
      <c r="H10" s="5">
        <f ca="1">'Depreciation-Alt#1'!H34+G10</f>
        <v>0</v>
      </c>
      <c r="I10" s="5">
        <f ca="1">'Depreciation-Alt#1'!I34+H10</f>
        <v>0</v>
      </c>
      <c r="J10" s="5">
        <f ca="1">'Depreciation-Alt#1'!J34+I10</f>
        <v>0</v>
      </c>
      <c r="K10" s="5">
        <f ca="1">'Depreciation-Alt#1'!K34+J10</f>
        <v>0</v>
      </c>
      <c r="L10" s="5">
        <f ca="1">'Depreciation-Alt#1'!L34+K10</f>
        <v>0</v>
      </c>
      <c r="M10" s="5">
        <f ca="1">'Depreciation-Alt#1'!M34+L10</f>
        <v>0</v>
      </c>
      <c r="N10" s="5">
        <f ca="1">'Depreciation-Alt#1'!N34+M10</f>
        <v>0</v>
      </c>
      <c r="O10" s="5">
        <f ca="1">'Depreciation-Alt#1'!O34+N10</f>
        <v>0</v>
      </c>
      <c r="P10" s="5">
        <f ca="1">'Depreciation-Alt#1'!P34+O10</f>
        <v>0</v>
      </c>
      <c r="Q10" s="5">
        <f ca="1">'Depreciation-Alt#1'!Q34+P10</f>
        <v>0</v>
      </c>
      <c r="R10" s="5">
        <f ca="1">'Depreciation-Alt#1'!R34+Q10</f>
        <v>0</v>
      </c>
      <c r="S10" s="5">
        <f ca="1">'Depreciation-Alt#1'!S34+R10</f>
        <v>0</v>
      </c>
      <c r="T10" s="5">
        <f ca="1">'Depreciation-Alt#1'!T34+S10</f>
        <v>0</v>
      </c>
      <c r="U10" s="5">
        <f ca="1">'Depreciation-Alt#1'!U34+T10</f>
        <v>0</v>
      </c>
      <c r="V10" s="5">
        <f ca="1">'Depreciation-Alt#1'!V34+U10</f>
        <v>0</v>
      </c>
      <c r="W10" s="5">
        <f ca="1">'Depreciation-Alt#1'!W34+V10</f>
        <v>0</v>
      </c>
      <c r="X10" s="5">
        <f ca="1">'Depreciation-Alt#1'!X34+W10</f>
        <v>0</v>
      </c>
      <c r="Y10" s="5">
        <f ca="1">'Depreciation-Alt#1'!Y34+X10</f>
        <v>0</v>
      </c>
      <c r="Z10" s="5">
        <f ca="1">'Depreciation-Alt#1'!Z34+Y10</f>
        <v>0</v>
      </c>
      <c r="AA10" s="5">
        <f ca="1">'Depreciation-Alt#1'!AA34+Z10</f>
        <v>0</v>
      </c>
      <c r="AB10" s="5">
        <f ca="1">'Depreciation-Alt#1'!AB34+AA10</f>
        <v>0</v>
      </c>
      <c r="AC10" s="5">
        <f ca="1">'Depreciation-Alt#1'!AC34+AB10</f>
        <v>0</v>
      </c>
      <c r="AD10" s="5">
        <f ca="1">'Depreciation-Alt#1'!AD34+AC10</f>
        <v>0</v>
      </c>
      <c r="AE10" s="5">
        <f ca="1">'Depreciation-Alt#1'!AE34+AD10</f>
        <v>0</v>
      </c>
      <c r="AF10" s="5">
        <f ca="1">'Depreciation-Alt#1'!AF34+AE10</f>
        <v>0</v>
      </c>
      <c r="AG10" s="5">
        <f ca="1">'Depreciation-Alt#1'!AG34+AF10</f>
        <v>0</v>
      </c>
      <c r="AH10" s="5">
        <f ca="1">'Depreciation-Alt#1'!AH34+AG10</f>
        <v>0</v>
      </c>
      <c r="AI10" s="5">
        <f ca="1">'Depreciation-Alt#1'!AI34+AH10</f>
        <v>0</v>
      </c>
      <c r="AJ10" s="5">
        <f ca="1">'Depreciation-Alt#1'!AJ34+AI10</f>
        <v>0</v>
      </c>
      <c r="AK10" s="5">
        <f ca="1">'Depreciation-Alt#1'!AK34+AJ10</f>
        <v>0</v>
      </c>
      <c r="AL10" s="5">
        <f ca="1">'Depreciation-Alt#1'!AL34+AK10</f>
        <v>0</v>
      </c>
      <c r="AM10" s="5">
        <f ca="1">'Depreciation-Alt#1'!AM34+AL10</f>
        <v>0</v>
      </c>
      <c r="AN10" s="5">
        <f ca="1">'Depreciation-Alt#1'!AN34+AM10</f>
        <v>0</v>
      </c>
      <c r="AO10" s="5">
        <f ca="1">'Depreciation-Alt#1'!AO34+AN10</f>
        <v>0</v>
      </c>
      <c r="AP10" s="5">
        <f ca="1">'Depreciation-Alt#1'!AP34+AO10</f>
        <v>0</v>
      </c>
      <c r="AQ10" s="5">
        <f ca="1">'Depreciation-Alt#1'!AQ34+AP10</f>
        <v>0</v>
      </c>
      <c r="AR10" s="5">
        <f ca="1">'Depreciation-Alt#1'!AR34+AQ10</f>
        <v>0</v>
      </c>
      <c r="AS10" s="5">
        <f ca="1">'Depreciation-Alt#1'!AS34+AR10</f>
        <v>0</v>
      </c>
      <c r="AT10" s="5">
        <f ca="1">'Depreciation-Alt#1'!AT34+AS10</f>
        <v>0</v>
      </c>
      <c r="AU10" s="5">
        <f ca="1">'Depreciation-Alt#1'!AU34+AT10</f>
        <v>0</v>
      </c>
      <c r="AV10" s="5">
        <f ca="1">'Depreciation-Alt#1'!AV34+AU10</f>
        <v>0</v>
      </c>
      <c r="AW10" s="5">
        <f ca="1">'Depreciation-Alt#1'!AW34+AV10</f>
        <v>0</v>
      </c>
      <c r="AX10" s="5">
        <f ca="1">'Depreciation-Alt#1'!AX34+AW10</f>
        <v>0</v>
      </c>
      <c r="AY10" s="5">
        <f ca="1">'Depreciation-Alt#1'!AY34+AX10</f>
        <v>0</v>
      </c>
      <c r="AZ10" s="5">
        <f ca="1">'Depreciation-Alt#1'!AZ34+AY10</f>
        <v>0</v>
      </c>
      <c r="BA10" s="5">
        <f ca="1">'Depreciation-Alt#1'!BA34+AZ10</f>
        <v>0</v>
      </c>
      <c r="BB10" s="5">
        <f ca="1">'Depreciation-Alt#1'!BB34+BA10</f>
        <v>0</v>
      </c>
      <c r="BC10" s="5">
        <f ca="1">'Depreciation-Alt#1'!BC34+BB10</f>
        <v>0</v>
      </c>
      <c r="BD10" s="5">
        <f ca="1">'Depreciation-Alt#1'!BD34+BC10</f>
        <v>0</v>
      </c>
      <c r="BE10" s="5">
        <f ca="1">'Depreciation-Alt#1'!BE34+BD10</f>
        <v>0</v>
      </c>
      <c r="BF10" s="5">
        <f ca="1">'Depreciation-Alt#1'!BF34+BE10</f>
        <v>0</v>
      </c>
      <c r="BG10" s="5">
        <f ca="1">'Depreciation-Alt#1'!BG34+BF10</f>
        <v>0</v>
      </c>
      <c r="BH10" s="5">
        <f ca="1">'Depreciation-Alt#1'!BH34+BG10</f>
        <v>0</v>
      </c>
      <c r="BI10" s="5">
        <f ca="1">'Depreciation-Alt#1'!BI34+BH10</f>
        <v>0</v>
      </c>
      <c r="BJ10" s="5">
        <f ca="1">'Depreciation-Alt#1'!BJ34+BI10</f>
        <v>0</v>
      </c>
      <c r="BK10" s="5">
        <f ca="1">'Depreciation-Alt#1'!BK34+BJ10</f>
        <v>0</v>
      </c>
      <c r="BL10" s="5">
        <f ca="1">'Depreciation-Alt#1'!BL34+BK10</f>
        <v>0</v>
      </c>
      <c r="BM10" s="5">
        <f ca="1">'Depreciation-Alt#1'!BM34+BL10</f>
        <v>0</v>
      </c>
      <c r="BN10" s="5">
        <f ca="1">'Depreciation-Alt#1'!BN34+BM10</f>
        <v>0</v>
      </c>
      <c r="BO10" s="5">
        <f ca="1">'Depreciation-Alt#1'!BO34+BN10</f>
        <v>0</v>
      </c>
      <c r="BP10" s="5">
        <f ca="1">'Depreciation-Alt#1'!BP34+BO10</f>
        <v>0</v>
      </c>
      <c r="BQ10" s="5">
        <f ca="1">'Depreciation-Alt#1'!BQ34+BP10</f>
        <v>0</v>
      </c>
      <c r="BR10" s="5">
        <f ca="1">'Depreciation-Alt#1'!BR34+BQ10</f>
        <v>0</v>
      </c>
      <c r="BS10" s="5">
        <f ca="1">'Depreciation-Alt#1'!BS34+BR10</f>
        <v>0</v>
      </c>
      <c r="BT10" s="5">
        <f ca="1">'Depreciation-Alt#1'!BT34+BS10</f>
        <v>0</v>
      </c>
      <c r="BU10" s="5">
        <f ca="1">'Depreciation-Alt#1'!BU34+BT10</f>
        <v>0</v>
      </c>
      <c r="BV10" s="5">
        <f ca="1">'Depreciation-Alt#1'!BV34+BU10</f>
        <v>0</v>
      </c>
      <c r="BW10" s="5">
        <f ca="1">'Depreciation-Alt#1'!BW34+BV10</f>
        <v>0</v>
      </c>
      <c r="BX10" s="5">
        <f ca="1">'Depreciation-Alt#1'!BX34+BW10</f>
        <v>0</v>
      </c>
      <c r="BY10" s="5">
        <f ca="1">'Depreciation-Alt#1'!BY34+BX10</f>
        <v>0</v>
      </c>
      <c r="BZ10" s="5">
        <f ca="1">'Depreciation-Alt#1'!BZ34+BY10</f>
        <v>0</v>
      </c>
      <c r="CA10" s="5">
        <f ca="1">'Depreciation-Alt#1'!CA34+BZ10</f>
        <v>0</v>
      </c>
      <c r="CB10" s="5">
        <f ca="1">'Depreciation-Alt#1'!CB34+CA10</f>
        <v>0</v>
      </c>
      <c r="CC10" s="5">
        <f ca="1">'Depreciation-Alt#1'!CC34+CB10</f>
        <v>0</v>
      </c>
      <c r="CD10" s="5">
        <f ca="1">'Depreciation-Alt#1'!CD34+CC10</f>
        <v>0</v>
      </c>
      <c r="CE10" s="5"/>
    </row>
    <row r="11" spans="1:83" s="30" customFormat="1" x14ac:dyDescent="0.25">
      <c r="A11" s="66" t="s">
        <v>206</v>
      </c>
      <c r="C11" s="61">
        <f ca="1">('Depreciation-Alt#1'!C$60-'Depreciation-Alt#1'!C$34)*BookIncomeTax</f>
        <v>0</v>
      </c>
      <c r="D11" s="61">
        <f ca="1">(('Depreciation-Alt#1'!D$60-'Depreciation-Alt#1'!D$34)*BookIncomeTax)+C11</f>
        <v>0</v>
      </c>
      <c r="E11" s="61">
        <f ca="1">(('Depreciation-Alt#1'!E$60-'Depreciation-Alt#1'!E$34)*BookIncomeTax)+D11</f>
        <v>0</v>
      </c>
      <c r="F11" s="61">
        <f ca="1">(('Depreciation-Alt#1'!F$60-'Depreciation-Alt#1'!F$34)*BookIncomeTax)+E11</f>
        <v>0</v>
      </c>
      <c r="G11" s="61">
        <f ca="1">(('Depreciation-Alt#1'!G$60-'Depreciation-Alt#1'!G$34)*BookIncomeTax)+F11</f>
        <v>0</v>
      </c>
      <c r="H11" s="61">
        <f ca="1">(('Depreciation-Alt#1'!H$60-'Depreciation-Alt#1'!H$34)*BookIncomeTax)+G11</f>
        <v>0</v>
      </c>
      <c r="I11" s="61">
        <f ca="1">(('Depreciation-Alt#1'!I$60-'Depreciation-Alt#1'!I$34)*BookIncomeTax)+H11</f>
        <v>0</v>
      </c>
      <c r="J11" s="61">
        <f ca="1">(('Depreciation-Alt#1'!J$60-'Depreciation-Alt#1'!J$34)*BookIncomeTax)+I11</f>
        <v>0</v>
      </c>
      <c r="K11" s="61">
        <f ca="1">(('Depreciation-Alt#1'!K$60-'Depreciation-Alt#1'!K$34)*BookIncomeTax)+J11</f>
        <v>0</v>
      </c>
      <c r="L11" s="61">
        <f ca="1">(('Depreciation-Alt#1'!L$60-'Depreciation-Alt#1'!L$34)*BookIncomeTax)+K11</f>
        <v>0</v>
      </c>
      <c r="M11" s="61">
        <f ca="1">(('Depreciation-Alt#1'!M$60-'Depreciation-Alt#1'!M$34)*BookIncomeTax)+L11</f>
        <v>0</v>
      </c>
      <c r="N11" s="61">
        <f ca="1">(('Depreciation-Alt#1'!N$60-'Depreciation-Alt#1'!N$34)*BookIncomeTax)+M11</f>
        <v>0</v>
      </c>
      <c r="O11" s="61">
        <f ca="1">(('Depreciation-Alt#1'!O$60-'Depreciation-Alt#1'!O$34)*BookIncomeTax)+N11</f>
        <v>0</v>
      </c>
      <c r="P11" s="61">
        <f ca="1">(('Depreciation-Alt#1'!P$60-'Depreciation-Alt#1'!P$34)*BookIncomeTax)+O11</f>
        <v>0</v>
      </c>
      <c r="Q11" s="61">
        <f ca="1">(('Depreciation-Alt#1'!Q$60-'Depreciation-Alt#1'!Q$34)*BookIncomeTax)+P11</f>
        <v>0</v>
      </c>
      <c r="R11" s="61">
        <f ca="1">(('Depreciation-Alt#1'!R$60-'Depreciation-Alt#1'!R$34)*BookIncomeTax)+Q11</f>
        <v>0</v>
      </c>
      <c r="S11" s="61">
        <f ca="1">(('Depreciation-Alt#1'!S$60-'Depreciation-Alt#1'!S$34)*BookIncomeTax)+R11</f>
        <v>0</v>
      </c>
      <c r="T11" s="61">
        <f ca="1">(('Depreciation-Alt#1'!T$60-'Depreciation-Alt#1'!T$34)*BookIncomeTax)+S11</f>
        <v>0</v>
      </c>
      <c r="U11" s="61">
        <f ca="1">(('Depreciation-Alt#1'!U$60-'Depreciation-Alt#1'!U$34)*BookIncomeTax)+T11</f>
        <v>0</v>
      </c>
      <c r="V11" s="61">
        <f ca="1">(('Depreciation-Alt#1'!V$60-'Depreciation-Alt#1'!V$34)*BookIncomeTax)+U11</f>
        <v>0</v>
      </c>
      <c r="W11" s="61">
        <f ca="1">(('Depreciation-Alt#1'!W$60-'Depreciation-Alt#1'!W$34)*BookIncomeTax)+V11</f>
        <v>0</v>
      </c>
      <c r="X11" s="61">
        <f ca="1">(('Depreciation-Alt#1'!X$60-'Depreciation-Alt#1'!X$34)*BookIncomeTax)+W11</f>
        <v>0</v>
      </c>
      <c r="Y11" s="61">
        <f ca="1">(('Depreciation-Alt#1'!Y$60-'Depreciation-Alt#1'!Y$34)*BookIncomeTax)+X11</f>
        <v>0</v>
      </c>
      <c r="Z11" s="61">
        <f ca="1">(('Depreciation-Alt#1'!Z$60-'Depreciation-Alt#1'!Z$34)*BookIncomeTax)+Y11</f>
        <v>0</v>
      </c>
      <c r="AA11" s="61">
        <f ca="1">(('Depreciation-Alt#1'!AA$60-'Depreciation-Alt#1'!AA$34)*BookIncomeTax)+Z11</f>
        <v>0</v>
      </c>
      <c r="AB11" s="61">
        <f ca="1">(('Depreciation-Alt#1'!AB$60-'Depreciation-Alt#1'!AB$34)*BookIncomeTax)+AA11</f>
        <v>0</v>
      </c>
      <c r="AC11" s="61">
        <f ca="1">(('Depreciation-Alt#1'!AC$60-'Depreciation-Alt#1'!AC$34)*BookIncomeTax)+AB11</f>
        <v>0</v>
      </c>
      <c r="AD11" s="61">
        <f ca="1">(('Depreciation-Alt#1'!AD$60-'Depreciation-Alt#1'!AD$34)*BookIncomeTax)+AC11</f>
        <v>0</v>
      </c>
      <c r="AE11" s="61">
        <f ca="1">(('Depreciation-Alt#1'!AE$60-'Depreciation-Alt#1'!AE$34)*BookIncomeTax)+AD11</f>
        <v>0</v>
      </c>
      <c r="AF11" s="61">
        <f ca="1">(('Depreciation-Alt#1'!AF$60-'Depreciation-Alt#1'!AF$34)*BookIncomeTax)+AE11</f>
        <v>0</v>
      </c>
      <c r="AG11" s="61">
        <f ca="1">(('Depreciation-Alt#1'!AG$60-'Depreciation-Alt#1'!AG$34)*BookIncomeTax)+AF11</f>
        <v>0</v>
      </c>
      <c r="AH11" s="61">
        <f ca="1">(('Depreciation-Alt#1'!AH$60-'Depreciation-Alt#1'!AH$34)*BookIncomeTax)+AG11</f>
        <v>0</v>
      </c>
      <c r="AI11" s="61">
        <f ca="1">(('Depreciation-Alt#1'!AI$60-'Depreciation-Alt#1'!AI$34)*BookIncomeTax)+AH11</f>
        <v>0</v>
      </c>
      <c r="AJ11" s="61">
        <f ca="1">(('Depreciation-Alt#1'!AJ$60-'Depreciation-Alt#1'!AJ$34)*BookIncomeTax)+AI11</f>
        <v>0</v>
      </c>
      <c r="AK11" s="61">
        <f ca="1">(('Depreciation-Alt#1'!AK$60-'Depreciation-Alt#1'!AK$34)*BookIncomeTax)+AJ11</f>
        <v>0</v>
      </c>
      <c r="AL11" s="61">
        <f ca="1">(('Depreciation-Alt#1'!AL$60-'Depreciation-Alt#1'!AL$34)*BookIncomeTax)+AK11</f>
        <v>0</v>
      </c>
      <c r="AM11" s="61">
        <f ca="1">(('Depreciation-Alt#1'!AM$60-'Depreciation-Alt#1'!AM$34)*BookIncomeTax)+AL11</f>
        <v>0</v>
      </c>
      <c r="AN11" s="61">
        <f ca="1">(('Depreciation-Alt#1'!AN$60-'Depreciation-Alt#1'!AN$34)*BookIncomeTax)+AM11</f>
        <v>0</v>
      </c>
      <c r="AO11" s="61">
        <f ca="1">(('Depreciation-Alt#1'!AO$60-'Depreciation-Alt#1'!AO$34)*BookIncomeTax)+AN11</f>
        <v>0</v>
      </c>
      <c r="AP11" s="61">
        <f ca="1">(('Depreciation-Alt#1'!AP$60-'Depreciation-Alt#1'!AP$34)*BookIncomeTax)+AO11</f>
        <v>0</v>
      </c>
      <c r="AQ11" s="61">
        <f ca="1">(('Depreciation-Alt#1'!AQ$60-'Depreciation-Alt#1'!AQ$34)*BookIncomeTax)+AP11</f>
        <v>0</v>
      </c>
      <c r="AR11" s="61">
        <f ca="1">(('Depreciation-Alt#1'!AR$60-'Depreciation-Alt#1'!AR$34)*BookIncomeTax)+AQ11</f>
        <v>0</v>
      </c>
      <c r="AS11" s="61">
        <f ca="1">(('Depreciation-Alt#1'!AS$60-'Depreciation-Alt#1'!AS$34)*BookIncomeTax)+AR11</f>
        <v>0</v>
      </c>
      <c r="AT11" s="61">
        <f ca="1">(('Depreciation-Alt#1'!AT$60-'Depreciation-Alt#1'!AT$34)*BookIncomeTax)+AS11</f>
        <v>0</v>
      </c>
      <c r="AU11" s="61">
        <f ca="1">(('Depreciation-Alt#1'!AU$60-'Depreciation-Alt#1'!AU$34)*BookIncomeTax)+AT11</f>
        <v>0</v>
      </c>
      <c r="AV11" s="61">
        <f ca="1">(('Depreciation-Alt#1'!AV$60-'Depreciation-Alt#1'!AV$34)*BookIncomeTax)+AU11</f>
        <v>0</v>
      </c>
      <c r="AW11" s="61">
        <f ca="1">(('Depreciation-Alt#1'!AW$60-'Depreciation-Alt#1'!AW$34)*BookIncomeTax)+AV11</f>
        <v>0</v>
      </c>
      <c r="AX11" s="61">
        <f ca="1">(('Depreciation-Alt#1'!AX$60-'Depreciation-Alt#1'!AX$34)*BookIncomeTax)+AW11</f>
        <v>0</v>
      </c>
      <c r="AY11" s="61">
        <f ca="1">(('Depreciation-Alt#1'!AY$60-'Depreciation-Alt#1'!AY$34)*BookIncomeTax)+AX11</f>
        <v>0</v>
      </c>
      <c r="AZ11" s="61">
        <f ca="1">(('Depreciation-Alt#1'!AZ$60-'Depreciation-Alt#1'!AZ$34)*BookIncomeTax)+AY11</f>
        <v>0</v>
      </c>
      <c r="BA11" s="61">
        <f ca="1">(('Depreciation-Alt#1'!BA$60-'Depreciation-Alt#1'!BA$34)*BookIncomeTax)+AZ11</f>
        <v>0</v>
      </c>
      <c r="BB11" s="61">
        <f ca="1">(('Depreciation-Alt#1'!BB$60-'Depreciation-Alt#1'!BB$34)*BookIncomeTax)+BA11</f>
        <v>0</v>
      </c>
      <c r="BC11" s="61">
        <f ca="1">(('Depreciation-Alt#1'!BC$60-'Depreciation-Alt#1'!BC$34)*BookIncomeTax)+BB11</f>
        <v>0</v>
      </c>
      <c r="BD11" s="61">
        <f ca="1">(('Depreciation-Alt#1'!BD$60-'Depreciation-Alt#1'!BD$34)*BookIncomeTax)+BC11</f>
        <v>0</v>
      </c>
      <c r="BE11" s="61">
        <f ca="1">(('Depreciation-Alt#1'!BE$60-'Depreciation-Alt#1'!BE$34)*BookIncomeTax)+BD11</f>
        <v>0</v>
      </c>
      <c r="BF11" s="61">
        <f ca="1">(('Depreciation-Alt#1'!BF$60-'Depreciation-Alt#1'!BF$34)*BookIncomeTax)+BE11</f>
        <v>0</v>
      </c>
      <c r="BG11" s="61">
        <f ca="1">(('Depreciation-Alt#1'!BG$60-'Depreciation-Alt#1'!BG$34)*BookIncomeTax)+BF11</f>
        <v>0</v>
      </c>
      <c r="BH11" s="61">
        <f ca="1">(('Depreciation-Alt#1'!BH$60-'Depreciation-Alt#1'!BH$34)*BookIncomeTax)+BG11</f>
        <v>0</v>
      </c>
      <c r="BI11" s="61">
        <f ca="1">(('Depreciation-Alt#1'!BI$60-'Depreciation-Alt#1'!BI$34)*BookIncomeTax)+BH11</f>
        <v>0</v>
      </c>
      <c r="BJ11" s="61">
        <f ca="1">(('Depreciation-Alt#1'!BJ$60-'Depreciation-Alt#1'!BJ$34)*BookIncomeTax)+BI11</f>
        <v>0</v>
      </c>
      <c r="BK11" s="61">
        <f ca="1">(('Depreciation-Alt#1'!BK$60-'Depreciation-Alt#1'!BK$34)*BookIncomeTax)+BJ11</f>
        <v>0</v>
      </c>
      <c r="BL11" s="61">
        <f ca="1">(('Depreciation-Alt#1'!BL$60-'Depreciation-Alt#1'!BL$34)*BookIncomeTax)+BK11</f>
        <v>0</v>
      </c>
      <c r="BM11" s="61">
        <f ca="1">(('Depreciation-Alt#1'!BM$60-'Depreciation-Alt#1'!BM$34)*BookIncomeTax)+BL11</f>
        <v>0</v>
      </c>
      <c r="BN11" s="61">
        <f ca="1">(('Depreciation-Alt#1'!BN$60-'Depreciation-Alt#1'!BN$34)*BookIncomeTax)+BM11</f>
        <v>0</v>
      </c>
      <c r="BO11" s="61">
        <f ca="1">(('Depreciation-Alt#1'!BO$60-'Depreciation-Alt#1'!BO$34)*BookIncomeTax)+BN11</f>
        <v>0</v>
      </c>
      <c r="BP11" s="61">
        <f ca="1">(('Depreciation-Alt#1'!BP$60-'Depreciation-Alt#1'!BP$34)*BookIncomeTax)+BO11</f>
        <v>0</v>
      </c>
      <c r="BQ11" s="61">
        <f ca="1">(('Depreciation-Alt#1'!BQ$60-'Depreciation-Alt#1'!BQ$34)*BookIncomeTax)+BP11</f>
        <v>0</v>
      </c>
      <c r="BR11" s="61">
        <f ca="1">(('Depreciation-Alt#1'!BR$60-'Depreciation-Alt#1'!BR$34)*BookIncomeTax)+BQ11</f>
        <v>0</v>
      </c>
      <c r="BS11" s="61">
        <f ca="1">(('Depreciation-Alt#1'!BS$60-'Depreciation-Alt#1'!BS$34)*BookIncomeTax)+BR11</f>
        <v>0</v>
      </c>
      <c r="BT11" s="61">
        <f ca="1">(('Depreciation-Alt#1'!BT$60-'Depreciation-Alt#1'!BT$34)*BookIncomeTax)+BS11</f>
        <v>0</v>
      </c>
      <c r="BU11" s="61">
        <f ca="1">(('Depreciation-Alt#1'!BU$60-'Depreciation-Alt#1'!BU$34)*BookIncomeTax)+BT11</f>
        <v>0</v>
      </c>
      <c r="BV11" s="61">
        <f ca="1">(('Depreciation-Alt#1'!BV$60-'Depreciation-Alt#1'!BV$34)*BookIncomeTax)+BU11</f>
        <v>0</v>
      </c>
      <c r="BW11" s="61">
        <f ca="1">(('Depreciation-Alt#1'!BW$60-'Depreciation-Alt#1'!BW$34)*BookIncomeTax)+BV11</f>
        <v>0</v>
      </c>
      <c r="BX11" s="61">
        <f ca="1">(('Depreciation-Alt#1'!BX$60-'Depreciation-Alt#1'!BX$34)*BookIncomeTax)+BW11</f>
        <v>0</v>
      </c>
      <c r="BY11" s="61">
        <f ca="1">(('Depreciation-Alt#1'!BY$60-'Depreciation-Alt#1'!BY$34)*BookIncomeTax)+BX11</f>
        <v>0</v>
      </c>
      <c r="BZ11" s="61">
        <f ca="1">(('Depreciation-Alt#1'!BZ$60-'Depreciation-Alt#1'!BZ$34)*BookIncomeTax)+BY11</f>
        <v>0</v>
      </c>
      <c r="CA11" s="61">
        <f ca="1">(('Depreciation-Alt#1'!CA$60-'Depreciation-Alt#1'!CA$34)*BookIncomeTax)+BZ11</f>
        <v>0</v>
      </c>
      <c r="CB11" s="61">
        <f ca="1">(('Depreciation-Alt#1'!CB$60-'Depreciation-Alt#1'!CB$34)*BookIncomeTax)+CA11</f>
        <v>0</v>
      </c>
      <c r="CC11" s="61">
        <f ca="1">(('Depreciation-Alt#1'!CC$60-'Depreciation-Alt#1'!CC$34)*BookIncomeTax)+CB11</f>
        <v>0</v>
      </c>
      <c r="CD11" s="61">
        <f ca="1">(('Depreciation-Alt#1'!CD$60-'Depreciation-Alt#1'!CD$34)*BookIncomeTax)+CC11</f>
        <v>0</v>
      </c>
      <c r="CE11" s="5"/>
    </row>
    <row r="12" spans="1:83" s="49" customFormat="1" x14ac:dyDescent="0.25">
      <c r="A12" s="68" t="s">
        <v>207</v>
      </c>
      <c r="C12" s="5">
        <f t="shared" ref="C12:L12" ca="1" si="0">SUM(C8:C11)</f>
        <v>0</v>
      </c>
      <c r="D12" s="5">
        <f t="shared" ca="1" si="0"/>
        <v>0</v>
      </c>
      <c r="E12" s="5">
        <f t="shared" ca="1" si="0"/>
        <v>0</v>
      </c>
      <c r="F12" s="5">
        <f t="shared" ca="1" si="0"/>
        <v>0</v>
      </c>
      <c r="G12" s="5">
        <f t="shared" ca="1" si="0"/>
        <v>0</v>
      </c>
      <c r="H12" s="5">
        <f t="shared" ca="1" si="0"/>
        <v>0</v>
      </c>
      <c r="I12" s="5">
        <f t="shared" ca="1" si="0"/>
        <v>0</v>
      </c>
      <c r="J12" s="5">
        <f t="shared" ca="1" si="0"/>
        <v>0</v>
      </c>
      <c r="K12" s="5">
        <f t="shared" ca="1" si="0"/>
        <v>0</v>
      </c>
      <c r="L12" s="5">
        <f t="shared" ca="1" si="0"/>
        <v>0</v>
      </c>
      <c r="M12" s="5">
        <f t="shared" ref="M12:BX12" ca="1" si="1">SUM(M8:M11)</f>
        <v>0</v>
      </c>
      <c r="N12" s="5">
        <f t="shared" ca="1" si="1"/>
        <v>0</v>
      </c>
      <c r="O12" s="5">
        <f t="shared" ca="1" si="1"/>
        <v>0</v>
      </c>
      <c r="P12" s="5">
        <f t="shared" ca="1" si="1"/>
        <v>0</v>
      </c>
      <c r="Q12" s="5">
        <f t="shared" ca="1" si="1"/>
        <v>0</v>
      </c>
      <c r="R12" s="5">
        <f t="shared" ca="1" si="1"/>
        <v>0</v>
      </c>
      <c r="S12" s="5">
        <f t="shared" ca="1" si="1"/>
        <v>0</v>
      </c>
      <c r="T12" s="5">
        <f t="shared" ca="1" si="1"/>
        <v>0</v>
      </c>
      <c r="U12" s="5">
        <f t="shared" ca="1" si="1"/>
        <v>0</v>
      </c>
      <c r="V12" s="5">
        <f t="shared" ca="1" si="1"/>
        <v>0</v>
      </c>
      <c r="W12" s="5">
        <f t="shared" ca="1" si="1"/>
        <v>0</v>
      </c>
      <c r="X12" s="5">
        <f t="shared" ca="1" si="1"/>
        <v>0</v>
      </c>
      <c r="Y12" s="5">
        <f t="shared" ca="1" si="1"/>
        <v>0</v>
      </c>
      <c r="Z12" s="5">
        <f t="shared" ca="1" si="1"/>
        <v>0</v>
      </c>
      <c r="AA12" s="5">
        <f t="shared" ca="1" si="1"/>
        <v>0</v>
      </c>
      <c r="AB12" s="5">
        <f t="shared" ca="1" si="1"/>
        <v>0</v>
      </c>
      <c r="AC12" s="5">
        <f t="shared" ca="1" si="1"/>
        <v>0</v>
      </c>
      <c r="AD12" s="5">
        <f t="shared" ca="1" si="1"/>
        <v>0</v>
      </c>
      <c r="AE12" s="5">
        <f t="shared" ca="1" si="1"/>
        <v>0</v>
      </c>
      <c r="AF12" s="5">
        <f t="shared" ca="1" si="1"/>
        <v>0</v>
      </c>
      <c r="AG12" s="5">
        <f t="shared" ca="1" si="1"/>
        <v>0</v>
      </c>
      <c r="AH12" s="5">
        <f t="shared" ca="1" si="1"/>
        <v>0</v>
      </c>
      <c r="AI12" s="5">
        <f t="shared" ca="1" si="1"/>
        <v>0</v>
      </c>
      <c r="AJ12" s="5">
        <f t="shared" ca="1" si="1"/>
        <v>0</v>
      </c>
      <c r="AK12" s="5">
        <f t="shared" ca="1" si="1"/>
        <v>0</v>
      </c>
      <c r="AL12" s="5">
        <f t="shared" ca="1" si="1"/>
        <v>0</v>
      </c>
      <c r="AM12" s="5">
        <f t="shared" ca="1" si="1"/>
        <v>0</v>
      </c>
      <c r="AN12" s="5">
        <f t="shared" ca="1" si="1"/>
        <v>0</v>
      </c>
      <c r="AO12" s="5">
        <f t="shared" ca="1" si="1"/>
        <v>0</v>
      </c>
      <c r="AP12" s="5">
        <f t="shared" ca="1" si="1"/>
        <v>0</v>
      </c>
      <c r="AQ12" s="5">
        <f t="shared" ca="1" si="1"/>
        <v>0</v>
      </c>
      <c r="AR12" s="5">
        <f t="shared" ca="1" si="1"/>
        <v>0</v>
      </c>
      <c r="AS12" s="5">
        <f t="shared" ca="1" si="1"/>
        <v>0</v>
      </c>
      <c r="AT12" s="5">
        <f t="shared" ca="1" si="1"/>
        <v>0</v>
      </c>
      <c r="AU12" s="5">
        <f t="shared" ca="1" si="1"/>
        <v>0</v>
      </c>
      <c r="AV12" s="5">
        <f t="shared" ca="1" si="1"/>
        <v>0</v>
      </c>
      <c r="AW12" s="5">
        <f t="shared" ca="1" si="1"/>
        <v>0</v>
      </c>
      <c r="AX12" s="5">
        <f t="shared" ca="1" si="1"/>
        <v>0</v>
      </c>
      <c r="AY12" s="5">
        <f t="shared" ca="1" si="1"/>
        <v>0</v>
      </c>
      <c r="AZ12" s="5">
        <f t="shared" ca="1" si="1"/>
        <v>0</v>
      </c>
      <c r="BA12" s="5">
        <f t="shared" ca="1" si="1"/>
        <v>0</v>
      </c>
      <c r="BB12" s="5">
        <f t="shared" ca="1" si="1"/>
        <v>0</v>
      </c>
      <c r="BC12" s="5">
        <f t="shared" ca="1" si="1"/>
        <v>0</v>
      </c>
      <c r="BD12" s="5">
        <f t="shared" ca="1" si="1"/>
        <v>0</v>
      </c>
      <c r="BE12" s="5">
        <f t="shared" ca="1" si="1"/>
        <v>0</v>
      </c>
      <c r="BF12" s="5">
        <f t="shared" ca="1" si="1"/>
        <v>0</v>
      </c>
      <c r="BG12" s="5">
        <f t="shared" ca="1" si="1"/>
        <v>0</v>
      </c>
      <c r="BH12" s="5">
        <f t="shared" ca="1" si="1"/>
        <v>0</v>
      </c>
      <c r="BI12" s="5">
        <f t="shared" ca="1" si="1"/>
        <v>0</v>
      </c>
      <c r="BJ12" s="5">
        <f t="shared" ca="1" si="1"/>
        <v>0</v>
      </c>
      <c r="BK12" s="5">
        <f t="shared" ca="1" si="1"/>
        <v>0</v>
      </c>
      <c r="BL12" s="5">
        <f t="shared" ca="1" si="1"/>
        <v>0</v>
      </c>
      <c r="BM12" s="5">
        <f t="shared" ca="1" si="1"/>
        <v>0</v>
      </c>
      <c r="BN12" s="5">
        <f t="shared" ca="1" si="1"/>
        <v>0</v>
      </c>
      <c r="BO12" s="5">
        <f t="shared" ca="1" si="1"/>
        <v>0</v>
      </c>
      <c r="BP12" s="5">
        <f t="shared" ca="1" si="1"/>
        <v>0</v>
      </c>
      <c r="BQ12" s="5">
        <f t="shared" ca="1" si="1"/>
        <v>0</v>
      </c>
      <c r="BR12" s="5">
        <f t="shared" ca="1" si="1"/>
        <v>0</v>
      </c>
      <c r="BS12" s="5">
        <f t="shared" ca="1" si="1"/>
        <v>0</v>
      </c>
      <c r="BT12" s="5">
        <f t="shared" ca="1" si="1"/>
        <v>0</v>
      </c>
      <c r="BU12" s="5">
        <f t="shared" ca="1" si="1"/>
        <v>0</v>
      </c>
      <c r="BV12" s="5">
        <f t="shared" ca="1" si="1"/>
        <v>0</v>
      </c>
      <c r="BW12" s="5">
        <f t="shared" ca="1" si="1"/>
        <v>0</v>
      </c>
      <c r="BX12" s="5">
        <f t="shared" ca="1" si="1"/>
        <v>0</v>
      </c>
      <c r="BY12" s="5">
        <f t="shared" ref="BY12:CD12" ca="1" si="2">SUM(BY8:BY11)</f>
        <v>0</v>
      </c>
      <c r="BZ12" s="5">
        <f t="shared" ca="1" si="2"/>
        <v>0</v>
      </c>
      <c r="CA12" s="5">
        <f t="shared" ca="1" si="2"/>
        <v>0</v>
      </c>
      <c r="CB12" s="5">
        <f t="shared" ca="1" si="2"/>
        <v>0</v>
      </c>
      <c r="CC12" s="5">
        <f t="shared" ca="1" si="2"/>
        <v>0</v>
      </c>
      <c r="CD12" s="5">
        <f t="shared" ca="1" si="2"/>
        <v>0</v>
      </c>
      <c r="CE12" s="5"/>
    </row>
    <row r="13" spans="1:83" s="30" customFormat="1" x14ac:dyDescent="0.25">
      <c r="A13" s="67" t="s">
        <v>208</v>
      </c>
      <c r="B13" s="70">
        <f>EQUITY</f>
        <v>0.53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67" t="s">
        <v>233</v>
      </c>
      <c r="B14" s="28">
        <f>IF(ECR="yes",ROE_ECR,ROE)</f>
        <v>0.1023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53" t="s">
        <v>218</v>
      </c>
      <c r="B15" s="69"/>
      <c r="C15" s="62">
        <f t="shared" ref="C15:BN15" ca="1" si="3">C12*$B$13*$B$14</f>
        <v>0</v>
      </c>
      <c r="D15" s="62">
        <f t="shared" ca="1" si="3"/>
        <v>0</v>
      </c>
      <c r="E15" s="62">
        <f t="shared" ca="1" si="3"/>
        <v>0</v>
      </c>
      <c r="F15" s="62">
        <f t="shared" ca="1" si="3"/>
        <v>0</v>
      </c>
      <c r="G15" s="62">
        <f t="shared" ca="1" si="3"/>
        <v>0</v>
      </c>
      <c r="H15" s="62">
        <f t="shared" ca="1" si="3"/>
        <v>0</v>
      </c>
      <c r="I15" s="62">
        <f t="shared" ca="1" si="3"/>
        <v>0</v>
      </c>
      <c r="J15" s="62">
        <f t="shared" ca="1" si="3"/>
        <v>0</v>
      </c>
      <c r="K15" s="62">
        <f t="shared" ca="1" si="3"/>
        <v>0</v>
      </c>
      <c r="L15" s="62">
        <f t="shared" ca="1" si="3"/>
        <v>0</v>
      </c>
      <c r="M15" s="62">
        <f t="shared" ca="1" si="3"/>
        <v>0</v>
      </c>
      <c r="N15" s="62">
        <f t="shared" ca="1" si="3"/>
        <v>0</v>
      </c>
      <c r="O15" s="62">
        <f t="shared" ca="1" si="3"/>
        <v>0</v>
      </c>
      <c r="P15" s="62">
        <f t="shared" ca="1" si="3"/>
        <v>0</v>
      </c>
      <c r="Q15" s="62">
        <f t="shared" ca="1" si="3"/>
        <v>0</v>
      </c>
      <c r="R15" s="62">
        <f t="shared" ca="1" si="3"/>
        <v>0</v>
      </c>
      <c r="S15" s="62">
        <f t="shared" ca="1" si="3"/>
        <v>0</v>
      </c>
      <c r="T15" s="62">
        <f t="shared" ca="1" si="3"/>
        <v>0</v>
      </c>
      <c r="U15" s="62">
        <f t="shared" ca="1" si="3"/>
        <v>0</v>
      </c>
      <c r="V15" s="62">
        <f t="shared" ca="1" si="3"/>
        <v>0</v>
      </c>
      <c r="W15" s="62">
        <f t="shared" ca="1" si="3"/>
        <v>0</v>
      </c>
      <c r="X15" s="62">
        <f t="shared" ca="1" si="3"/>
        <v>0</v>
      </c>
      <c r="Y15" s="62">
        <f t="shared" ca="1" si="3"/>
        <v>0</v>
      </c>
      <c r="Z15" s="62">
        <f t="shared" ca="1" si="3"/>
        <v>0</v>
      </c>
      <c r="AA15" s="62">
        <f t="shared" ca="1" si="3"/>
        <v>0</v>
      </c>
      <c r="AB15" s="62">
        <f t="shared" ca="1" si="3"/>
        <v>0</v>
      </c>
      <c r="AC15" s="62">
        <f t="shared" ca="1" si="3"/>
        <v>0</v>
      </c>
      <c r="AD15" s="62">
        <f t="shared" ca="1" si="3"/>
        <v>0</v>
      </c>
      <c r="AE15" s="62">
        <f t="shared" ca="1" si="3"/>
        <v>0</v>
      </c>
      <c r="AF15" s="62">
        <f t="shared" ca="1" si="3"/>
        <v>0</v>
      </c>
      <c r="AG15" s="62">
        <f t="shared" ca="1" si="3"/>
        <v>0</v>
      </c>
      <c r="AH15" s="62">
        <f t="shared" ca="1" si="3"/>
        <v>0</v>
      </c>
      <c r="AI15" s="62">
        <f t="shared" ca="1" si="3"/>
        <v>0</v>
      </c>
      <c r="AJ15" s="62">
        <f t="shared" ca="1" si="3"/>
        <v>0</v>
      </c>
      <c r="AK15" s="62">
        <f t="shared" ca="1" si="3"/>
        <v>0</v>
      </c>
      <c r="AL15" s="62">
        <f t="shared" ca="1" si="3"/>
        <v>0</v>
      </c>
      <c r="AM15" s="62">
        <f t="shared" ca="1" si="3"/>
        <v>0</v>
      </c>
      <c r="AN15" s="62">
        <f t="shared" ca="1" si="3"/>
        <v>0</v>
      </c>
      <c r="AO15" s="62">
        <f t="shared" ca="1" si="3"/>
        <v>0</v>
      </c>
      <c r="AP15" s="62">
        <f t="shared" ca="1" si="3"/>
        <v>0</v>
      </c>
      <c r="AQ15" s="62">
        <f t="shared" ca="1" si="3"/>
        <v>0</v>
      </c>
      <c r="AR15" s="62">
        <f t="shared" ca="1" si="3"/>
        <v>0</v>
      </c>
      <c r="AS15" s="62">
        <f t="shared" ca="1" si="3"/>
        <v>0</v>
      </c>
      <c r="AT15" s="62">
        <f t="shared" ca="1" si="3"/>
        <v>0</v>
      </c>
      <c r="AU15" s="62">
        <f t="shared" ca="1" si="3"/>
        <v>0</v>
      </c>
      <c r="AV15" s="62">
        <f t="shared" ca="1" si="3"/>
        <v>0</v>
      </c>
      <c r="AW15" s="62">
        <f t="shared" ca="1" si="3"/>
        <v>0</v>
      </c>
      <c r="AX15" s="62">
        <f t="shared" ca="1" si="3"/>
        <v>0</v>
      </c>
      <c r="AY15" s="62">
        <f t="shared" ca="1" si="3"/>
        <v>0</v>
      </c>
      <c r="AZ15" s="62">
        <f t="shared" ca="1" si="3"/>
        <v>0</v>
      </c>
      <c r="BA15" s="62">
        <f t="shared" ca="1" si="3"/>
        <v>0</v>
      </c>
      <c r="BB15" s="62">
        <f t="shared" ca="1" si="3"/>
        <v>0</v>
      </c>
      <c r="BC15" s="62">
        <f t="shared" ca="1" si="3"/>
        <v>0</v>
      </c>
      <c r="BD15" s="62">
        <f t="shared" ca="1" si="3"/>
        <v>0</v>
      </c>
      <c r="BE15" s="62">
        <f t="shared" ca="1" si="3"/>
        <v>0</v>
      </c>
      <c r="BF15" s="62">
        <f t="shared" ca="1" si="3"/>
        <v>0</v>
      </c>
      <c r="BG15" s="62">
        <f t="shared" ca="1" si="3"/>
        <v>0</v>
      </c>
      <c r="BH15" s="62">
        <f t="shared" ca="1" si="3"/>
        <v>0</v>
      </c>
      <c r="BI15" s="62">
        <f t="shared" ca="1" si="3"/>
        <v>0</v>
      </c>
      <c r="BJ15" s="62">
        <f t="shared" ca="1" si="3"/>
        <v>0</v>
      </c>
      <c r="BK15" s="62">
        <f t="shared" ca="1" si="3"/>
        <v>0</v>
      </c>
      <c r="BL15" s="62">
        <f t="shared" ca="1" si="3"/>
        <v>0</v>
      </c>
      <c r="BM15" s="62">
        <f t="shared" ca="1" si="3"/>
        <v>0</v>
      </c>
      <c r="BN15" s="62">
        <f t="shared" ca="1" si="3"/>
        <v>0</v>
      </c>
      <c r="BO15" s="62">
        <f t="shared" ref="BO15:CD15" ca="1" si="4">BO12*$B$13*$B$14</f>
        <v>0</v>
      </c>
      <c r="BP15" s="62">
        <f t="shared" ca="1" si="4"/>
        <v>0</v>
      </c>
      <c r="BQ15" s="62">
        <f t="shared" ca="1" si="4"/>
        <v>0</v>
      </c>
      <c r="BR15" s="62">
        <f t="shared" ca="1" si="4"/>
        <v>0</v>
      </c>
      <c r="BS15" s="62">
        <f t="shared" ca="1" si="4"/>
        <v>0</v>
      </c>
      <c r="BT15" s="62">
        <f t="shared" ca="1" si="4"/>
        <v>0</v>
      </c>
      <c r="BU15" s="62">
        <f t="shared" ca="1" si="4"/>
        <v>0</v>
      </c>
      <c r="BV15" s="62">
        <f t="shared" ca="1" si="4"/>
        <v>0</v>
      </c>
      <c r="BW15" s="62">
        <f t="shared" ca="1" si="4"/>
        <v>0</v>
      </c>
      <c r="BX15" s="62">
        <f t="shared" ca="1" si="4"/>
        <v>0</v>
      </c>
      <c r="BY15" s="62">
        <f t="shared" ca="1" si="4"/>
        <v>0</v>
      </c>
      <c r="BZ15" s="62">
        <f t="shared" ca="1" si="4"/>
        <v>0</v>
      </c>
      <c r="CA15" s="62">
        <f t="shared" ca="1" si="4"/>
        <v>0</v>
      </c>
      <c r="CB15" s="62">
        <f t="shared" ca="1" si="4"/>
        <v>0</v>
      </c>
      <c r="CC15" s="62">
        <f t="shared" ca="1" si="4"/>
        <v>0</v>
      </c>
      <c r="CD15" s="62">
        <f t="shared" ca="1" si="4"/>
        <v>0</v>
      </c>
      <c r="CE15" s="63"/>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72"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10" customFormat="1" x14ac:dyDescent="0.25">
      <c r="A18" s="56" t="s">
        <v>211</v>
      </c>
      <c r="C18" s="5">
        <f>Inputs!E90</f>
        <v>0</v>
      </c>
      <c r="D18" s="5">
        <f>Inputs!F90</f>
        <v>0</v>
      </c>
      <c r="E18" s="5">
        <f>Inputs!G90</f>
        <v>0</v>
      </c>
      <c r="F18" s="5">
        <f>Inputs!H90</f>
        <v>0</v>
      </c>
      <c r="G18" s="5">
        <f>Inputs!I90</f>
        <v>0</v>
      </c>
      <c r="H18" s="5">
        <f>Inputs!J90</f>
        <v>0</v>
      </c>
      <c r="I18" s="5">
        <f>Inputs!K90</f>
        <v>0</v>
      </c>
      <c r="J18" s="5">
        <f>Inputs!L90</f>
        <v>0</v>
      </c>
      <c r="K18" s="5">
        <f>Inputs!M90</f>
        <v>0</v>
      </c>
      <c r="L18" s="5">
        <f>Inputs!N90</f>
        <v>0</v>
      </c>
      <c r="M18" s="5">
        <f>Inputs!O90</f>
        <v>0</v>
      </c>
      <c r="N18" s="516">
        <f>Inputs!P90</f>
        <v>0</v>
      </c>
      <c r="O18" s="516">
        <f>Inputs!Q90</f>
        <v>0</v>
      </c>
      <c r="P18" s="516">
        <f>Inputs!R90</f>
        <v>0</v>
      </c>
      <c r="Q18" s="516">
        <f>Inputs!S90</f>
        <v>0</v>
      </c>
      <c r="R18" s="516">
        <f>Inputs!T90</f>
        <v>0</v>
      </c>
      <c r="S18" s="516">
        <f>Inputs!U90</f>
        <v>0</v>
      </c>
      <c r="T18" s="516">
        <f>Inputs!V90</f>
        <v>0</v>
      </c>
      <c r="U18" s="516">
        <f>Inputs!AB90</f>
        <v>0</v>
      </c>
      <c r="V18" s="516">
        <f>Inputs!AC90</f>
        <v>0</v>
      </c>
      <c r="W18" s="516">
        <f>Inputs!AD90</f>
        <v>0</v>
      </c>
      <c r="X18" s="516">
        <f>Inputs!AE90</f>
        <v>0</v>
      </c>
      <c r="Y18" s="516">
        <f>Inputs!AF90</f>
        <v>0</v>
      </c>
      <c r="Z18" s="516">
        <f>Inputs!AG90</f>
        <v>0</v>
      </c>
      <c r="AA18" s="516">
        <f>Inputs!AH90</f>
        <v>0</v>
      </c>
      <c r="AB18" s="516">
        <f>Inputs!AI90</f>
        <v>0</v>
      </c>
      <c r="AC18" s="516">
        <f>Inputs!AJ90</f>
        <v>0</v>
      </c>
      <c r="AD18" s="516">
        <f>Inputs!AK90</f>
        <v>0</v>
      </c>
      <c r="AE18" s="516">
        <f>Inputs!AL90</f>
        <v>0</v>
      </c>
      <c r="AF18" s="516">
        <f>Inputs!AM90</f>
        <v>0</v>
      </c>
      <c r="AG18" s="516">
        <f>Inputs!AN90</f>
        <v>0</v>
      </c>
      <c r="AH18" s="516">
        <f>Inputs!AO90</f>
        <v>0</v>
      </c>
      <c r="AI18" s="516">
        <f>Inputs!AP90</f>
        <v>0</v>
      </c>
      <c r="AJ18" s="516">
        <f>Inputs!AQ90</f>
        <v>0</v>
      </c>
      <c r="AK18" s="516">
        <f>Inputs!AR90</f>
        <v>0</v>
      </c>
      <c r="AL18" s="516">
        <f>Inputs!AS90</f>
        <v>0</v>
      </c>
      <c r="AM18" s="516">
        <f>Inputs!AT90</f>
        <v>0</v>
      </c>
      <c r="AN18" s="516">
        <f>Inputs!AU90</f>
        <v>0</v>
      </c>
      <c r="AO18" s="516">
        <f>Inputs!AV90</f>
        <v>0</v>
      </c>
      <c r="AP18" s="516">
        <f>Inputs!AW90</f>
        <v>0</v>
      </c>
      <c r="AQ18" s="516">
        <f>Inputs!AX90</f>
        <v>0</v>
      </c>
      <c r="AR18" s="516">
        <f>Inputs!AY90</f>
        <v>0</v>
      </c>
      <c r="AS18" s="516">
        <f>Inputs!AZ90</f>
        <v>0</v>
      </c>
      <c r="AT18" s="516">
        <f>Inputs!BA90</f>
        <v>0</v>
      </c>
      <c r="AU18" s="516">
        <f>Inputs!BB90</f>
        <v>0</v>
      </c>
      <c r="AV18" s="516">
        <f>Inputs!BC90</f>
        <v>0</v>
      </c>
      <c r="AW18" s="516">
        <f>Inputs!BD90</f>
        <v>0</v>
      </c>
      <c r="AX18" s="516">
        <f>Inputs!BE90</f>
        <v>0</v>
      </c>
      <c r="AY18" s="516">
        <f>Inputs!BF90</f>
        <v>0</v>
      </c>
      <c r="AZ18" s="516">
        <f>Inputs!BG90</f>
        <v>0</v>
      </c>
      <c r="BA18" s="516">
        <f>Inputs!BH90</f>
        <v>0</v>
      </c>
      <c r="BB18" s="516">
        <f>Inputs!BI90</f>
        <v>0</v>
      </c>
      <c r="BC18" s="516">
        <f>Inputs!BJ90</f>
        <v>0</v>
      </c>
      <c r="BD18" s="516">
        <f>Inputs!BK90</f>
        <v>0</v>
      </c>
      <c r="BE18" s="516">
        <f>Inputs!BL90</f>
        <v>0</v>
      </c>
      <c r="BF18" s="516">
        <f>Inputs!BM90</f>
        <v>0</v>
      </c>
      <c r="BG18" s="516">
        <f>Inputs!BN90</f>
        <v>0</v>
      </c>
      <c r="BH18" s="516">
        <f>Inputs!BO90</f>
        <v>0</v>
      </c>
      <c r="BI18" s="516">
        <f>Inputs!BP90</f>
        <v>0</v>
      </c>
      <c r="BJ18" s="516">
        <f>Inputs!BQ90</f>
        <v>0</v>
      </c>
      <c r="BK18" s="516">
        <f>Inputs!BR90</f>
        <v>0</v>
      </c>
      <c r="BL18" s="516">
        <f>Inputs!BS90</f>
        <v>0</v>
      </c>
      <c r="BM18" s="516">
        <f>Inputs!BT90</f>
        <v>0</v>
      </c>
      <c r="BN18" s="516">
        <f>Inputs!BU90</f>
        <v>0</v>
      </c>
      <c r="BO18" s="516">
        <f>Inputs!BV90</f>
        <v>0</v>
      </c>
      <c r="BP18" s="516">
        <f>Inputs!BW90</f>
        <v>0</v>
      </c>
      <c r="BQ18" s="516">
        <f>Inputs!BX90</f>
        <v>0</v>
      </c>
      <c r="BR18" s="516">
        <f>Inputs!BY90</f>
        <v>0</v>
      </c>
      <c r="BS18" s="516">
        <f>Inputs!BZ90</f>
        <v>0</v>
      </c>
      <c r="BT18" s="516">
        <f>Inputs!CA90</f>
        <v>0</v>
      </c>
      <c r="BU18" s="516">
        <f>Inputs!CB90</f>
        <v>0</v>
      </c>
      <c r="BV18" s="516">
        <f>Inputs!CC90</f>
        <v>0</v>
      </c>
      <c r="BW18" s="516">
        <f>Inputs!CD90</f>
        <v>0</v>
      </c>
      <c r="BX18" s="516">
        <f>Inputs!CE90</f>
        <v>0</v>
      </c>
      <c r="BY18" s="516">
        <f>Inputs!CF90</f>
        <v>0</v>
      </c>
      <c r="BZ18" s="516">
        <f>Inputs!CG90</f>
        <v>0</v>
      </c>
      <c r="CA18" s="516">
        <f>Inputs!CH90</f>
        <v>0</v>
      </c>
      <c r="CB18" s="516">
        <f>Inputs!CI90</f>
        <v>0</v>
      </c>
      <c r="CC18" s="516">
        <f>Inputs!CJ90</f>
        <v>0</v>
      </c>
      <c r="CD18" s="516">
        <f>Inputs!CK90</f>
        <v>0</v>
      </c>
      <c r="CE18" s="5"/>
    </row>
    <row r="19" spans="1:83" s="10" customFormat="1" x14ac:dyDescent="0.25">
      <c r="A19" s="56" t="s">
        <v>204</v>
      </c>
      <c r="C19" s="5">
        <f ca="1">-(SUM(Inputs!$E$76:'Inputs'!E76)+C10)*PropertyTaxRate</f>
        <v>0</v>
      </c>
      <c r="D19" s="5">
        <f ca="1">-(SUM(Inputs!$E$76:'Inputs'!F76)+D10)*PropertyTaxRate</f>
        <v>0</v>
      </c>
      <c r="E19" s="5">
        <f ca="1">-(SUM(Inputs!$E$76:'Inputs'!G76)+E10)*PropertyTaxRate</f>
        <v>0</v>
      </c>
      <c r="F19" s="5">
        <f ca="1">-(SUM(Inputs!$E$76:'Inputs'!H76)+F10)*PropertyTaxRate</f>
        <v>0</v>
      </c>
      <c r="G19" s="5">
        <f ca="1">-(SUM(Inputs!$E$76:'Inputs'!I76)+G10)*PropertyTaxRate</f>
        <v>0</v>
      </c>
      <c r="H19" s="5">
        <f ca="1">-(SUM(Inputs!$E$76:'Inputs'!J76)+H10)*PropertyTaxRate</f>
        <v>0</v>
      </c>
      <c r="I19" s="5">
        <f ca="1">-(SUM(Inputs!$E$76:'Inputs'!K76)+I10)*PropertyTaxRate</f>
        <v>0</v>
      </c>
      <c r="J19" s="5">
        <f ca="1">-(SUM(Inputs!$E$76:'Inputs'!L76)+J10)*PropertyTaxRate</f>
        <v>0</v>
      </c>
      <c r="K19" s="5">
        <f ca="1">-(SUM(Inputs!$E$76:'Inputs'!M76)+K10)*PropertyTaxRate</f>
        <v>0</v>
      </c>
      <c r="L19" s="5">
        <f ca="1">-(SUM(Inputs!$E$76:'Inputs'!N76)+L10)*PropertyTaxRate</f>
        <v>0</v>
      </c>
      <c r="M19" s="5">
        <f ca="1">-(SUM(Inputs!$E$76:'Inputs'!O76)+M10)*PropertyTaxRate</f>
        <v>0</v>
      </c>
      <c r="N19" s="5">
        <f ca="1">-(SUM(Inputs!$E$76:'Inputs'!P76)+N10)*PropertyTaxRate</f>
        <v>0</v>
      </c>
      <c r="O19" s="5">
        <f ca="1">-(SUM(Inputs!$E$76:'Inputs'!Q76)+O10)*PropertyTaxRate</f>
        <v>0</v>
      </c>
      <c r="P19" s="516">
        <f ca="1">-(SUM(Inputs!$E$76:'Inputs'!R76)+P10)*PropertyTaxRate</f>
        <v>0</v>
      </c>
      <c r="Q19" s="516">
        <f ca="1">-(SUM(Inputs!$E$76:'Inputs'!S76)+Q10)*PropertyTaxRate</f>
        <v>0</v>
      </c>
      <c r="R19" s="516">
        <f ca="1">-(SUM(Inputs!$E$76:'Inputs'!T76)+R10)*PropertyTaxRate</f>
        <v>0</v>
      </c>
      <c r="S19" s="516">
        <f ca="1">-(SUM(Inputs!$E$76:'Inputs'!U76)+S10)*PropertyTaxRate</f>
        <v>0</v>
      </c>
      <c r="T19" s="516">
        <f ca="1">-(SUM(Inputs!$E$76:'Inputs'!V76)+T10)*PropertyTaxRate</f>
        <v>0</v>
      </c>
      <c r="U19" s="516">
        <f ca="1">-(SUM(Inputs!$E$76:'Inputs'!AB76)+U10)*PropertyTaxRate</f>
        <v>0</v>
      </c>
      <c r="V19" s="516">
        <f ca="1">-(SUM(Inputs!$E$76:'Inputs'!AC76)+V10)*PropertyTaxRate</f>
        <v>0</v>
      </c>
      <c r="W19" s="516">
        <f ca="1">-(SUM(Inputs!$E$76:'Inputs'!AD76)+W10)*PropertyTaxRate</f>
        <v>0</v>
      </c>
      <c r="X19" s="516">
        <f ca="1">-(SUM(Inputs!$E$76:'Inputs'!AE76)+X10)*PropertyTaxRate</f>
        <v>0</v>
      </c>
      <c r="Y19" s="516">
        <f ca="1">-(SUM(Inputs!$E$76:'Inputs'!AF76)+Y10)*PropertyTaxRate</f>
        <v>0</v>
      </c>
      <c r="Z19" s="516">
        <f ca="1">-(SUM(Inputs!$E$76:'Inputs'!AG76)+Z10)*PropertyTaxRate</f>
        <v>0</v>
      </c>
      <c r="AA19" s="516">
        <f ca="1">-(SUM(Inputs!$E$76:'Inputs'!AH76)+AA10)*PropertyTaxRate</f>
        <v>0</v>
      </c>
      <c r="AB19" s="516">
        <f ca="1">-(SUM(Inputs!$E$76:'Inputs'!AI76)+AB10)*PropertyTaxRate</f>
        <v>0</v>
      </c>
      <c r="AC19" s="516">
        <f ca="1">-(SUM(Inputs!$E$76:'Inputs'!AJ76)+AC10)*PropertyTaxRate</f>
        <v>0</v>
      </c>
      <c r="AD19" s="516">
        <f ca="1">-(SUM(Inputs!$E$76:'Inputs'!AK76)+AD10)*PropertyTaxRate</f>
        <v>0</v>
      </c>
      <c r="AE19" s="516">
        <f ca="1">-(SUM(Inputs!$E$76:'Inputs'!AL76)+AE10)*PropertyTaxRate</f>
        <v>0</v>
      </c>
      <c r="AF19" s="516">
        <f ca="1">-(SUM(Inputs!$E$76:'Inputs'!AM76)+AF10)*PropertyTaxRate</f>
        <v>0</v>
      </c>
      <c r="AG19" s="516">
        <f ca="1">-(SUM(Inputs!$E$76:'Inputs'!AN76)+AG10)*PropertyTaxRate</f>
        <v>0</v>
      </c>
      <c r="AH19" s="516">
        <f ca="1">-(SUM(Inputs!$E$76:'Inputs'!AO76)+AH10)*PropertyTaxRate</f>
        <v>0</v>
      </c>
      <c r="AI19" s="516">
        <f ca="1">-(SUM(Inputs!$E$76:'Inputs'!AP76)+AI10)*PropertyTaxRate</f>
        <v>0</v>
      </c>
      <c r="AJ19" s="516">
        <f ca="1">-(SUM(Inputs!$E$76:'Inputs'!AQ76)+AJ10)*PropertyTaxRate</f>
        <v>0</v>
      </c>
      <c r="AK19" s="516">
        <f ca="1">-(SUM(Inputs!$E$76:'Inputs'!AR76)+AK10)*PropertyTaxRate</f>
        <v>0</v>
      </c>
      <c r="AL19" s="516">
        <f ca="1">-(SUM(Inputs!$E$76:'Inputs'!AS76)+AL10)*PropertyTaxRate</f>
        <v>0</v>
      </c>
      <c r="AM19" s="516">
        <f ca="1">-(SUM(Inputs!$E$76:'Inputs'!AT76)+AM10)*PropertyTaxRate</f>
        <v>0</v>
      </c>
      <c r="AN19" s="516">
        <f ca="1">-(SUM(Inputs!$E$76:'Inputs'!AU76)+AN10)*PropertyTaxRate</f>
        <v>0</v>
      </c>
      <c r="AO19" s="516">
        <f ca="1">-(SUM(Inputs!$E$76:'Inputs'!AV76)+AO10)*PropertyTaxRate</f>
        <v>0</v>
      </c>
      <c r="AP19" s="516">
        <f ca="1">-(SUM(Inputs!$E$76:'Inputs'!AW76)+AP10)*PropertyTaxRate</f>
        <v>0</v>
      </c>
      <c r="AQ19" s="516">
        <f ca="1">-(SUM(Inputs!$E$76:'Inputs'!AX76)+AQ10)*PropertyTaxRate</f>
        <v>0</v>
      </c>
      <c r="AR19" s="516">
        <f ca="1">-(SUM(Inputs!$E$76:'Inputs'!AY76)+AR10)*PropertyTaxRate</f>
        <v>0</v>
      </c>
      <c r="AS19" s="516">
        <f ca="1">-(SUM(Inputs!$E$76:'Inputs'!AZ76)+AS10)*PropertyTaxRate</f>
        <v>0</v>
      </c>
      <c r="AT19" s="516">
        <f ca="1">-(SUM(Inputs!$E$76:'Inputs'!BA76)+AT10)*PropertyTaxRate</f>
        <v>0</v>
      </c>
      <c r="AU19" s="516">
        <f ca="1">-(SUM(Inputs!$E$76:'Inputs'!BB76)+AU10)*PropertyTaxRate</f>
        <v>0</v>
      </c>
      <c r="AV19" s="516">
        <f ca="1">-(SUM(Inputs!$E$76:'Inputs'!BC76)+AV10)*PropertyTaxRate</f>
        <v>0</v>
      </c>
      <c r="AW19" s="516">
        <f ca="1">-(SUM(Inputs!$E$76:'Inputs'!BD76)+AW10)*PropertyTaxRate</f>
        <v>0</v>
      </c>
      <c r="AX19" s="516">
        <f ca="1">-(SUM(Inputs!$E$76:'Inputs'!BE76)+AX10)*PropertyTaxRate</f>
        <v>0</v>
      </c>
      <c r="AY19" s="516">
        <f ca="1">-(SUM(Inputs!$E$76:'Inputs'!BF76)+AY10)*PropertyTaxRate</f>
        <v>0</v>
      </c>
      <c r="AZ19" s="516">
        <f ca="1">-(SUM(Inputs!$E$76:'Inputs'!BG76)+AZ10)*PropertyTaxRate</f>
        <v>0</v>
      </c>
      <c r="BA19" s="516">
        <f ca="1">-(SUM(Inputs!$E$76:'Inputs'!BH76)+BA10)*PropertyTaxRate</f>
        <v>0</v>
      </c>
      <c r="BB19" s="516">
        <f ca="1">-(SUM(Inputs!$E$76:'Inputs'!BI76)+BB10)*PropertyTaxRate</f>
        <v>0</v>
      </c>
      <c r="BC19" s="516">
        <f ca="1">-(SUM(Inputs!$E$76:'Inputs'!BJ76)+BC10)*PropertyTaxRate</f>
        <v>0</v>
      </c>
      <c r="BD19" s="516">
        <f ca="1">-(SUM(Inputs!$E$76:'Inputs'!BK76)+BD10)*PropertyTaxRate</f>
        <v>0</v>
      </c>
      <c r="BE19" s="516">
        <f ca="1">-(SUM(Inputs!$E$76:'Inputs'!BL76)+BE10)*PropertyTaxRate</f>
        <v>0</v>
      </c>
      <c r="BF19" s="516">
        <f ca="1">-(SUM(Inputs!$E$76:'Inputs'!BM76)+BF10)*PropertyTaxRate</f>
        <v>0</v>
      </c>
      <c r="BG19" s="516">
        <f ca="1">-(SUM(Inputs!$E$76:'Inputs'!BN76)+BG10)*PropertyTaxRate</f>
        <v>0</v>
      </c>
      <c r="BH19" s="516">
        <f ca="1">-(SUM(Inputs!$E$76:'Inputs'!BO76)+BH10)*PropertyTaxRate</f>
        <v>0</v>
      </c>
      <c r="BI19" s="516">
        <f ca="1">-(SUM(Inputs!$E$76:'Inputs'!BP76)+BI10)*PropertyTaxRate</f>
        <v>0</v>
      </c>
      <c r="BJ19" s="516">
        <f ca="1">-(SUM(Inputs!$E$76:'Inputs'!BQ76)+BJ10)*PropertyTaxRate</f>
        <v>0</v>
      </c>
      <c r="BK19" s="516">
        <f ca="1">-(SUM(Inputs!$E$76:'Inputs'!BR76)+BK10)*PropertyTaxRate</f>
        <v>0</v>
      </c>
      <c r="BL19" s="516">
        <f ca="1">-(SUM(Inputs!$E$76:'Inputs'!BS76)+BL10)*PropertyTaxRate</f>
        <v>0</v>
      </c>
      <c r="BM19" s="516">
        <f ca="1">-(SUM(Inputs!$E$76:'Inputs'!BT76)+BM10)*PropertyTaxRate</f>
        <v>0</v>
      </c>
      <c r="BN19" s="516">
        <f ca="1">-(SUM(Inputs!$E$76:'Inputs'!BU76)+BN10)*PropertyTaxRate</f>
        <v>0</v>
      </c>
      <c r="BO19" s="516">
        <f ca="1">-(SUM(Inputs!$E$76:'Inputs'!BV76)+BO10)*PropertyTaxRate</f>
        <v>0</v>
      </c>
      <c r="BP19" s="516">
        <f ca="1">-(SUM(Inputs!$E$76:'Inputs'!BW76)+BP10)*PropertyTaxRate</f>
        <v>0</v>
      </c>
      <c r="BQ19" s="516">
        <f ca="1">-(SUM(Inputs!$E$76:'Inputs'!BX76)+BQ10)*PropertyTaxRate</f>
        <v>0</v>
      </c>
      <c r="BR19" s="516">
        <f ca="1">-(SUM(Inputs!$E$76:'Inputs'!BY76)+BR10)*PropertyTaxRate</f>
        <v>0</v>
      </c>
      <c r="BS19" s="516">
        <f ca="1">-(SUM(Inputs!$E$76:'Inputs'!BZ76)+BS10)*PropertyTaxRate</f>
        <v>0</v>
      </c>
      <c r="BT19" s="516">
        <f ca="1">-(SUM(Inputs!$E$76:'Inputs'!CA76)+BT10)*PropertyTaxRate</f>
        <v>0</v>
      </c>
      <c r="BU19" s="516">
        <f ca="1">-(SUM(Inputs!$E$76:'Inputs'!CB76)+BU10)*PropertyTaxRate</f>
        <v>0</v>
      </c>
      <c r="BV19" s="516">
        <f ca="1">-(SUM(Inputs!$E$76:'Inputs'!CC76)+BV10)*PropertyTaxRate</f>
        <v>0</v>
      </c>
      <c r="BW19" s="516">
        <f ca="1">-(SUM(Inputs!$E$76:'Inputs'!CD76)+BW10)*PropertyTaxRate</f>
        <v>0</v>
      </c>
      <c r="BX19" s="516">
        <f ca="1">-(SUM(Inputs!$E$76:'Inputs'!CE76)+BX10)*PropertyTaxRate</f>
        <v>0</v>
      </c>
      <c r="BY19" s="516">
        <f ca="1">-(SUM(Inputs!$E$76:'Inputs'!CF76)+BY10)*PropertyTaxRate</f>
        <v>0</v>
      </c>
      <c r="BZ19" s="516">
        <f ca="1">-(SUM(Inputs!$E$76:'Inputs'!CG76)+BZ10)*PropertyTaxRate</f>
        <v>0</v>
      </c>
      <c r="CA19" s="516">
        <f ca="1">-(SUM(Inputs!$E$76:'Inputs'!CH76)+CA10)*PropertyTaxRate</f>
        <v>0</v>
      </c>
      <c r="CB19" s="516">
        <f ca="1">-(SUM(Inputs!$E$76:'Inputs'!CI76)+CB10)*PropertyTaxRate</f>
        <v>0</v>
      </c>
      <c r="CC19" s="516">
        <f ca="1">-(SUM(Inputs!$E$76:'Inputs'!CJ76)+CC10)*PropertyTaxRate</f>
        <v>0</v>
      </c>
      <c r="CD19" s="516">
        <f ca="1">-(SUM(Inputs!$E$76:'Inputs'!CK76)+CD10)*PropertyTaxRate</f>
        <v>0</v>
      </c>
      <c r="CE19" s="5"/>
    </row>
    <row r="20" spans="1:83" s="10" customFormat="1" x14ac:dyDescent="0.25">
      <c r="A20" s="56" t="s">
        <v>89</v>
      </c>
      <c r="C20" s="61">
        <f ca="1">'Depreciation-Alt#1'!C34</f>
        <v>0</v>
      </c>
      <c r="D20" s="61">
        <f ca="1">'Depreciation-Alt#1'!D34</f>
        <v>0</v>
      </c>
      <c r="E20" s="61">
        <f ca="1">'Depreciation-Alt#1'!E34</f>
        <v>0</v>
      </c>
      <c r="F20" s="61">
        <f ca="1">'Depreciation-Alt#1'!F34</f>
        <v>0</v>
      </c>
      <c r="G20" s="61">
        <f ca="1">'Depreciation-Alt#1'!G34</f>
        <v>0</v>
      </c>
      <c r="H20" s="61">
        <f ca="1">'Depreciation-Alt#1'!H34</f>
        <v>0</v>
      </c>
      <c r="I20" s="61">
        <f ca="1">'Depreciation-Alt#1'!I34</f>
        <v>0</v>
      </c>
      <c r="J20" s="61">
        <f ca="1">'Depreciation-Alt#1'!J34</f>
        <v>0</v>
      </c>
      <c r="K20" s="61">
        <f ca="1">'Depreciation-Alt#1'!K34</f>
        <v>0</v>
      </c>
      <c r="L20" s="61">
        <f ca="1">'Depreciation-Alt#1'!L34</f>
        <v>0</v>
      </c>
      <c r="M20" s="61">
        <f ca="1">'Depreciation-Alt#1'!M34</f>
        <v>0</v>
      </c>
      <c r="N20" s="61">
        <f ca="1">'Depreciation-Alt#1'!N34</f>
        <v>0</v>
      </c>
      <c r="O20" s="61">
        <f ca="1">'Depreciation-Alt#1'!O34</f>
        <v>0</v>
      </c>
      <c r="P20" s="517">
        <f ca="1">'Depreciation-Alt#1'!P34</f>
        <v>0</v>
      </c>
      <c r="Q20" s="517">
        <f ca="1">'Depreciation-Alt#1'!Q34</f>
        <v>0</v>
      </c>
      <c r="R20" s="517">
        <f ca="1">'Depreciation-Alt#1'!R34</f>
        <v>0</v>
      </c>
      <c r="S20" s="517">
        <f ca="1">'Depreciation-Alt#1'!S34</f>
        <v>0</v>
      </c>
      <c r="T20" s="517">
        <f ca="1">'Depreciation-Alt#1'!T34</f>
        <v>0</v>
      </c>
      <c r="U20" s="517">
        <f ca="1">'Depreciation-Alt#1'!U34</f>
        <v>0</v>
      </c>
      <c r="V20" s="517">
        <f ca="1">'Depreciation-Alt#1'!V34</f>
        <v>0</v>
      </c>
      <c r="W20" s="517">
        <f ca="1">'Depreciation-Alt#1'!W34</f>
        <v>0</v>
      </c>
      <c r="X20" s="517">
        <f ca="1">'Depreciation-Alt#1'!X34</f>
        <v>0</v>
      </c>
      <c r="Y20" s="517">
        <f ca="1">'Depreciation-Alt#1'!Y34</f>
        <v>0</v>
      </c>
      <c r="Z20" s="517">
        <f ca="1">'Depreciation-Alt#1'!Z34</f>
        <v>0</v>
      </c>
      <c r="AA20" s="517">
        <f ca="1">'Depreciation-Alt#1'!AA34</f>
        <v>0</v>
      </c>
      <c r="AB20" s="517">
        <f ca="1">'Depreciation-Alt#1'!AB34</f>
        <v>0</v>
      </c>
      <c r="AC20" s="517">
        <f ca="1">'Depreciation-Alt#1'!AC34</f>
        <v>0</v>
      </c>
      <c r="AD20" s="517">
        <f ca="1">'Depreciation-Alt#1'!AD34</f>
        <v>0</v>
      </c>
      <c r="AE20" s="517">
        <f ca="1">'Depreciation-Alt#1'!AE34</f>
        <v>0</v>
      </c>
      <c r="AF20" s="517">
        <f ca="1">'Depreciation-Alt#1'!AF34</f>
        <v>0</v>
      </c>
      <c r="AG20" s="517">
        <f ca="1">'Depreciation-Alt#1'!AG34</f>
        <v>0</v>
      </c>
      <c r="AH20" s="517">
        <f ca="1">'Depreciation-Alt#1'!AH34</f>
        <v>0</v>
      </c>
      <c r="AI20" s="517">
        <f ca="1">'Depreciation-Alt#1'!AI34</f>
        <v>0</v>
      </c>
      <c r="AJ20" s="517">
        <f ca="1">'Depreciation-Alt#1'!AJ34</f>
        <v>0</v>
      </c>
      <c r="AK20" s="517">
        <f ca="1">'Depreciation-Alt#1'!AK34</f>
        <v>0</v>
      </c>
      <c r="AL20" s="517">
        <f ca="1">'Depreciation-Alt#1'!AL34</f>
        <v>0</v>
      </c>
      <c r="AM20" s="517">
        <f ca="1">'Depreciation-Alt#1'!AM34</f>
        <v>0</v>
      </c>
      <c r="AN20" s="517">
        <f ca="1">'Depreciation-Alt#1'!AN34</f>
        <v>0</v>
      </c>
      <c r="AO20" s="517">
        <f ca="1">'Depreciation-Alt#1'!AO34</f>
        <v>0</v>
      </c>
      <c r="AP20" s="517">
        <f ca="1">'Depreciation-Alt#1'!AP34</f>
        <v>0</v>
      </c>
      <c r="AQ20" s="517">
        <f ca="1">'Depreciation-Alt#1'!AQ34</f>
        <v>0</v>
      </c>
      <c r="AR20" s="517">
        <f ca="1">'Depreciation-Alt#1'!AR34</f>
        <v>0</v>
      </c>
      <c r="AS20" s="517">
        <f ca="1">'Depreciation-Alt#1'!AS34</f>
        <v>0</v>
      </c>
      <c r="AT20" s="517">
        <f ca="1">'Depreciation-Alt#1'!AT34</f>
        <v>0</v>
      </c>
      <c r="AU20" s="517">
        <f ca="1">'Depreciation-Alt#1'!AU34</f>
        <v>0</v>
      </c>
      <c r="AV20" s="517">
        <f ca="1">'Depreciation-Alt#1'!AV34</f>
        <v>0</v>
      </c>
      <c r="AW20" s="517">
        <f ca="1">'Depreciation-Alt#1'!AW34</f>
        <v>0</v>
      </c>
      <c r="AX20" s="517">
        <f ca="1">'Depreciation-Alt#1'!AX34</f>
        <v>0</v>
      </c>
      <c r="AY20" s="517">
        <f ca="1">'Depreciation-Alt#1'!AY34</f>
        <v>0</v>
      </c>
      <c r="AZ20" s="517">
        <f ca="1">'Depreciation-Alt#1'!AZ34</f>
        <v>0</v>
      </c>
      <c r="BA20" s="517">
        <f ca="1">'Depreciation-Alt#1'!BA34</f>
        <v>0</v>
      </c>
      <c r="BB20" s="517">
        <f ca="1">'Depreciation-Alt#1'!BB34</f>
        <v>0</v>
      </c>
      <c r="BC20" s="517">
        <f ca="1">'Depreciation-Alt#1'!BC34</f>
        <v>0</v>
      </c>
      <c r="BD20" s="517">
        <f ca="1">'Depreciation-Alt#1'!BD34</f>
        <v>0</v>
      </c>
      <c r="BE20" s="517">
        <f ca="1">'Depreciation-Alt#1'!BE34</f>
        <v>0</v>
      </c>
      <c r="BF20" s="517">
        <f ca="1">'Depreciation-Alt#1'!BF34</f>
        <v>0</v>
      </c>
      <c r="BG20" s="517">
        <f ca="1">'Depreciation-Alt#1'!BG34</f>
        <v>0</v>
      </c>
      <c r="BH20" s="517">
        <f ca="1">'Depreciation-Alt#1'!BH34</f>
        <v>0</v>
      </c>
      <c r="BI20" s="517">
        <f ca="1">'Depreciation-Alt#1'!BI34</f>
        <v>0</v>
      </c>
      <c r="BJ20" s="517">
        <f ca="1">'Depreciation-Alt#1'!BJ34</f>
        <v>0</v>
      </c>
      <c r="BK20" s="517">
        <f ca="1">'Depreciation-Alt#1'!BK34</f>
        <v>0</v>
      </c>
      <c r="BL20" s="517">
        <f ca="1">'Depreciation-Alt#1'!BL34</f>
        <v>0</v>
      </c>
      <c r="BM20" s="517">
        <f ca="1">'Depreciation-Alt#1'!BM34</f>
        <v>0</v>
      </c>
      <c r="BN20" s="517">
        <f ca="1">'Depreciation-Alt#1'!BN34</f>
        <v>0</v>
      </c>
      <c r="BO20" s="517">
        <f ca="1">'Depreciation-Alt#1'!BO34</f>
        <v>0</v>
      </c>
      <c r="BP20" s="517">
        <f ca="1">'Depreciation-Alt#1'!BP34</f>
        <v>0</v>
      </c>
      <c r="BQ20" s="517">
        <f ca="1">'Depreciation-Alt#1'!BQ34</f>
        <v>0</v>
      </c>
      <c r="BR20" s="517">
        <f ca="1">'Depreciation-Alt#1'!BR34</f>
        <v>0</v>
      </c>
      <c r="BS20" s="517">
        <f ca="1">'Depreciation-Alt#1'!BS34</f>
        <v>0</v>
      </c>
      <c r="BT20" s="517">
        <f ca="1">'Depreciation-Alt#1'!BT34</f>
        <v>0</v>
      </c>
      <c r="BU20" s="517">
        <f ca="1">'Depreciation-Alt#1'!BU34</f>
        <v>0</v>
      </c>
      <c r="BV20" s="517">
        <f ca="1">'Depreciation-Alt#1'!BV34</f>
        <v>0</v>
      </c>
      <c r="BW20" s="517">
        <f ca="1">'Depreciation-Alt#1'!BW34</f>
        <v>0</v>
      </c>
      <c r="BX20" s="517">
        <f ca="1">'Depreciation-Alt#1'!BX34</f>
        <v>0</v>
      </c>
      <c r="BY20" s="517">
        <f ca="1">'Depreciation-Alt#1'!BY34</f>
        <v>0</v>
      </c>
      <c r="BZ20" s="517">
        <f ca="1">'Depreciation-Alt#1'!BZ34</f>
        <v>0</v>
      </c>
      <c r="CA20" s="517">
        <f ca="1">'Depreciation-Alt#1'!CA34</f>
        <v>0</v>
      </c>
      <c r="CB20" s="517">
        <f ca="1">'Depreciation-Alt#1'!CB34</f>
        <v>0</v>
      </c>
      <c r="CC20" s="517">
        <f ca="1">'Depreciation-Alt#1'!CC34</f>
        <v>0</v>
      </c>
      <c r="CD20" s="517">
        <f ca="1">'Depreciation-Alt#1'!CD34</f>
        <v>0</v>
      </c>
      <c r="CE20" s="5"/>
    </row>
    <row r="21" spans="1:83" s="10" customFormat="1" x14ac:dyDescent="0.25">
      <c r="A21" s="68" t="s">
        <v>210</v>
      </c>
      <c r="C21" s="5">
        <f t="shared" ref="C21:O21" ca="1" si="5">SUM(C18:C20)</f>
        <v>0</v>
      </c>
      <c r="D21" s="5">
        <f t="shared" ca="1" si="5"/>
        <v>0</v>
      </c>
      <c r="E21" s="5">
        <f t="shared" ca="1" si="5"/>
        <v>0</v>
      </c>
      <c r="F21" s="5">
        <f t="shared" ca="1" si="5"/>
        <v>0</v>
      </c>
      <c r="G21" s="5">
        <f t="shared" ca="1" si="5"/>
        <v>0</v>
      </c>
      <c r="H21" s="5">
        <f t="shared" ca="1" si="5"/>
        <v>0</v>
      </c>
      <c r="I21" s="5">
        <f t="shared" ca="1" si="5"/>
        <v>0</v>
      </c>
      <c r="J21" s="5">
        <f t="shared" ca="1" si="5"/>
        <v>0</v>
      </c>
      <c r="K21" s="5">
        <f t="shared" ca="1" si="5"/>
        <v>0</v>
      </c>
      <c r="L21" s="5">
        <f t="shared" ca="1" si="5"/>
        <v>0</v>
      </c>
      <c r="M21" s="5">
        <f t="shared" ca="1" si="5"/>
        <v>0</v>
      </c>
      <c r="N21" s="5">
        <f t="shared" ca="1" si="5"/>
        <v>0</v>
      </c>
      <c r="O21" s="5">
        <f t="shared" ca="1" si="5"/>
        <v>0</v>
      </c>
      <c r="P21" s="516">
        <f t="shared" ref="P21:CA21" ca="1" si="6">SUM(P18:P20)</f>
        <v>0</v>
      </c>
      <c r="Q21" s="516">
        <f t="shared" ca="1" si="6"/>
        <v>0</v>
      </c>
      <c r="R21" s="516">
        <f t="shared" ca="1" si="6"/>
        <v>0</v>
      </c>
      <c r="S21" s="516">
        <f t="shared" ca="1" si="6"/>
        <v>0</v>
      </c>
      <c r="T21" s="516">
        <f t="shared" ca="1" si="6"/>
        <v>0</v>
      </c>
      <c r="U21" s="516">
        <f t="shared" ca="1" si="6"/>
        <v>0</v>
      </c>
      <c r="V21" s="516">
        <f t="shared" ca="1" si="6"/>
        <v>0</v>
      </c>
      <c r="W21" s="516">
        <f t="shared" ca="1" si="6"/>
        <v>0</v>
      </c>
      <c r="X21" s="516">
        <f t="shared" ca="1" si="6"/>
        <v>0</v>
      </c>
      <c r="Y21" s="516">
        <f t="shared" ca="1" si="6"/>
        <v>0</v>
      </c>
      <c r="Z21" s="516">
        <f t="shared" ca="1" si="6"/>
        <v>0</v>
      </c>
      <c r="AA21" s="516">
        <f t="shared" ca="1" si="6"/>
        <v>0</v>
      </c>
      <c r="AB21" s="516">
        <f t="shared" ca="1" si="6"/>
        <v>0</v>
      </c>
      <c r="AC21" s="516">
        <f t="shared" ca="1" si="6"/>
        <v>0</v>
      </c>
      <c r="AD21" s="516">
        <f t="shared" ca="1" si="6"/>
        <v>0</v>
      </c>
      <c r="AE21" s="516">
        <f t="shared" ca="1" si="6"/>
        <v>0</v>
      </c>
      <c r="AF21" s="516">
        <f t="shared" ca="1" si="6"/>
        <v>0</v>
      </c>
      <c r="AG21" s="516">
        <f t="shared" ca="1" si="6"/>
        <v>0</v>
      </c>
      <c r="AH21" s="516">
        <f t="shared" ca="1" si="6"/>
        <v>0</v>
      </c>
      <c r="AI21" s="516">
        <f t="shared" ca="1" si="6"/>
        <v>0</v>
      </c>
      <c r="AJ21" s="516">
        <f t="shared" ca="1" si="6"/>
        <v>0</v>
      </c>
      <c r="AK21" s="516">
        <f t="shared" ca="1" si="6"/>
        <v>0</v>
      </c>
      <c r="AL21" s="516">
        <f t="shared" ca="1" si="6"/>
        <v>0</v>
      </c>
      <c r="AM21" s="516">
        <f t="shared" ca="1" si="6"/>
        <v>0</v>
      </c>
      <c r="AN21" s="516">
        <f t="shared" ca="1" si="6"/>
        <v>0</v>
      </c>
      <c r="AO21" s="516">
        <f t="shared" ca="1" si="6"/>
        <v>0</v>
      </c>
      <c r="AP21" s="516">
        <f t="shared" ca="1" si="6"/>
        <v>0</v>
      </c>
      <c r="AQ21" s="516">
        <f t="shared" ca="1" si="6"/>
        <v>0</v>
      </c>
      <c r="AR21" s="516">
        <f t="shared" ca="1" si="6"/>
        <v>0</v>
      </c>
      <c r="AS21" s="516">
        <f t="shared" ca="1" si="6"/>
        <v>0</v>
      </c>
      <c r="AT21" s="516">
        <f t="shared" ca="1" si="6"/>
        <v>0</v>
      </c>
      <c r="AU21" s="516">
        <f t="shared" ca="1" si="6"/>
        <v>0</v>
      </c>
      <c r="AV21" s="516">
        <f t="shared" ca="1" si="6"/>
        <v>0</v>
      </c>
      <c r="AW21" s="516">
        <f t="shared" ca="1" si="6"/>
        <v>0</v>
      </c>
      <c r="AX21" s="516">
        <f t="shared" ca="1" si="6"/>
        <v>0</v>
      </c>
      <c r="AY21" s="516">
        <f t="shared" ca="1" si="6"/>
        <v>0</v>
      </c>
      <c r="AZ21" s="516">
        <f t="shared" ca="1" si="6"/>
        <v>0</v>
      </c>
      <c r="BA21" s="516">
        <f t="shared" ca="1" si="6"/>
        <v>0</v>
      </c>
      <c r="BB21" s="516">
        <f t="shared" ca="1" si="6"/>
        <v>0</v>
      </c>
      <c r="BC21" s="516">
        <f t="shared" ca="1" si="6"/>
        <v>0</v>
      </c>
      <c r="BD21" s="516">
        <f t="shared" ca="1" si="6"/>
        <v>0</v>
      </c>
      <c r="BE21" s="516">
        <f t="shared" ca="1" si="6"/>
        <v>0</v>
      </c>
      <c r="BF21" s="516">
        <f t="shared" ca="1" si="6"/>
        <v>0</v>
      </c>
      <c r="BG21" s="516">
        <f t="shared" ca="1" si="6"/>
        <v>0</v>
      </c>
      <c r="BH21" s="516">
        <f t="shared" ca="1" si="6"/>
        <v>0</v>
      </c>
      <c r="BI21" s="516">
        <f t="shared" ca="1" si="6"/>
        <v>0</v>
      </c>
      <c r="BJ21" s="516">
        <f t="shared" ca="1" si="6"/>
        <v>0</v>
      </c>
      <c r="BK21" s="516">
        <f t="shared" ca="1" si="6"/>
        <v>0</v>
      </c>
      <c r="BL21" s="516">
        <f t="shared" ca="1" si="6"/>
        <v>0</v>
      </c>
      <c r="BM21" s="516">
        <f t="shared" ca="1" si="6"/>
        <v>0</v>
      </c>
      <c r="BN21" s="516">
        <f t="shared" ca="1" si="6"/>
        <v>0</v>
      </c>
      <c r="BO21" s="516">
        <f t="shared" ca="1" si="6"/>
        <v>0</v>
      </c>
      <c r="BP21" s="516">
        <f t="shared" ca="1" si="6"/>
        <v>0</v>
      </c>
      <c r="BQ21" s="516">
        <f t="shared" ca="1" si="6"/>
        <v>0</v>
      </c>
      <c r="BR21" s="516">
        <f t="shared" ca="1" si="6"/>
        <v>0</v>
      </c>
      <c r="BS21" s="516">
        <f t="shared" ca="1" si="6"/>
        <v>0</v>
      </c>
      <c r="BT21" s="516">
        <f t="shared" ca="1" si="6"/>
        <v>0</v>
      </c>
      <c r="BU21" s="516">
        <f t="shared" ca="1" si="6"/>
        <v>0</v>
      </c>
      <c r="BV21" s="516">
        <f t="shared" ca="1" si="6"/>
        <v>0</v>
      </c>
      <c r="BW21" s="516">
        <f t="shared" ca="1" si="6"/>
        <v>0</v>
      </c>
      <c r="BX21" s="516">
        <f t="shared" ca="1" si="6"/>
        <v>0</v>
      </c>
      <c r="BY21" s="516">
        <f t="shared" ca="1" si="6"/>
        <v>0</v>
      </c>
      <c r="BZ21" s="516">
        <f t="shared" ca="1" si="6"/>
        <v>0</v>
      </c>
      <c r="CA21" s="516">
        <f t="shared" ca="1" si="6"/>
        <v>0</v>
      </c>
      <c r="CB21" s="516">
        <f t="shared" ref="CB21:CD21" ca="1" si="7">SUM(CB18:CB20)</f>
        <v>0</v>
      </c>
      <c r="CC21" s="516">
        <f t="shared" ca="1" si="7"/>
        <v>0</v>
      </c>
      <c r="CD21" s="516">
        <f t="shared" ca="1" si="7"/>
        <v>0</v>
      </c>
      <c r="CE21" s="5"/>
    </row>
    <row r="22" spans="1:83" s="10" customFormat="1" x14ac:dyDescent="0.25">
      <c r="A22" s="56" t="s">
        <v>215</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66" t="s">
        <v>212</v>
      </c>
      <c r="B23" s="73">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66" t="s">
        <v>213</v>
      </c>
      <c r="B24" s="74">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68" t="s">
        <v>214</v>
      </c>
      <c r="B25" s="49"/>
      <c r="C25" s="5">
        <f t="shared" ref="C25:BN25" ca="1" si="8">-(DEBT*DEBT_INT_RATE)*C12</f>
        <v>0</v>
      </c>
      <c r="D25" s="5">
        <f t="shared" ca="1" si="8"/>
        <v>0</v>
      </c>
      <c r="E25" s="5">
        <f t="shared" ca="1" si="8"/>
        <v>0</v>
      </c>
      <c r="F25" s="5">
        <f t="shared" ca="1" si="8"/>
        <v>0</v>
      </c>
      <c r="G25" s="5">
        <f t="shared" ca="1" si="8"/>
        <v>0</v>
      </c>
      <c r="H25" s="5">
        <f t="shared" ca="1" si="8"/>
        <v>0</v>
      </c>
      <c r="I25" s="5">
        <f t="shared" ca="1" si="8"/>
        <v>0</v>
      </c>
      <c r="J25" s="5">
        <f t="shared" ca="1" si="8"/>
        <v>0</v>
      </c>
      <c r="K25" s="5">
        <f t="shared" ca="1" si="8"/>
        <v>0</v>
      </c>
      <c r="L25" s="5">
        <f t="shared" ca="1" si="8"/>
        <v>0</v>
      </c>
      <c r="M25" s="5">
        <f t="shared" ca="1" si="8"/>
        <v>0</v>
      </c>
      <c r="N25" s="5">
        <f t="shared" ca="1" si="8"/>
        <v>0</v>
      </c>
      <c r="O25" s="5">
        <f t="shared" ca="1" si="8"/>
        <v>0</v>
      </c>
      <c r="P25" s="5">
        <f t="shared" ca="1" si="8"/>
        <v>0</v>
      </c>
      <c r="Q25" s="5">
        <f t="shared" ca="1" si="8"/>
        <v>0</v>
      </c>
      <c r="R25" s="5">
        <f t="shared" ca="1" si="8"/>
        <v>0</v>
      </c>
      <c r="S25" s="5">
        <f t="shared" ca="1" si="8"/>
        <v>0</v>
      </c>
      <c r="T25" s="5">
        <f t="shared" ca="1" si="8"/>
        <v>0</v>
      </c>
      <c r="U25" s="5">
        <f t="shared" ca="1" si="8"/>
        <v>0</v>
      </c>
      <c r="V25" s="5">
        <f t="shared" ca="1" si="8"/>
        <v>0</v>
      </c>
      <c r="W25" s="5">
        <f t="shared" ca="1" si="8"/>
        <v>0</v>
      </c>
      <c r="X25" s="5">
        <f t="shared" ca="1" si="8"/>
        <v>0</v>
      </c>
      <c r="Y25" s="5">
        <f t="shared" ca="1" si="8"/>
        <v>0</v>
      </c>
      <c r="Z25" s="5">
        <f t="shared" ca="1" si="8"/>
        <v>0</v>
      </c>
      <c r="AA25" s="5">
        <f t="shared" ca="1" si="8"/>
        <v>0</v>
      </c>
      <c r="AB25" s="5">
        <f t="shared" ca="1" si="8"/>
        <v>0</v>
      </c>
      <c r="AC25" s="5">
        <f t="shared" ca="1" si="8"/>
        <v>0</v>
      </c>
      <c r="AD25" s="5">
        <f t="shared" ca="1" si="8"/>
        <v>0</v>
      </c>
      <c r="AE25" s="5">
        <f t="shared" ca="1" si="8"/>
        <v>0</v>
      </c>
      <c r="AF25" s="5">
        <f t="shared" ca="1" si="8"/>
        <v>0</v>
      </c>
      <c r="AG25" s="5">
        <f t="shared" ca="1" si="8"/>
        <v>0</v>
      </c>
      <c r="AH25" s="5">
        <f t="shared" ca="1" si="8"/>
        <v>0</v>
      </c>
      <c r="AI25" s="5">
        <f t="shared" ca="1" si="8"/>
        <v>0</v>
      </c>
      <c r="AJ25" s="5">
        <f t="shared" ca="1" si="8"/>
        <v>0</v>
      </c>
      <c r="AK25" s="5">
        <f t="shared" ca="1" si="8"/>
        <v>0</v>
      </c>
      <c r="AL25" s="5">
        <f t="shared" ca="1" si="8"/>
        <v>0</v>
      </c>
      <c r="AM25" s="5">
        <f t="shared" ca="1" si="8"/>
        <v>0</v>
      </c>
      <c r="AN25" s="5">
        <f t="shared" ca="1" si="8"/>
        <v>0</v>
      </c>
      <c r="AO25" s="5">
        <f t="shared" ca="1" si="8"/>
        <v>0</v>
      </c>
      <c r="AP25" s="5">
        <f t="shared" ca="1" si="8"/>
        <v>0</v>
      </c>
      <c r="AQ25" s="5">
        <f t="shared" ca="1" si="8"/>
        <v>0</v>
      </c>
      <c r="AR25" s="5">
        <f t="shared" ca="1" si="8"/>
        <v>0</v>
      </c>
      <c r="AS25" s="5">
        <f t="shared" ca="1" si="8"/>
        <v>0</v>
      </c>
      <c r="AT25" s="5">
        <f t="shared" ca="1" si="8"/>
        <v>0</v>
      </c>
      <c r="AU25" s="5">
        <f t="shared" ca="1" si="8"/>
        <v>0</v>
      </c>
      <c r="AV25" s="5">
        <f t="shared" ca="1" si="8"/>
        <v>0</v>
      </c>
      <c r="AW25" s="5">
        <f t="shared" ca="1" si="8"/>
        <v>0</v>
      </c>
      <c r="AX25" s="5">
        <f t="shared" ca="1" si="8"/>
        <v>0</v>
      </c>
      <c r="AY25" s="5">
        <f t="shared" ca="1" si="8"/>
        <v>0</v>
      </c>
      <c r="AZ25" s="5">
        <f t="shared" ca="1" si="8"/>
        <v>0</v>
      </c>
      <c r="BA25" s="5">
        <f t="shared" ca="1" si="8"/>
        <v>0</v>
      </c>
      <c r="BB25" s="5">
        <f t="shared" ca="1" si="8"/>
        <v>0</v>
      </c>
      <c r="BC25" s="5">
        <f t="shared" ca="1" si="8"/>
        <v>0</v>
      </c>
      <c r="BD25" s="5">
        <f t="shared" ca="1" si="8"/>
        <v>0</v>
      </c>
      <c r="BE25" s="5">
        <f t="shared" ca="1" si="8"/>
        <v>0</v>
      </c>
      <c r="BF25" s="5">
        <f t="shared" ca="1" si="8"/>
        <v>0</v>
      </c>
      <c r="BG25" s="5">
        <f t="shared" ca="1" si="8"/>
        <v>0</v>
      </c>
      <c r="BH25" s="5">
        <f t="shared" ca="1" si="8"/>
        <v>0</v>
      </c>
      <c r="BI25" s="5">
        <f t="shared" ca="1" si="8"/>
        <v>0</v>
      </c>
      <c r="BJ25" s="5">
        <f t="shared" ca="1" si="8"/>
        <v>0</v>
      </c>
      <c r="BK25" s="5">
        <f t="shared" ca="1" si="8"/>
        <v>0</v>
      </c>
      <c r="BL25" s="5">
        <f t="shared" ca="1" si="8"/>
        <v>0</v>
      </c>
      <c r="BM25" s="5">
        <f t="shared" ca="1" si="8"/>
        <v>0</v>
      </c>
      <c r="BN25" s="5">
        <f t="shared" ca="1" si="8"/>
        <v>0</v>
      </c>
      <c r="BO25" s="5">
        <f t="shared" ref="BO25:CD25" ca="1" si="9">-(DEBT*DEBT_INT_RATE)*BO12</f>
        <v>0</v>
      </c>
      <c r="BP25" s="5">
        <f t="shared" ca="1" si="9"/>
        <v>0</v>
      </c>
      <c r="BQ25" s="5">
        <f t="shared" ca="1" si="9"/>
        <v>0</v>
      </c>
      <c r="BR25" s="5">
        <f t="shared" ca="1" si="9"/>
        <v>0</v>
      </c>
      <c r="BS25" s="5">
        <f t="shared" ca="1" si="9"/>
        <v>0</v>
      </c>
      <c r="BT25" s="5">
        <f t="shared" ca="1" si="9"/>
        <v>0</v>
      </c>
      <c r="BU25" s="5">
        <f t="shared" ca="1" si="9"/>
        <v>0</v>
      </c>
      <c r="BV25" s="5">
        <f t="shared" ca="1" si="9"/>
        <v>0</v>
      </c>
      <c r="BW25" s="5">
        <f t="shared" ca="1" si="9"/>
        <v>0</v>
      </c>
      <c r="BX25" s="5">
        <f t="shared" ca="1" si="9"/>
        <v>0</v>
      </c>
      <c r="BY25" s="5">
        <f t="shared" ca="1" si="9"/>
        <v>0</v>
      </c>
      <c r="BZ25" s="5">
        <f t="shared" ca="1" si="9"/>
        <v>0</v>
      </c>
      <c r="CA25" s="5">
        <f t="shared" ca="1" si="9"/>
        <v>0</v>
      </c>
      <c r="CB25" s="5">
        <f t="shared" ca="1" si="9"/>
        <v>0</v>
      </c>
      <c r="CC25" s="5">
        <f t="shared" ca="1" si="9"/>
        <v>0</v>
      </c>
      <c r="CD25" s="5">
        <f t="shared" ca="1" si="9"/>
        <v>0</v>
      </c>
      <c r="CE25" s="5"/>
    </row>
    <row r="26" spans="1:83" s="30" customFormat="1" x14ac:dyDescent="0.25">
      <c r="A26" s="67" t="s">
        <v>205</v>
      </c>
      <c r="B26" s="49"/>
      <c r="C26" s="5">
        <f t="shared" ref="C26:AH26" ca="1" si="10">-SUM(C21:C25)*BookIncomeTax</f>
        <v>0</v>
      </c>
      <c r="D26" s="5">
        <f t="shared" ca="1" si="10"/>
        <v>0</v>
      </c>
      <c r="E26" s="5">
        <f t="shared" ca="1" si="10"/>
        <v>0</v>
      </c>
      <c r="F26" s="5">
        <f t="shared" ca="1" si="10"/>
        <v>0</v>
      </c>
      <c r="G26" s="5">
        <f t="shared" ca="1" si="10"/>
        <v>0</v>
      </c>
      <c r="H26" s="5">
        <f t="shared" ca="1" si="10"/>
        <v>0</v>
      </c>
      <c r="I26" s="5">
        <f t="shared" ca="1" si="10"/>
        <v>0</v>
      </c>
      <c r="J26" s="5">
        <f t="shared" ca="1" si="10"/>
        <v>0</v>
      </c>
      <c r="K26" s="5">
        <f t="shared" ca="1" si="10"/>
        <v>0</v>
      </c>
      <c r="L26" s="5">
        <f t="shared" ca="1" si="10"/>
        <v>0</v>
      </c>
      <c r="M26" s="5">
        <f t="shared" ca="1" si="10"/>
        <v>0</v>
      </c>
      <c r="N26" s="5">
        <f t="shared" ca="1" si="10"/>
        <v>0</v>
      </c>
      <c r="O26" s="5">
        <f t="shared" ca="1" si="10"/>
        <v>0</v>
      </c>
      <c r="P26" s="5">
        <f t="shared" ca="1" si="10"/>
        <v>0</v>
      </c>
      <c r="Q26" s="5">
        <f t="shared" ca="1" si="10"/>
        <v>0</v>
      </c>
      <c r="R26" s="5">
        <f t="shared" ca="1" si="10"/>
        <v>0</v>
      </c>
      <c r="S26" s="5">
        <f t="shared" ca="1" si="10"/>
        <v>0</v>
      </c>
      <c r="T26" s="5">
        <f t="shared" ca="1" si="10"/>
        <v>0</v>
      </c>
      <c r="U26" s="5">
        <f t="shared" ca="1" si="10"/>
        <v>0</v>
      </c>
      <c r="V26" s="5">
        <f t="shared" ca="1" si="10"/>
        <v>0</v>
      </c>
      <c r="W26" s="5">
        <f t="shared" ca="1" si="10"/>
        <v>0</v>
      </c>
      <c r="X26" s="5">
        <f t="shared" ca="1" si="10"/>
        <v>0</v>
      </c>
      <c r="Y26" s="5">
        <f t="shared" ca="1" si="10"/>
        <v>0</v>
      </c>
      <c r="Z26" s="5">
        <f t="shared" ca="1" si="10"/>
        <v>0</v>
      </c>
      <c r="AA26" s="5">
        <f t="shared" ca="1" si="10"/>
        <v>0</v>
      </c>
      <c r="AB26" s="5">
        <f t="shared" ca="1" si="10"/>
        <v>0</v>
      </c>
      <c r="AC26" s="5">
        <f t="shared" ca="1" si="10"/>
        <v>0</v>
      </c>
      <c r="AD26" s="5">
        <f t="shared" ca="1" si="10"/>
        <v>0</v>
      </c>
      <c r="AE26" s="5">
        <f t="shared" ca="1" si="10"/>
        <v>0</v>
      </c>
      <c r="AF26" s="5">
        <f t="shared" ca="1" si="10"/>
        <v>0</v>
      </c>
      <c r="AG26" s="5">
        <f t="shared" ca="1" si="10"/>
        <v>0</v>
      </c>
      <c r="AH26" s="5">
        <f t="shared" ca="1" si="10"/>
        <v>0</v>
      </c>
      <c r="AI26" s="5">
        <f t="shared" ref="AI26:BN26" ca="1" si="11">-SUM(AI21:AI25)*BookIncomeTax</f>
        <v>0</v>
      </c>
      <c r="AJ26" s="5">
        <f t="shared" ca="1" si="11"/>
        <v>0</v>
      </c>
      <c r="AK26" s="5">
        <f t="shared" ca="1" si="11"/>
        <v>0</v>
      </c>
      <c r="AL26" s="5">
        <f t="shared" ca="1" si="11"/>
        <v>0</v>
      </c>
      <c r="AM26" s="5">
        <f t="shared" ca="1" si="11"/>
        <v>0</v>
      </c>
      <c r="AN26" s="5">
        <f t="shared" ca="1" si="11"/>
        <v>0</v>
      </c>
      <c r="AO26" s="5">
        <f t="shared" ca="1" si="11"/>
        <v>0</v>
      </c>
      <c r="AP26" s="5">
        <f t="shared" ca="1" si="11"/>
        <v>0</v>
      </c>
      <c r="AQ26" s="5">
        <f t="shared" ca="1" si="11"/>
        <v>0</v>
      </c>
      <c r="AR26" s="5">
        <f t="shared" ca="1" si="11"/>
        <v>0</v>
      </c>
      <c r="AS26" s="5">
        <f t="shared" ca="1" si="11"/>
        <v>0</v>
      </c>
      <c r="AT26" s="5">
        <f t="shared" ca="1" si="11"/>
        <v>0</v>
      </c>
      <c r="AU26" s="5">
        <f t="shared" ca="1" si="11"/>
        <v>0</v>
      </c>
      <c r="AV26" s="5">
        <f t="shared" ca="1" si="11"/>
        <v>0</v>
      </c>
      <c r="AW26" s="5">
        <f t="shared" ca="1" si="11"/>
        <v>0</v>
      </c>
      <c r="AX26" s="5">
        <f t="shared" ca="1" si="11"/>
        <v>0</v>
      </c>
      <c r="AY26" s="5">
        <f t="shared" ca="1" si="11"/>
        <v>0</v>
      </c>
      <c r="AZ26" s="5">
        <f t="shared" ca="1" si="11"/>
        <v>0</v>
      </c>
      <c r="BA26" s="5">
        <f t="shared" ca="1" si="11"/>
        <v>0</v>
      </c>
      <c r="BB26" s="5">
        <f t="shared" ca="1" si="11"/>
        <v>0</v>
      </c>
      <c r="BC26" s="5">
        <f t="shared" ca="1" si="11"/>
        <v>0</v>
      </c>
      <c r="BD26" s="5">
        <f t="shared" ca="1" si="11"/>
        <v>0</v>
      </c>
      <c r="BE26" s="5">
        <f t="shared" ca="1" si="11"/>
        <v>0</v>
      </c>
      <c r="BF26" s="5">
        <f t="shared" ca="1" si="11"/>
        <v>0</v>
      </c>
      <c r="BG26" s="5">
        <f t="shared" ca="1" si="11"/>
        <v>0</v>
      </c>
      <c r="BH26" s="5">
        <f t="shared" ca="1" si="11"/>
        <v>0</v>
      </c>
      <c r="BI26" s="5">
        <f t="shared" ca="1" si="11"/>
        <v>0</v>
      </c>
      <c r="BJ26" s="5">
        <f t="shared" ca="1" si="11"/>
        <v>0</v>
      </c>
      <c r="BK26" s="5">
        <f t="shared" ca="1" si="11"/>
        <v>0</v>
      </c>
      <c r="BL26" s="5">
        <f t="shared" ca="1" si="11"/>
        <v>0</v>
      </c>
      <c r="BM26" s="5">
        <f t="shared" ca="1" si="11"/>
        <v>0</v>
      </c>
      <c r="BN26" s="5">
        <f t="shared" ca="1" si="11"/>
        <v>0</v>
      </c>
      <c r="BO26" s="5">
        <f t="shared" ref="BO26:CD26" ca="1" si="12">-SUM(BO21:BO25)*BookIncomeTax</f>
        <v>0</v>
      </c>
      <c r="BP26" s="5">
        <f t="shared" ca="1" si="12"/>
        <v>0</v>
      </c>
      <c r="BQ26" s="5">
        <f t="shared" ca="1" si="12"/>
        <v>0</v>
      </c>
      <c r="BR26" s="5">
        <f t="shared" ca="1" si="12"/>
        <v>0</v>
      </c>
      <c r="BS26" s="5">
        <f t="shared" ca="1" si="12"/>
        <v>0</v>
      </c>
      <c r="BT26" s="5">
        <f t="shared" ca="1" si="12"/>
        <v>0</v>
      </c>
      <c r="BU26" s="5">
        <f t="shared" ca="1" si="12"/>
        <v>0</v>
      </c>
      <c r="BV26" s="5">
        <f t="shared" ca="1" si="12"/>
        <v>0</v>
      </c>
      <c r="BW26" s="5">
        <f t="shared" ca="1" si="12"/>
        <v>0</v>
      </c>
      <c r="BX26" s="5">
        <f t="shared" ca="1" si="12"/>
        <v>0</v>
      </c>
      <c r="BY26" s="5">
        <f t="shared" ca="1" si="12"/>
        <v>0</v>
      </c>
      <c r="BZ26" s="5">
        <f t="shared" ca="1" si="12"/>
        <v>0</v>
      </c>
      <c r="CA26" s="5">
        <f t="shared" ca="1" si="12"/>
        <v>0</v>
      </c>
      <c r="CB26" s="5">
        <f t="shared" ca="1" si="12"/>
        <v>0</v>
      </c>
      <c r="CC26" s="5">
        <f t="shared" ca="1" si="12"/>
        <v>0</v>
      </c>
      <c r="CD26" s="5">
        <f t="shared" ca="1" si="12"/>
        <v>0</v>
      </c>
      <c r="CE26" s="5"/>
    </row>
    <row r="27" spans="1:83" x14ac:dyDescent="0.25">
      <c r="A27" s="53" t="s">
        <v>209</v>
      </c>
      <c r="B27" s="54"/>
      <c r="C27" s="27">
        <f t="shared" ref="C27:BN27" ca="1" si="13">SUM(C21:C26)</f>
        <v>0</v>
      </c>
      <c r="D27" s="27">
        <f t="shared" ca="1" si="13"/>
        <v>0</v>
      </c>
      <c r="E27" s="27">
        <f ca="1">SUM(E21:E26)</f>
        <v>0</v>
      </c>
      <c r="F27" s="27">
        <f t="shared" ca="1" si="13"/>
        <v>0</v>
      </c>
      <c r="G27" s="27">
        <f t="shared" ca="1" si="13"/>
        <v>0</v>
      </c>
      <c r="H27" s="27">
        <f t="shared" ca="1" si="13"/>
        <v>0</v>
      </c>
      <c r="I27" s="27">
        <f t="shared" ca="1" si="13"/>
        <v>0</v>
      </c>
      <c r="J27" s="27">
        <f t="shared" ca="1" si="13"/>
        <v>0</v>
      </c>
      <c r="K27" s="27">
        <f t="shared" ca="1" si="13"/>
        <v>0</v>
      </c>
      <c r="L27" s="27">
        <f t="shared" ca="1" si="13"/>
        <v>0</v>
      </c>
      <c r="M27" s="27">
        <f t="shared" ca="1" si="13"/>
        <v>0</v>
      </c>
      <c r="N27" s="27">
        <f t="shared" ca="1" si="13"/>
        <v>0</v>
      </c>
      <c r="O27" s="27">
        <f t="shared" ca="1" si="13"/>
        <v>0</v>
      </c>
      <c r="P27" s="27">
        <f t="shared" ca="1" si="13"/>
        <v>0</v>
      </c>
      <c r="Q27" s="27">
        <f t="shared" ca="1" si="13"/>
        <v>0</v>
      </c>
      <c r="R27" s="27">
        <f t="shared" ca="1" si="13"/>
        <v>0</v>
      </c>
      <c r="S27" s="27">
        <f t="shared" ca="1" si="13"/>
        <v>0</v>
      </c>
      <c r="T27" s="27">
        <f t="shared" ca="1" si="13"/>
        <v>0</v>
      </c>
      <c r="U27" s="27">
        <f t="shared" ca="1" si="13"/>
        <v>0</v>
      </c>
      <c r="V27" s="27">
        <f t="shared" ca="1" si="13"/>
        <v>0</v>
      </c>
      <c r="W27" s="27">
        <f t="shared" ca="1" si="13"/>
        <v>0</v>
      </c>
      <c r="X27" s="27">
        <f t="shared" ca="1" si="13"/>
        <v>0</v>
      </c>
      <c r="Y27" s="27">
        <f t="shared" ca="1" si="13"/>
        <v>0</v>
      </c>
      <c r="Z27" s="27">
        <f t="shared" ca="1" si="13"/>
        <v>0</v>
      </c>
      <c r="AA27" s="27">
        <f t="shared" ca="1" si="13"/>
        <v>0</v>
      </c>
      <c r="AB27" s="27">
        <f t="shared" ca="1" si="13"/>
        <v>0</v>
      </c>
      <c r="AC27" s="27">
        <f t="shared" ca="1" si="13"/>
        <v>0</v>
      </c>
      <c r="AD27" s="27">
        <f t="shared" ca="1" si="13"/>
        <v>0</v>
      </c>
      <c r="AE27" s="27">
        <f t="shared" ca="1" si="13"/>
        <v>0</v>
      </c>
      <c r="AF27" s="27">
        <f t="shared" ca="1" si="13"/>
        <v>0</v>
      </c>
      <c r="AG27" s="27">
        <f t="shared" ca="1" si="13"/>
        <v>0</v>
      </c>
      <c r="AH27" s="27">
        <f t="shared" ca="1" si="13"/>
        <v>0</v>
      </c>
      <c r="AI27" s="27">
        <f t="shared" ca="1" si="13"/>
        <v>0</v>
      </c>
      <c r="AJ27" s="27">
        <f t="shared" ca="1" si="13"/>
        <v>0</v>
      </c>
      <c r="AK27" s="27">
        <f t="shared" ca="1" si="13"/>
        <v>0</v>
      </c>
      <c r="AL27" s="27">
        <f t="shared" ca="1" si="13"/>
        <v>0</v>
      </c>
      <c r="AM27" s="27">
        <f t="shared" ca="1" si="13"/>
        <v>0</v>
      </c>
      <c r="AN27" s="27">
        <f t="shared" ca="1" si="13"/>
        <v>0</v>
      </c>
      <c r="AO27" s="27">
        <f t="shared" ca="1" si="13"/>
        <v>0</v>
      </c>
      <c r="AP27" s="27">
        <f t="shared" ca="1" si="13"/>
        <v>0</v>
      </c>
      <c r="AQ27" s="27">
        <f t="shared" ca="1" si="13"/>
        <v>0</v>
      </c>
      <c r="AR27" s="27">
        <f t="shared" ca="1" si="13"/>
        <v>0</v>
      </c>
      <c r="AS27" s="27">
        <f t="shared" ca="1" si="13"/>
        <v>0</v>
      </c>
      <c r="AT27" s="27">
        <f t="shared" ca="1" si="13"/>
        <v>0</v>
      </c>
      <c r="AU27" s="27">
        <f t="shared" ca="1" si="13"/>
        <v>0</v>
      </c>
      <c r="AV27" s="27">
        <f t="shared" ca="1" si="13"/>
        <v>0</v>
      </c>
      <c r="AW27" s="27">
        <f t="shared" ca="1" si="13"/>
        <v>0</v>
      </c>
      <c r="AX27" s="27">
        <f t="shared" ca="1" si="13"/>
        <v>0</v>
      </c>
      <c r="AY27" s="27">
        <f t="shared" ca="1" si="13"/>
        <v>0</v>
      </c>
      <c r="AZ27" s="27">
        <f t="shared" ca="1" si="13"/>
        <v>0</v>
      </c>
      <c r="BA27" s="27">
        <f t="shared" ca="1" si="13"/>
        <v>0</v>
      </c>
      <c r="BB27" s="27">
        <f t="shared" ca="1" si="13"/>
        <v>0</v>
      </c>
      <c r="BC27" s="27">
        <f t="shared" ca="1" si="13"/>
        <v>0</v>
      </c>
      <c r="BD27" s="27">
        <f t="shared" ca="1" si="13"/>
        <v>0</v>
      </c>
      <c r="BE27" s="27">
        <f t="shared" ca="1" si="13"/>
        <v>0</v>
      </c>
      <c r="BF27" s="27">
        <f t="shared" ca="1" si="13"/>
        <v>0</v>
      </c>
      <c r="BG27" s="27">
        <f t="shared" ca="1" si="13"/>
        <v>0</v>
      </c>
      <c r="BH27" s="27">
        <f t="shared" ca="1" si="13"/>
        <v>0</v>
      </c>
      <c r="BI27" s="27">
        <f t="shared" ca="1" si="13"/>
        <v>0</v>
      </c>
      <c r="BJ27" s="27">
        <f t="shared" ca="1" si="13"/>
        <v>0</v>
      </c>
      <c r="BK27" s="27">
        <f t="shared" ca="1" si="13"/>
        <v>0</v>
      </c>
      <c r="BL27" s="27">
        <f t="shared" ca="1" si="13"/>
        <v>0</v>
      </c>
      <c r="BM27" s="27">
        <f t="shared" ca="1" si="13"/>
        <v>0</v>
      </c>
      <c r="BN27" s="27">
        <f t="shared" ca="1" si="13"/>
        <v>0</v>
      </c>
      <c r="BO27" s="27">
        <f t="shared" ref="BO27:CD27" ca="1" si="14">SUM(BO21:BO26)</f>
        <v>0</v>
      </c>
      <c r="BP27" s="27">
        <f t="shared" ca="1" si="14"/>
        <v>0</v>
      </c>
      <c r="BQ27" s="27">
        <f t="shared" ca="1" si="14"/>
        <v>0</v>
      </c>
      <c r="BR27" s="27">
        <f t="shared" ca="1" si="14"/>
        <v>0</v>
      </c>
      <c r="BS27" s="27">
        <f t="shared" ca="1" si="14"/>
        <v>0</v>
      </c>
      <c r="BT27" s="27">
        <f t="shared" ca="1" si="14"/>
        <v>0</v>
      </c>
      <c r="BU27" s="27">
        <f t="shared" ca="1" si="14"/>
        <v>0</v>
      </c>
      <c r="BV27" s="27">
        <f t="shared" ca="1" si="14"/>
        <v>0</v>
      </c>
      <c r="BW27" s="27">
        <f t="shared" ca="1" si="14"/>
        <v>0</v>
      </c>
      <c r="BX27" s="27">
        <f t="shared" ca="1" si="14"/>
        <v>0</v>
      </c>
      <c r="BY27" s="27">
        <f t="shared" ca="1" si="14"/>
        <v>0</v>
      </c>
      <c r="BZ27" s="27">
        <f t="shared" ca="1" si="14"/>
        <v>0</v>
      </c>
      <c r="CA27" s="27">
        <f t="shared" ca="1" si="14"/>
        <v>0</v>
      </c>
      <c r="CB27" s="27">
        <f t="shared" ca="1" si="14"/>
        <v>0</v>
      </c>
      <c r="CC27" s="27">
        <f t="shared" ca="1" si="14"/>
        <v>0</v>
      </c>
      <c r="CD27" s="27">
        <f t="shared" ca="1" si="14"/>
        <v>0</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216</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67" t="s">
        <v>219</v>
      </c>
      <c r="B30" s="49"/>
      <c r="C30" s="5">
        <f ca="1">C15</f>
        <v>0</v>
      </c>
      <c r="D30" s="5">
        <f t="shared" ref="D30:BO30" ca="1" si="15">D15</f>
        <v>0</v>
      </c>
      <c r="E30" s="5">
        <f t="shared" ca="1" si="15"/>
        <v>0</v>
      </c>
      <c r="F30" s="5">
        <f t="shared" ca="1" si="15"/>
        <v>0</v>
      </c>
      <c r="G30" s="5">
        <f t="shared" ca="1" si="15"/>
        <v>0</v>
      </c>
      <c r="H30" s="5">
        <f t="shared" ca="1" si="15"/>
        <v>0</v>
      </c>
      <c r="I30" s="5">
        <f t="shared" ca="1" si="15"/>
        <v>0</v>
      </c>
      <c r="J30" s="5">
        <f t="shared" ca="1" si="15"/>
        <v>0</v>
      </c>
      <c r="K30" s="5">
        <f t="shared" ca="1" si="15"/>
        <v>0</v>
      </c>
      <c r="L30" s="5">
        <f t="shared" ca="1" si="15"/>
        <v>0</v>
      </c>
      <c r="M30" s="5">
        <f t="shared" ca="1" si="15"/>
        <v>0</v>
      </c>
      <c r="N30" s="5">
        <f t="shared" ca="1" si="15"/>
        <v>0</v>
      </c>
      <c r="O30" s="5">
        <f t="shared" ca="1" si="15"/>
        <v>0</v>
      </c>
      <c r="P30" s="5">
        <f t="shared" ca="1" si="15"/>
        <v>0</v>
      </c>
      <c r="Q30" s="5">
        <f t="shared" ca="1" si="15"/>
        <v>0</v>
      </c>
      <c r="R30" s="5">
        <f t="shared" ca="1" si="15"/>
        <v>0</v>
      </c>
      <c r="S30" s="5">
        <f t="shared" ca="1" si="15"/>
        <v>0</v>
      </c>
      <c r="T30" s="5">
        <f t="shared" ca="1" si="15"/>
        <v>0</v>
      </c>
      <c r="U30" s="5">
        <f t="shared" ca="1" si="15"/>
        <v>0</v>
      </c>
      <c r="V30" s="5">
        <f t="shared" ca="1" si="15"/>
        <v>0</v>
      </c>
      <c r="W30" s="5">
        <f t="shared" ca="1" si="15"/>
        <v>0</v>
      </c>
      <c r="X30" s="5">
        <f t="shared" ca="1" si="15"/>
        <v>0</v>
      </c>
      <c r="Y30" s="5">
        <f t="shared" ca="1" si="15"/>
        <v>0</v>
      </c>
      <c r="Z30" s="5">
        <f t="shared" ca="1" si="15"/>
        <v>0</v>
      </c>
      <c r="AA30" s="5">
        <f t="shared" ca="1" si="15"/>
        <v>0</v>
      </c>
      <c r="AB30" s="5">
        <f t="shared" ca="1" si="15"/>
        <v>0</v>
      </c>
      <c r="AC30" s="5">
        <f t="shared" ca="1" si="15"/>
        <v>0</v>
      </c>
      <c r="AD30" s="5">
        <f t="shared" ca="1" si="15"/>
        <v>0</v>
      </c>
      <c r="AE30" s="5">
        <f t="shared" ca="1" si="15"/>
        <v>0</v>
      </c>
      <c r="AF30" s="5">
        <f t="shared" ca="1" si="15"/>
        <v>0</v>
      </c>
      <c r="AG30" s="5">
        <f t="shared" ca="1" si="15"/>
        <v>0</v>
      </c>
      <c r="AH30" s="5">
        <f t="shared" ca="1" si="15"/>
        <v>0</v>
      </c>
      <c r="AI30" s="5">
        <f t="shared" ca="1" si="15"/>
        <v>0</v>
      </c>
      <c r="AJ30" s="5">
        <f t="shared" ca="1" si="15"/>
        <v>0</v>
      </c>
      <c r="AK30" s="5">
        <f t="shared" ca="1" si="15"/>
        <v>0</v>
      </c>
      <c r="AL30" s="5">
        <f t="shared" ca="1" si="15"/>
        <v>0</v>
      </c>
      <c r="AM30" s="5">
        <f t="shared" ca="1" si="15"/>
        <v>0</v>
      </c>
      <c r="AN30" s="5">
        <f t="shared" ca="1" si="15"/>
        <v>0</v>
      </c>
      <c r="AO30" s="5">
        <f t="shared" ca="1" si="15"/>
        <v>0</v>
      </c>
      <c r="AP30" s="5">
        <f t="shared" ca="1" si="15"/>
        <v>0</v>
      </c>
      <c r="AQ30" s="5">
        <f t="shared" ca="1" si="15"/>
        <v>0</v>
      </c>
      <c r="AR30" s="5">
        <f t="shared" ca="1" si="15"/>
        <v>0</v>
      </c>
      <c r="AS30" s="5">
        <f t="shared" ca="1" si="15"/>
        <v>0</v>
      </c>
      <c r="AT30" s="5">
        <f t="shared" ca="1" si="15"/>
        <v>0</v>
      </c>
      <c r="AU30" s="5">
        <f t="shared" ca="1" si="15"/>
        <v>0</v>
      </c>
      <c r="AV30" s="5">
        <f t="shared" ca="1" si="15"/>
        <v>0</v>
      </c>
      <c r="AW30" s="5">
        <f t="shared" ca="1" si="15"/>
        <v>0</v>
      </c>
      <c r="AX30" s="5">
        <f t="shared" ca="1" si="15"/>
        <v>0</v>
      </c>
      <c r="AY30" s="5">
        <f t="shared" ca="1" si="15"/>
        <v>0</v>
      </c>
      <c r="AZ30" s="5">
        <f t="shared" ca="1" si="15"/>
        <v>0</v>
      </c>
      <c r="BA30" s="5">
        <f t="shared" ca="1" si="15"/>
        <v>0</v>
      </c>
      <c r="BB30" s="5">
        <f t="shared" ca="1" si="15"/>
        <v>0</v>
      </c>
      <c r="BC30" s="5">
        <f t="shared" ca="1" si="15"/>
        <v>0</v>
      </c>
      <c r="BD30" s="5">
        <f t="shared" ca="1" si="15"/>
        <v>0</v>
      </c>
      <c r="BE30" s="5">
        <f t="shared" ca="1" si="15"/>
        <v>0</v>
      </c>
      <c r="BF30" s="5">
        <f t="shared" ca="1" si="15"/>
        <v>0</v>
      </c>
      <c r="BG30" s="5">
        <f t="shared" ca="1" si="15"/>
        <v>0</v>
      </c>
      <c r="BH30" s="5">
        <f t="shared" ca="1" si="15"/>
        <v>0</v>
      </c>
      <c r="BI30" s="5">
        <f t="shared" ca="1" si="15"/>
        <v>0</v>
      </c>
      <c r="BJ30" s="5">
        <f t="shared" ca="1" si="15"/>
        <v>0</v>
      </c>
      <c r="BK30" s="5">
        <f t="shared" ca="1" si="15"/>
        <v>0</v>
      </c>
      <c r="BL30" s="5">
        <f t="shared" ca="1" si="15"/>
        <v>0</v>
      </c>
      <c r="BM30" s="5">
        <f t="shared" ca="1" si="15"/>
        <v>0</v>
      </c>
      <c r="BN30" s="5">
        <f t="shared" ca="1" si="15"/>
        <v>0</v>
      </c>
      <c r="BO30" s="5">
        <f t="shared" ca="1" si="15"/>
        <v>0</v>
      </c>
      <c r="BP30" s="5">
        <f t="shared" ref="BP30:CD30" ca="1" si="16">BP15</f>
        <v>0</v>
      </c>
      <c r="BQ30" s="5">
        <f t="shared" ca="1" si="16"/>
        <v>0</v>
      </c>
      <c r="BR30" s="5">
        <f t="shared" ca="1" si="16"/>
        <v>0</v>
      </c>
      <c r="BS30" s="5">
        <f t="shared" ca="1" si="16"/>
        <v>0</v>
      </c>
      <c r="BT30" s="5">
        <f t="shared" ca="1" si="16"/>
        <v>0</v>
      </c>
      <c r="BU30" s="5">
        <f t="shared" ca="1" si="16"/>
        <v>0</v>
      </c>
      <c r="BV30" s="5">
        <f t="shared" ca="1" si="16"/>
        <v>0</v>
      </c>
      <c r="BW30" s="5">
        <f t="shared" ca="1" si="16"/>
        <v>0</v>
      </c>
      <c r="BX30" s="5">
        <f t="shared" ca="1" si="16"/>
        <v>0</v>
      </c>
      <c r="BY30" s="5">
        <f t="shared" ca="1" si="16"/>
        <v>0</v>
      </c>
      <c r="BZ30" s="5">
        <f t="shared" ca="1" si="16"/>
        <v>0</v>
      </c>
      <c r="CA30" s="5">
        <f t="shared" ca="1" si="16"/>
        <v>0</v>
      </c>
      <c r="CB30" s="5">
        <f t="shared" ca="1" si="16"/>
        <v>0</v>
      </c>
      <c r="CC30" s="5">
        <f t="shared" ca="1" si="16"/>
        <v>0</v>
      </c>
      <c r="CD30" s="5">
        <f t="shared" ca="1" si="16"/>
        <v>0</v>
      </c>
      <c r="CE30" s="5"/>
    </row>
    <row r="31" spans="1:83" x14ac:dyDescent="0.25">
      <c r="A31" s="67" t="s">
        <v>221</v>
      </c>
      <c r="B31" s="49"/>
      <c r="C31" s="5">
        <f t="shared" ref="C31:BN31" ca="1" si="17">-C27</f>
        <v>0</v>
      </c>
      <c r="D31" s="5">
        <f t="shared" ca="1" si="17"/>
        <v>0</v>
      </c>
      <c r="E31" s="5">
        <f t="shared" ca="1" si="17"/>
        <v>0</v>
      </c>
      <c r="F31" s="5">
        <f t="shared" ca="1" si="17"/>
        <v>0</v>
      </c>
      <c r="G31" s="5">
        <f t="shared" ca="1" si="17"/>
        <v>0</v>
      </c>
      <c r="H31" s="5">
        <f t="shared" ca="1" si="17"/>
        <v>0</v>
      </c>
      <c r="I31" s="5">
        <f t="shared" ca="1" si="17"/>
        <v>0</v>
      </c>
      <c r="J31" s="5">
        <f t="shared" ca="1" si="17"/>
        <v>0</v>
      </c>
      <c r="K31" s="5">
        <f t="shared" ca="1" si="17"/>
        <v>0</v>
      </c>
      <c r="L31" s="5">
        <f t="shared" ca="1" si="17"/>
        <v>0</v>
      </c>
      <c r="M31" s="5">
        <f t="shared" ca="1" si="17"/>
        <v>0</v>
      </c>
      <c r="N31" s="5">
        <f t="shared" ca="1" si="17"/>
        <v>0</v>
      </c>
      <c r="O31" s="5">
        <f t="shared" ca="1" si="17"/>
        <v>0</v>
      </c>
      <c r="P31" s="5">
        <f t="shared" ca="1" si="17"/>
        <v>0</v>
      </c>
      <c r="Q31" s="5">
        <f t="shared" ca="1" si="17"/>
        <v>0</v>
      </c>
      <c r="R31" s="5">
        <f t="shared" ca="1" si="17"/>
        <v>0</v>
      </c>
      <c r="S31" s="5">
        <f t="shared" ca="1" si="17"/>
        <v>0</v>
      </c>
      <c r="T31" s="5">
        <f t="shared" ca="1" si="17"/>
        <v>0</v>
      </c>
      <c r="U31" s="5">
        <f t="shared" ca="1" si="17"/>
        <v>0</v>
      </c>
      <c r="V31" s="5">
        <f t="shared" ca="1" si="17"/>
        <v>0</v>
      </c>
      <c r="W31" s="5">
        <f t="shared" ca="1" si="17"/>
        <v>0</v>
      </c>
      <c r="X31" s="5">
        <f t="shared" ca="1" si="17"/>
        <v>0</v>
      </c>
      <c r="Y31" s="5">
        <f t="shared" ca="1" si="17"/>
        <v>0</v>
      </c>
      <c r="Z31" s="5">
        <f t="shared" ca="1" si="17"/>
        <v>0</v>
      </c>
      <c r="AA31" s="5">
        <f t="shared" ca="1" si="17"/>
        <v>0</v>
      </c>
      <c r="AB31" s="5">
        <f t="shared" ca="1" si="17"/>
        <v>0</v>
      </c>
      <c r="AC31" s="5">
        <f t="shared" ca="1" si="17"/>
        <v>0</v>
      </c>
      <c r="AD31" s="5">
        <f t="shared" ca="1" si="17"/>
        <v>0</v>
      </c>
      <c r="AE31" s="5">
        <f t="shared" ca="1" si="17"/>
        <v>0</v>
      </c>
      <c r="AF31" s="5">
        <f t="shared" ca="1" si="17"/>
        <v>0</v>
      </c>
      <c r="AG31" s="5">
        <f t="shared" ca="1" si="17"/>
        <v>0</v>
      </c>
      <c r="AH31" s="5">
        <f t="shared" ca="1" si="17"/>
        <v>0</v>
      </c>
      <c r="AI31" s="5">
        <f t="shared" ca="1" si="17"/>
        <v>0</v>
      </c>
      <c r="AJ31" s="5">
        <f t="shared" ca="1" si="17"/>
        <v>0</v>
      </c>
      <c r="AK31" s="5">
        <f t="shared" ca="1" si="17"/>
        <v>0</v>
      </c>
      <c r="AL31" s="5">
        <f t="shared" ca="1" si="17"/>
        <v>0</v>
      </c>
      <c r="AM31" s="5">
        <f t="shared" ca="1" si="17"/>
        <v>0</v>
      </c>
      <c r="AN31" s="5">
        <f t="shared" ca="1" si="17"/>
        <v>0</v>
      </c>
      <c r="AO31" s="5">
        <f t="shared" ca="1" si="17"/>
        <v>0</v>
      </c>
      <c r="AP31" s="5">
        <f t="shared" ca="1" si="17"/>
        <v>0</v>
      </c>
      <c r="AQ31" s="5">
        <f t="shared" ca="1" si="17"/>
        <v>0</v>
      </c>
      <c r="AR31" s="5">
        <f t="shared" ca="1" si="17"/>
        <v>0</v>
      </c>
      <c r="AS31" s="5">
        <f t="shared" ca="1" si="17"/>
        <v>0</v>
      </c>
      <c r="AT31" s="5">
        <f t="shared" ca="1" si="17"/>
        <v>0</v>
      </c>
      <c r="AU31" s="5">
        <f t="shared" ca="1" si="17"/>
        <v>0</v>
      </c>
      <c r="AV31" s="5">
        <f t="shared" ca="1" si="17"/>
        <v>0</v>
      </c>
      <c r="AW31" s="5">
        <f t="shared" ca="1" si="17"/>
        <v>0</v>
      </c>
      <c r="AX31" s="5">
        <f t="shared" ca="1" si="17"/>
        <v>0</v>
      </c>
      <c r="AY31" s="5">
        <f t="shared" ca="1" si="17"/>
        <v>0</v>
      </c>
      <c r="AZ31" s="5">
        <f t="shared" ca="1" si="17"/>
        <v>0</v>
      </c>
      <c r="BA31" s="5">
        <f t="shared" ca="1" si="17"/>
        <v>0</v>
      </c>
      <c r="BB31" s="5">
        <f t="shared" ca="1" si="17"/>
        <v>0</v>
      </c>
      <c r="BC31" s="5">
        <f t="shared" ca="1" si="17"/>
        <v>0</v>
      </c>
      <c r="BD31" s="5">
        <f t="shared" ca="1" si="17"/>
        <v>0</v>
      </c>
      <c r="BE31" s="5">
        <f t="shared" ca="1" si="17"/>
        <v>0</v>
      </c>
      <c r="BF31" s="5">
        <f t="shared" ca="1" si="17"/>
        <v>0</v>
      </c>
      <c r="BG31" s="5">
        <f t="shared" ca="1" si="17"/>
        <v>0</v>
      </c>
      <c r="BH31" s="5">
        <f t="shared" ca="1" si="17"/>
        <v>0</v>
      </c>
      <c r="BI31" s="5">
        <f t="shared" ca="1" si="17"/>
        <v>0</v>
      </c>
      <c r="BJ31" s="5">
        <f t="shared" ca="1" si="17"/>
        <v>0</v>
      </c>
      <c r="BK31" s="5">
        <f t="shared" ca="1" si="17"/>
        <v>0</v>
      </c>
      <c r="BL31" s="5">
        <f t="shared" ca="1" si="17"/>
        <v>0</v>
      </c>
      <c r="BM31" s="5">
        <f t="shared" ca="1" si="17"/>
        <v>0</v>
      </c>
      <c r="BN31" s="5">
        <f t="shared" ca="1" si="17"/>
        <v>0</v>
      </c>
      <c r="BO31" s="5">
        <f t="shared" ref="BO31:CD31" ca="1" si="18">-BO27</f>
        <v>0</v>
      </c>
      <c r="BP31" s="5">
        <f t="shared" ca="1" si="18"/>
        <v>0</v>
      </c>
      <c r="BQ31" s="5">
        <f t="shared" ca="1" si="18"/>
        <v>0</v>
      </c>
      <c r="BR31" s="5">
        <f t="shared" ca="1" si="18"/>
        <v>0</v>
      </c>
      <c r="BS31" s="5">
        <f t="shared" ca="1" si="18"/>
        <v>0</v>
      </c>
      <c r="BT31" s="5">
        <f t="shared" ca="1" si="18"/>
        <v>0</v>
      </c>
      <c r="BU31" s="5">
        <f t="shared" ca="1" si="18"/>
        <v>0</v>
      </c>
      <c r="BV31" s="5">
        <f t="shared" ca="1" si="18"/>
        <v>0</v>
      </c>
      <c r="BW31" s="5">
        <f t="shared" ca="1" si="18"/>
        <v>0</v>
      </c>
      <c r="BX31" s="5">
        <f t="shared" ca="1" si="18"/>
        <v>0</v>
      </c>
      <c r="BY31" s="5">
        <f t="shared" ca="1" si="18"/>
        <v>0</v>
      </c>
      <c r="BZ31" s="5">
        <f t="shared" ca="1" si="18"/>
        <v>0</v>
      </c>
      <c r="CA31" s="5">
        <f t="shared" ca="1" si="18"/>
        <v>0</v>
      </c>
      <c r="CB31" s="5">
        <f t="shared" ca="1" si="18"/>
        <v>0</v>
      </c>
      <c r="CC31" s="5">
        <f t="shared" ca="1" si="18"/>
        <v>0</v>
      </c>
      <c r="CD31" s="5">
        <f t="shared" ca="1" si="18"/>
        <v>0</v>
      </c>
      <c r="CE31" s="5"/>
    </row>
    <row r="32" spans="1:83" x14ac:dyDescent="0.25">
      <c r="A32" s="67" t="s">
        <v>220</v>
      </c>
      <c r="B32" s="49"/>
      <c r="C32" s="5">
        <f t="shared" ref="C32:BN32" si="19">IF(C4=Inservice,-C20,0)*(1-BookIncomeTax)</f>
        <v>0</v>
      </c>
      <c r="D32" s="5">
        <f t="shared" ca="1" si="19"/>
        <v>0</v>
      </c>
      <c r="E32" s="5">
        <f t="shared" ca="1" si="19"/>
        <v>0</v>
      </c>
      <c r="F32" s="5">
        <f t="shared" ca="1" si="19"/>
        <v>0</v>
      </c>
      <c r="G32" s="5">
        <f t="shared" ca="1" si="19"/>
        <v>0</v>
      </c>
      <c r="H32" s="5">
        <f t="shared" ca="1" si="19"/>
        <v>0</v>
      </c>
      <c r="I32" s="5">
        <f t="shared" ca="1" si="19"/>
        <v>0</v>
      </c>
      <c r="J32" s="5">
        <f t="shared" ca="1" si="19"/>
        <v>0</v>
      </c>
      <c r="K32" s="5">
        <f t="shared" ca="1" si="19"/>
        <v>0</v>
      </c>
      <c r="L32" s="5">
        <f t="shared" ca="1" si="19"/>
        <v>0</v>
      </c>
      <c r="M32" s="5">
        <f t="shared" ca="1" si="19"/>
        <v>0</v>
      </c>
      <c r="N32" s="5">
        <f t="shared" ca="1" si="19"/>
        <v>0</v>
      </c>
      <c r="O32" s="5">
        <f t="shared" ca="1" si="19"/>
        <v>0</v>
      </c>
      <c r="P32" s="5">
        <f t="shared" ca="1" si="19"/>
        <v>0</v>
      </c>
      <c r="Q32" s="5">
        <f t="shared" ca="1" si="19"/>
        <v>0</v>
      </c>
      <c r="R32" s="5">
        <f t="shared" ca="1" si="19"/>
        <v>0</v>
      </c>
      <c r="S32" s="5">
        <f t="shared" ca="1" si="19"/>
        <v>0</v>
      </c>
      <c r="T32" s="5">
        <f t="shared" ca="1" si="19"/>
        <v>0</v>
      </c>
      <c r="U32" s="5">
        <f t="shared" ca="1" si="19"/>
        <v>0</v>
      </c>
      <c r="V32" s="5">
        <f t="shared" ca="1" si="19"/>
        <v>0</v>
      </c>
      <c r="W32" s="5">
        <f t="shared" ca="1" si="19"/>
        <v>0</v>
      </c>
      <c r="X32" s="5">
        <f t="shared" ca="1" si="19"/>
        <v>0</v>
      </c>
      <c r="Y32" s="5">
        <f t="shared" ca="1" si="19"/>
        <v>0</v>
      </c>
      <c r="Z32" s="5">
        <f t="shared" ca="1" si="19"/>
        <v>0</v>
      </c>
      <c r="AA32" s="5">
        <f t="shared" ca="1" si="19"/>
        <v>0</v>
      </c>
      <c r="AB32" s="5">
        <f t="shared" ca="1" si="19"/>
        <v>0</v>
      </c>
      <c r="AC32" s="5">
        <f t="shared" ca="1" si="19"/>
        <v>0</v>
      </c>
      <c r="AD32" s="5">
        <f t="shared" ca="1" si="19"/>
        <v>0</v>
      </c>
      <c r="AE32" s="5">
        <f t="shared" ca="1" si="19"/>
        <v>0</v>
      </c>
      <c r="AF32" s="5">
        <f t="shared" ca="1" si="19"/>
        <v>0</v>
      </c>
      <c r="AG32" s="5">
        <f t="shared" ca="1" si="19"/>
        <v>0</v>
      </c>
      <c r="AH32" s="5">
        <f t="shared" ca="1" si="19"/>
        <v>0</v>
      </c>
      <c r="AI32" s="5">
        <f t="shared" ca="1" si="19"/>
        <v>0</v>
      </c>
      <c r="AJ32" s="5">
        <f t="shared" ca="1" si="19"/>
        <v>0</v>
      </c>
      <c r="AK32" s="5">
        <f t="shared" ca="1" si="19"/>
        <v>0</v>
      </c>
      <c r="AL32" s="5">
        <f t="shared" ca="1" si="19"/>
        <v>0</v>
      </c>
      <c r="AM32" s="5">
        <f t="shared" ca="1" si="19"/>
        <v>0</v>
      </c>
      <c r="AN32" s="5">
        <f t="shared" ca="1" si="19"/>
        <v>0</v>
      </c>
      <c r="AO32" s="5">
        <f t="shared" ca="1" si="19"/>
        <v>0</v>
      </c>
      <c r="AP32" s="5">
        <f t="shared" ca="1" si="19"/>
        <v>0</v>
      </c>
      <c r="AQ32" s="5">
        <f t="shared" ca="1" si="19"/>
        <v>0</v>
      </c>
      <c r="AR32" s="5">
        <f t="shared" ca="1" si="19"/>
        <v>0</v>
      </c>
      <c r="AS32" s="5">
        <f t="shared" ca="1" si="19"/>
        <v>0</v>
      </c>
      <c r="AT32" s="5">
        <f t="shared" ca="1" si="19"/>
        <v>0</v>
      </c>
      <c r="AU32" s="5">
        <f t="shared" ca="1" si="19"/>
        <v>0</v>
      </c>
      <c r="AV32" s="5">
        <f t="shared" ca="1" si="19"/>
        <v>0</v>
      </c>
      <c r="AW32" s="5">
        <f t="shared" ca="1" si="19"/>
        <v>0</v>
      </c>
      <c r="AX32" s="5">
        <f t="shared" ca="1" si="19"/>
        <v>0</v>
      </c>
      <c r="AY32" s="5">
        <f t="shared" ca="1" si="19"/>
        <v>0</v>
      </c>
      <c r="AZ32" s="5">
        <f t="shared" ca="1" si="19"/>
        <v>0</v>
      </c>
      <c r="BA32" s="5">
        <f t="shared" ca="1" si="19"/>
        <v>0</v>
      </c>
      <c r="BB32" s="5">
        <f t="shared" ca="1" si="19"/>
        <v>0</v>
      </c>
      <c r="BC32" s="5">
        <f t="shared" ca="1" si="19"/>
        <v>0</v>
      </c>
      <c r="BD32" s="5">
        <f t="shared" ca="1" si="19"/>
        <v>0</v>
      </c>
      <c r="BE32" s="5">
        <f t="shared" ca="1" si="19"/>
        <v>0</v>
      </c>
      <c r="BF32" s="5">
        <f t="shared" ca="1" si="19"/>
        <v>0</v>
      </c>
      <c r="BG32" s="5">
        <f t="shared" ca="1" si="19"/>
        <v>0</v>
      </c>
      <c r="BH32" s="5">
        <f t="shared" ca="1" si="19"/>
        <v>0</v>
      </c>
      <c r="BI32" s="5">
        <f t="shared" ca="1" si="19"/>
        <v>0</v>
      </c>
      <c r="BJ32" s="5">
        <f t="shared" ca="1" si="19"/>
        <v>0</v>
      </c>
      <c r="BK32" s="5">
        <f t="shared" ca="1" si="19"/>
        <v>0</v>
      </c>
      <c r="BL32" s="5">
        <f t="shared" ca="1" si="19"/>
        <v>0</v>
      </c>
      <c r="BM32" s="5">
        <f t="shared" ca="1" si="19"/>
        <v>0</v>
      </c>
      <c r="BN32" s="5">
        <f t="shared" ca="1" si="19"/>
        <v>0</v>
      </c>
      <c r="BO32" s="5">
        <f t="shared" ref="BO32:CD32" ca="1" si="20">IF(BO4=Inservice,-BO20,0)*(1-BookIncomeTax)</f>
        <v>0</v>
      </c>
      <c r="BP32" s="5">
        <f t="shared" ca="1" si="20"/>
        <v>0</v>
      </c>
      <c r="BQ32" s="5">
        <f t="shared" ca="1" si="20"/>
        <v>0</v>
      </c>
      <c r="BR32" s="5">
        <f t="shared" ca="1" si="20"/>
        <v>0</v>
      </c>
      <c r="BS32" s="5">
        <f t="shared" ca="1" si="20"/>
        <v>0</v>
      </c>
      <c r="BT32" s="5">
        <f t="shared" ca="1" si="20"/>
        <v>0</v>
      </c>
      <c r="BU32" s="5">
        <f t="shared" ca="1" si="20"/>
        <v>0</v>
      </c>
      <c r="BV32" s="5">
        <f t="shared" ca="1" si="20"/>
        <v>0</v>
      </c>
      <c r="BW32" s="5">
        <f t="shared" ca="1" si="20"/>
        <v>0</v>
      </c>
      <c r="BX32" s="5">
        <f t="shared" ca="1" si="20"/>
        <v>0</v>
      </c>
      <c r="BY32" s="5">
        <f t="shared" ca="1" si="20"/>
        <v>0</v>
      </c>
      <c r="BZ32" s="5">
        <f t="shared" ca="1" si="20"/>
        <v>0</v>
      </c>
      <c r="CA32" s="5">
        <f t="shared" ca="1" si="20"/>
        <v>0</v>
      </c>
      <c r="CB32" s="5">
        <f t="shared" ca="1" si="20"/>
        <v>0</v>
      </c>
      <c r="CC32" s="5">
        <f t="shared" ca="1" si="20"/>
        <v>0</v>
      </c>
      <c r="CD32" s="5">
        <f t="shared" ca="1" si="20"/>
        <v>0</v>
      </c>
      <c r="CE32" s="31"/>
    </row>
    <row r="33" spans="1:83" x14ac:dyDescent="0.25">
      <c r="A33" s="53" t="s">
        <v>125</v>
      </c>
      <c r="B33" s="54"/>
      <c r="C33" s="27">
        <f t="shared" ref="C33:L33" ca="1" si="21">SUM(C30:C32)</f>
        <v>0</v>
      </c>
      <c r="D33" s="27">
        <f t="shared" ca="1" si="21"/>
        <v>0</v>
      </c>
      <c r="E33" s="27">
        <f t="shared" ca="1" si="21"/>
        <v>0</v>
      </c>
      <c r="F33" s="27">
        <f t="shared" ca="1" si="21"/>
        <v>0</v>
      </c>
      <c r="G33" s="27">
        <f t="shared" ca="1" si="21"/>
        <v>0</v>
      </c>
      <c r="H33" s="27">
        <f t="shared" ca="1" si="21"/>
        <v>0</v>
      </c>
      <c r="I33" s="27">
        <f t="shared" ca="1" si="21"/>
        <v>0</v>
      </c>
      <c r="J33" s="27">
        <f t="shared" ca="1" si="21"/>
        <v>0</v>
      </c>
      <c r="K33" s="27">
        <f t="shared" ca="1" si="21"/>
        <v>0</v>
      </c>
      <c r="L33" s="27">
        <f t="shared" ca="1" si="21"/>
        <v>0</v>
      </c>
      <c r="M33" s="27">
        <f t="shared" ref="M33:BX33" ca="1" si="22">SUM(M30:M32)</f>
        <v>0</v>
      </c>
      <c r="N33" s="27">
        <f t="shared" ca="1" si="22"/>
        <v>0</v>
      </c>
      <c r="O33" s="27">
        <f t="shared" ca="1" si="22"/>
        <v>0</v>
      </c>
      <c r="P33" s="27">
        <f t="shared" ca="1" si="22"/>
        <v>0</v>
      </c>
      <c r="Q33" s="27">
        <f t="shared" ca="1" si="22"/>
        <v>0</v>
      </c>
      <c r="R33" s="27">
        <f t="shared" ca="1" si="22"/>
        <v>0</v>
      </c>
      <c r="S33" s="27">
        <f t="shared" ca="1" si="22"/>
        <v>0</v>
      </c>
      <c r="T33" s="27">
        <f t="shared" ca="1" si="22"/>
        <v>0</v>
      </c>
      <c r="U33" s="27">
        <f t="shared" ca="1" si="22"/>
        <v>0</v>
      </c>
      <c r="V33" s="27">
        <f t="shared" ca="1" si="22"/>
        <v>0</v>
      </c>
      <c r="W33" s="27">
        <f t="shared" ca="1" si="22"/>
        <v>0</v>
      </c>
      <c r="X33" s="27">
        <f t="shared" ca="1" si="22"/>
        <v>0</v>
      </c>
      <c r="Y33" s="27">
        <f t="shared" ca="1" si="22"/>
        <v>0</v>
      </c>
      <c r="Z33" s="27">
        <f t="shared" ca="1" si="22"/>
        <v>0</v>
      </c>
      <c r="AA33" s="27">
        <f t="shared" ca="1" si="22"/>
        <v>0</v>
      </c>
      <c r="AB33" s="27">
        <f t="shared" ca="1" si="22"/>
        <v>0</v>
      </c>
      <c r="AC33" s="27">
        <f t="shared" ca="1" si="22"/>
        <v>0</v>
      </c>
      <c r="AD33" s="27">
        <f t="shared" ca="1" si="22"/>
        <v>0</v>
      </c>
      <c r="AE33" s="27">
        <f t="shared" ca="1" si="22"/>
        <v>0</v>
      </c>
      <c r="AF33" s="27">
        <f t="shared" ca="1" si="22"/>
        <v>0</v>
      </c>
      <c r="AG33" s="27">
        <f t="shared" ca="1" si="22"/>
        <v>0</v>
      </c>
      <c r="AH33" s="27">
        <f t="shared" ca="1" si="22"/>
        <v>0</v>
      </c>
      <c r="AI33" s="27">
        <f t="shared" ca="1" si="22"/>
        <v>0</v>
      </c>
      <c r="AJ33" s="27">
        <f t="shared" ca="1" si="22"/>
        <v>0</v>
      </c>
      <c r="AK33" s="27">
        <f t="shared" ca="1" si="22"/>
        <v>0</v>
      </c>
      <c r="AL33" s="27">
        <f t="shared" ca="1" si="22"/>
        <v>0</v>
      </c>
      <c r="AM33" s="27">
        <f t="shared" ca="1" si="22"/>
        <v>0</v>
      </c>
      <c r="AN33" s="27">
        <f t="shared" ca="1" si="22"/>
        <v>0</v>
      </c>
      <c r="AO33" s="27">
        <f t="shared" ca="1" si="22"/>
        <v>0</v>
      </c>
      <c r="AP33" s="27">
        <f t="shared" ca="1" si="22"/>
        <v>0</v>
      </c>
      <c r="AQ33" s="27">
        <f t="shared" ca="1" si="22"/>
        <v>0</v>
      </c>
      <c r="AR33" s="27">
        <f t="shared" ca="1" si="22"/>
        <v>0</v>
      </c>
      <c r="AS33" s="27">
        <f t="shared" ca="1" si="22"/>
        <v>0</v>
      </c>
      <c r="AT33" s="27">
        <f t="shared" ca="1" si="22"/>
        <v>0</v>
      </c>
      <c r="AU33" s="27">
        <f t="shared" ca="1" si="22"/>
        <v>0</v>
      </c>
      <c r="AV33" s="27">
        <f t="shared" ca="1" si="22"/>
        <v>0</v>
      </c>
      <c r="AW33" s="27">
        <f t="shared" ca="1" si="22"/>
        <v>0</v>
      </c>
      <c r="AX33" s="27">
        <f t="shared" ca="1" si="22"/>
        <v>0</v>
      </c>
      <c r="AY33" s="27">
        <f t="shared" ca="1" si="22"/>
        <v>0</v>
      </c>
      <c r="AZ33" s="27">
        <f t="shared" ca="1" si="22"/>
        <v>0</v>
      </c>
      <c r="BA33" s="27">
        <f t="shared" ca="1" si="22"/>
        <v>0</v>
      </c>
      <c r="BB33" s="27">
        <f t="shared" ca="1" si="22"/>
        <v>0</v>
      </c>
      <c r="BC33" s="27">
        <f t="shared" ca="1" si="22"/>
        <v>0</v>
      </c>
      <c r="BD33" s="27">
        <f t="shared" ca="1" si="22"/>
        <v>0</v>
      </c>
      <c r="BE33" s="27">
        <f t="shared" ca="1" si="22"/>
        <v>0</v>
      </c>
      <c r="BF33" s="27">
        <f t="shared" ca="1" si="22"/>
        <v>0</v>
      </c>
      <c r="BG33" s="27">
        <f t="shared" ca="1" si="22"/>
        <v>0</v>
      </c>
      <c r="BH33" s="27">
        <f t="shared" ca="1" si="22"/>
        <v>0</v>
      </c>
      <c r="BI33" s="27">
        <f t="shared" ca="1" si="22"/>
        <v>0</v>
      </c>
      <c r="BJ33" s="27">
        <f t="shared" ca="1" si="22"/>
        <v>0</v>
      </c>
      <c r="BK33" s="27">
        <f t="shared" ca="1" si="22"/>
        <v>0</v>
      </c>
      <c r="BL33" s="27">
        <f t="shared" ca="1" si="22"/>
        <v>0</v>
      </c>
      <c r="BM33" s="27">
        <f t="shared" ca="1" si="22"/>
        <v>0</v>
      </c>
      <c r="BN33" s="27">
        <f t="shared" ca="1" si="22"/>
        <v>0</v>
      </c>
      <c r="BO33" s="27">
        <f t="shared" ca="1" si="22"/>
        <v>0</v>
      </c>
      <c r="BP33" s="27">
        <f t="shared" ca="1" si="22"/>
        <v>0</v>
      </c>
      <c r="BQ33" s="27">
        <f t="shared" ca="1" si="22"/>
        <v>0</v>
      </c>
      <c r="BR33" s="27">
        <f t="shared" ca="1" si="22"/>
        <v>0</v>
      </c>
      <c r="BS33" s="27">
        <f t="shared" ca="1" si="22"/>
        <v>0</v>
      </c>
      <c r="BT33" s="27">
        <f t="shared" ca="1" si="22"/>
        <v>0</v>
      </c>
      <c r="BU33" s="27">
        <f t="shared" ca="1" si="22"/>
        <v>0</v>
      </c>
      <c r="BV33" s="27">
        <f t="shared" ca="1" si="22"/>
        <v>0</v>
      </c>
      <c r="BW33" s="27">
        <f t="shared" ca="1" si="22"/>
        <v>0</v>
      </c>
      <c r="BX33" s="27">
        <f t="shared" ca="1" si="22"/>
        <v>0</v>
      </c>
      <c r="BY33" s="27">
        <f t="shared" ref="BY33:CD33" ca="1" si="23">SUM(BY30:BY32)</f>
        <v>0</v>
      </c>
      <c r="BZ33" s="27">
        <f t="shared" ca="1" si="23"/>
        <v>0</v>
      </c>
      <c r="CA33" s="27">
        <f t="shared" ca="1" si="23"/>
        <v>0</v>
      </c>
      <c r="CB33" s="27">
        <f t="shared" ca="1" si="23"/>
        <v>0</v>
      </c>
      <c r="CC33" s="27">
        <f t="shared" ca="1" si="23"/>
        <v>0</v>
      </c>
      <c r="CD33" s="27">
        <f t="shared" ca="1" si="23"/>
        <v>0</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49"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67" t="s">
        <v>203</v>
      </c>
      <c r="B36" s="49"/>
      <c r="C36" s="5">
        <f ca="1">IF(ECR="yes",C33,IFERROR((+C10+C11+VLOOKUP(C4,'Revenues - Alt #1'!$C$3:$O$24,13,0))*$B$13*$B$14+C32+C31,C12*$B$13*$B$14+C32+C31))</f>
        <v>0</v>
      </c>
      <c r="D36" s="5">
        <f ca="1">IF(ECR="yes",D33,IFERROR((+D10+D11+VLOOKUP(D4,'Revenues - Alt #1'!$C$3:$O$24,13,0))*$B$13*$B$14+D32+D31,D12*$B$13*$B$14+D32+D31))</f>
        <v>0</v>
      </c>
      <c r="E36" s="5">
        <f ca="1">IF(ECR="yes",E33,IFERROR((+E10+E11+VLOOKUP(E4,'Revenues - Alt #1'!$C$3:$O$24,13,0))*$B$13*$B$14+E32+E31,E12*$B$13*$B$14+E32+E31))</f>
        <v>0</v>
      </c>
      <c r="F36" s="5">
        <f ca="1">IF(ECR="yes",F33,IFERROR((+F10+F11+VLOOKUP(F4,'Revenues - Alt #1'!$C$3:$O$24,13,0))*$B$13*$B$14+F32+F31,F12*$B$13*$B$14+F32+F31))</f>
        <v>0</v>
      </c>
      <c r="G36" s="5">
        <f ca="1">IF(ECR="yes",G33,IFERROR((+G10+G11+VLOOKUP(G4,'Revenues - Alt #1'!$C$3:$O$24,13,0))*$B$13*$B$14+G32+G31,G12*$B$13*$B$14+G32+G31))</f>
        <v>0</v>
      </c>
      <c r="H36" s="5">
        <f ca="1">IF(ECR="yes",H33,IFERROR((+H10+H11+VLOOKUP(H4,'Revenues - Alt #1'!$C$3:$O$24,13,0))*$B$13*$B$14+H32+H31,H12*$B$13*$B$14+H32+H31))</f>
        <v>0</v>
      </c>
      <c r="I36" s="5">
        <f ca="1">IF(ECR="yes",I33,IFERROR((+I10+I11+VLOOKUP(I4,'Revenues - Alt #1'!$C$3:$O$24,13,0))*$B$13*$B$14+I32+I31,I12*$B$13*$B$14+I32+I31))</f>
        <v>0</v>
      </c>
      <c r="J36" s="5">
        <f ca="1">IF(ECR="yes",J33,IFERROR((+J10+J11+VLOOKUP(J4,'Revenues - Alt #1'!$C$3:$O$24,13,0))*$B$13*$B$14+J32+J31,J12*$B$13*$B$14+J32+J31))</f>
        <v>0</v>
      </c>
      <c r="K36" s="5">
        <f ca="1">IF(ECR="yes",K33,IFERROR((+K10+K11+VLOOKUP(K4,'Revenues - Alt #1'!$C$3:$O$24,13,0))*$B$13*$B$14+K32+K31,K12*$B$13*$B$14+K32+K31))</f>
        <v>0</v>
      </c>
      <c r="L36" s="5">
        <f ca="1">IF(ECR="yes",L33,IFERROR((+L10+L11+VLOOKUP(L4,'Revenues - Alt #1'!$C$3:$O$24,13,0))*$B$13*$B$14+L32+L31,L12*$B$13*$B$14+L32+L31))</f>
        <v>0</v>
      </c>
      <c r="M36" s="5">
        <f ca="1">IF(ECR="yes",M33,IFERROR((+M10+M11+VLOOKUP(M4,'Revenues - Alt #1'!$C$3:$O$24,13,0))*$B$13*$B$14+M32+M31,M12*$B$13*$B$14+M32+M31))</f>
        <v>0</v>
      </c>
      <c r="N36" s="5">
        <f ca="1">IF(ECR="yes",N33,IFERROR((+N10+N11+VLOOKUP(N4,'Revenues - Alt #1'!$C$3:$O$24,13,0))*$B$13*$B$14+N32+N31,N12*$B$13*$B$14+N32+N31))</f>
        <v>0</v>
      </c>
      <c r="O36" s="5">
        <f ca="1">IF(ECR="yes",O33,IFERROR((+O10+O11+VLOOKUP(O4,'Revenues - Alt #1'!$C$3:$O$24,13,0))*$B$13*$B$14+O32+O31,O12*$B$13*$B$14+O32+O31))</f>
        <v>0</v>
      </c>
      <c r="P36" s="5">
        <f ca="1">IF(ECR="yes",P33,IFERROR((+P10+P11+VLOOKUP(P4,'Revenues - Alt #1'!$C$3:$O$24,13,0))*$B$13*$B$14+P32+P31,P12*$B$13*$B$14+P32+P31))</f>
        <v>0</v>
      </c>
      <c r="Q36" s="5">
        <f ca="1">IF(ECR="yes",Q33,IFERROR((+Q10+Q11+VLOOKUP(Q4,'Revenues - Alt #1'!$C$3:$O$24,13,0))*$B$13*$B$14+Q32+Q31,Q12*$B$13*$B$14+Q32+Q31))</f>
        <v>0</v>
      </c>
      <c r="R36" s="5">
        <f ca="1">IF(ECR="yes",R33,IFERROR((+R10+R11+VLOOKUP(R4,'Revenues - Alt #1'!$C$3:$O$24,13,0))*$B$13*$B$14+R32+R31,R12*$B$13*$B$14+R32+R31))</f>
        <v>0</v>
      </c>
      <c r="S36" s="5">
        <f ca="1">IF(ECR="yes",S33,IFERROR((+S10+S11+VLOOKUP(S4,'Revenues - Alt #1'!$C$3:$O$24,13,0))*$B$13*$B$14+S32+S31,S12*$B$13*$B$14+S32+S31))</f>
        <v>0</v>
      </c>
      <c r="T36" s="5">
        <f ca="1">IF(ECR="yes",T33,IFERROR((+T10+T11+VLOOKUP(T4,'Revenues - Alt #1'!$C$3:$O$24,13,0))*$B$13*$B$14+T32+T31,T12*$B$13*$B$14+T32+T31))</f>
        <v>0</v>
      </c>
      <c r="U36" s="5">
        <f ca="1">IF(ECR="yes",U33,IFERROR((+U10+U11+VLOOKUP(U4,'Revenues - Alt #1'!$C$3:$O$24,13,0))*$B$13*$B$14+U32+U31,U12*$B$13*$B$14+U32+U31))</f>
        <v>0</v>
      </c>
      <c r="V36" s="5">
        <f ca="1">IF(ECR="yes",V33,IFERROR((+V10+V11+VLOOKUP(V4,'Revenues - Alt #1'!$C$3:$O$24,13,0))*$B$13*$B$14+V32+V31,V12*$B$13*$B$14+V32+V31))</f>
        <v>0</v>
      </c>
      <c r="W36" s="5">
        <f ca="1">IF(ECR="yes",W33,IFERROR((+W10+W11+VLOOKUP(W4,'Revenues - Alt #1'!$C$3:$O$24,13,0))*$B$13*$B$14+W32+W31,W12*$B$13*$B$14+W32+W31))</f>
        <v>0</v>
      </c>
      <c r="X36" s="5">
        <f ca="1">IF(ECR="yes",X33,IFERROR((+X10+X11+VLOOKUP(X4,'Revenues - Alt #1'!$C$3:$O$24,13,0))*$B$13*$B$14+X32+X31,X12*$B$13*$B$14+X32+X31))</f>
        <v>0</v>
      </c>
      <c r="Y36" s="5">
        <f ca="1">IF(ECR="yes",Y33,IFERROR((+Y10+Y11+VLOOKUP(Y4,'Revenues - Alt #1'!$C$3:$O$24,13,0))*$B$13*$B$14+Y32+Y31,Y12*$B$13*$B$14+Y32+Y31))</f>
        <v>0</v>
      </c>
      <c r="Z36" s="5">
        <f ca="1">IF(ECR="yes",Z33,IFERROR((+Z10+Z11+VLOOKUP(Z4,'Revenues - Alt #1'!$C$3:$O$24,13,0))*$B$13*$B$14+Z32+Z31,Z12*$B$13*$B$14+Z32+Z31))</f>
        <v>0</v>
      </c>
      <c r="AA36" s="5">
        <f ca="1">IF(ECR="yes",AA33,IFERROR((+AA10+AA11+VLOOKUP(AA4,'Revenues - Alt #1'!$C$3:$O$24,13,0))*$B$13*$B$14+AA32+AA31,AA12*$B$13*$B$14+AA32+AA31))</f>
        <v>0</v>
      </c>
      <c r="AB36" s="5">
        <f ca="1">IF(ECR="yes",AB33,IFERROR((+AB10+AB11+VLOOKUP(AB4,'Revenues - Alt #1'!$C$3:$O$24,13,0))*$B$13*$B$14+AB32+AB31,AB12*$B$13*$B$14+AB32+AB31))</f>
        <v>0</v>
      </c>
      <c r="AC36" s="5">
        <f ca="1">IF(ECR="yes",AC33,IFERROR((+AC10+AC11+VLOOKUP(AC4,'Revenues - Alt #1'!$C$3:$O$24,13,0))*$B$13*$B$14+AC32+AC31,AC12*$B$13*$B$14+AC32+AC31))</f>
        <v>0</v>
      </c>
      <c r="AD36" s="5">
        <f ca="1">IF(ECR="yes",AD33,IFERROR((+AD10+AD11+VLOOKUP(AD4,'Revenues - Alt #1'!$C$3:$O$24,13,0))*$B$13*$B$14+AD32+AD31,AD12*$B$13*$B$14+AD32+AD31))</f>
        <v>0</v>
      </c>
      <c r="AE36" s="5">
        <f ca="1">IF(ECR="yes",AE33,IFERROR((+AE10+AE11+VLOOKUP(AE4,'Revenues - Alt #1'!$C$3:$O$24,13,0))*$B$13*$B$14+AE32+AE31,AE12*$B$13*$B$14+AE32+AE31))</f>
        <v>0</v>
      </c>
      <c r="AF36" s="5">
        <f ca="1">IF(ECR="yes",AF33,IFERROR((+AF10+AF11+VLOOKUP(AF4,'Revenues - Alt #1'!$C$3:$O$24,13,0))*$B$13*$B$14+AF32+AF31,AF12*$B$13*$B$14+AF32+AF31))</f>
        <v>0</v>
      </c>
      <c r="AG36" s="5">
        <f ca="1">IF(ECR="yes",AG33,IFERROR((+AG10+AG11+VLOOKUP(AG4,'Revenues - Alt #1'!$C$3:$O$24,13,0))*$B$13*$B$14+AG32+AG31,AG12*$B$13*$B$14+AG32+AG31))</f>
        <v>0</v>
      </c>
      <c r="AH36" s="5">
        <f ca="1">IF(ECR="yes",AH33,IFERROR((+AH10+AH11+VLOOKUP(AH4,'Revenues - Alt #1'!$C$3:$O$24,13,0))*$B$13*$B$14+AH32+AH31,AH12*$B$13*$B$14+AH32+AH31))</f>
        <v>0</v>
      </c>
      <c r="AI36" s="5">
        <f ca="1">IF(ECR="yes",AI33,IFERROR((+AI10+AI11+VLOOKUP(AI4,'Revenues - Alt #1'!$C$3:$O$24,13,0))*$B$13*$B$14+AI32+AI31,AI12*$B$13*$B$14+AI32+AI31))</f>
        <v>0</v>
      </c>
      <c r="AJ36" s="5">
        <f ca="1">IF(ECR="yes",AJ33,IFERROR((+AJ10+AJ11+VLOOKUP(AJ4,'Revenues - Alt #1'!$C$3:$O$24,13,0))*$B$13*$B$14+AJ32+AJ31,AJ12*$B$13*$B$14+AJ32+AJ31))</f>
        <v>0</v>
      </c>
      <c r="AK36" s="5">
        <f ca="1">IF(ECR="yes",AK33,IFERROR((+AK10+AK11+VLOOKUP(AK4,'Revenues - Alt #1'!$C$3:$O$24,13,0))*$B$13*$B$14+AK32+AK31,AK12*$B$13*$B$14+AK32+AK31))</f>
        <v>0</v>
      </c>
      <c r="AL36" s="5">
        <f ca="1">IF(ECR="yes",AL33,IFERROR((+AL10+AL11+VLOOKUP(AL4,'Revenues - Alt #1'!$C$3:$O$24,13,0))*$B$13*$B$14+AL32+AL31,AL12*$B$13*$B$14+AL32+AL31))</f>
        <v>0</v>
      </c>
      <c r="AM36" s="5">
        <f ca="1">IF(ECR="yes",AM33,IFERROR((+AM10+AM11+VLOOKUP(AM4,'Revenues - Alt #1'!$C$3:$O$24,13,0))*$B$13*$B$14+AM32+AM31,AM12*$B$13*$B$14+AM32+AM31))</f>
        <v>0</v>
      </c>
      <c r="AN36" s="5">
        <f ca="1">IF(ECR="yes",AN33,IFERROR((+AN10+AN11+VLOOKUP(AN4,'Revenues - Alt #1'!$C$3:$O$24,13,0))*$B$13*$B$14+AN32+AN31,AN12*$B$13*$B$14+AN32+AN31))</f>
        <v>0</v>
      </c>
      <c r="AO36" s="5">
        <f ca="1">IF(ECR="yes",AO33,IFERROR((+AO10+AO11+VLOOKUP(AO4,'Revenues - Alt #1'!$C$3:$O$24,13,0))*$B$13*$B$14+AO32+AO31,AO12*$B$13*$B$14+AO32+AO31))</f>
        <v>0</v>
      </c>
      <c r="AP36" s="5">
        <f ca="1">IF(ECR="yes",AP33,IFERROR((+AP10+AP11+VLOOKUP(AP4,'Revenues - Alt #1'!$C$3:$O$24,13,0))*$B$13*$B$14+AP32+AP31,AP12*$B$13*$B$14+AP32+AP31))</f>
        <v>0</v>
      </c>
      <c r="AQ36" s="5">
        <f ca="1">IF(ECR="yes",AQ33,IFERROR((+AQ10+AQ11+VLOOKUP(AQ4,'Revenues - Alt #1'!$C$3:$O$24,13,0))*$B$13*$B$14+AQ32+AQ31,AQ12*$B$13*$B$14+AQ32+AQ31))</f>
        <v>0</v>
      </c>
      <c r="AR36" s="5">
        <f ca="1">IF(ECR="yes",AR33,IFERROR((+AR10+AR11+VLOOKUP(AR4,'Revenues - Alt #1'!$C$3:$O$24,13,0))*$B$13*$B$14+AR32+AR31,AR12*$B$13*$B$14+AR32+AR31))</f>
        <v>0</v>
      </c>
      <c r="AS36" s="5">
        <f ca="1">IF(ECR="yes",AS33,IFERROR((+AS10+AS11+VLOOKUP(AS4,'Revenues - Alt #1'!$C$3:$O$24,13,0))*$B$13*$B$14+AS32+AS31,AS12*$B$13*$B$14+AS32+AS31))</f>
        <v>0</v>
      </c>
      <c r="AT36" s="5">
        <f ca="1">IF(ECR="yes",AT33,IFERROR((+AT10+AT11+VLOOKUP(AT4,'Revenues - Alt #1'!$C$3:$O$24,13,0))*$B$13*$B$14+AT32+AT31,AT12*$B$13*$B$14+AT32+AT31))</f>
        <v>0</v>
      </c>
      <c r="AU36" s="5">
        <f ca="1">IF(ECR="yes",AU33,IFERROR((+AU10+AU11+VLOOKUP(AU4,'Revenues - Alt #1'!$C$3:$O$24,13,0))*$B$13*$B$14+AU32+AU31,AU12*$B$13*$B$14+AU32+AU31))</f>
        <v>0</v>
      </c>
      <c r="AV36" s="5">
        <f ca="1">IF(ECR="yes",AV33,IFERROR((+AV10+AV11+VLOOKUP(AV4,'Revenues - Alt #1'!$C$3:$O$24,13,0))*$B$13*$B$14+AV32+AV31,AV12*$B$13*$B$14+AV32+AV31))</f>
        <v>0</v>
      </c>
      <c r="AW36" s="5">
        <f ca="1">IF(ECR="yes",AW33,IFERROR((+AW10+AW11+VLOOKUP(AW4,'Revenues - Alt #1'!$C$3:$O$24,13,0))*$B$13*$B$14+AW32+AW31,AW12*$B$13*$B$14+AW32+AW31))</f>
        <v>0</v>
      </c>
      <c r="AX36" s="5">
        <f ca="1">IF(ECR="yes",AX33,IFERROR((+AX10+AX11+VLOOKUP(AX4,'Revenues - Alt #1'!$C$3:$O$24,13,0))*$B$13*$B$14+AX32+AX31,AX12*$B$13*$B$14+AX32+AX31))</f>
        <v>0</v>
      </c>
      <c r="AY36" s="5">
        <f ca="1">IF(ECR="yes",AY33,IFERROR((+AY10+AY11+VLOOKUP(AY4,'Revenues - Alt #1'!$C$3:$O$24,13,0))*$B$13*$B$14+AY32+AY31,AY12*$B$13*$B$14+AY32+AY31))</f>
        <v>0</v>
      </c>
      <c r="AZ36" s="5">
        <f ca="1">IF(ECR="yes",AZ33,IFERROR((+AZ10+AZ11+VLOOKUP(AZ4,'Revenues - Alt #1'!$C$3:$O$24,13,0))*$B$13*$B$14+AZ32+AZ31,AZ12*$B$13*$B$14+AZ32+AZ31))</f>
        <v>0</v>
      </c>
      <c r="BA36" s="5">
        <f ca="1">IF(ECR="yes",BA33,IFERROR((+BA10+BA11+VLOOKUP(BA4,'Revenues - Alt #1'!$C$3:$O$24,13,0))*$B$13*$B$14+BA32+BA31,BA12*$B$13*$B$14+BA32+BA31))</f>
        <v>0</v>
      </c>
      <c r="BB36" s="5">
        <f ca="1">IF(ECR="yes",BB33,IFERROR((+BB10+BB11+VLOOKUP(BB4,'Revenues - Alt #1'!$C$3:$O$24,13,0))*$B$13*$B$14+BB32+BB31,BB12*$B$13*$B$14+BB32+BB31))</f>
        <v>0</v>
      </c>
      <c r="BC36" s="5">
        <f ca="1">IF(ECR="yes",BC33,IFERROR((+BC10+BC11+VLOOKUP(BC4,'Revenues - Alt #1'!$C$3:$O$24,13,0))*$B$13*$B$14+BC32+BC31,BC12*$B$13*$B$14+BC32+BC31))</f>
        <v>0</v>
      </c>
      <c r="BD36" s="5">
        <f ca="1">IF(ECR="yes",BD33,IFERROR((+BD10+BD11+VLOOKUP(BD4,'Revenues - Alt #1'!$C$3:$O$24,13,0))*$B$13*$B$14+BD32+BD31,BD12*$B$13*$B$14+BD32+BD31))</f>
        <v>0</v>
      </c>
      <c r="BE36" s="5">
        <f ca="1">IF(ECR="yes",BE33,IFERROR((+BE10+BE11+VLOOKUP(BE4,'Revenues - Alt #1'!$C$3:$O$24,13,0))*$B$13*$B$14+BE32+BE31,BE12*$B$13*$B$14+BE32+BE31))</f>
        <v>0</v>
      </c>
      <c r="BF36" s="5">
        <f ca="1">IF(ECR="yes",BF33,IFERROR((+BF10+BF11+VLOOKUP(BF4,'Revenues - Alt #1'!$C$3:$O$24,13,0))*$B$13*$B$14+BF32+BF31,BF12*$B$13*$B$14+BF32+BF31))</f>
        <v>0</v>
      </c>
      <c r="BG36" s="5">
        <f ca="1">IF(ECR="yes",BG33,IFERROR((+BG10+BG11+VLOOKUP(BG4,'Revenues - Alt #1'!$C$3:$O$24,13,0))*$B$13*$B$14+BG32+BG31,BG12*$B$13*$B$14+BG32+BG31))</f>
        <v>0</v>
      </c>
      <c r="BH36" s="5">
        <f ca="1">IF(ECR="yes",BH33,IFERROR((+BH10+BH11+VLOOKUP(BH4,'Revenues - Alt #1'!$C$3:$O$24,13,0))*$B$13*$B$14+BH32+BH31,BH12*$B$13*$B$14+BH32+BH31))</f>
        <v>0</v>
      </c>
      <c r="BI36" s="5">
        <f ca="1">IF(ECR="yes",BI33,IFERROR((+BI10+BI11+VLOOKUP(BI4,'Revenues - Alt #1'!$C$3:$O$24,13,0))*$B$13*$B$14+BI32+BI31,BI12*$B$13*$B$14+BI32+BI31))</f>
        <v>0</v>
      </c>
      <c r="BJ36" s="5">
        <f ca="1">IF(ECR="yes",BJ33,IFERROR((+BJ10+BJ11+VLOOKUP(BJ4,'Revenues - Alt #1'!$C$3:$O$24,13,0))*$B$13*$B$14+BJ32+BJ31,BJ12*$B$13*$B$14+BJ32+BJ31))</f>
        <v>0</v>
      </c>
      <c r="BK36" s="5">
        <f ca="1">IF(ECR="yes",BK33,IFERROR((+BK10+BK11+VLOOKUP(BK4,'Revenues - Alt #1'!$C$3:$O$24,13,0))*$B$13*$B$14+BK32+BK31,BK12*$B$13*$B$14+BK32+BK31))</f>
        <v>0</v>
      </c>
      <c r="BL36" s="5">
        <f ca="1">IF(ECR="yes",BL33,IFERROR((+BL10+BL11+VLOOKUP(BL4,'Revenues - Alt #1'!$C$3:$O$24,13,0))*$B$13*$B$14+BL32+BL31,BL12*$B$13*$B$14+BL32+BL31))</f>
        <v>0</v>
      </c>
      <c r="BM36" s="5">
        <f ca="1">IF(ECR="yes",BM33,IFERROR((+BM10+BM11+VLOOKUP(BM4,'Revenues - Alt #1'!$C$3:$O$24,13,0))*$B$13*$B$14+BM32+BM31,BM12*$B$13*$B$14+BM32+BM31))</f>
        <v>0</v>
      </c>
      <c r="BN36" s="5">
        <f ca="1">IF(ECR="yes",BN33,IFERROR((+BN10+BN11+VLOOKUP(BN4,'Revenues - Alt #1'!$C$3:$O$24,13,0))*$B$13*$B$14+BN32+BN31,BN12*$B$13*$B$14+BN32+BN31))</f>
        <v>0</v>
      </c>
      <c r="BO36" s="5">
        <f ca="1">IF(ECR="yes",BO33,IFERROR((+BO10+BO11+VLOOKUP(BO4,'Revenues - Alt #1'!$C$3:$O$24,13,0))*$B$13*$B$14+BO32+BO31,BO12*$B$13*$B$14+BO32+BO31))</f>
        <v>0</v>
      </c>
      <c r="BP36" s="5">
        <f ca="1">IF(ECR="yes",BP33,IFERROR((+BP10+BP11+VLOOKUP(BP4,'Revenues - Alt #1'!$C$3:$O$24,13,0))*$B$13*$B$14+BP32+BP31,BP12*$B$13*$B$14+BP32+BP31))</f>
        <v>0</v>
      </c>
      <c r="BQ36" s="5">
        <f ca="1">IF(ECR="yes",BQ33,IFERROR((+BQ10+BQ11+VLOOKUP(BQ4,'Revenues - Alt #1'!$C$3:$O$24,13,0))*$B$13*$B$14+BQ32+BQ31,BQ12*$B$13*$B$14+BQ32+BQ31))</f>
        <v>0</v>
      </c>
      <c r="BR36" s="5">
        <f ca="1">IF(ECR="yes",BR33,IFERROR((+BR10+BR11+VLOOKUP(BR4,'Revenues - Alt #1'!$C$3:$O$24,13,0))*$B$13*$B$14+BR32+BR31,BR12*$B$13*$B$14+BR32+BR31))</f>
        <v>0</v>
      </c>
      <c r="BS36" s="5">
        <f ca="1">IF(ECR="yes",BS33,IFERROR((+BS10+BS11+VLOOKUP(BS4,'Revenues - Alt #1'!$C$3:$O$24,13,0))*$B$13*$B$14+BS32+BS31,BS12*$B$13*$B$14+BS32+BS31))</f>
        <v>0</v>
      </c>
      <c r="BT36" s="5">
        <f ca="1">IF(ECR="yes",BT33,IFERROR((+BT10+BT11+VLOOKUP(BT4,'Revenues - Alt #1'!$C$3:$O$24,13,0))*$B$13*$B$14+BT32+BT31,BT12*$B$13*$B$14+BT32+BT31))</f>
        <v>0</v>
      </c>
      <c r="BU36" s="5">
        <f ca="1">IF(ECR="yes",BU33,IFERROR((+BU10+BU11+VLOOKUP(BU4,'Revenues - Alt #1'!$C$3:$O$24,13,0))*$B$13*$B$14+BU32+BU31,BU12*$B$13*$B$14+BU32+BU31))</f>
        <v>0</v>
      </c>
      <c r="BV36" s="5">
        <f ca="1">IF(ECR="yes",BV33,IFERROR((+BV10+BV11+VLOOKUP(BV4,'Revenues - Alt #1'!$C$3:$O$24,13,0))*$B$13*$B$14+BV32+BV31,BV12*$B$13*$B$14+BV32+BV31))</f>
        <v>0</v>
      </c>
      <c r="BW36" s="5">
        <f ca="1">IF(ECR="yes",BW33,IFERROR((+BW10+BW11+VLOOKUP(BW4,'Revenues - Alt #1'!$C$3:$O$24,13,0))*$B$13*$B$14+BW32+BW31,BW12*$B$13*$B$14+BW32+BW31))</f>
        <v>0</v>
      </c>
      <c r="BX36" s="5">
        <f ca="1">IF(ECR="yes",BX33,IFERROR((+BX10+BX11+VLOOKUP(BX4,'Revenues - Alt #1'!$C$3:$O$24,13,0))*$B$13*$B$14+BX32+BX31,BX12*$B$13*$B$14+BX32+BX31))</f>
        <v>0</v>
      </c>
      <c r="BY36" s="5">
        <f ca="1">IF(ECR="yes",BY33,IFERROR((+BY10+BY11+VLOOKUP(BY4,'Revenues - Alt #1'!$C$3:$O$24,13,0))*$B$13*$B$14+BY32+BY31,BY12*$B$13*$B$14+BY32+BY31))</f>
        <v>0</v>
      </c>
      <c r="BZ36" s="5">
        <f ca="1">IF(ECR="yes",BZ33,IFERROR((+BZ10+BZ11+VLOOKUP(BZ4,'Revenues - Alt #1'!$C$3:$O$24,13,0))*$B$13*$B$14+BZ32+BZ31,BZ12*$B$13*$B$14+BZ32+BZ31))</f>
        <v>0</v>
      </c>
      <c r="CA36" s="5">
        <f ca="1">IF(ECR="yes",CA33,IFERROR((+CA10+CA11+VLOOKUP(CA4,'Revenues - Alt #1'!$C$3:$O$24,13,0))*$B$13*$B$14+CA32+CA31,CA12*$B$13*$B$14+CA32+CA31))</f>
        <v>0</v>
      </c>
      <c r="CB36" s="5">
        <f ca="1">IF(ECR="yes",CB33,IFERROR((+CB10+CB11+VLOOKUP(CB4,'Revenues - Alt #1'!$C$3:$O$24,13,0))*$B$13*$B$14+CB32+CB31,CB12*$B$13*$B$14+CB32+CB31))</f>
        <v>0</v>
      </c>
      <c r="CC36" s="5">
        <f ca="1">IF(ECR="yes",CC33,IFERROR((+CC10+CC11+VLOOKUP(CC4,'Revenues - Alt #1'!$C$3:$O$24,13,0))*$B$13*$B$14+CC32+CC31,CC12*$B$13*$B$14+CC32+CC31))</f>
        <v>0</v>
      </c>
      <c r="CD36" s="5">
        <f ca="1">IF(ECR="yes",CD33,IFERROR((+CD10+CD11+VLOOKUP(CD4,'Revenues - Alt #1'!$C$3:$O$24,13,0))*$B$13*$B$14+CD32+CD31,CD12*$B$13*$B$14+CD32+CD31))</f>
        <v>0</v>
      </c>
      <c r="CE36" s="5"/>
    </row>
    <row r="37" spans="1:83" x14ac:dyDescent="0.25">
      <c r="A37" s="67" t="s">
        <v>319</v>
      </c>
      <c r="C37" s="5">
        <f t="shared" ref="C37:BN37" ca="1" si="24">+C27</f>
        <v>0</v>
      </c>
      <c r="D37" s="5">
        <f t="shared" ca="1" si="24"/>
        <v>0</v>
      </c>
      <c r="E37" s="5">
        <f t="shared" ca="1" si="24"/>
        <v>0</v>
      </c>
      <c r="F37" s="5">
        <f t="shared" ca="1" si="24"/>
        <v>0</v>
      </c>
      <c r="G37" s="5">
        <f t="shared" ca="1" si="24"/>
        <v>0</v>
      </c>
      <c r="H37" s="5">
        <f t="shared" ca="1" si="24"/>
        <v>0</v>
      </c>
      <c r="I37" s="5">
        <f t="shared" ca="1" si="24"/>
        <v>0</v>
      </c>
      <c r="J37" s="5">
        <f t="shared" ca="1" si="24"/>
        <v>0</v>
      </c>
      <c r="K37" s="5">
        <f t="shared" ca="1" si="24"/>
        <v>0</v>
      </c>
      <c r="L37" s="5">
        <f t="shared" ca="1" si="24"/>
        <v>0</v>
      </c>
      <c r="M37" s="5">
        <f t="shared" ca="1" si="24"/>
        <v>0</v>
      </c>
      <c r="N37" s="5">
        <f t="shared" ca="1" si="24"/>
        <v>0</v>
      </c>
      <c r="O37" s="5">
        <f t="shared" ca="1" si="24"/>
        <v>0</v>
      </c>
      <c r="P37" s="5">
        <f t="shared" ca="1" si="24"/>
        <v>0</v>
      </c>
      <c r="Q37" s="5">
        <f t="shared" ca="1" si="24"/>
        <v>0</v>
      </c>
      <c r="R37" s="5">
        <f t="shared" ca="1" si="24"/>
        <v>0</v>
      </c>
      <c r="S37" s="5">
        <f t="shared" ca="1" si="24"/>
        <v>0</v>
      </c>
      <c r="T37" s="5">
        <f t="shared" ca="1" si="24"/>
        <v>0</v>
      </c>
      <c r="U37" s="5">
        <f t="shared" ca="1" si="24"/>
        <v>0</v>
      </c>
      <c r="V37" s="5">
        <f t="shared" ca="1" si="24"/>
        <v>0</v>
      </c>
      <c r="W37" s="5">
        <f t="shared" ca="1" si="24"/>
        <v>0</v>
      </c>
      <c r="X37" s="5">
        <f t="shared" ca="1" si="24"/>
        <v>0</v>
      </c>
      <c r="Y37" s="5">
        <f t="shared" ca="1" si="24"/>
        <v>0</v>
      </c>
      <c r="Z37" s="5">
        <f t="shared" ca="1" si="24"/>
        <v>0</v>
      </c>
      <c r="AA37" s="5">
        <f t="shared" ca="1" si="24"/>
        <v>0</v>
      </c>
      <c r="AB37" s="5">
        <f t="shared" ca="1" si="24"/>
        <v>0</v>
      </c>
      <c r="AC37" s="5">
        <f t="shared" ca="1" si="24"/>
        <v>0</v>
      </c>
      <c r="AD37" s="5">
        <f t="shared" ca="1" si="24"/>
        <v>0</v>
      </c>
      <c r="AE37" s="5">
        <f t="shared" ca="1" si="24"/>
        <v>0</v>
      </c>
      <c r="AF37" s="5">
        <f t="shared" ca="1" si="24"/>
        <v>0</v>
      </c>
      <c r="AG37" s="5">
        <f t="shared" ca="1" si="24"/>
        <v>0</v>
      </c>
      <c r="AH37" s="5">
        <f t="shared" ca="1" si="24"/>
        <v>0</v>
      </c>
      <c r="AI37" s="5">
        <f t="shared" ca="1" si="24"/>
        <v>0</v>
      </c>
      <c r="AJ37" s="5">
        <f t="shared" ca="1" si="24"/>
        <v>0</v>
      </c>
      <c r="AK37" s="5">
        <f t="shared" ca="1" si="24"/>
        <v>0</v>
      </c>
      <c r="AL37" s="5">
        <f t="shared" ca="1" si="24"/>
        <v>0</v>
      </c>
      <c r="AM37" s="5">
        <f t="shared" ca="1" si="24"/>
        <v>0</v>
      </c>
      <c r="AN37" s="5">
        <f t="shared" ca="1" si="24"/>
        <v>0</v>
      </c>
      <c r="AO37" s="5">
        <f t="shared" ca="1" si="24"/>
        <v>0</v>
      </c>
      <c r="AP37" s="5">
        <f t="shared" ca="1" si="24"/>
        <v>0</v>
      </c>
      <c r="AQ37" s="5">
        <f t="shared" ca="1" si="24"/>
        <v>0</v>
      </c>
      <c r="AR37" s="5">
        <f t="shared" ca="1" si="24"/>
        <v>0</v>
      </c>
      <c r="AS37" s="5">
        <f t="shared" ca="1" si="24"/>
        <v>0</v>
      </c>
      <c r="AT37" s="5">
        <f t="shared" ca="1" si="24"/>
        <v>0</v>
      </c>
      <c r="AU37" s="5">
        <f t="shared" ca="1" si="24"/>
        <v>0</v>
      </c>
      <c r="AV37" s="5">
        <f t="shared" ca="1" si="24"/>
        <v>0</v>
      </c>
      <c r="AW37" s="5">
        <f t="shared" ca="1" si="24"/>
        <v>0</v>
      </c>
      <c r="AX37" s="5">
        <f t="shared" ca="1" si="24"/>
        <v>0</v>
      </c>
      <c r="AY37" s="5">
        <f t="shared" ca="1" si="24"/>
        <v>0</v>
      </c>
      <c r="AZ37" s="5">
        <f t="shared" ca="1" si="24"/>
        <v>0</v>
      </c>
      <c r="BA37" s="5">
        <f t="shared" ca="1" si="24"/>
        <v>0</v>
      </c>
      <c r="BB37" s="5">
        <f t="shared" ca="1" si="24"/>
        <v>0</v>
      </c>
      <c r="BC37" s="5">
        <f t="shared" ca="1" si="24"/>
        <v>0</v>
      </c>
      <c r="BD37" s="5">
        <f t="shared" ca="1" si="24"/>
        <v>0</v>
      </c>
      <c r="BE37" s="5">
        <f t="shared" ca="1" si="24"/>
        <v>0</v>
      </c>
      <c r="BF37" s="5">
        <f t="shared" ca="1" si="24"/>
        <v>0</v>
      </c>
      <c r="BG37" s="5">
        <f t="shared" ca="1" si="24"/>
        <v>0</v>
      </c>
      <c r="BH37" s="5">
        <f t="shared" ca="1" si="24"/>
        <v>0</v>
      </c>
      <c r="BI37" s="5">
        <f t="shared" ca="1" si="24"/>
        <v>0</v>
      </c>
      <c r="BJ37" s="5">
        <f t="shared" ca="1" si="24"/>
        <v>0</v>
      </c>
      <c r="BK37" s="5">
        <f t="shared" ca="1" si="24"/>
        <v>0</v>
      </c>
      <c r="BL37" s="5">
        <f t="shared" ca="1" si="24"/>
        <v>0</v>
      </c>
      <c r="BM37" s="5">
        <f t="shared" ca="1" si="24"/>
        <v>0</v>
      </c>
      <c r="BN37" s="5">
        <f t="shared" ca="1" si="24"/>
        <v>0</v>
      </c>
      <c r="BO37" s="5">
        <f t="shared" ref="BO37:CD37" ca="1" si="25">+BO27</f>
        <v>0</v>
      </c>
      <c r="BP37" s="5">
        <f t="shared" ca="1" si="25"/>
        <v>0</v>
      </c>
      <c r="BQ37" s="5">
        <f t="shared" ca="1" si="25"/>
        <v>0</v>
      </c>
      <c r="BR37" s="5">
        <f t="shared" ca="1" si="25"/>
        <v>0</v>
      </c>
      <c r="BS37" s="5">
        <f t="shared" ca="1" si="25"/>
        <v>0</v>
      </c>
      <c r="BT37" s="5">
        <f t="shared" ca="1" si="25"/>
        <v>0</v>
      </c>
      <c r="BU37" s="5">
        <f t="shared" ca="1" si="25"/>
        <v>0</v>
      </c>
      <c r="BV37" s="5">
        <f t="shared" ca="1" si="25"/>
        <v>0</v>
      </c>
      <c r="BW37" s="5">
        <f t="shared" ca="1" si="25"/>
        <v>0</v>
      </c>
      <c r="BX37" s="5">
        <f t="shared" ca="1" si="25"/>
        <v>0</v>
      </c>
      <c r="BY37" s="5">
        <f t="shared" ca="1" si="25"/>
        <v>0</v>
      </c>
      <c r="BZ37" s="5">
        <f t="shared" ca="1" si="25"/>
        <v>0</v>
      </c>
      <c r="CA37" s="5">
        <f t="shared" ca="1" si="25"/>
        <v>0</v>
      </c>
      <c r="CB37" s="5">
        <f t="shared" ca="1" si="25"/>
        <v>0</v>
      </c>
      <c r="CC37" s="5">
        <f t="shared" ca="1" si="25"/>
        <v>0</v>
      </c>
      <c r="CD37" s="5">
        <f t="shared" ca="1" si="25"/>
        <v>0</v>
      </c>
      <c r="CE37" s="5"/>
    </row>
    <row r="38" spans="1:83" x14ac:dyDescent="0.25">
      <c r="A38" s="75" t="s">
        <v>222</v>
      </c>
      <c r="B38" s="54"/>
      <c r="C38" s="27">
        <f t="shared" ref="C38:L38" ca="1" si="26">SUM(C36:C37)</f>
        <v>0</v>
      </c>
      <c r="D38" s="27">
        <f t="shared" ca="1" si="26"/>
        <v>0</v>
      </c>
      <c r="E38" s="27">
        <f t="shared" ca="1" si="26"/>
        <v>0</v>
      </c>
      <c r="F38" s="27">
        <f t="shared" ca="1" si="26"/>
        <v>0</v>
      </c>
      <c r="G38" s="27">
        <f t="shared" ca="1" si="26"/>
        <v>0</v>
      </c>
      <c r="H38" s="27">
        <f t="shared" ca="1" si="26"/>
        <v>0</v>
      </c>
      <c r="I38" s="27">
        <f t="shared" ca="1" si="26"/>
        <v>0</v>
      </c>
      <c r="J38" s="27">
        <f t="shared" ca="1" si="26"/>
        <v>0</v>
      </c>
      <c r="K38" s="27">
        <f t="shared" ca="1" si="26"/>
        <v>0</v>
      </c>
      <c r="L38" s="27">
        <f t="shared" ca="1" si="26"/>
        <v>0</v>
      </c>
      <c r="M38" s="27">
        <f t="shared" ref="M38:BX38" ca="1" si="27">SUM(M36:M37)</f>
        <v>0</v>
      </c>
      <c r="N38" s="27">
        <f t="shared" ca="1" si="27"/>
        <v>0</v>
      </c>
      <c r="O38" s="27">
        <f t="shared" ca="1" si="27"/>
        <v>0</v>
      </c>
      <c r="P38" s="27">
        <f t="shared" ca="1" si="27"/>
        <v>0</v>
      </c>
      <c r="Q38" s="27">
        <f t="shared" ca="1" si="27"/>
        <v>0</v>
      </c>
      <c r="R38" s="27">
        <f t="shared" ca="1" si="27"/>
        <v>0</v>
      </c>
      <c r="S38" s="27">
        <f t="shared" ca="1" si="27"/>
        <v>0</v>
      </c>
      <c r="T38" s="27">
        <f t="shared" ca="1" si="27"/>
        <v>0</v>
      </c>
      <c r="U38" s="27">
        <f t="shared" ca="1" si="27"/>
        <v>0</v>
      </c>
      <c r="V38" s="27">
        <f t="shared" ca="1" si="27"/>
        <v>0</v>
      </c>
      <c r="W38" s="27">
        <f t="shared" ca="1" si="27"/>
        <v>0</v>
      </c>
      <c r="X38" s="27">
        <f t="shared" ca="1" si="27"/>
        <v>0</v>
      </c>
      <c r="Y38" s="27">
        <f t="shared" ca="1" si="27"/>
        <v>0</v>
      </c>
      <c r="Z38" s="27">
        <f t="shared" ca="1" si="27"/>
        <v>0</v>
      </c>
      <c r="AA38" s="27">
        <f t="shared" ca="1" si="27"/>
        <v>0</v>
      </c>
      <c r="AB38" s="27">
        <f t="shared" ca="1" si="27"/>
        <v>0</v>
      </c>
      <c r="AC38" s="27">
        <f t="shared" ca="1" si="27"/>
        <v>0</v>
      </c>
      <c r="AD38" s="27">
        <f t="shared" ca="1" si="27"/>
        <v>0</v>
      </c>
      <c r="AE38" s="27">
        <f t="shared" ca="1" si="27"/>
        <v>0</v>
      </c>
      <c r="AF38" s="27">
        <f t="shared" ca="1" si="27"/>
        <v>0</v>
      </c>
      <c r="AG38" s="27">
        <f t="shared" ca="1" si="27"/>
        <v>0</v>
      </c>
      <c r="AH38" s="27">
        <f t="shared" ca="1" si="27"/>
        <v>0</v>
      </c>
      <c r="AI38" s="27">
        <f t="shared" ca="1" si="27"/>
        <v>0</v>
      </c>
      <c r="AJ38" s="27">
        <f t="shared" ca="1" si="27"/>
        <v>0</v>
      </c>
      <c r="AK38" s="27">
        <f t="shared" ca="1" si="27"/>
        <v>0</v>
      </c>
      <c r="AL38" s="27">
        <f t="shared" ca="1" si="27"/>
        <v>0</v>
      </c>
      <c r="AM38" s="27">
        <f t="shared" ca="1" si="27"/>
        <v>0</v>
      </c>
      <c r="AN38" s="27">
        <f t="shared" ca="1" si="27"/>
        <v>0</v>
      </c>
      <c r="AO38" s="27">
        <f t="shared" ca="1" si="27"/>
        <v>0</v>
      </c>
      <c r="AP38" s="27">
        <f t="shared" ca="1" si="27"/>
        <v>0</v>
      </c>
      <c r="AQ38" s="27">
        <f t="shared" ca="1" si="27"/>
        <v>0</v>
      </c>
      <c r="AR38" s="27">
        <f t="shared" ca="1" si="27"/>
        <v>0</v>
      </c>
      <c r="AS38" s="27">
        <f t="shared" ca="1" si="27"/>
        <v>0</v>
      </c>
      <c r="AT38" s="27">
        <f t="shared" ca="1" si="27"/>
        <v>0</v>
      </c>
      <c r="AU38" s="27">
        <f t="shared" ca="1" si="27"/>
        <v>0</v>
      </c>
      <c r="AV38" s="27">
        <f t="shared" ca="1" si="27"/>
        <v>0</v>
      </c>
      <c r="AW38" s="27">
        <f t="shared" ca="1" si="27"/>
        <v>0</v>
      </c>
      <c r="AX38" s="27">
        <f t="shared" ca="1" si="27"/>
        <v>0</v>
      </c>
      <c r="AY38" s="27">
        <f t="shared" ca="1" si="27"/>
        <v>0</v>
      </c>
      <c r="AZ38" s="27">
        <f t="shared" ca="1" si="27"/>
        <v>0</v>
      </c>
      <c r="BA38" s="27">
        <f t="shared" ca="1" si="27"/>
        <v>0</v>
      </c>
      <c r="BB38" s="27">
        <f t="shared" ca="1" si="27"/>
        <v>0</v>
      </c>
      <c r="BC38" s="27">
        <f t="shared" ca="1" si="27"/>
        <v>0</v>
      </c>
      <c r="BD38" s="27">
        <f t="shared" ca="1" si="27"/>
        <v>0</v>
      </c>
      <c r="BE38" s="27">
        <f t="shared" ca="1" si="27"/>
        <v>0</v>
      </c>
      <c r="BF38" s="27">
        <f t="shared" ca="1" si="27"/>
        <v>0</v>
      </c>
      <c r="BG38" s="27">
        <f t="shared" ca="1" si="27"/>
        <v>0</v>
      </c>
      <c r="BH38" s="27">
        <f t="shared" ca="1" si="27"/>
        <v>0</v>
      </c>
      <c r="BI38" s="27">
        <f t="shared" ca="1" si="27"/>
        <v>0</v>
      </c>
      <c r="BJ38" s="27">
        <f t="shared" ca="1" si="27"/>
        <v>0</v>
      </c>
      <c r="BK38" s="27">
        <f t="shared" ca="1" si="27"/>
        <v>0</v>
      </c>
      <c r="BL38" s="27">
        <f t="shared" ca="1" si="27"/>
        <v>0</v>
      </c>
      <c r="BM38" s="27">
        <f t="shared" ca="1" si="27"/>
        <v>0</v>
      </c>
      <c r="BN38" s="27">
        <f t="shared" ca="1" si="27"/>
        <v>0</v>
      </c>
      <c r="BO38" s="27">
        <f t="shared" ca="1" si="27"/>
        <v>0</v>
      </c>
      <c r="BP38" s="27">
        <f t="shared" ca="1" si="27"/>
        <v>0</v>
      </c>
      <c r="BQ38" s="27">
        <f t="shared" ca="1" si="27"/>
        <v>0</v>
      </c>
      <c r="BR38" s="27">
        <f t="shared" ca="1" si="27"/>
        <v>0</v>
      </c>
      <c r="BS38" s="27">
        <f t="shared" ca="1" si="27"/>
        <v>0</v>
      </c>
      <c r="BT38" s="27">
        <f t="shared" ca="1" si="27"/>
        <v>0</v>
      </c>
      <c r="BU38" s="27">
        <f t="shared" ca="1" si="27"/>
        <v>0</v>
      </c>
      <c r="BV38" s="27">
        <f t="shared" ca="1" si="27"/>
        <v>0</v>
      </c>
      <c r="BW38" s="27">
        <f t="shared" ca="1" si="27"/>
        <v>0</v>
      </c>
      <c r="BX38" s="27">
        <f t="shared" ca="1" si="27"/>
        <v>0</v>
      </c>
      <c r="BY38" s="27">
        <f t="shared" ref="BY38:CD38" ca="1" si="28">SUM(BY36:BY37)</f>
        <v>0</v>
      </c>
      <c r="BZ38" s="27">
        <f t="shared" ca="1" si="28"/>
        <v>0</v>
      </c>
      <c r="CA38" s="27">
        <f t="shared" ca="1" si="28"/>
        <v>0</v>
      </c>
      <c r="CB38" s="27">
        <f t="shared" ca="1" si="28"/>
        <v>0</v>
      </c>
      <c r="CC38" s="27">
        <f t="shared" ca="1" si="28"/>
        <v>0</v>
      </c>
      <c r="CD38" s="27">
        <f t="shared" ca="1" si="28"/>
        <v>0</v>
      </c>
      <c r="CE38" s="5"/>
    </row>
    <row r="39" spans="1:83" x14ac:dyDescent="0.25">
      <c r="B39" s="4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row>
    <row r="40" spans="1:83" x14ac:dyDescent="0.25">
      <c r="A40" s="17" t="s">
        <v>126</v>
      </c>
      <c r="B40" s="18"/>
      <c r="CE40" s="30"/>
    </row>
    <row r="41" spans="1:83" x14ac:dyDescent="0.25">
      <c r="A41" s="17" t="s">
        <v>226</v>
      </c>
      <c r="C41" s="5">
        <f ca="1">C38-C20-C11</f>
        <v>0</v>
      </c>
      <c r="D41" s="5">
        <f t="shared" ref="D41:BO41" ca="1" si="29">D38-D20-D11+C11</f>
        <v>0</v>
      </c>
      <c r="E41" s="5">
        <f t="shared" ca="1" si="29"/>
        <v>0</v>
      </c>
      <c r="F41" s="5">
        <f t="shared" ca="1" si="29"/>
        <v>0</v>
      </c>
      <c r="G41" s="5">
        <f t="shared" ca="1" si="29"/>
        <v>0</v>
      </c>
      <c r="H41" s="5">
        <f t="shared" ca="1" si="29"/>
        <v>0</v>
      </c>
      <c r="I41" s="5">
        <f t="shared" ca="1" si="29"/>
        <v>0</v>
      </c>
      <c r="J41" s="5">
        <f t="shared" ca="1" si="29"/>
        <v>0</v>
      </c>
      <c r="K41" s="5">
        <f t="shared" ca="1" si="29"/>
        <v>0</v>
      </c>
      <c r="L41" s="5">
        <f t="shared" ca="1" si="29"/>
        <v>0</v>
      </c>
      <c r="M41" s="5">
        <f t="shared" ca="1" si="29"/>
        <v>0</v>
      </c>
      <c r="N41" s="5">
        <f t="shared" ca="1" si="29"/>
        <v>0</v>
      </c>
      <c r="O41" s="5">
        <f t="shared" ca="1" si="29"/>
        <v>0</v>
      </c>
      <c r="P41" s="5">
        <f t="shared" ca="1" si="29"/>
        <v>0</v>
      </c>
      <c r="Q41" s="5">
        <f t="shared" ca="1" si="29"/>
        <v>0</v>
      </c>
      <c r="R41" s="5">
        <f t="shared" ca="1" si="29"/>
        <v>0</v>
      </c>
      <c r="S41" s="5">
        <f t="shared" ca="1" si="29"/>
        <v>0</v>
      </c>
      <c r="T41" s="5">
        <f t="shared" ca="1" si="29"/>
        <v>0</v>
      </c>
      <c r="U41" s="5">
        <f t="shared" ca="1" si="29"/>
        <v>0</v>
      </c>
      <c r="V41" s="5">
        <f t="shared" ca="1" si="29"/>
        <v>0</v>
      </c>
      <c r="W41" s="5">
        <f t="shared" ca="1" si="29"/>
        <v>0</v>
      </c>
      <c r="X41" s="5">
        <f t="shared" ca="1" si="29"/>
        <v>0</v>
      </c>
      <c r="Y41" s="5">
        <f t="shared" ca="1" si="29"/>
        <v>0</v>
      </c>
      <c r="Z41" s="5">
        <f t="shared" ca="1" si="29"/>
        <v>0</v>
      </c>
      <c r="AA41" s="5">
        <f t="shared" ca="1" si="29"/>
        <v>0</v>
      </c>
      <c r="AB41" s="5">
        <f t="shared" ca="1" si="29"/>
        <v>0</v>
      </c>
      <c r="AC41" s="5">
        <f t="shared" ca="1" si="29"/>
        <v>0</v>
      </c>
      <c r="AD41" s="5">
        <f t="shared" ca="1" si="29"/>
        <v>0</v>
      </c>
      <c r="AE41" s="5">
        <f t="shared" ca="1" si="29"/>
        <v>0</v>
      </c>
      <c r="AF41" s="5">
        <f t="shared" ca="1" si="29"/>
        <v>0</v>
      </c>
      <c r="AG41" s="5">
        <f t="shared" ca="1" si="29"/>
        <v>0</v>
      </c>
      <c r="AH41" s="5">
        <f t="shared" ca="1" si="29"/>
        <v>0</v>
      </c>
      <c r="AI41" s="5">
        <f t="shared" ca="1" si="29"/>
        <v>0</v>
      </c>
      <c r="AJ41" s="5">
        <f t="shared" ca="1" si="29"/>
        <v>0</v>
      </c>
      <c r="AK41" s="5">
        <f t="shared" ca="1" si="29"/>
        <v>0</v>
      </c>
      <c r="AL41" s="5">
        <f t="shared" ca="1" si="29"/>
        <v>0</v>
      </c>
      <c r="AM41" s="5">
        <f t="shared" ca="1" si="29"/>
        <v>0</v>
      </c>
      <c r="AN41" s="5">
        <f t="shared" ca="1" si="29"/>
        <v>0</v>
      </c>
      <c r="AO41" s="5">
        <f t="shared" ca="1" si="29"/>
        <v>0</v>
      </c>
      <c r="AP41" s="5">
        <f t="shared" ca="1" si="29"/>
        <v>0</v>
      </c>
      <c r="AQ41" s="5">
        <f t="shared" ca="1" si="29"/>
        <v>0</v>
      </c>
      <c r="AR41" s="5">
        <f t="shared" ca="1" si="29"/>
        <v>0</v>
      </c>
      <c r="AS41" s="5">
        <f t="shared" ca="1" si="29"/>
        <v>0</v>
      </c>
      <c r="AT41" s="5">
        <f t="shared" ca="1" si="29"/>
        <v>0</v>
      </c>
      <c r="AU41" s="5">
        <f t="shared" ca="1" si="29"/>
        <v>0</v>
      </c>
      <c r="AV41" s="5">
        <f t="shared" ca="1" si="29"/>
        <v>0</v>
      </c>
      <c r="AW41" s="5">
        <f t="shared" ca="1" si="29"/>
        <v>0</v>
      </c>
      <c r="AX41" s="5">
        <f t="shared" ca="1" si="29"/>
        <v>0</v>
      </c>
      <c r="AY41" s="5">
        <f t="shared" ca="1" si="29"/>
        <v>0</v>
      </c>
      <c r="AZ41" s="5">
        <f t="shared" ca="1" si="29"/>
        <v>0</v>
      </c>
      <c r="BA41" s="5">
        <f t="shared" ca="1" si="29"/>
        <v>0</v>
      </c>
      <c r="BB41" s="5">
        <f t="shared" ca="1" si="29"/>
        <v>0</v>
      </c>
      <c r="BC41" s="5">
        <f t="shared" ca="1" si="29"/>
        <v>0</v>
      </c>
      <c r="BD41" s="5">
        <f t="shared" ca="1" si="29"/>
        <v>0</v>
      </c>
      <c r="BE41" s="5">
        <f t="shared" ca="1" si="29"/>
        <v>0</v>
      </c>
      <c r="BF41" s="5">
        <f t="shared" ca="1" si="29"/>
        <v>0</v>
      </c>
      <c r="BG41" s="5">
        <f t="shared" ca="1" si="29"/>
        <v>0</v>
      </c>
      <c r="BH41" s="5">
        <f t="shared" ca="1" si="29"/>
        <v>0</v>
      </c>
      <c r="BI41" s="5">
        <f t="shared" ca="1" si="29"/>
        <v>0</v>
      </c>
      <c r="BJ41" s="5">
        <f t="shared" ca="1" si="29"/>
        <v>0</v>
      </c>
      <c r="BK41" s="5">
        <f t="shared" ca="1" si="29"/>
        <v>0</v>
      </c>
      <c r="BL41" s="5">
        <f t="shared" ca="1" si="29"/>
        <v>0</v>
      </c>
      <c r="BM41" s="5">
        <f t="shared" ca="1" si="29"/>
        <v>0</v>
      </c>
      <c r="BN41" s="5">
        <f t="shared" ca="1" si="29"/>
        <v>0</v>
      </c>
      <c r="BO41" s="5">
        <f t="shared" ca="1" si="29"/>
        <v>0</v>
      </c>
      <c r="BP41" s="5">
        <f t="shared" ref="BP41:CD41" ca="1" si="30">BP38-BP20-BP11+BO11</f>
        <v>0</v>
      </c>
      <c r="BQ41" s="5">
        <f t="shared" ca="1" si="30"/>
        <v>0</v>
      </c>
      <c r="BR41" s="5">
        <f t="shared" ca="1" si="30"/>
        <v>0</v>
      </c>
      <c r="BS41" s="5">
        <f t="shared" ca="1" si="30"/>
        <v>0</v>
      </c>
      <c r="BT41" s="5">
        <f t="shared" ca="1" si="30"/>
        <v>0</v>
      </c>
      <c r="BU41" s="5">
        <f t="shared" ca="1" si="30"/>
        <v>0</v>
      </c>
      <c r="BV41" s="5">
        <f t="shared" ca="1" si="30"/>
        <v>0</v>
      </c>
      <c r="BW41" s="5">
        <f t="shared" ca="1" si="30"/>
        <v>0</v>
      </c>
      <c r="BX41" s="5">
        <f t="shared" ca="1" si="30"/>
        <v>0</v>
      </c>
      <c r="BY41" s="5">
        <f t="shared" ca="1" si="30"/>
        <v>0</v>
      </c>
      <c r="BZ41" s="5">
        <f t="shared" ca="1" si="30"/>
        <v>0</v>
      </c>
      <c r="CA41" s="5">
        <f t="shared" ca="1" si="30"/>
        <v>0</v>
      </c>
      <c r="CB41" s="5">
        <f t="shared" ca="1" si="30"/>
        <v>0</v>
      </c>
      <c r="CC41" s="5">
        <f t="shared" ca="1" si="30"/>
        <v>0</v>
      </c>
      <c r="CD41" s="5">
        <f t="shared" ca="1" si="30"/>
        <v>0</v>
      </c>
      <c r="CE41" s="5"/>
    </row>
    <row r="42" spans="1:83" x14ac:dyDescent="0.25">
      <c r="A42" s="80" t="s">
        <v>225</v>
      </c>
      <c r="C42" s="5">
        <f ca="1">-C9-C8</f>
        <v>0</v>
      </c>
      <c r="D42" s="5">
        <f t="shared" ref="D42:BO42" ca="1" si="31">-D9-D8+C9+C8</f>
        <v>0</v>
      </c>
      <c r="E42" s="5">
        <f t="shared" ca="1" si="31"/>
        <v>0</v>
      </c>
      <c r="F42" s="5">
        <f t="shared" ca="1" si="31"/>
        <v>0</v>
      </c>
      <c r="G42" s="5">
        <f t="shared" ca="1" si="31"/>
        <v>0</v>
      </c>
      <c r="H42" s="5">
        <f t="shared" ca="1" si="31"/>
        <v>0</v>
      </c>
      <c r="I42" s="5">
        <f t="shared" ca="1" si="31"/>
        <v>0</v>
      </c>
      <c r="J42" s="5">
        <f t="shared" ca="1" si="31"/>
        <v>0</v>
      </c>
      <c r="K42" s="5">
        <f t="shared" ca="1" si="31"/>
        <v>0</v>
      </c>
      <c r="L42" s="5">
        <f t="shared" ca="1" si="31"/>
        <v>0</v>
      </c>
      <c r="M42" s="5">
        <f t="shared" ca="1" si="31"/>
        <v>0</v>
      </c>
      <c r="N42" s="5">
        <f t="shared" ca="1" si="31"/>
        <v>0</v>
      </c>
      <c r="O42" s="5">
        <f t="shared" ca="1" si="31"/>
        <v>0</v>
      </c>
      <c r="P42" s="5">
        <f t="shared" ca="1" si="31"/>
        <v>0</v>
      </c>
      <c r="Q42" s="5">
        <f t="shared" ca="1" si="31"/>
        <v>0</v>
      </c>
      <c r="R42" s="5">
        <f t="shared" ca="1" si="31"/>
        <v>0</v>
      </c>
      <c r="S42" s="5">
        <f t="shared" ca="1" si="31"/>
        <v>0</v>
      </c>
      <c r="T42" s="5">
        <f t="shared" ca="1" si="31"/>
        <v>0</v>
      </c>
      <c r="U42" s="5">
        <f t="shared" ca="1" si="31"/>
        <v>0</v>
      </c>
      <c r="V42" s="5">
        <f t="shared" ca="1" si="31"/>
        <v>0</v>
      </c>
      <c r="W42" s="5">
        <f t="shared" ca="1" si="31"/>
        <v>0</v>
      </c>
      <c r="X42" s="5">
        <f t="shared" ca="1" si="31"/>
        <v>0</v>
      </c>
      <c r="Y42" s="5">
        <f t="shared" ca="1" si="31"/>
        <v>0</v>
      </c>
      <c r="Z42" s="5">
        <f t="shared" ca="1" si="31"/>
        <v>0</v>
      </c>
      <c r="AA42" s="5">
        <f t="shared" ca="1" si="31"/>
        <v>0</v>
      </c>
      <c r="AB42" s="5">
        <f t="shared" ca="1" si="31"/>
        <v>0</v>
      </c>
      <c r="AC42" s="5">
        <f t="shared" ca="1" si="31"/>
        <v>0</v>
      </c>
      <c r="AD42" s="5">
        <f t="shared" ca="1" si="31"/>
        <v>0</v>
      </c>
      <c r="AE42" s="5">
        <f t="shared" ca="1" si="31"/>
        <v>0</v>
      </c>
      <c r="AF42" s="5">
        <f t="shared" ca="1" si="31"/>
        <v>0</v>
      </c>
      <c r="AG42" s="5">
        <f t="shared" ca="1" si="31"/>
        <v>0</v>
      </c>
      <c r="AH42" s="5">
        <f t="shared" ca="1" si="31"/>
        <v>0</v>
      </c>
      <c r="AI42" s="5">
        <f t="shared" ca="1" si="31"/>
        <v>0</v>
      </c>
      <c r="AJ42" s="5">
        <f t="shared" ca="1" si="31"/>
        <v>0</v>
      </c>
      <c r="AK42" s="5">
        <f t="shared" ca="1" si="31"/>
        <v>0</v>
      </c>
      <c r="AL42" s="5">
        <f t="shared" ca="1" si="31"/>
        <v>0</v>
      </c>
      <c r="AM42" s="5">
        <f t="shared" ca="1" si="31"/>
        <v>0</v>
      </c>
      <c r="AN42" s="5">
        <f t="shared" ca="1" si="31"/>
        <v>0</v>
      </c>
      <c r="AO42" s="5">
        <f t="shared" ca="1" si="31"/>
        <v>0</v>
      </c>
      <c r="AP42" s="5">
        <f t="shared" ca="1" si="31"/>
        <v>0</v>
      </c>
      <c r="AQ42" s="5">
        <f t="shared" ca="1" si="31"/>
        <v>0</v>
      </c>
      <c r="AR42" s="5">
        <f t="shared" ca="1" si="31"/>
        <v>0</v>
      </c>
      <c r="AS42" s="5">
        <f t="shared" ca="1" si="31"/>
        <v>0</v>
      </c>
      <c r="AT42" s="5">
        <f t="shared" ca="1" si="31"/>
        <v>0</v>
      </c>
      <c r="AU42" s="5">
        <f t="shared" ca="1" si="31"/>
        <v>0</v>
      </c>
      <c r="AV42" s="5">
        <f t="shared" ca="1" si="31"/>
        <v>0</v>
      </c>
      <c r="AW42" s="5">
        <f t="shared" ca="1" si="31"/>
        <v>0</v>
      </c>
      <c r="AX42" s="5">
        <f t="shared" ca="1" si="31"/>
        <v>0</v>
      </c>
      <c r="AY42" s="5">
        <f t="shared" ca="1" si="31"/>
        <v>0</v>
      </c>
      <c r="AZ42" s="5">
        <f t="shared" ca="1" si="31"/>
        <v>0</v>
      </c>
      <c r="BA42" s="5">
        <f t="shared" ca="1" si="31"/>
        <v>0</v>
      </c>
      <c r="BB42" s="5">
        <f t="shared" ca="1" si="31"/>
        <v>0</v>
      </c>
      <c r="BC42" s="5">
        <f t="shared" ca="1" si="31"/>
        <v>0</v>
      </c>
      <c r="BD42" s="5">
        <f t="shared" ca="1" si="31"/>
        <v>0</v>
      </c>
      <c r="BE42" s="5">
        <f t="shared" ca="1" si="31"/>
        <v>0</v>
      </c>
      <c r="BF42" s="5">
        <f t="shared" ca="1" si="31"/>
        <v>0</v>
      </c>
      <c r="BG42" s="5">
        <f t="shared" ca="1" si="31"/>
        <v>0</v>
      </c>
      <c r="BH42" s="5">
        <f t="shared" ca="1" si="31"/>
        <v>0</v>
      </c>
      <c r="BI42" s="5">
        <f t="shared" ca="1" si="31"/>
        <v>0</v>
      </c>
      <c r="BJ42" s="5">
        <f t="shared" ca="1" si="31"/>
        <v>0</v>
      </c>
      <c r="BK42" s="5">
        <f t="shared" ca="1" si="31"/>
        <v>0</v>
      </c>
      <c r="BL42" s="5">
        <f t="shared" ca="1" si="31"/>
        <v>0</v>
      </c>
      <c r="BM42" s="5">
        <f t="shared" ca="1" si="31"/>
        <v>0</v>
      </c>
      <c r="BN42" s="5">
        <f t="shared" ca="1" si="31"/>
        <v>0</v>
      </c>
      <c r="BO42" s="5">
        <f t="shared" ca="1" si="31"/>
        <v>0</v>
      </c>
      <c r="BP42" s="5">
        <f t="shared" ref="BP42:CD42" ca="1" si="32">-BP9-BP8+BO9+BO8</f>
        <v>0</v>
      </c>
      <c r="BQ42" s="5">
        <f t="shared" ca="1" si="32"/>
        <v>0</v>
      </c>
      <c r="BR42" s="5">
        <f t="shared" ca="1" si="32"/>
        <v>0</v>
      </c>
      <c r="BS42" s="5">
        <f t="shared" ca="1" si="32"/>
        <v>0</v>
      </c>
      <c r="BT42" s="5">
        <f t="shared" ca="1" si="32"/>
        <v>0</v>
      </c>
      <c r="BU42" s="5">
        <f t="shared" ca="1" si="32"/>
        <v>0</v>
      </c>
      <c r="BV42" s="5">
        <f t="shared" ca="1" si="32"/>
        <v>0</v>
      </c>
      <c r="BW42" s="5">
        <f t="shared" ca="1" si="32"/>
        <v>0</v>
      </c>
      <c r="BX42" s="5">
        <f t="shared" ca="1" si="32"/>
        <v>0</v>
      </c>
      <c r="BY42" s="5">
        <f t="shared" ca="1" si="32"/>
        <v>0</v>
      </c>
      <c r="BZ42" s="5">
        <f t="shared" ca="1" si="32"/>
        <v>0</v>
      </c>
      <c r="CA42" s="5">
        <f t="shared" ca="1" si="32"/>
        <v>0</v>
      </c>
      <c r="CB42" s="5">
        <f t="shared" ca="1" si="32"/>
        <v>0</v>
      </c>
      <c r="CC42" s="5">
        <f t="shared" ca="1" si="32"/>
        <v>0</v>
      </c>
      <c r="CD42" s="5">
        <f t="shared" ca="1" si="32"/>
        <v>0</v>
      </c>
      <c r="CE42" s="5"/>
    </row>
    <row r="43" spans="1:83" x14ac:dyDescent="0.25">
      <c r="A43" s="80" t="s">
        <v>224</v>
      </c>
      <c r="C43" s="5">
        <f t="shared" ref="C43:BN43" ca="1" si="33">+C41+C42</f>
        <v>0</v>
      </c>
      <c r="D43" s="5">
        <f t="shared" ca="1" si="33"/>
        <v>0</v>
      </c>
      <c r="E43" s="5">
        <f t="shared" ca="1" si="33"/>
        <v>0</v>
      </c>
      <c r="F43" s="5">
        <f t="shared" ca="1" si="33"/>
        <v>0</v>
      </c>
      <c r="G43" s="5">
        <f t="shared" ca="1" si="33"/>
        <v>0</v>
      </c>
      <c r="H43" s="5">
        <f t="shared" ca="1" si="33"/>
        <v>0</v>
      </c>
      <c r="I43" s="5">
        <f t="shared" ca="1" si="33"/>
        <v>0</v>
      </c>
      <c r="J43" s="5">
        <f t="shared" ca="1" si="33"/>
        <v>0</v>
      </c>
      <c r="K43" s="5">
        <f t="shared" ca="1" si="33"/>
        <v>0</v>
      </c>
      <c r="L43" s="5">
        <f t="shared" ca="1" si="33"/>
        <v>0</v>
      </c>
      <c r="M43" s="5">
        <f t="shared" ca="1" si="33"/>
        <v>0</v>
      </c>
      <c r="N43" s="5">
        <f t="shared" ca="1" si="33"/>
        <v>0</v>
      </c>
      <c r="O43" s="5">
        <f t="shared" ca="1" si="33"/>
        <v>0</v>
      </c>
      <c r="P43" s="5">
        <f t="shared" ca="1" si="33"/>
        <v>0</v>
      </c>
      <c r="Q43" s="5">
        <f t="shared" ca="1" si="33"/>
        <v>0</v>
      </c>
      <c r="R43" s="5">
        <f t="shared" ca="1" si="33"/>
        <v>0</v>
      </c>
      <c r="S43" s="5">
        <f t="shared" ca="1" si="33"/>
        <v>0</v>
      </c>
      <c r="T43" s="5">
        <f t="shared" ca="1" si="33"/>
        <v>0</v>
      </c>
      <c r="U43" s="5">
        <f t="shared" ca="1" si="33"/>
        <v>0</v>
      </c>
      <c r="V43" s="5">
        <f t="shared" ca="1" si="33"/>
        <v>0</v>
      </c>
      <c r="W43" s="5">
        <f t="shared" ca="1" si="33"/>
        <v>0</v>
      </c>
      <c r="X43" s="5">
        <f t="shared" ca="1" si="33"/>
        <v>0</v>
      </c>
      <c r="Y43" s="5">
        <f t="shared" ca="1" si="33"/>
        <v>0</v>
      </c>
      <c r="Z43" s="5">
        <f t="shared" ca="1" si="33"/>
        <v>0</v>
      </c>
      <c r="AA43" s="5">
        <f t="shared" ca="1" si="33"/>
        <v>0</v>
      </c>
      <c r="AB43" s="5">
        <f t="shared" ca="1" si="33"/>
        <v>0</v>
      </c>
      <c r="AC43" s="5">
        <f t="shared" ca="1" si="33"/>
        <v>0</v>
      </c>
      <c r="AD43" s="5">
        <f t="shared" ca="1" si="33"/>
        <v>0</v>
      </c>
      <c r="AE43" s="5">
        <f t="shared" ca="1" si="33"/>
        <v>0</v>
      </c>
      <c r="AF43" s="5">
        <f t="shared" ca="1" si="33"/>
        <v>0</v>
      </c>
      <c r="AG43" s="5">
        <f t="shared" ca="1" si="33"/>
        <v>0</v>
      </c>
      <c r="AH43" s="5">
        <f t="shared" ca="1" si="33"/>
        <v>0</v>
      </c>
      <c r="AI43" s="5">
        <f t="shared" ca="1" si="33"/>
        <v>0</v>
      </c>
      <c r="AJ43" s="5">
        <f t="shared" ca="1" si="33"/>
        <v>0</v>
      </c>
      <c r="AK43" s="5">
        <f t="shared" ca="1" si="33"/>
        <v>0</v>
      </c>
      <c r="AL43" s="5">
        <f t="shared" ca="1" si="33"/>
        <v>0</v>
      </c>
      <c r="AM43" s="5">
        <f t="shared" ca="1" si="33"/>
        <v>0</v>
      </c>
      <c r="AN43" s="5">
        <f t="shared" ca="1" si="33"/>
        <v>0</v>
      </c>
      <c r="AO43" s="5">
        <f t="shared" ca="1" si="33"/>
        <v>0</v>
      </c>
      <c r="AP43" s="5">
        <f t="shared" ca="1" si="33"/>
        <v>0</v>
      </c>
      <c r="AQ43" s="5">
        <f t="shared" ca="1" si="33"/>
        <v>0</v>
      </c>
      <c r="AR43" s="5">
        <f t="shared" ca="1" si="33"/>
        <v>0</v>
      </c>
      <c r="AS43" s="5">
        <f t="shared" ca="1" si="33"/>
        <v>0</v>
      </c>
      <c r="AT43" s="5">
        <f t="shared" ca="1" si="33"/>
        <v>0</v>
      </c>
      <c r="AU43" s="5">
        <f t="shared" ca="1" si="33"/>
        <v>0</v>
      </c>
      <c r="AV43" s="5">
        <f t="shared" ca="1" si="33"/>
        <v>0</v>
      </c>
      <c r="AW43" s="5">
        <f t="shared" ca="1" si="33"/>
        <v>0</v>
      </c>
      <c r="AX43" s="5">
        <f t="shared" ca="1" si="33"/>
        <v>0</v>
      </c>
      <c r="AY43" s="5">
        <f t="shared" ca="1" si="33"/>
        <v>0</v>
      </c>
      <c r="AZ43" s="5">
        <f t="shared" ca="1" si="33"/>
        <v>0</v>
      </c>
      <c r="BA43" s="5">
        <f t="shared" ca="1" si="33"/>
        <v>0</v>
      </c>
      <c r="BB43" s="5">
        <f t="shared" ca="1" si="33"/>
        <v>0</v>
      </c>
      <c r="BC43" s="5">
        <f t="shared" ca="1" si="33"/>
        <v>0</v>
      </c>
      <c r="BD43" s="5">
        <f t="shared" ca="1" si="33"/>
        <v>0</v>
      </c>
      <c r="BE43" s="5">
        <f t="shared" ca="1" si="33"/>
        <v>0</v>
      </c>
      <c r="BF43" s="5">
        <f t="shared" ca="1" si="33"/>
        <v>0</v>
      </c>
      <c r="BG43" s="5">
        <f t="shared" ca="1" si="33"/>
        <v>0</v>
      </c>
      <c r="BH43" s="5">
        <f t="shared" ca="1" si="33"/>
        <v>0</v>
      </c>
      <c r="BI43" s="5">
        <f t="shared" ca="1" si="33"/>
        <v>0</v>
      </c>
      <c r="BJ43" s="5">
        <f t="shared" ca="1" si="33"/>
        <v>0</v>
      </c>
      <c r="BK43" s="5">
        <f t="shared" ca="1" si="33"/>
        <v>0</v>
      </c>
      <c r="BL43" s="5">
        <f t="shared" ca="1" si="33"/>
        <v>0</v>
      </c>
      <c r="BM43" s="5">
        <f t="shared" ca="1" si="33"/>
        <v>0</v>
      </c>
      <c r="BN43" s="5">
        <f t="shared" ca="1" si="33"/>
        <v>0</v>
      </c>
      <c r="BO43" s="5">
        <f t="shared" ref="BO43:CD43" ca="1" si="34">+BO41+BO42</f>
        <v>0</v>
      </c>
      <c r="BP43" s="5">
        <f t="shared" ca="1" si="34"/>
        <v>0</v>
      </c>
      <c r="BQ43" s="5">
        <f t="shared" ca="1" si="34"/>
        <v>0</v>
      </c>
      <c r="BR43" s="5">
        <f t="shared" ca="1" si="34"/>
        <v>0</v>
      </c>
      <c r="BS43" s="5">
        <f t="shared" ca="1" si="34"/>
        <v>0</v>
      </c>
      <c r="BT43" s="5">
        <f t="shared" ca="1" si="34"/>
        <v>0</v>
      </c>
      <c r="BU43" s="5">
        <f t="shared" ca="1" si="34"/>
        <v>0</v>
      </c>
      <c r="BV43" s="5">
        <f t="shared" ca="1" si="34"/>
        <v>0</v>
      </c>
      <c r="BW43" s="5">
        <f t="shared" ca="1" si="34"/>
        <v>0</v>
      </c>
      <c r="BX43" s="5">
        <f t="shared" ca="1" si="34"/>
        <v>0</v>
      </c>
      <c r="BY43" s="5">
        <f t="shared" ca="1" si="34"/>
        <v>0</v>
      </c>
      <c r="BZ43" s="5">
        <f t="shared" ca="1" si="34"/>
        <v>0</v>
      </c>
      <c r="CA43" s="5">
        <f t="shared" ca="1" si="34"/>
        <v>0</v>
      </c>
      <c r="CB43" s="5">
        <f t="shared" ca="1" si="34"/>
        <v>0</v>
      </c>
      <c r="CC43" s="5">
        <f t="shared" ca="1" si="34"/>
        <v>0</v>
      </c>
      <c r="CD43" s="5">
        <f t="shared" ca="1" si="34"/>
        <v>0</v>
      </c>
      <c r="CE43" s="5"/>
    </row>
    <row r="44" spans="1:83" s="10" customFormat="1" x14ac:dyDescent="0.25">
      <c r="A44" s="19" t="s">
        <v>223</v>
      </c>
      <c r="C44" s="5">
        <f t="shared" ref="C44:BN44" ca="1" si="35">IF(ISBLANK(FirstYear),0,IF(C4&lt;=FirstYear+Period,+C43-C25*(1-BookIncomeTax),""))</f>
        <v>0</v>
      </c>
      <c r="D44" s="5">
        <f t="shared" ca="1" si="35"/>
        <v>0</v>
      </c>
      <c r="E44" s="5">
        <f t="shared" ca="1" si="35"/>
        <v>0</v>
      </c>
      <c r="F44" s="5">
        <f t="shared" ca="1" si="35"/>
        <v>0</v>
      </c>
      <c r="G44" s="5">
        <f t="shared" ca="1" si="35"/>
        <v>0</v>
      </c>
      <c r="H44" s="5">
        <f t="shared" ca="1" si="35"/>
        <v>0</v>
      </c>
      <c r="I44" s="5">
        <f t="shared" ca="1" si="35"/>
        <v>0</v>
      </c>
      <c r="J44" s="5">
        <f t="shared" ca="1" si="35"/>
        <v>0</v>
      </c>
      <c r="K44" s="5">
        <f t="shared" ca="1" si="35"/>
        <v>0</v>
      </c>
      <c r="L44" s="5">
        <f t="shared" ca="1" si="35"/>
        <v>0</v>
      </c>
      <c r="M44" s="5">
        <f t="shared" ca="1" si="35"/>
        <v>0</v>
      </c>
      <c r="N44" s="5">
        <f t="shared" ca="1" si="35"/>
        <v>0</v>
      </c>
      <c r="O44" s="5">
        <f t="shared" ca="1" si="35"/>
        <v>0</v>
      </c>
      <c r="P44" s="5">
        <f t="shared" ca="1" si="35"/>
        <v>0</v>
      </c>
      <c r="Q44" s="5">
        <f t="shared" ca="1" si="35"/>
        <v>0</v>
      </c>
      <c r="R44" s="5">
        <f t="shared" ca="1" si="35"/>
        <v>0</v>
      </c>
      <c r="S44" s="5">
        <f t="shared" ca="1" si="35"/>
        <v>0</v>
      </c>
      <c r="T44" s="5">
        <f t="shared" ca="1" si="35"/>
        <v>0</v>
      </c>
      <c r="U44" s="5">
        <f t="shared" ca="1" si="35"/>
        <v>0</v>
      </c>
      <c r="V44" s="5">
        <f t="shared" ca="1" si="35"/>
        <v>0</v>
      </c>
      <c r="W44" s="5" t="str">
        <f t="shared" ca="1" si="35"/>
        <v/>
      </c>
      <c r="X44" s="5" t="str">
        <f t="shared" ca="1" si="35"/>
        <v/>
      </c>
      <c r="Y44" s="5" t="str">
        <f t="shared" ca="1" si="35"/>
        <v/>
      </c>
      <c r="Z44" s="5" t="str">
        <f t="shared" ca="1" si="35"/>
        <v/>
      </c>
      <c r="AA44" s="5" t="str">
        <f t="shared" ca="1" si="35"/>
        <v/>
      </c>
      <c r="AB44" s="5" t="str">
        <f t="shared" ca="1" si="35"/>
        <v/>
      </c>
      <c r="AC44" s="5" t="str">
        <f t="shared" ca="1" si="35"/>
        <v/>
      </c>
      <c r="AD44" s="5" t="str">
        <f t="shared" ca="1" si="35"/>
        <v/>
      </c>
      <c r="AE44" s="5" t="str">
        <f t="shared" ca="1" si="35"/>
        <v/>
      </c>
      <c r="AF44" s="5" t="str">
        <f t="shared" ca="1" si="35"/>
        <v/>
      </c>
      <c r="AG44" s="5" t="str">
        <f t="shared" ca="1" si="35"/>
        <v/>
      </c>
      <c r="AH44" s="5" t="str">
        <f t="shared" ca="1" si="35"/>
        <v/>
      </c>
      <c r="AI44" s="5" t="str">
        <f t="shared" ca="1" si="35"/>
        <v/>
      </c>
      <c r="AJ44" s="5" t="str">
        <f t="shared" ca="1" si="35"/>
        <v/>
      </c>
      <c r="AK44" s="5" t="str">
        <f t="shared" ca="1" si="35"/>
        <v/>
      </c>
      <c r="AL44" s="5" t="str">
        <f t="shared" ca="1" si="35"/>
        <v/>
      </c>
      <c r="AM44" s="5" t="str">
        <f t="shared" ca="1" si="35"/>
        <v/>
      </c>
      <c r="AN44" s="5" t="str">
        <f t="shared" ca="1" si="35"/>
        <v/>
      </c>
      <c r="AO44" s="5" t="str">
        <f t="shared" ca="1" si="35"/>
        <v/>
      </c>
      <c r="AP44" s="5" t="str">
        <f t="shared" ca="1" si="35"/>
        <v/>
      </c>
      <c r="AQ44" s="5" t="str">
        <f t="shared" ca="1" si="35"/>
        <v/>
      </c>
      <c r="AR44" s="5" t="str">
        <f t="shared" ca="1" si="35"/>
        <v/>
      </c>
      <c r="AS44" s="5" t="str">
        <f t="shared" ca="1" si="35"/>
        <v/>
      </c>
      <c r="AT44" s="5" t="str">
        <f t="shared" ca="1" si="35"/>
        <v/>
      </c>
      <c r="AU44" s="5" t="str">
        <f t="shared" ca="1" si="35"/>
        <v/>
      </c>
      <c r="AV44" s="5" t="str">
        <f t="shared" ca="1" si="35"/>
        <v/>
      </c>
      <c r="AW44" s="5" t="str">
        <f t="shared" ca="1" si="35"/>
        <v/>
      </c>
      <c r="AX44" s="5" t="str">
        <f t="shared" ca="1" si="35"/>
        <v/>
      </c>
      <c r="AY44" s="5" t="str">
        <f t="shared" ca="1" si="35"/>
        <v/>
      </c>
      <c r="AZ44" s="5" t="str">
        <f t="shared" ca="1" si="35"/>
        <v/>
      </c>
      <c r="BA44" s="5" t="str">
        <f t="shared" ca="1" si="35"/>
        <v/>
      </c>
      <c r="BB44" s="5" t="str">
        <f t="shared" ca="1" si="35"/>
        <v/>
      </c>
      <c r="BC44" s="5" t="str">
        <f t="shared" ca="1" si="35"/>
        <v/>
      </c>
      <c r="BD44" s="5" t="str">
        <f t="shared" ca="1" si="35"/>
        <v/>
      </c>
      <c r="BE44" s="5" t="str">
        <f t="shared" ca="1" si="35"/>
        <v/>
      </c>
      <c r="BF44" s="5" t="str">
        <f t="shared" ca="1" si="35"/>
        <v/>
      </c>
      <c r="BG44" s="5" t="str">
        <f t="shared" ca="1" si="35"/>
        <v/>
      </c>
      <c r="BH44" s="5" t="str">
        <f t="shared" ca="1" si="35"/>
        <v/>
      </c>
      <c r="BI44" s="5" t="str">
        <f t="shared" ca="1" si="35"/>
        <v/>
      </c>
      <c r="BJ44" s="5" t="str">
        <f t="shared" ca="1" si="35"/>
        <v/>
      </c>
      <c r="BK44" s="5" t="str">
        <f t="shared" ca="1" si="35"/>
        <v/>
      </c>
      <c r="BL44" s="5" t="str">
        <f t="shared" ca="1" si="35"/>
        <v/>
      </c>
      <c r="BM44" s="5" t="str">
        <f t="shared" ca="1" si="35"/>
        <v/>
      </c>
      <c r="BN44" s="5" t="str">
        <f t="shared" ca="1" si="35"/>
        <v/>
      </c>
      <c r="BO44" s="5" t="str">
        <f t="shared" ref="BO44:CD44" ca="1" si="36">IF(ISBLANK(FirstYear),0,IF(BO4&lt;=FirstYear+Period,+BO43-BO25*(1-BookIncomeTax),""))</f>
        <v/>
      </c>
      <c r="BP44" s="5" t="str">
        <f t="shared" ca="1" si="36"/>
        <v/>
      </c>
      <c r="BQ44" s="5" t="str">
        <f t="shared" ca="1" si="36"/>
        <v/>
      </c>
      <c r="BR44" s="5" t="str">
        <f t="shared" ca="1" si="36"/>
        <v/>
      </c>
      <c r="BS44" s="5" t="str">
        <f t="shared" ca="1" si="36"/>
        <v/>
      </c>
      <c r="BT44" s="5" t="str">
        <f t="shared" ca="1" si="36"/>
        <v/>
      </c>
      <c r="BU44" s="5" t="str">
        <f t="shared" ca="1" si="36"/>
        <v/>
      </c>
      <c r="BV44" s="5" t="str">
        <f t="shared" ca="1" si="36"/>
        <v/>
      </c>
      <c r="BW44" s="5" t="str">
        <f t="shared" ca="1" si="36"/>
        <v/>
      </c>
      <c r="BX44" s="5" t="str">
        <f t="shared" ca="1" si="36"/>
        <v/>
      </c>
      <c r="BY44" s="5" t="str">
        <f t="shared" ca="1" si="36"/>
        <v/>
      </c>
      <c r="BZ44" s="5" t="str">
        <f t="shared" ca="1" si="36"/>
        <v/>
      </c>
      <c r="CA44" s="5" t="str">
        <f t="shared" ca="1" si="36"/>
        <v/>
      </c>
      <c r="CB44" s="5" t="str">
        <f t="shared" ca="1" si="36"/>
        <v/>
      </c>
      <c r="CC44" s="5" t="str">
        <f t="shared" ca="1" si="36"/>
        <v/>
      </c>
      <c r="CD44" s="5" t="str">
        <f t="shared" ca="1" si="36"/>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58" t="s">
        <v>199</v>
      </c>
      <c r="B46" s="57">
        <f ca="1">IF(ISERROR(NPV('LookUp Ranges'!$B$137,D44:OFFSET(D44,0,'LookUp Ranges'!B141-1))+C44),0,NPV('LookUp Ranges'!$B$137,D44:OFFSET(D44,0,'LookUp Ranges'!B141-1))+C44)</f>
        <v>0</v>
      </c>
      <c r="C46" s="39"/>
      <c r="CE46" s="30"/>
    </row>
    <row r="47" spans="1:83" x14ac:dyDescent="0.25">
      <c r="A47" s="81" t="str">
        <f>"(Discounted at "&amp;TEXT(WACC,"0.00%")&amp;" WACC rate)"</f>
        <v>(Discounted at 6.62% WACC rate)</v>
      </c>
      <c r="B47" s="82"/>
      <c r="C47" s="39"/>
      <c r="CE47" s="30"/>
    </row>
    <row r="48" spans="1:83" x14ac:dyDescent="0.25">
      <c r="A48" s="83" t="s">
        <v>200</v>
      </c>
      <c r="B48" s="84">
        <f ca="1">IF(ISERROR(IRR(C44:OFFSET(C44,0,'LookUp Ranges'!B141),-0.01)),0,IRR(C44:OFFSET(C44,0,'LookUp Ranges'!B141),-0.01))</f>
        <v>0</v>
      </c>
      <c r="C48" s="39"/>
      <c r="CE48" s="30"/>
    </row>
    <row r="49" spans="1:83" x14ac:dyDescent="0.25">
      <c r="B49" s="42"/>
      <c r="CE49" s="30"/>
    </row>
    <row r="50" spans="1:83" x14ac:dyDescent="0.25">
      <c r="A50" s="24" t="s">
        <v>107</v>
      </c>
      <c r="B50" s="10"/>
      <c r="C50" s="5">
        <f ca="1">+(C36/(1-BookIncomeTax))+C27-C25-C26</f>
        <v>0</v>
      </c>
      <c r="D50" s="5">
        <f t="shared" ref="D50:BO50" ca="1" si="37">+(D36/(1-BookIncomeTax))+D27-D25-D26</f>
        <v>0</v>
      </c>
      <c r="E50" s="5">
        <f t="shared" ca="1" si="37"/>
        <v>0</v>
      </c>
      <c r="F50" s="5">
        <f t="shared" ca="1" si="37"/>
        <v>0</v>
      </c>
      <c r="G50" s="5">
        <f t="shared" ca="1" si="37"/>
        <v>0</v>
      </c>
      <c r="H50" s="5">
        <f t="shared" ca="1" si="37"/>
        <v>0</v>
      </c>
      <c r="I50" s="5">
        <f t="shared" ca="1" si="37"/>
        <v>0</v>
      </c>
      <c r="J50" s="5">
        <f t="shared" ca="1" si="37"/>
        <v>0</v>
      </c>
      <c r="K50" s="5">
        <f t="shared" ca="1" si="37"/>
        <v>0</v>
      </c>
      <c r="L50" s="5">
        <f t="shared" ca="1" si="37"/>
        <v>0</v>
      </c>
      <c r="M50" s="5">
        <f t="shared" ca="1" si="37"/>
        <v>0</v>
      </c>
      <c r="N50" s="5">
        <f t="shared" ca="1" si="37"/>
        <v>0</v>
      </c>
      <c r="O50" s="5">
        <f t="shared" ca="1" si="37"/>
        <v>0</v>
      </c>
      <c r="P50" s="5">
        <f t="shared" ca="1" si="37"/>
        <v>0</v>
      </c>
      <c r="Q50" s="5">
        <f t="shared" ca="1" si="37"/>
        <v>0</v>
      </c>
      <c r="R50" s="5">
        <f t="shared" ca="1" si="37"/>
        <v>0</v>
      </c>
      <c r="S50" s="5">
        <f t="shared" ca="1" si="37"/>
        <v>0</v>
      </c>
      <c r="T50" s="5">
        <f t="shared" ca="1" si="37"/>
        <v>0</v>
      </c>
      <c r="U50" s="5">
        <f t="shared" ca="1" si="37"/>
        <v>0</v>
      </c>
      <c r="V50" s="5">
        <f t="shared" ca="1" si="37"/>
        <v>0</v>
      </c>
      <c r="W50" s="5">
        <f t="shared" ca="1" si="37"/>
        <v>0</v>
      </c>
      <c r="X50" s="5">
        <f t="shared" ca="1" si="37"/>
        <v>0</v>
      </c>
      <c r="Y50" s="5">
        <f t="shared" ca="1" si="37"/>
        <v>0</v>
      </c>
      <c r="Z50" s="5">
        <f t="shared" ca="1" si="37"/>
        <v>0</v>
      </c>
      <c r="AA50" s="5">
        <f t="shared" ca="1" si="37"/>
        <v>0</v>
      </c>
      <c r="AB50" s="5">
        <f t="shared" ca="1" si="37"/>
        <v>0</v>
      </c>
      <c r="AC50" s="5">
        <f t="shared" ca="1" si="37"/>
        <v>0</v>
      </c>
      <c r="AD50" s="5">
        <f t="shared" ca="1" si="37"/>
        <v>0</v>
      </c>
      <c r="AE50" s="5">
        <f t="shared" ca="1" si="37"/>
        <v>0</v>
      </c>
      <c r="AF50" s="5">
        <f t="shared" ca="1" si="37"/>
        <v>0</v>
      </c>
      <c r="AG50" s="5">
        <f t="shared" ca="1" si="37"/>
        <v>0</v>
      </c>
      <c r="AH50" s="5">
        <f t="shared" ca="1" si="37"/>
        <v>0</v>
      </c>
      <c r="AI50" s="5">
        <f t="shared" ca="1" si="37"/>
        <v>0</v>
      </c>
      <c r="AJ50" s="5">
        <f t="shared" ca="1" si="37"/>
        <v>0</v>
      </c>
      <c r="AK50" s="5">
        <f t="shared" ca="1" si="37"/>
        <v>0</v>
      </c>
      <c r="AL50" s="5">
        <f t="shared" ca="1" si="37"/>
        <v>0</v>
      </c>
      <c r="AM50" s="5">
        <f t="shared" ca="1" si="37"/>
        <v>0</v>
      </c>
      <c r="AN50" s="5">
        <f t="shared" ca="1" si="37"/>
        <v>0</v>
      </c>
      <c r="AO50" s="5">
        <f t="shared" ca="1" si="37"/>
        <v>0</v>
      </c>
      <c r="AP50" s="5">
        <f t="shared" ca="1" si="37"/>
        <v>0</v>
      </c>
      <c r="AQ50" s="5">
        <f t="shared" ca="1" si="37"/>
        <v>0</v>
      </c>
      <c r="AR50" s="5">
        <f t="shared" ca="1" si="37"/>
        <v>0</v>
      </c>
      <c r="AS50" s="5">
        <f t="shared" ca="1" si="37"/>
        <v>0</v>
      </c>
      <c r="AT50" s="5">
        <f t="shared" ca="1" si="37"/>
        <v>0</v>
      </c>
      <c r="AU50" s="5">
        <f t="shared" ca="1" si="37"/>
        <v>0</v>
      </c>
      <c r="AV50" s="5">
        <f t="shared" ca="1" si="37"/>
        <v>0</v>
      </c>
      <c r="AW50" s="5">
        <f t="shared" ca="1" si="37"/>
        <v>0</v>
      </c>
      <c r="AX50" s="5">
        <f t="shared" ca="1" si="37"/>
        <v>0</v>
      </c>
      <c r="AY50" s="5">
        <f t="shared" ca="1" si="37"/>
        <v>0</v>
      </c>
      <c r="AZ50" s="5">
        <f t="shared" ca="1" si="37"/>
        <v>0</v>
      </c>
      <c r="BA50" s="5">
        <f t="shared" ca="1" si="37"/>
        <v>0</v>
      </c>
      <c r="BB50" s="5">
        <f t="shared" ca="1" si="37"/>
        <v>0</v>
      </c>
      <c r="BC50" s="5">
        <f t="shared" ca="1" si="37"/>
        <v>0</v>
      </c>
      <c r="BD50" s="5">
        <f t="shared" ca="1" si="37"/>
        <v>0</v>
      </c>
      <c r="BE50" s="5">
        <f t="shared" ca="1" si="37"/>
        <v>0</v>
      </c>
      <c r="BF50" s="5">
        <f t="shared" ca="1" si="37"/>
        <v>0</v>
      </c>
      <c r="BG50" s="5">
        <f t="shared" ca="1" si="37"/>
        <v>0</v>
      </c>
      <c r="BH50" s="5">
        <f t="shared" ca="1" si="37"/>
        <v>0</v>
      </c>
      <c r="BI50" s="5">
        <f t="shared" ca="1" si="37"/>
        <v>0</v>
      </c>
      <c r="BJ50" s="5">
        <f t="shared" ca="1" si="37"/>
        <v>0</v>
      </c>
      <c r="BK50" s="5">
        <f t="shared" ca="1" si="37"/>
        <v>0</v>
      </c>
      <c r="BL50" s="5">
        <f t="shared" ca="1" si="37"/>
        <v>0</v>
      </c>
      <c r="BM50" s="5">
        <f t="shared" ca="1" si="37"/>
        <v>0</v>
      </c>
      <c r="BN50" s="5">
        <f t="shared" ca="1" si="37"/>
        <v>0</v>
      </c>
      <c r="BO50" s="5">
        <f t="shared" ca="1" si="37"/>
        <v>0</v>
      </c>
      <c r="BP50" s="5">
        <f t="shared" ref="BP50:CD50" ca="1" si="38">+(BP36/(1-BookIncomeTax))+BP27-BP25-BP26</f>
        <v>0</v>
      </c>
      <c r="BQ50" s="5">
        <f t="shared" ca="1" si="38"/>
        <v>0</v>
      </c>
      <c r="BR50" s="5">
        <f t="shared" ca="1" si="38"/>
        <v>0</v>
      </c>
      <c r="BS50" s="5">
        <f t="shared" ca="1" si="38"/>
        <v>0</v>
      </c>
      <c r="BT50" s="5">
        <f t="shared" ca="1" si="38"/>
        <v>0</v>
      </c>
      <c r="BU50" s="5">
        <f t="shared" ca="1" si="38"/>
        <v>0</v>
      </c>
      <c r="BV50" s="5">
        <f t="shared" ca="1" si="38"/>
        <v>0</v>
      </c>
      <c r="BW50" s="5">
        <f t="shared" ca="1" si="38"/>
        <v>0</v>
      </c>
      <c r="BX50" s="5">
        <f t="shared" ca="1" si="38"/>
        <v>0</v>
      </c>
      <c r="BY50" s="5">
        <f t="shared" ca="1" si="38"/>
        <v>0</v>
      </c>
      <c r="BZ50" s="5">
        <f t="shared" ca="1" si="38"/>
        <v>0</v>
      </c>
      <c r="CA50" s="5">
        <f t="shared" ca="1" si="38"/>
        <v>0</v>
      </c>
      <c r="CB50" s="5">
        <f t="shared" ca="1" si="38"/>
        <v>0</v>
      </c>
      <c r="CC50" s="5">
        <f t="shared" ca="1" si="38"/>
        <v>0</v>
      </c>
      <c r="CD50" s="5">
        <f t="shared" ca="1" si="38"/>
        <v>0</v>
      </c>
      <c r="CE50" s="5"/>
    </row>
    <row r="51" spans="1:83" x14ac:dyDescent="0.25">
      <c r="A51" s="24" t="s">
        <v>148</v>
      </c>
      <c r="B51" s="10"/>
      <c r="C51" s="5">
        <f t="shared" ref="C51:BN51" ca="1" si="39">C50-C20</f>
        <v>0</v>
      </c>
      <c r="D51" s="5">
        <f t="shared" ca="1" si="39"/>
        <v>0</v>
      </c>
      <c r="E51" s="5">
        <f t="shared" ca="1" si="39"/>
        <v>0</v>
      </c>
      <c r="F51" s="5">
        <f t="shared" ca="1" si="39"/>
        <v>0</v>
      </c>
      <c r="G51" s="5">
        <f t="shared" ca="1" si="39"/>
        <v>0</v>
      </c>
      <c r="H51" s="5">
        <f t="shared" ca="1" si="39"/>
        <v>0</v>
      </c>
      <c r="I51" s="5">
        <f t="shared" ca="1" si="39"/>
        <v>0</v>
      </c>
      <c r="J51" s="5">
        <f t="shared" ca="1" si="39"/>
        <v>0</v>
      </c>
      <c r="K51" s="5">
        <f t="shared" ca="1" si="39"/>
        <v>0</v>
      </c>
      <c r="L51" s="5">
        <f t="shared" ca="1" si="39"/>
        <v>0</v>
      </c>
      <c r="M51" s="5">
        <f t="shared" ca="1" si="39"/>
        <v>0</v>
      </c>
      <c r="N51" s="5">
        <f t="shared" ca="1" si="39"/>
        <v>0</v>
      </c>
      <c r="O51" s="5">
        <f t="shared" ca="1" si="39"/>
        <v>0</v>
      </c>
      <c r="P51" s="5">
        <f t="shared" ca="1" si="39"/>
        <v>0</v>
      </c>
      <c r="Q51" s="5">
        <f t="shared" ca="1" si="39"/>
        <v>0</v>
      </c>
      <c r="R51" s="5">
        <f t="shared" ca="1" si="39"/>
        <v>0</v>
      </c>
      <c r="S51" s="5">
        <f t="shared" ca="1" si="39"/>
        <v>0</v>
      </c>
      <c r="T51" s="5">
        <f t="shared" ca="1" si="39"/>
        <v>0</v>
      </c>
      <c r="U51" s="5">
        <f t="shared" ca="1" si="39"/>
        <v>0</v>
      </c>
      <c r="V51" s="5">
        <f t="shared" ca="1" si="39"/>
        <v>0</v>
      </c>
      <c r="W51" s="5">
        <f t="shared" ca="1" si="39"/>
        <v>0</v>
      </c>
      <c r="X51" s="5">
        <f t="shared" ca="1" si="39"/>
        <v>0</v>
      </c>
      <c r="Y51" s="5">
        <f t="shared" ca="1" si="39"/>
        <v>0</v>
      </c>
      <c r="Z51" s="5">
        <f t="shared" ca="1" si="39"/>
        <v>0</v>
      </c>
      <c r="AA51" s="5">
        <f t="shared" ca="1" si="39"/>
        <v>0</v>
      </c>
      <c r="AB51" s="5">
        <f t="shared" ca="1" si="39"/>
        <v>0</v>
      </c>
      <c r="AC51" s="5">
        <f t="shared" ca="1" si="39"/>
        <v>0</v>
      </c>
      <c r="AD51" s="5">
        <f t="shared" ca="1" si="39"/>
        <v>0</v>
      </c>
      <c r="AE51" s="5">
        <f t="shared" ca="1" si="39"/>
        <v>0</v>
      </c>
      <c r="AF51" s="5">
        <f t="shared" ca="1" si="39"/>
        <v>0</v>
      </c>
      <c r="AG51" s="5">
        <f t="shared" ca="1" si="39"/>
        <v>0</v>
      </c>
      <c r="AH51" s="5">
        <f t="shared" ca="1" si="39"/>
        <v>0</v>
      </c>
      <c r="AI51" s="5">
        <f t="shared" ca="1" si="39"/>
        <v>0</v>
      </c>
      <c r="AJ51" s="5">
        <f t="shared" ca="1" si="39"/>
        <v>0</v>
      </c>
      <c r="AK51" s="5">
        <f t="shared" ca="1" si="39"/>
        <v>0</v>
      </c>
      <c r="AL51" s="5">
        <f t="shared" ca="1" si="39"/>
        <v>0</v>
      </c>
      <c r="AM51" s="5">
        <f t="shared" ca="1" si="39"/>
        <v>0</v>
      </c>
      <c r="AN51" s="5">
        <f t="shared" ca="1" si="39"/>
        <v>0</v>
      </c>
      <c r="AO51" s="5">
        <f t="shared" ca="1" si="39"/>
        <v>0</v>
      </c>
      <c r="AP51" s="5">
        <f t="shared" ca="1" si="39"/>
        <v>0</v>
      </c>
      <c r="AQ51" s="5">
        <f t="shared" ca="1" si="39"/>
        <v>0</v>
      </c>
      <c r="AR51" s="5">
        <f t="shared" ca="1" si="39"/>
        <v>0</v>
      </c>
      <c r="AS51" s="5">
        <f t="shared" ca="1" si="39"/>
        <v>0</v>
      </c>
      <c r="AT51" s="5">
        <f t="shared" ca="1" si="39"/>
        <v>0</v>
      </c>
      <c r="AU51" s="5">
        <f t="shared" ca="1" si="39"/>
        <v>0</v>
      </c>
      <c r="AV51" s="5">
        <f t="shared" ca="1" si="39"/>
        <v>0</v>
      </c>
      <c r="AW51" s="5">
        <f t="shared" ca="1" si="39"/>
        <v>0</v>
      </c>
      <c r="AX51" s="5">
        <f t="shared" ca="1" si="39"/>
        <v>0</v>
      </c>
      <c r="AY51" s="5">
        <f t="shared" ca="1" si="39"/>
        <v>0</v>
      </c>
      <c r="AZ51" s="5">
        <f t="shared" ca="1" si="39"/>
        <v>0</v>
      </c>
      <c r="BA51" s="5">
        <f t="shared" ca="1" si="39"/>
        <v>0</v>
      </c>
      <c r="BB51" s="5">
        <f t="shared" ca="1" si="39"/>
        <v>0</v>
      </c>
      <c r="BC51" s="5">
        <f t="shared" ca="1" si="39"/>
        <v>0</v>
      </c>
      <c r="BD51" s="5">
        <f t="shared" ca="1" si="39"/>
        <v>0</v>
      </c>
      <c r="BE51" s="5">
        <f t="shared" ca="1" si="39"/>
        <v>0</v>
      </c>
      <c r="BF51" s="5">
        <f t="shared" ca="1" si="39"/>
        <v>0</v>
      </c>
      <c r="BG51" s="5">
        <f t="shared" ca="1" si="39"/>
        <v>0</v>
      </c>
      <c r="BH51" s="5">
        <f t="shared" ca="1" si="39"/>
        <v>0</v>
      </c>
      <c r="BI51" s="5">
        <f t="shared" ca="1" si="39"/>
        <v>0</v>
      </c>
      <c r="BJ51" s="5">
        <f t="shared" ca="1" si="39"/>
        <v>0</v>
      </c>
      <c r="BK51" s="5">
        <f t="shared" ca="1" si="39"/>
        <v>0</v>
      </c>
      <c r="BL51" s="5">
        <f t="shared" ca="1" si="39"/>
        <v>0</v>
      </c>
      <c r="BM51" s="5">
        <f t="shared" ca="1" si="39"/>
        <v>0</v>
      </c>
      <c r="BN51" s="5">
        <f t="shared" ca="1" si="39"/>
        <v>0</v>
      </c>
      <c r="BO51" s="5">
        <f t="shared" ref="BO51:CD51" ca="1" si="40">BO50-BO20</f>
        <v>0</v>
      </c>
      <c r="BP51" s="5">
        <f t="shared" ca="1" si="40"/>
        <v>0</v>
      </c>
      <c r="BQ51" s="5">
        <f t="shared" ca="1" si="40"/>
        <v>0</v>
      </c>
      <c r="BR51" s="5">
        <f t="shared" ca="1" si="40"/>
        <v>0</v>
      </c>
      <c r="BS51" s="5">
        <f t="shared" ca="1" si="40"/>
        <v>0</v>
      </c>
      <c r="BT51" s="5">
        <f t="shared" ca="1" si="40"/>
        <v>0</v>
      </c>
      <c r="BU51" s="5">
        <f t="shared" ca="1" si="40"/>
        <v>0</v>
      </c>
      <c r="BV51" s="5">
        <f t="shared" ca="1" si="40"/>
        <v>0</v>
      </c>
      <c r="BW51" s="5">
        <f t="shared" ca="1" si="40"/>
        <v>0</v>
      </c>
      <c r="BX51" s="5">
        <f t="shared" ca="1" si="40"/>
        <v>0</v>
      </c>
      <c r="BY51" s="5">
        <f t="shared" ca="1" si="40"/>
        <v>0</v>
      </c>
      <c r="BZ51" s="5">
        <f t="shared" ca="1" si="40"/>
        <v>0</v>
      </c>
      <c r="CA51" s="5">
        <f t="shared" ca="1" si="40"/>
        <v>0</v>
      </c>
      <c r="CB51" s="5">
        <f t="shared" ca="1" si="40"/>
        <v>0</v>
      </c>
      <c r="CC51" s="5">
        <f t="shared" ca="1" si="40"/>
        <v>0</v>
      </c>
      <c r="CD51" s="5">
        <f t="shared" ca="1" si="40"/>
        <v>0</v>
      </c>
      <c r="CE51" s="5"/>
    </row>
    <row r="52" spans="1:83" x14ac:dyDescent="0.25">
      <c r="A52" s="20" t="s">
        <v>227</v>
      </c>
      <c r="B52" s="10"/>
      <c r="C52" s="5">
        <f ca="1">C12/2*EQUITY</f>
        <v>0</v>
      </c>
      <c r="D52" s="5">
        <f t="shared" ref="D52:BO52" ca="1" si="41">(C12+D12)/2*EQUITY</f>
        <v>0</v>
      </c>
      <c r="E52" s="5">
        <f t="shared" ca="1" si="41"/>
        <v>0</v>
      </c>
      <c r="F52" s="5">
        <f t="shared" ca="1" si="41"/>
        <v>0</v>
      </c>
      <c r="G52" s="5">
        <f t="shared" ca="1" si="41"/>
        <v>0</v>
      </c>
      <c r="H52" s="5">
        <f t="shared" ca="1" si="41"/>
        <v>0</v>
      </c>
      <c r="I52" s="5">
        <f t="shared" ca="1" si="41"/>
        <v>0</v>
      </c>
      <c r="J52" s="5">
        <f t="shared" ca="1" si="41"/>
        <v>0</v>
      </c>
      <c r="K52" s="5">
        <f t="shared" ca="1" si="41"/>
        <v>0</v>
      </c>
      <c r="L52" s="5">
        <f t="shared" ca="1" si="41"/>
        <v>0</v>
      </c>
      <c r="M52" s="5">
        <f t="shared" ca="1" si="41"/>
        <v>0</v>
      </c>
      <c r="N52" s="5">
        <f t="shared" ca="1" si="41"/>
        <v>0</v>
      </c>
      <c r="O52" s="5">
        <f t="shared" ca="1" si="41"/>
        <v>0</v>
      </c>
      <c r="P52" s="5">
        <f t="shared" ca="1" si="41"/>
        <v>0</v>
      </c>
      <c r="Q52" s="5">
        <f t="shared" ca="1" si="41"/>
        <v>0</v>
      </c>
      <c r="R52" s="5">
        <f t="shared" ca="1" si="41"/>
        <v>0</v>
      </c>
      <c r="S52" s="5">
        <f t="shared" ca="1" si="41"/>
        <v>0</v>
      </c>
      <c r="T52" s="5">
        <f t="shared" ca="1" si="41"/>
        <v>0</v>
      </c>
      <c r="U52" s="5">
        <f t="shared" ca="1" si="41"/>
        <v>0</v>
      </c>
      <c r="V52" s="5">
        <f t="shared" ca="1" si="41"/>
        <v>0</v>
      </c>
      <c r="W52" s="5">
        <f t="shared" ca="1" si="41"/>
        <v>0</v>
      </c>
      <c r="X52" s="5">
        <f t="shared" ca="1" si="41"/>
        <v>0</v>
      </c>
      <c r="Y52" s="5">
        <f t="shared" ca="1" si="41"/>
        <v>0</v>
      </c>
      <c r="Z52" s="5">
        <f t="shared" ca="1" si="41"/>
        <v>0</v>
      </c>
      <c r="AA52" s="5">
        <f t="shared" ca="1" si="41"/>
        <v>0</v>
      </c>
      <c r="AB52" s="5">
        <f t="shared" ca="1" si="41"/>
        <v>0</v>
      </c>
      <c r="AC52" s="5">
        <f t="shared" ca="1" si="41"/>
        <v>0</v>
      </c>
      <c r="AD52" s="5">
        <f t="shared" ca="1" si="41"/>
        <v>0</v>
      </c>
      <c r="AE52" s="5">
        <f t="shared" ca="1" si="41"/>
        <v>0</v>
      </c>
      <c r="AF52" s="5">
        <f t="shared" ca="1" si="41"/>
        <v>0</v>
      </c>
      <c r="AG52" s="5">
        <f t="shared" ca="1" si="41"/>
        <v>0</v>
      </c>
      <c r="AH52" s="5">
        <f t="shared" ca="1" si="41"/>
        <v>0</v>
      </c>
      <c r="AI52" s="5">
        <f t="shared" ca="1" si="41"/>
        <v>0</v>
      </c>
      <c r="AJ52" s="5">
        <f t="shared" ca="1" si="41"/>
        <v>0</v>
      </c>
      <c r="AK52" s="5">
        <f t="shared" ca="1" si="41"/>
        <v>0</v>
      </c>
      <c r="AL52" s="5">
        <f t="shared" ca="1" si="41"/>
        <v>0</v>
      </c>
      <c r="AM52" s="5">
        <f t="shared" ca="1" si="41"/>
        <v>0</v>
      </c>
      <c r="AN52" s="5">
        <f t="shared" ca="1" si="41"/>
        <v>0</v>
      </c>
      <c r="AO52" s="5">
        <f t="shared" ca="1" si="41"/>
        <v>0</v>
      </c>
      <c r="AP52" s="5">
        <f t="shared" ca="1" si="41"/>
        <v>0</v>
      </c>
      <c r="AQ52" s="5">
        <f t="shared" ca="1" si="41"/>
        <v>0</v>
      </c>
      <c r="AR52" s="5">
        <f t="shared" ca="1" si="41"/>
        <v>0</v>
      </c>
      <c r="AS52" s="5">
        <f t="shared" ca="1" si="41"/>
        <v>0</v>
      </c>
      <c r="AT52" s="5">
        <f t="shared" ca="1" si="41"/>
        <v>0</v>
      </c>
      <c r="AU52" s="5">
        <f t="shared" ca="1" si="41"/>
        <v>0</v>
      </c>
      <c r="AV52" s="5">
        <f t="shared" ca="1" si="41"/>
        <v>0</v>
      </c>
      <c r="AW52" s="5">
        <f t="shared" ca="1" si="41"/>
        <v>0</v>
      </c>
      <c r="AX52" s="5">
        <f t="shared" ca="1" si="41"/>
        <v>0</v>
      </c>
      <c r="AY52" s="5">
        <f t="shared" ca="1" si="41"/>
        <v>0</v>
      </c>
      <c r="AZ52" s="5">
        <f t="shared" ca="1" si="41"/>
        <v>0</v>
      </c>
      <c r="BA52" s="5">
        <f t="shared" ca="1" si="41"/>
        <v>0</v>
      </c>
      <c r="BB52" s="5">
        <f t="shared" ca="1" si="41"/>
        <v>0</v>
      </c>
      <c r="BC52" s="5">
        <f t="shared" ca="1" si="41"/>
        <v>0</v>
      </c>
      <c r="BD52" s="5">
        <f t="shared" ca="1" si="41"/>
        <v>0</v>
      </c>
      <c r="BE52" s="5">
        <f t="shared" ca="1" si="41"/>
        <v>0</v>
      </c>
      <c r="BF52" s="5">
        <f t="shared" ca="1" si="41"/>
        <v>0</v>
      </c>
      <c r="BG52" s="5">
        <f t="shared" ca="1" si="41"/>
        <v>0</v>
      </c>
      <c r="BH52" s="5">
        <f t="shared" ca="1" si="41"/>
        <v>0</v>
      </c>
      <c r="BI52" s="5">
        <f t="shared" ca="1" si="41"/>
        <v>0</v>
      </c>
      <c r="BJ52" s="5">
        <f t="shared" ca="1" si="41"/>
        <v>0</v>
      </c>
      <c r="BK52" s="5">
        <f t="shared" ca="1" si="41"/>
        <v>0</v>
      </c>
      <c r="BL52" s="5">
        <f t="shared" ca="1" si="41"/>
        <v>0</v>
      </c>
      <c r="BM52" s="5">
        <f t="shared" ca="1" si="41"/>
        <v>0</v>
      </c>
      <c r="BN52" s="5">
        <f t="shared" ca="1" si="41"/>
        <v>0</v>
      </c>
      <c r="BO52" s="5">
        <f t="shared" ca="1" si="41"/>
        <v>0</v>
      </c>
      <c r="BP52" s="5">
        <f t="shared" ref="BP52:CD52" ca="1" si="42">(BO12+BP12)/2*EQUITY</f>
        <v>0</v>
      </c>
      <c r="BQ52" s="5">
        <f t="shared" ca="1" si="42"/>
        <v>0</v>
      </c>
      <c r="BR52" s="5">
        <f t="shared" ca="1" si="42"/>
        <v>0</v>
      </c>
      <c r="BS52" s="5">
        <f t="shared" ca="1" si="42"/>
        <v>0</v>
      </c>
      <c r="BT52" s="5">
        <f t="shared" ca="1" si="42"/>
        <v>0</v>
      </c>
      <c r="BU52" s="5">
        <f t="shared" ca="1" si="42"/>
        <v>0</v>
      </c>
      <c r="BV52" s="5">
        <f t="shared" ca="1" si="42"/>
        <v>0</v>
      </c>
      <c r="BW52" s="5">
        <f t="shared" ca="1" si="42"/>
        <v>0</v>
      </c>
      <c r="BX52" s="5">
        <f t="shared" ca="1" si="42"/>
        <v>0</v>
      </c>
      <c r="BY52" s="5">
        <f t="shared" ca="1" si="42"/>
        <v>0</v>
      </c>
      <c r="BZ52" s="5">
        <f t="shared" ca="1" si="42"/>
        <v>0</v>
      </c>
      <c r="CA52" s="5">
        <f t="shared" ca="1" si="42"/>
        <v>0</v>
      </c>
      <c r="CB52" s="5">
        <f t="shared" ca="1" si="42"/>
        <v>0</v>
      </c>
      <c r="CC52" s="5">
        <f t="shared" ca="1" si="42"/>
        <v>0</v>
      </c>
      <c r="CD52" s="5">
        <f t="shared" ca="1" si="42"/>
        <v>0</v>
      </c>
      <c r="CE52" s="5"/>
    </row>
    <row r="53" spans="1:83" x14ac:dyDescent="0.25">
      <c r="A53" s="20" t="s">
        <v>228</v>
      </c>
      <c r="B53" s="10"/>
      <c r="C53" s="38">
        <f t="shared" ref="C53:BN53" ca="1" si="43">IF(ROUND(C52,0)=0,0,IF(ECR="yes",C57/C52,C38/C52))</f>
        <v>0</v>
      </c>
      <c r="D53" s="38">
        <f t="shared" ca="1" si="43"/>
        <v>0</v>
      </c>
      <c r="E53" s="38">
        <f t="shared" ca="1" si="43"/>
        <v>0</v>
      </c>
      <c r="F53" s="38">
        <f t="shared" ca="1" si="43"/>
        <v>0</v>
      </c>
      <c r="G53" s="38">
        <f t="shared" ca="1" si="43"/>
        <v>0</v>
      </c>
      <c r="H53" s="38">
        <f t="shared" ca="1" si="43"/>
        <v>0</v>
      </c>
      <c r="I53" s="38">
        <f t="shared" ca="1" si="43"/>
        <v>0</v>
      </c>
      <c r="J53" s="38">
        <f t="shared" ca="1" si="43"/>
        <v>0</v>
      </c>
      <c r="K53" s="38">
        <f t="shared" ca="1" si="43"/>
        <v>0</v>
      </c>
      <c r="L53" s="38">
        <f t="shared" ca="1" si="43"/>
        <v>0</v>
      </c>
      <c r="M53" s="38">
        <f t="shared" ca="1" si="43"/>
        <v>0</v>
      </c>
      <c r="N53" s="38">
        <f t="shared" ca="1" si="43"/>
        <v>0</v>
      </c>
      <c r="O53" s="38">
        <f t="shared" ca="1" si="43"/>
        <v>0</v>
      </c>
      <c r="P53" s="38">
        <f t="shared" ca="1" si="43"/>
        <v>0</v>
      </c>
      <c r="Q53" s="38">
        <f t="shared" ca="1" si="43"/>
        <v>0</v>
      </c>
      <c r="R53" s="38">
        <f t="shared" ca="1" si="43"/>
        <v>0</v>
      </c>
      <c r="S53" s="38">
        <f t="shared" ca="1" si="43"/>
        <v>0</v>
      </c>
      <c r="T53" s="38">
        <f t="shared" ca="1" si="43"/>
        <v>0</v>
      </c>
      <c r="U53" s="38">
        <f t="shared" ca="1" si="43"/>
        <v>0</v>
      </c>
      <c r="V53" s="38">
        <f t="shared" ca="1" si="43"/>
        <v>0</v>
      </c>
      <c r="W53" s="38">
        <f t="shared" ca="1" si="43"/>
        <v>0</v>
      </c>
      <c r="X53" s="38">
        <f t="shared" ca="1" si="43"/>
        <v>0</v>
      </c>
      <c r="Y53" s="38">
        <f t="shared" ca="1" si="43"/>
        <v>0</v>
      </c>
      <c r="Z53" s="38">
        <f t="shared" ca="1" si="43"/>
        <v>0</v>
      </c>
      <c r="AA53" s="38">
        <f t="shared" ca="1" si="43"/>
        <v>0</v>
      </c>
      <c r="AB53" s="38">
        <f t="shared" ca="1" si="43"/>
        <v>0</v>
      </c>
      <c r="AC53" s="38">
        <f t="shared" ca="1" si="43"/>
        <v>0</v>
      </c>
      <c r="AD53" s="38">
        <f t="shared" ca="1" si="43"/>
        <v>0</v>
      </c>
      <c r="AE53" s="38">
        <f t="shared" ca="1" si="43"/>
        <v>0</v>
      </c>
      <c r="AF53" s="38">
        <f t="shared" ca="1" si="43"/>
        <v>0</v>
      </c>
      <c r="AG53" s="38">
        <f t="shared" ca="1" si="43"/>
        <v>0</v>
      </c>
      <c r="AH53" s="38">
        <f t="shared" ca="1" si="43"/>
        <v>0</v>
      </c>
      <c r="AI53" s="38">
        <f t="shared" ca="1" si="43"/>
        <v>0</v>
      </c>
      <c r="AJ53" s="38">
        <f t="shared" ca="1" si="43"/>
        <v>0</v>
      </c>
      <c r="AK53" s="38">
        <f t="shared" ca="1" si="43"/>
        <v>0</v>
      </c>
      <c r="AL53" s="38">
        <f t="shared" ca="1" si="43"/>
        <v>0</v>
      </c>
      <c r="AM53" s="38">
        <f t="shared" ca="1" si="43"/>
        <v>0</v>
      </c>
      <c r="AN53" s="38">
        <f t="shared" ca="1" si="43"/>
        <v>0</v>
      </c>
      <c r="AO53" s="38">
        <f t="shared" ca="1" si="43"/>
        <v>0</v>
      </c>
      <c r="AP53" s="38">
        <f t="shared" ca="1" si="43"/>
        <v>0</v>
      </c>
      <c r="AQ53" s="38">
        <f t="shared" ca="1" si="43"/>
        <v>0</v>
      </c>
      <c r="AR53" s="38">
        <f t="shared" ca="1" si="43"/>
        <v>0</v>
      </c>
      <c r="AS53" s="38">
        <f t="shared" ca="1" si="43"/>
        <v>0</v>
      </c>
      <c r="AT53" s="38">
        <f t="shared" ca="1" si="43"/>
        <v>0</v>
      </c>
      <c r="AU53" s="38">
        <f t="shared" ca="1" si="43"/>
        <v>0</v>
      </c>
      <c r="AV53" s="38">
        <f t="shared" ca="1" si="43"/>
        <v>0</v>
      </c>
      <c r="AW53" s="38">
        <f t="shared" ca="1" si="43"/>
        <v>0</v>
      </c>
      <c r="AX53" s="38">
        <f t="shared" ca="1" si="43"/>
        <v>0</v>
      </c>
      <c r="AY53" s="38">
        <f t="shared" ca="1" si="43"/>
        <v>0</v>
      </c>
      <c r="AZ53" s="38">
        <f t="shared" ca="1" si="43"/>
        <v>0</v>
      </c>
      <c r="BA53" s="38">
        <f t="shared" ca="1" si="43"/>
        <v>0</v>
      </c>
      <c r="BB53" s="38">
        <f t="shared" ca="1" si="43"/>
        <v>0</v>
      </c>
      <c r="BC53" s="38">
        <f t="shared" ca="1" si="43"/>
        <v>0</v>
      </c>
      <c r="BD53" s="38">
        <f t="shared" ca="1" si="43"/>
        <v>0</v>
      </c>
      <c r="BE53" s="38">
        <f t="shared" ca="1" si="43"/>
        <v>0</v>
      </c>
      <c r="BF53" s="38">
        <f t="shared" ca="1" si="43"/>
        <v>0</v>
      </c>
      <c r="BG53" s="38">
        <f t="shared" ca="1" si="43"/>
        <v>0</v>
      </c>
      <c r="BH53" s="38">
        <f t="shared" ca="1" si="43"/>
        <v>0</v>
      </c>
      <c r="BI53" s="38">
        <f t="shared" ca="1" si="43"/>
        <v>0</v>
      </c>
      <c r="BJ53" s="38">
        <f t="shared" ca="1" si="43"/>
        <v>0</v>
      </c>
      <c r="BK53" s="38">
        <f t="shared" ca="1" si="43"/>
        <v>0</v>
      </c>
      <c r="BL53" s="38">
        <f t="shared" ca="1" si="43"/>
        <v>0</v>
      </c>
      <c r="BM53" s="38">
        <f t="shared" ca="1" si="43"/>
        <v>0</v>
      </c>
      <c r="BN53" s="38">
        <f t="shared" ca="1" si="43"/>
        <v>0</v>
      </c>
      <c r="BO53" s="38">
        <f t="shared" ref="BO53:CD53" ca="1" si="44">IF(ROUND(BO52,0)=0,0,IF(ECR="yes",BO57/BO52,BO38/BO52))</f>
        <v>0</v>
      </c>
      <c r="BP53" s="38">
        <f t="shared" ca="1" si="44"/>
        <v>0</v>
      </c>
      <c r="BQ53" s="38">
        <f t="shared" ca="1" si="44"/>
        <v>0</v>
      </c>
      <c r="BR53" s="38">
        <f t="shared" ca="1" si="44"/>
        <v>0</v>
      </c>
      <c r="BS53" s="38">
        <f t="shared" ca="1" si="44"/>
        <v>0</v>
      </c>
      <c r="BT53" s="38">
        <f t="shared" ca="1" si="44"/>
        <v>0</v>
      </c>
      <c r="BU53" s="38">
        <f t="shared" ca="1" si="44"/>
        <v>0</v>
      </c>
      <c r="BV53" s="38">
        <f t="shared" ca="1" si="44"/>
        <v>0</v>
      </c>
      <c r="BW53" s="38">
        <f t="shared" ca="1" si="44"/>
        <v>0</v>
      </c>
      <c r="BX53" s="38">
        <f t="shared" ca="1" si="44"/>
        <v>0</v>
      </c>
      <c r="BY53" s="38">
        <f t="shared" ca="1" si="44"/>
        <v>0</v>
      </c>
      <c r="BZ53" s="38">
        <f t="shared" ca="1" si="44"/>
        <v>0</v>
      </c>
      <c r="CA53" s="38">
        <f t="shared" ca="1" si="44"/>
        <v>0</v>
      </c>
      <c r="CB53" s="38">
        <f t="shared" ca="1" si="44"/>
        <v>0</v>
      </c>
      <c r="CC53" s="38">
        <f t="shared" ca="1" si="44"/>
        <v>0</v>
      </c>
      <c r="CD53" s="38">
        <f t="shared" ca="1" si="44"/>
        <v>0</v>
      </c>
      <c r="CE53" s="5"/>
    </row>
    <row r="54" spans="1:83" ht="16.5" thickBot="1" x14ac:dyDescent="0.3">
      <c r="A54" s="20"/>
      <c r="B54" s="1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87" t="s">
        <v>230</v>
      </c>
      <c r="B55" s="85"/>
    </row>
    <row r="56" spans="1:83" x14ac:dyDescent="0.25">
      <c r="A56" s="64" t="s">
        <v>229</v>
      </c>
      <c r="C56" s="5">
        <f ca="1">C12/2</f>
        <v>0</v>
      </c>
      <c r="D56" s="5">
        <f t="shared" ref="D56:BO56" ca="1" si="45">(C12+D12)/2</f>
        <v>0</v>
      </c>
      <c r="E56" s="5">
        <f t="shared" ca="1" si="45"/>
        <v>0</v>
      </c>
      <c r="F56" s="5">
        <f t="shared" ca="1" si="45"/>
        <v>0</v>
      </c>
      <c r="G56" s="5">
        <f t="shared" ca="1" si="45"/>
        <v>0</v>
      </c>
      <c r="H56" s="5">
        <f t="shared" ca="1" si="45"/>
        <v>0</v>
      </c>
      <c r="I56" s="5">
        <f t="shared" ca="1" si="45"/>
        <v>0</v>
      </c>
      <c r="J56" s="5">
        <f t="shared" ca="1" si="45"/>
        <v>0</v>
      </c>
      <c r="K56" s="5">
        <f t="shared" ca="1" si="45"/>
        <v>0</v>
      </c>
      <c r="L56" s="5">
        <f t="shared" ca="1" si="45"/>
        <v>0</v>
      </c>
      <c r="M56" s="5">
        <f t="shared" ca="1" si="45"/>
        <v>0</v>
      </c>
      <c r="N56" s="5">
        <f t="shared" ca="1" si="45"/>
        <v>0</v>
      </c>
      <c r="O56" s="5">
        <f t="shared" ca="1" si="45"/>
        <v>0</v>
      </c>
      <c r="P56" s="5">
        <f t="shared" ca="1" si="45"/>
        <v>0</v>
      </c>
      <c r="Q56" s="5">
        <f t="shared" ca="1" si="45"/>
        <v>0</v>
      </c>
      <c r="R56" s="5">
        <f t="shared" ca="1" si="45"/>
        <v>0</v>
      </c>
      <c r="S56" s="5">
        <f t="shared" ca="1" si="45"/>
        <v>0</v>
      </c>
      <c r="T56" s="5">
        <f t="shared" ca="1" si="45"/>
        <v>0</v>
      </c>
      <c r="U56" s="5">
        <f t="shared" ca="1" si="45"/>
        <v>0</v>
      </c>
      <c r="V56" s="5">
        <f t="shared" ca="1" si="45"/>
        <v>0</v>
      </c>
      <c r="W56" s="5">
        <f t="shared" ca="1" si="45"/>
        <v>0</v>
      </c>
      <c r="X56" s="5">
        <f t="shared" ca="1" si="45"/>
        <v>0</v>
      </c>
      <c r="Y56" s="5">
        <f t="shared" ca="1" si="45"/>
        <v>0</v>
      </c>
      <c r="Z56" s="5">
        <f t="shared" ca="1" si="45"/>
        <v>0</v>
      </c>
      <c r="AA56" s="5">
        <f t="shared" ca="1" si="45"/>
        <v>0</v>
      </c>
      <c r="AB56" s="5">
        <f t="shared" ca="1" si="45"/>
        <v>0</v>
      </c>
      <c r="AC56" s="5">
        <f t="shared" ca="1" si="45"/>
        <v>0</v>
      </c>
      <c r="AD56" s="5">
        <f t="shared" ca="1" si="45"/>
        <v>0</v>
      </c>
      <c r="AE56" s="5">
        <f t="shared" ca="1" si="45"/>
        <v>0</v>
      </c>
      <c r="AF56" s="5">
        <f t="shared" ca="1" si="45"/>
        <v>0</v>
      </c>
      <c r="AG56" s="5">
        <f t="shared" ca="1" si="45"/>
        <v>0</v>
      </c>
      <c r="AH56" s="5">
        <f t="shared" ca="1" si="45"/>
        <v>0</v>
      </c>
      <c r="AI56" s="5">
        <f t="shared" ca="1" si="45"/>
        <v>0</v>
      </c>
      <c r="AJ56" s="5">
        <f t="shared" ca="1" si="45"/>
        <v>0</v>
      </c>
      <c r="AK56" s="5">
        <f t="shared" ca="1" si="45"/>
        <v>0</v>
      </c>
      <c r="AL56" s="5">
        <f t="shared" ca="1" si="45"/>
        <v>0</v>
      </c>
      <c r="AM56" s="5">
        <f t="shared" ca="1" si="45"/>
        <v>0</v>
      </c>
      <c r="AN56" s="5">
        <f t="shared" ca="1" si="45"/>
        <v>0</v>
      </c>
      <c r="AO56" s="5">
        <f t="shared" ca="1" si="45"/>
        <v>0</v>
      </c>
      <c r="AP56" s="5">
        <f t="shared" ca="1" si="45"/>
        <v>0</v>
      </c>
      <c r="AQ56" s="5">
        <f t="shared" ca="1" si="45"/>
        <v>0</v>
      </c>
      <c r="AR56" s="5">
        <f t="shared" ca="1" si="45"/>
        <v>0</v>
      </c>
      <c r="AS56" s="5">
        <f t="shared" ca="1" si="45"/>
        <v>0</v>
      </c>
      <c r="AT56" s="5">
        <f t="shared" ca="1" si="45"/>
        <v>0</v>
      </c>
      <c r="AU56" s="5">
        <f t="shared" ca="1" si="45"/>
        <v>0</v>
      </c>
      <c r="AV56" s="5">
        <f t="shared" ca="1" si="45"/>
        <v>0</v>
      </c>
      <c r="AW56" s="5">
        <f t="shared" ca="1" si="45"/>
        <v>0</v>
      </c>
      <c r="AX56" s="5">
        <f t="shared" ca="1" si="45"/>
        <v>0</v>
      </c>
      <c r="AY56" s="5">
        <f t="shared" ca="1" si="45"/>
        <v>0</v>
      </c>
      <c r="AZ56" s="5">
        <f t="shared" ca="1" si="45"/>
        <v>0</v>
      </c>
      <c r="BA56" s="5">
        <f t="shared" ca="1" si="45"/>
        <v>0</v>
      </c>
      <c r="BB56" s="5">
        <f t="shared" ca="1" si="45"/>
        <v>0</v>
      </c>
      <c r="BC56" s="5">
        <f t="shared" ca="1" si="45"/>
        <v>0</v>
      </c>
      <c r="BD56" s="5">
        <f t="shared" ca="1" si="45"/>
        <v>0</v>
      </c>
      <c r="BE56" s="5">
        <f t="shared" ca="1" si="45"/>
        <v>0</v>
      </c>
      <c r="BF56" s="5">
        <f t="shared" ca="1" si="45"/>
        <v>0</v>
      </c>
      <c r="BG56" s="5">
        <f t="shared" ca="1" si="45"/>
        <v>0</v>
      </c>
      <c r="BH56" s="5">
        <f t="shared" ca="1" si="45"/>
        <v>0</v>
      </c>
      <c r="BI56" s="5">
        <f t="shared" ca="1" si="45"/>
        <v>0</v>
      </c>
      <c r="BJ56" s="5">
        <f t="shared" ca="1" si="45"/>
        <v>0</v>
      </c>
      <c r="BK56" s="5">
        <f t="shared" ca="1" si="45"/>
        <v>0</v>
      </c>
      <c r="BL56" s="5">
        <f t="shared" ca="1" si="45"/>
        <v>0</v>
      </c>
      <c r="BM56" s="5">
        <f t="shared" ca="1" si="45"/>
        <v>0</v>
      </c>
      <c r="BN56" s="5">
        <f t="shared" ca="1" si="45"/>
        <v>0</v>
      </c>
      <c r="BO56" s="5">
        <f t="shared" ca="1" si="45"/>
        <v>0</v>
      </c>
      <c r="BP56" s="5">
        <f t="shared" ref="BP56:CD56" ca="1" si="46">(BO12+BP12)/2</f>
        <v>0</v>
      </c>
      <c r="BQ56" s="5">
        <f t="shared" ca="1" si="46"/>
        <v>0</v>
      </c>
      <c r="BR56" s="5">
        <f t="shared" ca="1" si="46"/>
        <v>0</v>
      </c>
      <c r="BS56" s="5">
        <f t="shared" ca="1" si="46"/>
        <v>0</v>
      </c>
      <c r="BT56" s="5">
        <f t="shared" ca="1" si="46"/>
        <v>0</v>
      </c>
      <c r="BU56" s="5">
        <f t="shared" ca="1" si="46"/>
        <v>0</v>
      </c>
      <c r="BV56" s="5">
        <f t="shared" ca="1" si="46"/>
        <v>0</v>
      </c>
      <c r="BW56" s="5">
        <f t="shared" ca="1" si="46"/>
        <v>0</v>
      </c>
      <c r="BX56" s="5">
        <f t="shared" ca="1" si="46"/>
        <v>0</v>
      </c>
      <c r="BY56" s="5">
        <f t="shared" ca="1" si="46"/>
        <v>0</v>
      </c>
      <c r="BZ56" s="5">
        <f t="shared" ca="1" si="46"/>
        <v>0</v>
      </c>
      <c r="CA56" s="5">
        <f t="shared" ca="1" si="46"/>
        <v>0</v>
      </c>
      <c r="CB56" s="5">
        <f t="shared" ca="1" si="46"/>
        <v>0</v>
      </c>
      <c r="CC56" s="5">
        <f t="shared" ca="1" si="46"/>
        <v>0</v>
      </c>
      <c r="CD56" s="5">
        <f t="shared" ca="1" si="46"/>
        <v>0</v>
      </c>
      <c r="CE56" s="5"/>
    </row>
    <row r="57" spans="1:83" s="10" customFormat="1" x14ac:dyDescent="0.25">
      <c r="A57" s="53" t="s">
        <v>231</v>
      </c>
      <c r="B57" s="69"/>
      <c r="C57" s="27">
        <f t="shared" ref="C57:BN57" ca="1" si="47">C56*$B$13*$B$14</f>
        <v>0</v>
      </c>
      <c r="D57" s="27">
        <f t="shared" ca="1" si="47"/>
        <v>0</v>
      </c>
      <c r="E57" s="27">
        <f t="shared" ca="1" si="47"/>
        <v>0</v>
      </c>
      <c r="F57" s="27">
        <f t="shared" ca="1" si="47"/>
        <v>0</v>
      </c>
      <c r="G57" s="27">
        <f t="shared" ca="1" si="47"/>
        <v>0</v>
      </c>
      <c r="H57" s="27">
        <f t="shared" ca="1" si="47"/>
        <v>0</v>
      </c>
      <c r="I57" s="27">
        <f t="shared" ca="1" si="47"/>
        <v>0</v>
      </c>
      <c r="J57" s="27">
        <f t="shared" ca="1" si="47"/>
        <v>0</v>
      </c>
      <c r="K57" s="27">
        <f t="shared" ca="1" si="47"/>
        <v>0</v>
      </c>
      <c r="L57" s="27">
        <f t="shared" ca="1" si="47"/>
        <v>0</v>
      </c>
      <c r="M57" s="27">
        <f t="shared" ca="1" si="47"/>
        <v>0</v>
      </c>
      <c r="N57" s="27">
        <f t="shared" ca="1" si="47"/>
        <v>0</v>
      </c>
      <c r="O57" s="27">
        <f t="shared" ca="1" si="47"/>
        <v>0</v>
      </c>
      <c r="P57" s="27">
        <f t="shared" ca="1" si="47"/>
        <v>0</v>
      </c>
      <c r="Q57" s="27">
        <f t="shared" ca="1" si="47"/>
        <v>0</v>
      </c>
      <c r="R57" s="27">
        <f t="shared" ca="1" si="47"/>
        <v>0</v>
      </c>
      <c r="S57" s="27">
        <f t="shared" ca="1" si="47"/>
        <v>0</v>
      </c>
      <c r="T57" s="27">
        <f t="shared" ca="1" si="47"/>
        <v>0</v>
      </c>
      <c r="U57" s="27">
        <f t="shared" ca="1" si="47"/>
        <v>0</v>
      </c>
      <c r="V57" s="27">
        <f t="shared" ca="1" si="47"/>
        <v>0</v>
      </c>
      <c r="W57" s="27">
        <f t="shared" ca="1" si="47"/>
        <v>0</v>
      </c>
      <c r="X57" s="27">
        <f t="shared" ca="1" si="47"/>
        <v>0</v>
      </c>
      <c r="Y57" s="27">
        <f t="shared" ca="1" si="47"/>
        <v>0</v>
      </c>
      <c r="Z57" s="27">
        <f t="shared" ca="1" si="47"/>
        <v>0</v>
      </c>
      <c r="AA57" s="27">
        <f t="shared" ca="1" si="47"/>
        <v>0</v>
      </c>
      <c r="AB57" s="27">
        <f t="shared" ca="1" si="47"/>
        <v>0</v>
      </c>
      <c r="AC57" s="27">
        <f t="shared" ca="1" si="47"/>
        <v>0</v>
      </c>
      <c r="AD57" s="27">
        <f t="shared" ca="1" si="47"/>
        <v>0</v>
      </c>
      <c r="AE57" s="27">
        <f t="shared" ca="1" si="47"/>
        <v>0</v>
      </c>
      <c r="AF57" s="27">
        <f t="shared" ca="1" si="47"/>
        <v>0</v>
      </c>
      <c r="AG57" s="27">
        <f t="shared" ca="1" si="47"/>
        <v>0</v>
      </c>
      <c r="AH57" s="27">
        <f t="shared" ca="1" si="47"/>
        <v>0</v>
      </c>
      <c r="AI57" s="27">
        <f t="shared" ca="1" si="47"/>
        <v>0</v>
      </c>
      <c r="AJ57" s="27">
        <f t="shared" ca="1" si="47"/>
        <v>0</v>
      </c>
      <c r="AK57" s="27">
        <f t="shared" ca="1" si="47"/>
        <v>0</v>
      </c>
      <c r="AL57" s="27">
        <f t="shared" ca="1" si="47"/>
        <v>0</v>
      </c>
      <c r="AM57" s="27">
        <f t="shared" ca="1" si="47"/>
        <v>0</v>
      </c>
      <c r="AN57" s="27">
        <f t="shared" ca="1" si="47"/>
        <v>0</v>
      </c>
      <c r="AO57" s="27">
        <f t="shared" ca="1" si="47"/>
        <v>0</v>
      </c>
      <c r="AP57" s="27">
        <f t="shared" ca="1" si="47"/>
        <v>0</v>
      </c>
      <c r="AQ57" s="27">
        <f t="shared" ca="1" si="47"/>
        <v>0</v>
      </c>
      <c r="AR57" s="27">
        <f t="shared" ca="1" si="47"/>
        <v>0</v>
      </c>
      <c r="AS57" s="27">
        <f t="shared" ca="1" si="47"/>
        <v>0</v>
      </c>
      <c r="AT57" s="27">
        <f t="shared" ca="1" si="47"/>
        <v>0</v>
      </c>
      <c r="AU57" s="27">
        <f t="shared" ca="1" si="47"/>
        <v>0</v>
      </c>
      <c r="AV57" s="27">
        <f t="shared" ca="1" si="47"/>
        <v>0</v>
      </c>
      <c r="AW57" s="27">
        <f t="shared" ca="1" si="47"/>
        <v>0</v>
      </c>
      <c r="AX57" s="27">
        <f t="shared" ca="1" si="47"/>
        <v>0</v>
      </c>
      <c r="AY57" s="27">
        <f t="shared" ca="1" si="47"/>
        <v>0</v>
      </c>
      <c r="AZ57" s="27">
        <f t="shared" ca="1" si="47"/>
        <v>0</v>
      </c>
      <c r="BA57" s="27">
        <f t="shared" ca="1" si="47"/>
        <v>0</v>
      </c>
      <c r="BB57" s="27">
        <f t="shared" ca="1" si="47"/>
        <v>0</v>
      </c>
      <c r="BC57" s="27">
        <f t="shared" ca="1" si="47"/>
        <v>0</v>
      </c>
      <c r="BD57" s="27">
        <f t="shared" ca="1" si="47"/>
        <v>0</v>
      </c>
      <c r="BE57" s="27">
        <f t="shared" ca="1" si="47"/>
        <v>0</v>
      </c>
      <c r="BF57" s="27">
        <f t="shared" ca="1" si="47"/>
        <v>0</v>
      </c>
      <c r="BG57" s="27">
        <f t="shared" ca="1" si="47"/>
        <v>0</v>
      </c>
      <c r="BH57" s="27">
        <f t="shared" ca="1" si="47"/>
        <v>0</v>
      </c>
      <c r="BI57" s="27">
        <f t="shared" ca="1" si="47"/>
        <v>0</v>
      </c>
      <c r="BJ57" s="27">
        <f t="shared" ca="1" si="47"/>
        <v>0</v>
      </c>
      <c r="BK57" s="27">
        <f t="shared" ca="1" si="47"/>
        <v>0</v>
      </c>
      <c r="BL57" s="27">
        <f t="shared" ca="1" si="47"/>
        <v>0</v>
      </c>
      <c r="BM57" s="27">
        <f t="shared" ca="1" si="47"/>
        <v>0</v>
      </c>
      <c r="BN57" s="27">
        <f t="shared" ca="1" si="47"/>
        <v>0</v>
      </c>
      <c r="BO57" s="27">
        <f t="shared" ref="BO57:CD57" ca="1" si="48">BO56*$B$13*$B$14</f>
        <v>0</v>
      </c>
      <c r="BP57" s="27">
        <f t="shared" ca="1" si="48"/>
        <v>0</v>
      </c>
      <c r="BQ57" s="27">
        <f t="shared" ca="1" si="48"/>
        <v>0</v>
      </c>
      <c r="BR57" s="27">
        <f t="shared" ca="1" si="48"/>
        <v>0</v>
      </c>
      <c r="BS57" s="27">
        <f t="shared" ca="1" si="48"/>
        <v>0</v>
      </c>
      <c r="BT57" s="27">
        <f t="shared" ca="1" si="48"/>
        <v>0</v>
      </c>
      <c r="BU57" s="27">
        <f t="shared" ca="1" si="48"/>
        <v>0</v>
      </c>
      <c r="BV57" s="27">
        <f t="shared" ca="1" si="48"/>
        <v>0</v>
      </c>
      <c r="BW57" s="27">
        <f t="shared" ca="1" si="48"/>
        <v>0</v>
      </c>
      <c r="BX57" s="27">
        <f t="shared" ca="1" si="48"/>
        <v>0</v>
      </c>
      <c r="BY57" s="27">
        <f t="shared" ca="1" si="48"/>
        <v>0</v>
      </c>
      <c r="BZ57" s="27">
        <f t="shared" ca="1" si="48"/>
        <v>0</v>
      </c>
      <c r="CA57" s="27">
        <f t="shared" ca="1" si="48"/>
        <v>0</v>
      </c>
      <c r="CB57" s="27">
        <f t="shared" ca="1" si="48"/>
        <v>0</v>
      </c>
      <c r="CC57" s="27">
        <f t="shared" ca="1" si="48"/>
        <v>0</v>
      </c>
      <c r="CD57" s="27">
        <f t="shared" ca="1" si="48"/>
        <v>0</v>
      </c>
      <c r="CE57" s="5"/>
    </row>
    <row r="58" spans="1:83" s="10" customFormat="1" x14ac:dyDescent="0.25">
      <c r="A58" s="64"/>
      <c r="B58" s="86"/>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5"/>
    </row>
    <row r="59" spans="1:83" s="10" customFormat="1" x14ac:dyDescent="0.25">
      <c r="A59" s="64"/>
      <c r="B59" s="7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88" t="s">
        <v>210</v>
      </c>
      <c r="B60" s="71"/>
      <c r="C60" s="5">
        <f t="shared" ref="C60:BN60" ca="1" si="49">C21</f>
        <v>0</v>
      </c>
      <c r="D60" s="5">
        <f t="shared" ca="1" si="49"/>
        <v>0</v>
      </c>
      <c r="E60" s="5">
        <f t="shared" ca="1" si="49"/>
        <v>0</v>
      </c>
      <c r="F60" s="5">
        <f t="shared" ca="1" si="49"/>
        <v>0</v>
      </c>
      <c r="G60" s="5">
        <f t="shared" ca="1" si="49"/>
        <v>0</v>
      </c>
      <c r="H60" s="5">
        <f t="shared" ca="1" si="49"/>
        <v>0</v>
      </c>
      <c r="I60" s="5">
        <f t="shared" ca="1" si="49"/>
        <v>0</v>
      </c>
      <c r="J60" s="5">
        <f t="shared" ca="1" si="49"/>
        <v>0</v>
      </c>
      <c r="K60" s="5">
        <f t="shared" ca="1" si="49"/>
        <v>0</v>
      </c>
      <c r="L60" s="5">
        <f t="shared" ca="1" si="49"/>
        <v>0</v>
      </c>
      <c r="M60" s="5">
        <f t="shared" ca="1" si="49"/>
        <v>0</v>
      </c>
      <c r="N60" s="5">
        <f t="shared" ca="1" si="49"/>
        <v>0</v>
      </c>
      <c r="O60" s="5">
        <f t="shared" ca="1" si="49"/>
        <v>0</v>
      </c>
      <c r="P60" s="5">
        <f t="shared" ca="1" si="49"/>
        <v>0</v>
      </c>
      <c r="Q60" s="5">
        <f t="shared" ca="1" si="49"/>
        <v>0</v>
      </c>
      <c r="R60" s="5">
        <f t="shared" ca="1" si="49"/>
        <v>0</v>
      </c>
      <c r="S60" s="5">
        <f t="shared" ca="1" si="49"/>
        <v>0</v>
      </c>
      <c r="T60" s="5">
        <f t="shared" ca="1" si="49"/>
        <v>0</v>
      </c>
      <c r="U60" s="5">
        <f t="shared" ca="1" si="49"/>
        <v>0</v>
      </c>
      <c r="V60" s="5">
        <f t="shared" ca="1" si="49"/>
        <v>0</v>
      </c>
      <c r="W60" s="5">
        <f t="shared" ca="1" si="49"/>
        <v>0</v>
      </c>
      <c r="X60" s="5">
        <f t="shared" ca="1" si="49"/>
        <v>0</v>
      </c>
      <c r="Y60" s="5">
        <f t="shared" ca="1" si="49"/>
        <v>0</v>
      </c>
      <c r="Z60" s="5">
        <f t="shared" ca="1" si="49"/>
        <v>0</v>
      </c>
      <c r="AA60" s="5">
        <f t="shared" ca="1" si="49"/>
        <v>0</v>
      </c>
      <c r="AB60" s="5">
        <f t="shared" ca="1" si="49"/>
        <v>0</v>
      </c>
      <c r="AC60" s="5">
        <f t="shared" ca="1" si="49"/>
        <v>0</v>
      </c>
      <c r="AD60" s="5">
        <f t="shared" ca="1" si="49"/>
        <v>0</v>
      </c>
      <c r="AE60" s="5">
        <f t="shared" ca="1" si="49"/>
        <v>0</v>
      </c>
      <c r="AF60" s="5">
        <f t="shared" ca="1" si="49"/>
        <v>0</v>
      </c>
      <c r="AG60" s="5">
        <f t="shared" ca="1" si="49"/>
        <v>0</v>
      </c>
      <c r="AH60" s="5">
        <f t="shared" ca="1" si="49"/>
        <v>0</v>
      </c>
      <c r="AI60" s="5">
        <f t="shared" ca="1" si="49"/>
        <v>0</v>
      </c>
      <c r="AJ60" s="5">
        <f t="shared" ca="1" si="49"/>
        <v>0</v>
      </c>
      <c r="AK60" s="5">
        <f t="shared" ca="1" si="49"/>
        <v>0</v>
      </c>
      <c r="AL60" s="5">
        <f t="shared" ca="1" si="49"/>
        <v>0</v>
      </c>
      <c r="AM60" s="5">
        <f t="shared" ca="1" si="49"/>
        <v>0</v>
      </c>
      <c r="AN60" s="5">
        <f t="shared" ca="1" si="49"/>
        <v>0</v>
      </c>
      <c r="AO60" s="5">
        <f t="shared" ca="1" si="49"/>
        <v>0</v>
      </c>
      <c r="AP60" s="5">
        <f t="shared" ca="1" si="49"/>
        <v>0</v>
      </c>
      <c r="AQ60" s="5">
        <f t="shared" ca="1" si="49"/>
        <v>0</v>
      </c>
      <c r="AR60" s="5">
        <f t="shared" ca="1" si="49"/>
        <v>0</v>
      </c>
      <c r="AS60" s="5">
        <f t="shared" ca="1" si="49"/>
        <v>0</v>
      </c>
      <c r="AT60" s="5">
        <f t="shared" ca="1" si="49"/>
        <v>0</v>
      </c>
      <c r="AU60" s="5">
        <f t="shared" ca="1" si="49"/>
        <v>0</v>
      </c>
      <c r="AV60" s="5">
        <f t="shared" ca="1" si="49"/>
        <v>0</v>
      </c>
      <c r="AW60" s="5">
        <f t="shared" ca="1" si="49"/>
        <v>0</v>
      </c>
      <c r="AX60" s="5">
        <f t="shared" ca="1" si="49"/>
        <v>0</v>
      </c>
      <c r="AY60" s="5">
        <f t="shared" ca="1" si="49"/>
        <v>0</v>
      </c>
      <c r="AZ60" s="5">
        <f t="shared" ca="1" si="49"/>
        <v>0</v>
      </c>
      <c r="BA60" s="5">
        <f t="shared" ca="1" si="49"/>
        <v>0</v>
      </c>
      <c r="BB60" s="5">
        <f t="shared" ca="1" si="49"/>
        <v>0</v>
      </c>
      <c r="BC60" s="5">
        <f t="shared" ca="1" si="49"/>
        <v>0</v>
      </c>
      <c r="BD60" s="5">
        <f t="shared" ca="1" si="49"/>
        <v>0</v>
      </c>
      <c r="BE60" s="5">
        <f t="shared" ca="1" si="49"/>
        <v>0</v>
      </c>
      <c r="BF60" s="5">
        <f t="shared" ca="1" si="49"/>
        <v>0</v>
      </c>
      <c r="BG60" s="5">
        <f t="shared" ca="1" si="49"/>
        <v>0</v>
      </c>
      <c r="BH60" s="5">
        <f t="shared" ca="1" si="49"/>
        <v>0</v>
      </c>
      <c r="BI60" s="5">
        <f t="shared" ca="1" si="49"/>
        <v>0</v>
      </c>
      <c r="BJ60" s="5">
        <f t="shared" ca="1" si="49"/>
        <v>0</v>
      </c>
      <c r="BK60" s="5">
        <f t="shared" ca="1" si="49"/>
        <v>0</v>
      </c>
      <c r="BL60" s="5">
        <f t="shared" ca="1" si="49"/>
        <v>0</v>
      </c>
      <c r="BM60" s="5">
        <f t="shared" ca="1" si="49"/>
        <v>0</v>
      </c>
      <c r="BN60" s="5">
        <f t="shared" ca="1" si="49"/>
        <v>0</v>
      </c>
      <c r="BO60" s="5">
        <f t="shared" ref="BO60:CD60" ca="1" si="50">BO21</f>
        <v>0</v>
      </c>
      <c r="BP60" s="5">
        <f t="shared" ca="1" si="50"/>
        <v>0</v>
      </c>
      <c r="BQ60" s="5">
        <f t="shared" ca="1" si="50"/>
        <v>0</v>
      </c>
      <c r="BR60" s="5">
        <f t="shared" ca="1" si="50"/>
        <v>0</v>
      </c>
      <c r="BS60" s="5">
        <f t="shared" ca="1" si="50"/>
        <v>0</v>
      </c>
      <c r="BT60" s="5">
        <f t="shared" ca="1" si="50"/>
        <v>0</v>
      </c>
      <c r="BU60" s="5">
        <f t="shared" ca="1" si="50"/>
        <v>0</v>
      </c>
      <c r="BV60" s="5">
        <f t="shared" ca="1" si="50"/>
        <v>0</v>
      </c>
      <c r="BW60" s="5">
        <f t="shared" ca="1" si="50"/>
        <v>0</v>
      </c>
      <c r="BX60" s="5">
        <f t="shared" ca="1" si="50"/>
        <v>0</v>
      </c>
      <c r="BY60" s="5">
        <f t="shared" ca="1" si="50"/>
        <v>0</v>
      </c>
      <c r="BZ60" s="5">
        <f t="shared" ca="1" si="50"/>
        <v>0</v>
      </c>
      <c r="CA60" s="5">
        <f t="shared" ca="1" si="50"/>
        <v>0</v>
      </c>
      <c r="CB60" s="5">
        <f t="shared" ca="1" si="50"/>
        <v>0</v>
      </c>
      <c r="CC60" s="5">
        <f t="shared" ca="1" si="50"/>
        <v>0</v>
      </c>
      <c r="CD60" s="5">
        <f t="shared" ca="1" si="50"/>
        <v>0</v>
      </c>
    </row>
    <row r="61" spans="1:83" s="49" customFormat="1" x14ac:dyDescent="0.25">
      <c r="A61" s="64" t="s">
        <v>232</v>
      </c>
      <c r="C61" s="5">
        <f t="shared" ref="C61:BN61" ca="1" si="51">-(DEBT*DEBT_INT_RATE)*C56</f>
        <v>0</v>
      </c>
      <c r="D61" s="5">
        <f t="shared" ca="1" si="51"/>
        <v>0</v>
      </c>
      <c r="E61" s="5">
        <f t="shared" ca="1" si="51"/>
        <v>0</v>
      </c>
      <c r="F61" s="5">
        <f t="shared" ca="1" si="51"/>
        <v>0</v>
      </c>
      <c r="G61" s="5">
        <f t="shared" ca="1" si="51"/>
        <v>0</v>
      </c>
      <c r="H61" s="5">
        <f t="shared" ca="1" si="51"/>
        <v>0</v>
      </c>
      <c r="I61" s="5">
        <f t="shared" ca="1" si="51"/>
        <v>0</v>
      </c>
      <c r="J61" s="5">
        <f t="shared" ca="1" si="51"/>
        <v>0</v>
      </c>
      <c r="K61" s="5">
        <f t="shared" ca="1" si="51"/>
        <v>0</v>
      </c>
      <c r="L61" s="5">
        <f t="shared" ca="1" si="51"/>
        <v>0</v>
      </c>
      <c r="M61" s="5">
        <f t="shared" ca="1" si="51"/>
        <v>0</v>
      </c>
      <c r="N61" s="5">
        <f t="shared" ca="1" si="51"/>
        <v>0</v>
      </c>
      <c r="O61" s="5">
        <f t="shared" ca="1" si="51"/>
        <v>0</v>
      </c>
      <c r="P61" s="5">
        <f t="shared" ca="1" si="51"/>
        <v>0</v>
      </c>
      <c r="Q61" s="5">
        <f t="shared" ca="1" si="51"/>
        <v>0</v>
      </c>
      <c r="R61" s="5">
        <f t="shared" ca="1" si="51"/>
        <v>0</v>
      </c>
      <c r="S61" s="5">
        <f t="shared" ca="1" si="51"/>
        <v>0</v>
      </c>
      <c r="T61" s="5">
        <f t="shared" ca="1" si="51"/>
        <v>0</v>
      </c>
      <c r="U61" s="5">
        <f t="shared" ca="1" si="51"/>
        <v>0</v>
      </c>
      <c r="V61" s="5">
        <f t="shared" ca="1" si="51"/>
        <v>0</v>
      </c>
      <c r="W61" s="5">
        <f t="shared" ca="1" si="51"/>
        <v>0</v>
      </c>
      <c r="X61" s="5">
        <f t="shared" ca="1" si="51"/>
        <v>0</v>
      </c>
      <c r="Y61" s="5">
        <f t="shared" ca="1" si="51"/>
        <v>0</v>
      </c>
      <c r="Z61" s="5">
        <f t="shared" ca="1" si="51"/>
        <v>0</v>
      </c>
      <c r="AA61" s="5">
        <f t="shared" ca="1" si="51"/>
        <v>0</v>
      </c>
      <c r="AB61" s="5">
        <f t="shared" ca="1" si="51"/>
        <v>0</v>
      </c>
      <c r="AC61" s="5">
        <f t="shared" ca="1" si="51"/>
        <v>0</v>
      </c>
      <c r="AD61" s="5">
        <f t="shared" ca="1" si="51"/>
        <v>0</v>
      </c>
      <c r="AE61" s="5">
        <f t="shared" ca="1" si="51"/>
        <v>0</v>
      </c>
      <c r="AF61" s="5">
        <f t="shared" ca="1" si="51"/>
        <v>0</v>
      </c>
      <c r="AG61" s="5">
        <f t="shared" ca="1" si="51"/>
        <v>0</v>
      </c>
      <c r="AH61" s="5">
        <f t="shared" ca="1" si="51"/>
        <v>0</v>
      </c>
      <c r="AI61" s="5">
        <f t="shared" ca="1" si="51"/>
        <v>0</v>
      </c>
      <c r="AJ61" s="5">
        <f t="shared" ca="1" si="51"/>
        <v>0</v>
      </c>
      <c r="AK61" s="5">
        <f t="shared" ca="1" si="51"/>
        <v>0</v>
      </c>
      <c r="AL61" s="5">
        <f t="shared" ca="1" si="51"/>
        <v>0</v>
      </c>
      <c r="AM61" s="5">
        <f t="shared" ca="1" si="51"/>
        <v>0</v>
      </c>
      <c r="AN61" s="5">
        <f t="shared" ca="1" si="51"/>
        <v>0</v>
      </c>
      <c r="AO61" s="5">
        <f t="shared" ca="1" si="51"/>
        <v>0</v>
      </c>
      <c r="AP61" s="5">
        <f t="shared" ca="1" si="51"/>
        <v>0</v>
      </c>
      <c r="AQ61" s="5">
        <f t="shared" ca="1" si="51"/>
        <v>0</v>
      </c>
      <c r="AR61" s="5">
        <f t="shared" ca="1" si="51"/>
        <v>0</v>
      </c>
      <c r="AS61" s="5">
        <f t="shared" ca="1" si="51"/>
        <v>0</v>
      </c>
      <c r="AT61" s="5">
        <f t="shared" ca="1" si="51"/>
        <v>0</v>
      </c>
      <c r="AU61" s="5">
        <f t="shared" ca="1" si="51"/>
        <v>0</v>
      </c>
      <c r="AV61" s="5">
        <f t="shared" ca="1" si="51"/>
        <v>0</v>
      </c>
      <c r="AW61" s="5">
        <f t="shared" ca="1" si="51"/>
        <v>0</v>
      </c>
      <c r="AX61" s="5">
        <f t="shared" ca="1" si="51"/>
        <v>0</v>
      </c>
      <c r="AY61" s="5">
        <f t="shared" ca="1" si="51"/>
        <v>0</v>
      </c>
      <c r="AZ61" s="5">
        <f t="shared" ca="1" si="51"/>
        <v>0</v>
      </c>
      <c r="BA61" s="5">
        <f t="shared" ca="1" si="51"/>
        <v>0</v>
      </c>
      <c r="BB61" s="5">
        <f t="shared" ca="1" si="51"/>
        <v>0</v>
      </c>
      <c r="BC61" s="5">
        <f t="shared" ca="1" si="51"/>
        <v>0</v>
      </c>
      <c r="BD61" s="5">
        <f t="shared" ca="1" si="51"/>
        <v>0</v>
      </c>
      <c r="BE61" s="5">
        <f t="shared" ca="1" si="51"/>
        <v>0</v>
      </c>
      <c r="BF61" s="5">
        <f t="shared" ca="1" si="51"/>
        <v>0</v>
      </c>
      <c r="BG61" s="5">
        <f t="shared" ca="1" si="51"/>
        <v>0</v>
      </c>
      <c r="BH61" s="5">
        <f t="shared" ca="1" si="51"/>
        <v>0</v>
      </c>
      <c r="BI61" s="5">
        <f t="shared" ca="1" si="51"/>
        <v>0</v>
      </c>
      <c r="BJ61" s="5">
        <f t="shared" ca="1" si="51"/>
        <v>0</v>
      </c>
      <c r="BK61" s="5">
        <f t="shared" ca="1" si="51"/>
        <v>0</v>
      </c>
      <c r="BL61" s="5">
        <f t="shared" ca="1" si="51"/>
        <v>0</v>
      </c>
      <c r="BM61" s="5">
        <f t="shared" ca="1" si="51"/>
        <v>0</v>
      </c>
      <c r="BN61" s="5">
        <f t="shared" ca="1" si="51"/>
        <v>0</v>
      </c>
      <c r="BO61" s="5">
        <f t="shared" ref="BO61:CD61" ca="1" si="52">-(DEBT*DEBT_INT_RATE)*BO56</f>
        <v>0</v>
      </c>
      <c r="BP61" s="5">
        <f t="shared" ca="1" si="52"/>
        <v>0</v>
      </c>
      <c r="BQ61" s="5">
        <f t="shared" ca="1" si="52"/>
        <v>0</v>
      </c>
      <c r="BR61" s="5">
        <f t="shared" ca="1" si="52"/>
        <v>0</v>
      </c>
      <c r="BS61" s="5">
        <f t="shared" ca="1" si="52"/>
        <v>0</v>
      </c>
      <c r="BT61" s="5">
        <f t="shared" ca="1" si="52"/>
        <v>0</v>
      </c>
      <c r="BU61" s="5">
        <f t="shared" ca="1" si="52"/>
        <v>0</v>
      </c>
      <c r="BV61" s="5">
        <f t="shared" ca="1" si="52"/>
        <v>0</v>
      </c>
      <c r="BW61" s="5">
        <f t="shared" ca="1" si="52"/>
        <v>0</v>
      </c>
      <c r="BX61" s="5">
        <f t="shared" ca="1" si="52"/>
        <v>0</v>
      </c>
      <c r="BY61" s="5">
        <f t="shared" ca="1" si="52"/>
        <v>0</v>
      </c>
      <c r="BZ61" s="5">
        <f t="shared" ca="1" si="52"/>
        <v>0</v>
      </c>
      <c r="CA61" s="5">
        <f t="shared" ca="1" si="52"/>
        <v>0</v>
      </c>
      <c r="CB61" s="5">
        <f t="shared" ca="1" si="52"/>
        <v>0</v>
      </c>
      <c r="CC61" s="5">
        <f t="shared" ca="1" si="52"/>
        <v>0</v>
      </c>
      <c r="CD61" s="5">
        <f t="shared" ca="1" si="52"/>
        <v>0</v>
      </c>
    </row>
    <row r="62" spans="1:83" x14ac:dyDescent="0.25">
      <c r="A62" s="88" t="s">
        <v>205</v>
      </c>
      <c r="B62" s="11"/>
      <c r="C62" s="5">
        <f t="shared" ref="C62:AH62" ca="1" si="53">-SUM(C60:C61)*BookIncomeTax</f>
        <v>0</v>
      </c>
      <c r="D62" s="5">
        <f t="shared" ca="1" si="53"/>
        <v>0</v>
      </c>
      <c r="E62" s="5">
        <f t="shared" ca="1" si="53"/>
        <v>0</v>
      </c>
      <c r="F62" s="5">
        <f t="shared" ca="1" si="53"/>
        <v>0</v>
      </c>
      <c r="G62" s="5">
        <f t="shared" ca="1" si="53"/>
        <v>0</v>
      </c>
      <c r="H62" s="5">
        <f t="shared" ca="1" si="53"/>
        <v>0</v>
      </c>
      <c r="I62" s="5">
        <f t="shared" ca="1" si="53"/>
        <v>0</v>
      </c>
      <c r="J62" s="5">
        <f t="shared" ca="1" si="53"/>
        <v>0</v>
      </c>
      <c r="K62" s="5">
        <f t="shared" ca="1" si="53"/>
        <v>0</v>
      </c>
      <c r="L62" s="5">
        <f t="shared" ca="1" si="53"/>
        <v>0</v>
      </c>
      <c r="M62" s="5">
        <f t="shared" ca="1" si="53"/>
        <v>0</v>
      </c>
      <c r="N62" s="5">
        <f t="shared" ca="1" si="53"/>
        <v>0</v>
      </c>
      <c r="O62" s="5">
        <f t="shared" ca="1" si="53"/>
        <v>0</v>
      </c>
      <c r="P62" s="5">
        <f t="shared" ca="1" si="53"/>
        <v>0</v>
      </c>
      <c r="Q62" s="5">
        <f t="shared" ca="1" si="53"/>
        <v>0</v>
      </c>
      <c r="R62" s="5">
        <f t="shared" ca="1" si="53"/>
        <v>0</v>
      </c>
      <c r="S62" s="5">
        <f t="shared" ca="1" si="53"/>
        <v>0</v>
      </c>
      <c r="T62" s="5">
        <f t="shared" ca="1" si="53"/>
        <v>0</v>
      </c>
      <c r="U62" s="5">
        <f t="shared" ca="1" si="53"/>
        <v>0</v>
      </c>
      <c r="V62" s="5">
        <f t="shared" ca="1" si="53"/>
        <v>0</v>
      </c>
      <c r="W62" s="5">
        <f t="shared" ca="1" si="53"/>
        <v>0</v>
      </c>
      <c r="X62" s="5">
        <f t="shared" ca="1" si="53"/>
        <v>0</v>
      </c>
      <c r="Y62" s="5">
        <f t="shared" ca="1" si="53"/>
        <v>0</v>
      </c>
      <c r="Z62" s="5">
        <f t="shared" ca="1" si="53"/>
        <v>0</v>
      </c>
      <c r="AA62" s="5">
        <f t="shared" ca="1" si="53"/>
        <v>0</v>
      </c>
      <c r="AB62" s="5">
        <f t="shared" ca="1" si="53"/>
        <v>0</v>
      </c>
      <c r="AC62" s="5">
        <f t="shared" ca="1" si="53"/>
        <v>0</v>
      </c>
      <c r="AD62" s="5">
        <f t="shared" ca="1" si="53"/>
        <v>0</v>
      </c>
      <c r="AE62" s="5">
        <f t="shared" ca="1" si="53"/>
        <v>0</v>
      </c>
      <c r="AF62" s="5">
        <f t="shared" ca="1" si="53"/>
        <v>0</v>
      </c>
      <c r="AG62" s="5">
        <f t="shared" ca="1" si="53"/>
        <v>0</v>
      </c>
      <c r="AH62" s="5">
        <f t="shared" ca="1" si="53"/>
        <v>0</v>
      </c>
      <c r="AI62" s="5">
        <f t="shared" ref="AI62:BN62" ca="1" si="54">-SUM(AI60:AI61)*BookIncomeTax</f>
        <v>0</v>
      </c>
      <c r="AJ62" s="5">
        <f t="shared" ca="1" si="54"/>
        <v>0</v>
      </c>
      <c r="AK62" s="5">
        <f t="shared" ca="1" si="54"/>
        <v>0</v>
      </c>
      <c r="AL62" s="5">
        <f t="shared" ca="1" si="54"/>
        <v>0</v>
      </c>
      <c r="AM62" s="5">
        <f t="shared" ca="1" si="54"/>
        <v>0</v>
      </c>
      <c r="AN62" s="5">
        <f t="shared" ca="1" si="54"/>
        <v>0</v>
      </c>
      <c r="AO62" s="5">
        <f t="shared" ca="1" si="54"/>
        <v>0</v>
      </c>
      <c r="AP62" s="5">
        <f t="shared" ca="1" si="54"/>
        <v>0</v>
      </c>
      <c r="AQ62" s="5">
        <f t="shared" ca="1" si="54"/>
        <v>0</v>
      </c>
      <c r="AR62" s="5">
        <f t="shared" ca="1" si="54"/>
        <v>0</v>
      </c>
      <c r="AS62" s="5">
        <f t="shared" ca="1" si="54"/>
        <v>0</v>
      </c>
      <c r="AT62" s="5">
        <f t="shared" ca="1" si="54"/>
        <v>0</v>
      </c>
      <c r="AU62" s="5">
        <f t="shared" ca="1" si="54"/>
        <v>0</v>
      </c>
      <c r="AV62" s="5">
        <f t="shared" ca="1" si="54"/>
        <v>0</v>
      </c>
      <c r="AW62" s="5">
        <f t="shared" ca="1" si="54"/>
        <v>0</v>
      </c>
      <c r="AX62" s="5">
        <f t="shared" ca="1" si="54"/>
        <v>0</v>
      </c>
      <c r="AY62" s="5">
        <f t="shared" ca="1" si="54"/>
        <v>0</v>
      </c>
      <c r="AZ62" s="5">
        <f t="shared" ca="1" si="54"/>
        <v>0</v>
      </c>
      <c r="BA62" s="5">
        <f t="shared" ca="1" si="54"/>
        <v>0</v>
      </c>
      <c r="BB62" s="5">
        <f t="shared" ca="1" si="54"/>
        <v>0</v>
      </c>
      <c r="BC62" s="5">
        <f t="shared" ca="1" si="54"/>
        <v>0</v>
      </c>
      <c r="BD62" s="5">
        <f t="shared" ca="1" si="54"/>
        <v>0</v>
      </c>
      <c r="BE62" s="5">
        <f t="shared" ca="1" si="54"/>
        <v>0</v>
      </c>
      <c r="BF62" s="5">
        <f t="shared" ca="1" si="54"/>
        <v>0</v>
      </c>
      <c r="BG62" s="5">
        <f t="shared" ca="1" si="54"/>
        <v>0</v>
      </c>
      <c r="BH62" s="5">
        <f t="shared" ca="1" si="54"/>
        <v>0</v>
      </c>
      <c r="BI62" s="5">
        <f t="shared" ca="1" si="54"/>
        <v>0</v>
      </c>
      <c r="BJ62" s="5">
        <f t="shared" ca="1" si="54"/>
        <v>0</v>
      </c>
      <c r="BK62" s="5">
        <f t="shared" ca="1" si="54"/>
        <v>0</v>
      </c>
      <c r="BL62" s="5">
        <f t="shared" ca="1" si="54"/>
        <v>0</v>
      </c>
      <c r="BM62" s="5">
        <f t="shared" ca="1" si="54"/>
        <v>0</v>
      </c>
      <c r="BN62" s="5">
        <f t="shared" ca="1" si="54"/>
        <v>0</v>
      </c>
      <c r="BO62" s="5">
        <f t="shared" ref="BO62:CD62" ca="1" si="55">-SUM(BO60:BO61)*BookIncomeTax</f>
        <v>0</v>
      </c>
      <c r="BP62" s="5">
        <f t="shared" ca="1" si="55"/>
        <v>0</v>
      </c>
      <c r="BQ62" s="5">
        <f t="shared" ca="1" si="55"/>
        <v>0</v>
      </c>
      <c r="BR62" s="5">
        <f t="shared" ca="1" si="55"/>
        <v>0</v>
      </c>
      <c r="BS62" s="5">
        <f t="shared" ca="1" si="55"/>
        <v>0</v>
      </c>
      <c r="BT62" s="5">
        <f t="shared" ca="1" si="55"/>
        <v>0</v>
      </c>
      <c r="BU62" s="5">
        <f t="shared" ca="1" si="55"/>
        <v>0</v>
      </c>
      <c r="BV62" s="5">
        <f t="shared" ca="1" si="55"/>
        <v>0</v>
      </c>
      <c r="BW62" s="5">
        <f t="shared" ca="1" si="55"/>
        <v>0</v>
      </c>
      <c r="BX62" s="5">
        <f t="shared" ca="1" si="55"/>
        <v>0</v>
      </c>
      <c r="BY62" s="5">
        <f t="shared" ca="1" si="55"/>
        <v>0</v>
      </c>
      <c r="BZ62" s="5">
        <f t="shared" ca="1" si="55"/>
        <v>0</v>
      </c>
      <c r="CA62" s="5">
        <f t="shared" ca="1" si="55"/>
        <v>0</v>
      </c>
      <c r="CB62" s="5">
        <f t="shared" ca="1" si="55"/>
        <v>0</v>
      </c>
      <c r="CC62" s="5">
        <f t="shared" ca="1" si="55"/>
        <v>0</v>
      </c>
      <c r="CD62" s="5">
        <f t="shared" ca="1" si="55"/>
        <v>0</v>
      </c>
      <c r="CE62" s="5"/>
    </row>
    <row r="63" spans="1:83" x14ac:dyDescent="0.25">
      <c r="A63" s="90" t="s">
        <v>209</v>
      </c>
      <c r="B63" s="91"/>
      <c r="C63" s="27">
        <f t="shared" ref="C63:BN63" ca="1" si="56">SUM(C60:C62)</f>
        <v>0</v>
      </c>
      <c r="D63" s="27">
        <f t="shared" ca="1" si="56"/>
        <v>0</v>
      </c>
      <c r="E63" s="27">
        <f t="shared" ca="1" si="56"/>
        <v>0</v>
      </c>
      <c r="F63" s="27">
        <f t="shared" ca="1" si="56"/>
        <v>0</v>
      </c>
      <c r="G63" s="27">
        <f t="shared" ca="1" si="56"/>
        <v>0</v>
      </c>
      <c r="H63" s="27">
        <f t="shared" ca="1" si="56"/>
        <v>0</v>
      </c>
      <c r="I63" s="27">
        <f t="shared" ca="1" si="56"/>
        <v>0</v>
      </c>
      <c r="J63" s="27">
        <f t="shared" ca="1" si="56"/>
        <v>0</v>
      </c>
      <c r="K63" s="27">
        <f t="shared" ca="1" si="56"/>
        <v>0</v>
      </c>
      <c r="L63" s="27">
        <f t="shared" ca="1" si="56"/>
        <v>0</v>
      </c>
      <c r="M63" s="27">
        <f t="shared" ca="1" si="56"/>
        <v>0</v>
      </c>
      <c r="N63" s="27">
        <f t="shared" ca="1" si="56"/>
        <v>0</v>
      </c>
      <c r="O63" s="27">
        <f t="shared" ca="1" si="56"/>
        <v>0</v>
      </c>
      <c r="P63" s="27">
        <f t="shared" ca="1" si="56"/>
        <v>0</v>
      </c>
      <c r="Q63" s="27">
        <f t="shared" ca="1" si="56"/>
        <v>0</v>
      </c>
      <c r="R63" s="27">
        <f t="shared" ca="1" si="56"/>
        <v>0</v>
      </c>
      <c r="S63" s="27">
        <f t="shared" ca="1" si="56"/>
        <v>0</v>
      </c>
      <c r="T63" s="27">
        <f t="shared" ca="1" si="56"/>
        <v>0</v>
      </c>
      <c r="U63" s="27">
        <f t="shared" ca="1" si="56"/>
        <v>0</v>
      </c>
      <c r="V63" s="27">
        <f t="shared" ca="1" si="56"/>
        <v>0</v>
      </c>
      <c r="W63" s="27">
        <f t="shared" ca="1" si="56"/>
        <v>0</v>
      </c>
      <c r="X63" s="27">
        <f t="shared" ca="1" si="56"/>
        <v>0</v>
      </c>
      <c r="Y63" s="27">
        <f t="shared" ca="1" si="56"/>
        <v>0</v>
      </c>
      <c r="Z63" s="27">
        <f t="shared" ca="1" si="56"/>
        <v>0</v>
      </c>
      <c r="AA63" s="27">
        <f t="shared" ca="1" si="56"/>
        <v>0</v>
      </c>
      <c r="AB63" s="27">
        <f t="shared" ca="1" si="56"/>
        <v>0</v>
      </c>
      <c r="AC63" s="27">
        <f t="shared" ca="1" si="56"/>
        <v>0</v>
      </c>
      <c r="AD63" s="27">
        <f t="shared" ca="1" si="56"/>
        <v>0</v>
      </c>
      <c r="AE63" s="27">
        <f t="shared" ca="1" si="56"/>
        <v>0</v>
      </c>
      <c r="AF63" s="27">
        <f t="shared" ca="1" si="56"/>
        <v>0</v>
      </c>
      <c r="AG63" s="27">
        <f t="shared" ca="1" si="56"/>
        <v>0</v>
      </c>
      <c r="AH63" s="27">
        <f t="shared" ca="1" si="56"/>
        <v>0</v>
      </c>
      <c r="AI63" s="27">
        <f t="shared" ca="1" si="56"/>
        <v>0</v>
      </c>
      <c r="AJ63" s="27">
        <f t="shared" ca="1" si="56"/>
        <v>0</v>
      </c>
      <c r="AK63" s="27">
        <f t="shared" ca="1" si="56"/>
        <v>0</v>
      </c>
      <c r="AL63" s="27">
        <f t="shared" ca="1" si="56"/>
        <v>0</v>
      </c>
      <c r="AM63" s="27">
        <f t="shared" ca="1" si="56"/>
        <v>0</v>
      </c>
      <c r="AN63" s="27">
        <f t="shared" ca="1" si="56"/>
        <v>0</v>
      </c>
      <c r="AO63" s="27">
        <f t="shared" ca="1" si="56"/>
        <v>0</v>
      </c>
      <c r="AP63" s="27">
        <f t="shared" ca="1" si="56"/>
        <v>0</v>
      </c>
      <c r="AQ63" s="27">
        <f t="shared" ca="1" si="56"/>
        <v>0</v>
      </c>
      <c r="AR63" s="27">
        <f t="shared" ca="1" si="56"/>
        <v>0</v>
      </c>
      <c r="AS63" s="27">
        <f t="shared" ca="1" si="56"/>
        <v>0</v>
      </c>
      <c r="AT63" s="27">
        <f t="shared" ca="1" si="56"/>
        <v>0</v>
      </c>
      <c r="AU63" s="27">
        <f t="shared" ca="1" si="56"/>
        <v>0</v>
      </c>
      <c r="AV63" s="27">
        <f t="shared" ca="1" si="56"/>
        <v>0</v>
      </c>
      <c r="AW63" s="27">
        <f t="shared" ca="1" si="56"/>
        <v>0</v>
      </c>
      <c r="AX63" s="27">
        <f t="shared" ca="1" si="56"/>
        <v>0</v>
      </c>
      <c r="AY63" s="27">
        <f t="shared" ca="1" si="56"/>
        <v>0</v>
      </c>
      <c r="AZ63" s="27">
        <f t="shared" ca="1" si="56"/>
        <v>0</v>
      </c>
      <c r="BA63" s="27">
        <f t="shared" ca="1" si="56"/>
        <v>0</v>
      </c>
      <c r="BB63" s="27">
        <f t="shared" ca="1" si="56"/>
        <v>0</v>
      </c>
      <c r="BC63" s="27">
        <f t="shared" ca="1" si="56"/>
        <v>0</v>
      </c>
      <c r="BD63" s="27">
        <f t="shared" ca="1" si="56"/>
        <v>0</v>
      </c>
      <c r="BE63" s="27">
        <f t="shared" ca="1" si="56"/>
        <v>0</v>
      </c>
      <c r="BF63" s="27">
        <f t="shared" ca="1" si="56"/>
        <v>0</v>
      </c>
      <c r="BG63" s="27">
        <f t="shared" ca="1" si="56"/>
        <v>0</v>
      </c>
      <c r="BH63" s="27">
        <f t="shared" ca="1" si="56"/>
        <v>0</v>
      </c>
      <c r="BI63" s="27">
        <f t="shared" ca="1" si="56"/>
        <v>0</v>
      </c>
      <c r="BJ63" s="27">
        <f t="shared" ca="1" si="56"/>
        <v>0</v>
      </c>
      <c r="BK63" s="27">
        <f t="shared" ca="1" si="56"/>
        <v>0</v>
      </c>
      <c r="BL63" s="27">
        <f t="shared" ca="1" si="56"/>
        <v>0</v>
      </c>
      <c r="BM63" s="27">
        <f t="shared" ca="1" si="56"/>
        <v>0</v>
      </c>
      <c r="BN63" s="27">
        <f t="shared" ca="1" si="56"/>
        <v>0</v>
      </c>
      <c r="BO63" s="27">
        <f t="shared" ref="BO63:CD63" ca="1" si="57">SUM(BO60:BO62)</f>
        <v>0</v>
      </c>
      <c r="BP63" s="27">
        <f t="shared" ca="1" si="57"/>
        <v>0</v>
      </c>
      <c r="BQ63" s="27">
        <f t="shared" ca="1" si="57"/>
        <v>0</v>
      </c>
      <c r="BR63" s="27">
        <f t="shared" ca="1" si="57"/>
        <v>0</v>
      </c>
      <c r="BS63" s="27">
        <f t="shared" ca="1" si="57"/>
        <v>0</v>
      </c>
      <c r="BT63" s="27">
        <f t="shared" ca="1" si="57"/>
        <v>0</v>
      </c>
      <c r="BU63" s="27">
        <f t="shared" ca="1" si="57"/>
        <v>0</v>
      </c>
      <c r="BV63" s="27">
        <f t="shared" ca="1" si="57"/>
        <v>0</v>
      </c>
      <c r="BW63" s="27">
        <f t="shared" ca="1" si="57"/>
        <v>0</v>
      </c>
      <c r="BX63" s="27">
        <f t="shared" ca="1" si="57"/>
        <v>0</v>
      </c>
      <c r="BY63" s="27">
        <f t="shared" ca="1" si="57"/>
        <v>0</v>
      </c>
      <c r="BZ63" s="27">
        <f t="shared" ca="1" si="57"/>
        <v>0</v>
      </c>
      <c r="CA63" s="27">
        <f t="shared" ca="1" si="57"/>
        <v>0</v>
      </c>
      <c r="CB63" s="27">
        <f t="shared" ca="1" si="57"/>
        <v>0</v>
      </c>
      <c r="CC63" s="27">
        <f t="shared" ca="1" si="57"/>
        <v>0</v>
      </c>
      <c r="CD63" s="27">
        <f t="shared" ca="1" si="57"/>
        <v>0</v>
      </c>
      <c r="CE63" s="5"/>
    </row>
    <row r="64" spans="1:83" x14ac:dyDescent="0.25">
      <c r="A64" s="88"/>
      <c r="B64" s="5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92" t="s">
        <v>125</v>
      </c>
      <c r="B65" s="54"/>
      <c r="C65" s="27">
        <f t="shared" ref="C65:BN65" ca="1" si="58">C57-C63</f>
        <v>0</v>
      </c>
      <c r="D65" s="27">
        <f t="shared" ca="1" si="58"/>
        <v>0</v>
      </c>
      <c r="E65" s="27">
        <f t="shared" ca="1" si="58"/>
        <v>0</v>
      </c>
      <c r="F65" s="27">
        <f t="shared" ca="1" si="58"/>
        <v>0</v>
      </c>
      <c r="G65" s="27">
        <f t="shared" ca="1" si="58"/>
        <v>0</v>
      </c>
      <c r="H65" s="27">
        <f t="shared" ca="1" si="58"/>
        <v>0</v>
      </c>
      <c r="I65" s="27">
        <f t="shared" ca="1" si="58"/>
        <v>0</v>
      </c>
      <c r="J65" s="27">
        <f t="shared" ca="1" si="58"/>
        <v>0</v>
      </c>
      <c r="K65" s="27">
        <f t="shared" ca="1" si="58"/>
        <v>0</v>
      </c>
      <c r="L65" s="27">
        <f t="shared" ca="1" si="58"/>
        <v>0</v>
      </c>
      <c r="M65" s="27">
        <f t="shared" ca="1" si="58"/>
        <v>0</v>
      </c>
      <c r="N65" s="27">
        <f t="shared" ca="1" si="58"/>
        <v>0</v>
      </c>
      <c r="O65" s="27">
        <f t="shared" ca="1" si="58"/>
        <v>0</v>
      </c>
      <c r="P65" s="27">
        <f t="shared" ca="1" si="58"/>
        <v>0</v>
      </c>
      <c r="Q65" s="27">
        <f t="shared" ca="1" si="58"/>
        <v>0</v>
      </c>
      <c r="R65" s="27">
        <f t="shared" ca="1" si="58"/>
        <v>0</v>
      </c>
      <c r="S65" s="27">
        <f t="shared" ca="1" si="58"/>
        <v>0</v>
      </c>
      <c r="T65" s="27">
        <f t="shared" ca="1" si="58"/>
        <v>0</v>
      </c>
      <c r="U65" s="27">
        <f t="shared" ca="1" si="58"/>
        <v>0</v>
      </c>
      <c r="V65" s="27">
        <f t="shared" ca="1" si="58"/>
        <v>0</v>
      </c>
      <c r="W65" s="27">
        <f t="shared" ca="1" si="58"/>
        <v>0</v>
      </c>
      <c r="X65" s="27">
        <f t="shared" ca="1" si="58"/>
        <v>0</v>
      </c>
      <c r="Y65" s="27">
        <f t="shared" ca="1" si="58"/>
        <v>0</v>
      </c>
      <c r="Z65" s="27">
        <f t="shared" ca="1" si="58"/>
        <v>0</v>
      </c>
      <c r="AA65" s="27">
        <f t="shared" ca="1" si="58"/>
        <v>0</v>
      </c>
      <c r="AB65" s="27">
        <f t="shared" ca="1" si="58"/>
        <v>0</v>
      </c>
      <c r="AC65" s="27">
        <f t="shared" ca="1" si="58"/>
        <v>0</v>
      </c>
      <c r="AD65" s="27">
        <f t="shared" ca="1" si="58"/>
        <v>0</v>
      </c>
      <c r="AE65" s="27">
        <f t="shared" ca="1" si="58"/>
        <v>0</v>
      </c>
      <c r="AF65" s="27">
        <f t="shared" ca="1" si="58"/>
        <v>0</v>
      </c>
      <c r="AG65" s="27">
        <f t="shared" ca="1" si="58"/>
        <v>0</v>
      </c>
      <c r="AH65" s="27">
        <f t="shared" ca="1" si="58"/>
        <v>0</v>
      </c>
      <c r="AI65" s="27">
        <f t="shared" ca="1" si="58"/>
        <v>0</v>
      </c>
      <c r="AJ65" s="27">
        <f t="shared" ca="1" si="58"/>
        <v>0</v>
      </c>
      <c r="AK65" s="27">
        <f t="shared" ca="1" si="58"/>
        <v>0</v>
      </c>
      <c r="AL65" s="27">
        <f t="shared" ca="1" si="58"/>
        <v>0</v>
      </c>
      <c r="AM65" s="27">
        <f t="shared" ca="1" si="58"/>
        <v>0</v>
      </c>
      <c r="AN65" s="27">
        <f t="shared" ca="1" si="58"/>
        <v>0</v>
      </c>
      <c r="AO65" s="27">
        <f t="shared" ca="1" si="58"/>
        <v>0</v>
      </c>
      <c r="AP65" s="27">
        <f t="shared" ca="1" si="58"/>
        <v>0</v>
      </c>
      <c r="AQ65" s="27">
        <f t="shared" ca="1" si="58"/>
        <v>0</v>
      </c>
      <c r="AR65" s="27">
        <f t="shared" ca="1" si="58"/>
        <v>0</v>
      </c>
      <c r="AS65" s="27">
        <f t="shared" ca="1" si="58"/>
        <v>0</v>
      </c>
      <c r="AT65" s="27">
        <f t="shared" ca="1" si="58"/>
        <v>0</v>
      </c>
      <c r="AU65" s="27">
        <f t="shared" ca="1" si="58"/>
        <v>0</v>
      </c>
      <c r="AV65" s="27">
        <f t="shared" ca="1" si="58"/>
        <v>0</v>
      </c>
      <c r="AW65" s="27">
        <f t="shared" ca="1" si="58"/>
        <v>0</v>
      </c>
      <c r="AX65" s="27">
        <f t="shared" ca="1" si="58"/>
        <v>0</v>
      </c>
      <c r="AY65" s="27">
        <f t="shared" ca="1" si="58"/>
        <v>0</v>
      </c>
      <c r="AZ65" s="27">
        <f t="shared" ca="1" si="58"/>
        <v>0</v>
      </c>
      <c r="BA65" s="27">
        <f t="shared" ca="1" si="58"/>
        <v>0</v>
      </c>
      <c r="BB65" s="27">
        <f t="shared" ca="1" si="58"/>
        <v>0</v>
      </c>
      <c r="BC65" s="27">
        <f t="shared" ca="1" si="58"/>
        <v>0</v>
      </c>
      <c r="BD65" s="27">
        <f t="shared" ca="1" si="58"/>
        <v>0</v>
      </c>
      <c r="BE65" s="27">
        <f t="shared" ca="1" si="58"/>
        <v>0</v>
      </c>
      <c r="BF65" s="27">
        <f t="shared" ca="1" si="58"/>
        <v>0</v>
      </c>
      <c r="BG65" s="27">
        <f t="shared" ca="1" si="58"/>
        <v>0</v>
      </c>
      <c r="BH65" s="27">
        <f t="shared" ca="1" si="58"/>
        <v>0</v>
      </c>
      <c r="BI65" s="27">
        <f t="shared" ca="1" si="58"/>
        <v>0</v>
      </c>
      <c r="BJ65" s="27">
        <f t="shared" ca="1" si="58"/>
        <v>0</v>
      </c>
      <c r="BK65" s="27">
        <f t="shared" ca="1" si="58"/>
        <v>0</v>
      </c>
      <c r="BL65" s="27">
        <f t="shared" ca="1" si="58"/>
        <v>0</v>
      </c>
      <c r="BM65" s="27">
        <f t="shared" ca="1" si="58"/>
        <v>0</v>
      </c>
      <c r="BN65" s="27">
        <f t="shared" ca="1" si="58"/>
        <v>0</v>
      </c>
      <c r="BO65" s="27">
        <f t="shared" ref="BO65:CD65" ca="1" si="59">BO57-BO63</f>
        <v>0</v>
      </c>
      <c r="BP65" s="27">
        <f t="shared" ca="1" si="59"/>
        <v>0</v>
      </c>
      <c r="BQ65" s="27">
        <f t="shared" ca="1" si="59"/>
        <v>0</v>
      </c>
      <c r="BR65" s="27">
        <f t="shared" ca="1" si="59"/>
        <v>0</v>
      </c>
      <c r="BS65" s="27">
        <f t="shared" ca="1" si="59"/>
        <v>0</v>
      </c>
      <c r="BT65" s="27">
        <f t="shared" ca="1" si="59"/>
        <v>0</v>
      </c>
      <c r="BU65" s="27">
        <f t="shared" ca="1" si="59"/>
        <v>0</v>
      </c>
      <c r="BV65" s="27">
        <f t="shared" ca="1" si="59"/>
        <v>0</v>
      </c>
      <c r="BW65" s="27">
        <f t="shared" ca="1" si="59"/>
        <v>0</v>
      </c>
      <c r="BX65" s="27">
        <f t="shared" ca="1" si="59"/>
        <v>0</v>
      </c>
      <c r="BY65" s="27">
        <f t="shared" ca="1" si="59"/>
        <v>0</v>
      </c>
      <c r="BZ65" s="27">
        <f t="shared" ca="1" si="59"/>
        <v>0</v>
      </c>
      <c r="CA65" s="27">
        <f t="shared" ca="1" si="59"/>
        <v>0</v>
      </c>
      <c r="CB65" s="27">
        <f t="shared" ca="1" si="59"/>
        <v>0</v>
      </c>
      <c r="CC65" s="27">
        <f t="shared" ca="1" si="59"/>
        <v>0</v>
      </c>
      <c r="CD65" s="27">
        <f t="shared" ca="1" si="59"/>
        <v>0</v>
      </c>
    </row>
    <row r="66" spans="1:83" x14ac:dyDescent="0.25">
      <c r="A66" s="51"/>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72" t="s">
        <v>129</v>
      </c>
      <c r="C67" s="5">
        <f t="shared" ref="C67:BN67" ca="1" si="60">C65/(1-BookIncomeTax)-C65</f>
        <v>0</v>
      </c>
      <c r="D67" s="5">
        <f t="shared" ca="1" si="60"/>
        <v>0</v>
      </c>
      <c r="E67" s="5">
        <f t="shared" ca="1" si="60"/>
        <v>0</v>
      </c>
      <c r="F67" s="5">
        <f t="shared" ca="1" si="60"/>
        <v>0</v>
      </c>
      <c r="G67" s="5">
        <f t="shared" ca="1" si="60"/>
        <v>0</v>
      </c>
      <c r="H67" s="5">
        <f t="shared" ca="1" si="60"/>
        <v>0</v>
      </c>
      <c r="I67" s="5">
        <f t="shared" ca="1" si="60"/>
        <v>0</v>
      </c>
      <c r="J67" s="5">
        <f t="shared" ca="1" si="60"/>
        <v>0</v>
      </c>
      <c r="K67" s="5">
        <f t="shared" ca="1" si="60"/>
        <v>0</v>
      </c>
      <c r="L67" s="5">
        <f t="shared" ca="1" si="60"/>
        <v>0</v>
      </c>
      <c r="M67" s="5">
        <f t="shared" ca="1" si="60"/>
        <v>0</v>
      </c>
      <c r="N67" s="5">
        <f t="shared" ca="1" si="60"/>
        <v>0</v>
      </c>
      <c r="O67" s="5">
        <f t="shared" ca="1" si="60"/>
        <v>0</v>
      </c>
      <c r="P67" s="5">
        <f t="shared" ca="1" si="60"/>
        <v>0</v>
      </c>
      <c r="Q67" s="5">
        <f t="shared" ca="1" si="60"/>
        <v>0</v>
      </c>
      <c r="R67" s="5">
        <f t="shared" ca="1" si="60"/>
        <v>0</v>
      </c>
      <c r="S67" s="5">
        <f t="shared" ca="1" si="60"/>
        <v>0</v>
      </c>
      <c r="T67" s="5">
        <f t="shared" ca="1" si="60"/>
        <v>0</v>
      </c>
      <c r="U67" s="5">
        <f t="shared" ca="1" si="60"/>
        <v>0</v>
      </c>
      <c r="V67" s="5">
        <f t="shared" ca="1" si="60"/>
        <v>0</v>
      </c>
      <c r="W67" s="5">
        <f t="shared" ca="1" si="60"/>
        <v>0</v>
      </c>
      <c r="X67" s="5">
        <f t="shared" ca="1" si="60"/>
        <v>0</v>
      </c>
      <c r="Y67" s="5">
        <f t="shared" ca="1" si="60"/>
        <v>0</v>
      </c>
      <c r="Z67" s="5">
        <f t="shared" ca="1" si="60"/>
        <v>0</v>
      </c>
      <c r="AA67" s="5">
        <f t="shared" ca="1" si="60"/>
        <v>0</v>
      </c>
      <c r="AB67" s="5">
        <f t="shared" ca="1" si="60"/>
        <v>0</v>
      </c>
      <c r="AC67" s="5">
        <f t="shared" ca="1" si="60"/>
        <v>0</v>
      </c>
      <c r="AD67" s="5">
        <f t="shared" ca="1" si="60"/>
        <v>0</v>
      </c>
      <c r="AE67" s="5">
        <f t="shared" ca="1" si="60"/>
        <v>0</v>
      </c>
      <c r="AF67" s="5">
        <f t="shared" ca="1" si="60"/>
        <v>0</v>
      </c>
      <c r="AG67" s="5">
        <f t="shared" ca="1" si="60"/>
        <v>0</v>
      </c>
      <c r="AH67" s="5">
        <f t="shared" ca="1" si="60"/>
        <v>0</v>
      </c>
      <c r="AI67" s="5">
        <f t="shared" ca="1" si="60"/>
        <v>0</v>
      </c>
      <c r="AJ67" s="5">
        <f t="shared" ca="1" si="60"/>
        <v>0</v>
      </c>
      <c r="AK67" s="5">
        <f t="shared" ca="1" si="60"/>
        <v>0</v>
      </c>
      <c r="AL67" s="5">
        <f t="shared" ca="1" si="60"/>
        <v>0</v>
      </c>
      <c r="AM67" s="5">
        <f t="shared" ca="1" si="60"/>
        <v>0</v>
      </c>
      <c r="AN67" s="5">
        <f t="shared" ca="1" si="60"/>
        <v>0</v>
      </c>
      <c r="AO67" s="5">
        <f t="shared" ca="1" si="60"/>
        <v>0</v>
      </c>
      <c r="AP67" s="5">
        <f t="shared" ca="1" si="60"/>
        <v>0</v>
      </c>
      <c r="AQ67" s="5">
        <f t="shared" ca="1" si="60"/>
        <v>0</v>
      </c>
      <c r="AR67" s="5">
        <f t="shared" ca="1" si="60"/>
        <v>0</v>
      </c>
      <c r="AS67" s="5">
        <f t="shared" ca="1" si="60"/>
        <v>0</v>
      </c>
      <c r="AT67" s="5">
        <f t="shared" ca="1" si="60"/>
        <v>0</v>
      </c>
      <c r="AU67" s="5">
        <f t="shared" ca="1" si="60"/>
        <v>0</v>
      </c>
      <c r="AV67" s="5">
        <f t="shared" ca="1" si="60"/>
        <v>0</v>
      </c>
      <c r="AW67" s="5">
        <f t="shared" ca="1" si="60"/>
        <v>0</v>
      </c>
      <c r="AX67" s="5">
        <f t="shared" ca="1" si="60"/>
        <v>0</v>
      </c>
      <c r="AY67" s="5">
        <f t="shared" ca="1" si="60"/>
        <v>0</v>
      </c>
      <c r="AZ67" s="5">
        <f t="shared" ca="1" si="60"/>
        <v>0</v>
      </c>
      <c r="BA67" s="5">
        <f t="shared" ca="1" si="60"/>
        <v>0</v>
      </c>
      <c r="BB67" s="5">
        <f t="shared" ca="1" si="60"/>
        <v>0</v>
      </c>
      <c r="BC67" s="5">
        <f t="shared" ca="1" si="60"/>
        <v>0</v>
      </c>
      <c r="BD67" s="5">
        <f t="shared" ca="1" si="60"/>
        <v>0</v>
      </c>
      <c r="BE67" s="5">
        <f t="shared" ca="1" si="60"/>
        <v>0</v>
      </c>
      <c r="BF67" s="5">
        <f t="shared" ca="1" si="60"/>
        <v>0</v>
      </c>
      <c r="BG67" s="5">
        <f t="shared" ca="1" si="60"/>
        <v>0</v>
      </c>
      <c r="BH67" s="5">
        <f t="shared" ca="1" si="60"/>
        <v>0</v>
      </c>
      <c r="BI67" s="5">
        <f t="shared" ca="1" si="60"/>
        <v>0</v>
      </c>
      <c r="BJ67" s="5">
        <f t="shared" ca="1" si="60"/>
        <v>0</v>
      </c>
      <c r="BK67" s="5">
        <f t="shared" ca="1" si="60"/>
        <v>0</v>
      </c>
      <c r="BL67" s="5">
        <f t="shared" ca="1" si="60"/>
        <v>0</v>
      </c>
      <c r="BM67" s="5">
        <f t="shared" ca="1" si="60"/>
        <v>0</v>
      </c>
      <c r="BN67" s="5">
        <f t="shared" ca="1" si="60"/>
        <v>0</v>
      </c>
      <c r="BO67" s="5">
        <f t="shared" ref="BO67:CD67" ca="1" si="61">BO65/(1-BookIncomeTax)-BO65</f>
        <v>0</v>
      </c>
      <c r="BP67" s="5">
        <f t="shared" ca="1" si="61"/>
        <v>0</v>
      </c>
      <c r="BQ67" s="5">
        <f t="shared" ca="1" si="61"/>
        <v>0</v>
      </c>
      <c r="BR67" s="5">
        <f t="shared" ca="1" si="61"/>
        <v>0</v>
      </c>
      <c r="BS67" s="5">
        <f t="shared" ca="1" si="61"/>
        <v>0</v>
      </c>
      <c r="BT67" s="5">
        <f t="shared" ca="1" si="61"/>
        <v>0</v>
      </c>
      <c r="BU67" s="5">
        <f t="shared" ca="1" si="61"/>
        <v>0</v>
      </c>
      <c r="BV67" s="5">
        <f t="shared" ca="1" si="61"/>
        <v>0</v>
      </c>
      <c r="BW67" s="5">
        <f t="shared" ca="1" si="61"/>
        <v>0</v>
      </c>
      <c r="BX67" s="5">
        <f t="shared" ca="1" si="61"/>
        <v>0</v>
      </c>
      <c r="BY67" s="5">
        <f t="shared" ca="1" si="61"/>
        <v>0</v>
      </c>
      <c r="BZ67" s="5">
        <f t="shared" ca="1" si="61"/>
        <v>0</v>
      </c>
      <c r="CA67" s="5">
        <f t="shared" ca="1" si="61"/>
        <v>0</v>
      </c>
      <c r="CB67" s="5">
        <f t="shared" ca="1" si="61"/>
        <v>0</v>
      </c>
      <c r="CC67" s="5">
        <f t="shared" ca="1" si="61"/>
        <v>0</v>
      </c>
      <c r="CD67" s="5">
        <f t="shared" ca="1" si="61"/>
        <v>0</v>
      </c>
      <c r="CE67" s="5"/>
    </row>
    <row r="68" spans="1:83" x14ac:dyDescent="0.25">
      <c r="A68" s="75" t="s">
        <v>131</v>
      </c>
      <c r="B68" s="91"/>
      <c r="C68" s="27">
        <f t="shared" ref="C68:BN68" ca="1" si="62">C65+C67</f>
        <v>0</v>
      </c>
      <c r="D68" s="27">
        <f t="shared" ca="1" si="62"/>
        <v>0</v>
      </c>
      <c r="E68" s="27">
        <f t="shared" ca="1" si="62"/>
        <v>0</v>
      </c>
      <c r="F68" s="27">
        <f t="shared" ca="1" si="62"/>
        <v>0</v>
      </c>
      <c r="G68" s="27">
        <f t="shared" ca="1" si="62"/>
        <v>0</v>
      </c>
      <c r="H68" s="27">
        <f t="shared" ca="1" si="62"/>
        <v>0</v>
      </c>
      <c r="I68" s="27">
        <f t="shared" ca="1" si="62"/>
        <v>0</v>
      </c>
      <c r="J68" s="27">
        <f t="shared" ca="1" si="62"/>
        <v>0</v>
      </c>
      <c r="K68" s="27">
        <f t="shared" ca="1" si="62"/>
        <v>0</v>
      </c>
      <c r="L68" s="27">
        <f t="shared" ca="1" si="62"/>
        <v>0</v>
      </c>
      <c r="M68" s="27">
        <f t="shared" ca="1" si="62"/>
        <v>0</v>
      </c>
      <c r="N68" s="27">
        <f t="shared" ca="1" si="62"/>
        <v>0</v>
      </c>
      <c r="O68" s="27">
        <f t="shared" ca="1" si="62"/>
        <v>0</v>
      </c>
      <c r="P68" s="27">
        <f t="shared" ca="1" si="62"/>
        <v>0</v>
      </c>
      <c r="Q68" s="27">
        <f t="shared" ca="1" si="62"/>
        <v>0</v>
      </c>
      <c r="R68" s="27">
        <f t="shared" ca="1" si="62"/>
        <v>0</v>
      </c>
      <c r="S68" s="27">
        <f t="shared" ca="1" si="62"/>
        <v>0</v>
      </c>
      <c r="T68" s="27">
        <f t="shared" ca="1" si="62"/>
        <v>0</v>
      </c>
      <c r="U68" s="27">
        <f t="shared" ca="1" si="62"/>
        <v>0</v>
      </c>
      <c r="V68" s="27">
        <f t="shared" ca="1" si="62"/>
        <v>0</v>
      </c>
      <c r="W68" s="27">
        <f t="shared" ca="1" si="62"/>
        <v>0</v>
      </c>
      <c r="X68" s="27">
        <f t="shared" ca="1" si="62"/>
        <v>0</v>
      </c>
      <c r="Y68" s="27">
        <f t="shared" ca="1" si="62"/>
        <v>0</v>
      </c>
      <c r="Z68" s="27">
        <f t="shared" ca="1" si="62"/>
        <v>0</v>
      </c>
      <c r="AA68" s="27">
        <f t="shared" ca="1" si="62"/>
        <v>0</v>
      </c>
      <c r="AB68" s="27">
        <f t="shared" ca="1" si="62"/>
        <v>0</v>
      </c>
      <c r="AC68" s="27">
        <f t="shared" ca="1" si="62"/>
        <v>0</v>
      </c>
      <c r="AD68" s="27">
        <f t="shared" ca="1" si="62"/>
        <v>0</v>
      </c>
      <c r="AE68" s="27">
        <f t="shared" ca="1" si="62"/>
        <v>0</v>
      </c>
      <c r="AF68" s="27">
        <f t="shared" ca="1" si="62"/>
        <v>0</v>
      </c>
      <c r="AG68" s="27">
        <f t="shared" ca="1" si="62"/>
        <v>0</v>
      </c>
      <c r="AH68" s="27">
        <f t="shared" ca="1" si="62"/>
        <v>0</v>
      </c>
      <c r="AI68" s="27">
        <f t="shared" ca="1" si="62"/>
        <v>0</v>
      </c>
      <c r="AJ68" s="27">
        <f t="shared" ca="1" si="62"/>
        <v>0</v>
      </c>
      <c r="AK68" s="27">
        <f t="shared" ca="1" si="62"/>
        <v>0</v>
      </c>
      <c r="AL68" s="27">
        <f t="shared" ca="1" si="62"/>
        <v>0</v>
      </c>
      <c r="AM68" s="27">
        <f t="shared" ca="1" si="62"/>
        <v>0</v>
      </c>
      <c r="AN68" s="27">
        <f t="shared" ca="1" si="62"/>
        <v>0</v>
      </c>
      <c r="AO68" s="27">
        <f t="shared" ca="1" si="62"/>
        <v>0</v>
      </c>
      <c r="AP68" s="27">
        <f t="shared" ca="1" si="62"/>
        <v>0</v>
      </c>
      <c r="AQ68" s="27">
        <f t="shared" ca="1" si="62"/>
        <v>0</v>
      </c>
      <c r="AR68" s="27">
        <f t="shared" ca="1" si="62"/>
        <v>0</v>
      </c>
      <c r="AS68" s="27">
        <f t="shared" ca="1" si="62"/>
        <v>0</v>
      </c>
      <c r="AT68" s="27">
        <f t="shared" ca="1" si="62"/>
        <v>0</v>
      </c>
      <c r="AU68" s="27">
        <f t="shared" ca="1" si="62"/>
        <v>0</v>
      </c>
      <c r="AV68" s="27">
        <f t="shared" ca="1" si="62"/>
        <v>0</v>
      </c>
      <c r="AW68" s="27">
        <f t="shared" ca="1" si="62"/>
        <v>0</v>
      </c>
      <c r="AX68" s="27">
        <f t="shared" ca="1" si="62"/>
        <v>0</v>
      </c>
      <c r="AY68" s="27">
        <f t="shared" ca="1" si="62"/>
        <v>0</v>
      </c>
      <c r="AZ68" s="27">
        <f t="shared" ca="1" si="62"/>
        <v>0</v>
      </c>
      <c r="BA68" s="27">
        <f t="shared" ca="1" si="62"/>
        <v>0</v>
      </c>
      <c r="BB68" s="27">
        <f t="shared" ca="1" si="62"/>
        <v>0</v>
      </c>
      <c r="BC68" s="27">
        <f t="shared" ca="1" si="62"/>
        <v>0</v>
      </c>
      <c r="BD68" s="27">
        <f t="shared" ca="1" si="62"/>
        <v>0</v>
      </c>
      <c r="BE68" s="27">
        <f t="shared" ca="1" si="62"/>
        <v>0</v>
      </c>
      <c r="BF68" s="27">
        <f t="shared" ca="1" si="62"/>
        <v>0</v>
      </c>
      <c r="BG68" s="27">
        <f t="shared" ca="1" si="62"/>
        <v>0</v>
      </c>
      <c r="BH68" s="27">
        <f t="shared" ca="1" si="62"/>
        <v>0</v>
      </c>
      <c r="BI68" s="27">
        <f t="shared" ca="1" si="62"/>
        <v>0</v>
      </c>
      <c r="BJ68" s="27">
        <f t="shared" ca="1" si="62"/>
        <v>0</v>
      </c>
      <c r="BK68" s="27">
        <f t="shared" ca="1" si="62"/>
        <v>0</v>
      </c>
      <c r="BL68" s="27">
        <f t="shared" ca="1" si="62"/>
        <v>0</v>
      </c>
      <c r="BM68" s="27">
        <f t="shared" ca="1" si="62"/>
        <v>0</v>
      </c>
      <c r="BN68" s="27">
        <f t="shared" ca="1" si="62"/>
        <v>0</v>
      </c>
      <c r="BO68" s="27">
        <f t="shared" ref="BO68:CD68" ca="1" si="63">BO65+BO67</f>
        <v>0</v>
      </c>
      <c r="BP68" s="27">
        <f t="shared" ca="1" si="63"/>
        <v>0</v>
      </c>
      <c r="BQ68" s="27">
        <f t="shared" ca="1" si="63"/>
        <v>0</v>
      </c>
      <c r="BR68" s="27">
        <f t="shared" ca="1" si="63"/>
        <v>0</v>
      </c>
      <c r="BS68" s="27">
        <f t="shared" ca="1" si="63"/>
        <v>0</v>
      </c>
      <c r="BT68" s="27">
        <f t="shared" ca="1" si="63"/>
        <v>0</v>
      </c>
      <c r="BU68" s="27">
        <f t="shared" ca="1" si="63"/>
        <v>0</v>
      </c>
      <c r="BV68" s="27">
        <f t="shared" ca="1" si="63"/>
        <v>0</v>
      </c>
      <c r="BW68" s="27">
        <f t="shared" ca="1" si="63"/>
        <v>0</v>
      </c>
      <c r="BX68" s="27">
        <f t="shared" ca="1" si="63"/>
        <v>0</v>
      </c>
      <c r="BY68" s="27">
        <f t="shared" ca="1" si="63"/>
        <v>0</v>
      </c>
      <c r="BZ68" s="27">
        <f t="shared" ca="1" si="63"/>
        <v>0</v>
      </c>
      <c r="CA68" s="27">
        <f t="shared" ca="1" si="63"/>
        <v>0</v>
      </c>
      <c r="CB68" s="27">
        <f t="shared" ca="1" si="63"/>
        <v>0</v>
      </c>
      <c r="CC68" s="27">
        <f t="shared" ca="1" si="63"/>
        <v>0</v>
      </c>
      <c r="CD68" s="27">
        <f t="shared" ca="1" si="63"/>
        <v>0</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93" t="s">
        <v>133</v>
      </c>
      <c r="B70" s="50">
        <f ca="1">NPV('LookUp Ranges'!$B$137,D68:OFFSET($D$68,0,(Inservice-FirstYear+'Depreciation-Alt#1'!$C$1)-1))+C68</f>
        <v>0</v>
      </c>
      <c r="C70" s="469"/>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94" t="str">
        <f>"(Discounted at "&amp;TEXT(WACC,"0.00%")&amp;" WACC rate)"</f>
        <v>(Discounted at 6.62% WACC rate)</v>
      </c>
      <c r="B71" s="95"/>
    </row>
  </sheetData>
  <mergeCells count="2">
    <mergeCell ref="A2:B2"/>
    <mergeCell ref="A3:B3"/>
  </mergeCells>
  <conditionalFormatting sqref="E14:CD14 D66:CD70 D4:CD7 D56:CD59 D37:CD54 D10:CD13 D15:CD35">
    <cfRule type="expression" dxfId="2056" priority="835">
      <formula>$D$4=""</formula>
    </cfRule>
  </conditionalFormatting>
  <conditionalFormatting sqref="E66:CD70 E56:CD59 E4:CD7 E37:CD54 E10:CD35">
    <cfRule type="expression" dxfId="2055" priority="834">
      <formula>$E$4=""</formula>
    </cfRule>
  </conditionalFormatting>
  <conditionalFormatting sqref="F66:CD70 F56:CD59 F4:CD7 F37:CD54 F10:CD35">
    <cfRule type="expression" dxfId="2054" priority="833">
      <formula>$F$4=""</formula>
    </cfRule>
  </conditionalFormatting>
  <conditionalFormatting sqref="G66:CD70 G56:CD59 G4:CD7 G37:CD54 G10:CD35">
    <cfRule type="expression" dxfId="2053" priority="832">
      <formula>$G$4=""</formula>
    </cfRule>
  </conditionalFormatting>
  <conditionalFormatting sqref="H66:CD70 H56:CD59 H4:CD7 H37:CD54 H10:CD35">
    <cfRule type="expression" dxfId="2052" priority="831">
      <formula>$H$4=""</formula>
    </cfRule>
  </conditionalFormatting>
  <conditionalFormatting sqref="I66:CD70 I56:CD59 I4:CD7 I37:CD54 I10:CD35">
    <cfRule type="expression" dxfId="2051" priority="830">
      <formula>$I$4=""</formula>
    </cfRule>
  </conditionalFormatting>
  <conditionalFormatting sqref="J66:CD70 J56:CD59 J4:CD7 J37:CD54 J10:CD35">
    <cfRule type="expression" dxfId="2050" priority="829">
      <formula>$J$4=""</formula>
    </cfRule>
  </conditionalFormatting>
  <conditionalFormatting sqref="K66:CD70 K56:CD59 K4:CD7 K37:CD54 K10:CD35">
    <cfRule type="expression" dxfId="2049" priority="828">
      <formula>$K$4=""</formula>
    </cfRule>
  </conditionalFormatting>
  <conditionalFormatting sqref="L66:CD70 L56:CD59 L4:CD7 L37:CD54 L10:CD35">
    <cfRule type="expression" dxfId="2048" priority="827">
      <formula>$L$4=""</formula>
    </cfRule>
  </conditionalFormatting>
  <conditionalFormatting sqref="M66:CD70 M56:CD59 M4:CD7 M37:CD54 M10:CD35">
    <cfRule type="expression" dxfId="2047" priority="826">
      <formula>$M$4=""</formula>
    </cfRule>
  </conditionalFormatting>
  <conditionalFormatting sqref="N66:CD70 N56:CD59 N4:CD7 N37:CD54 N10:CD35">
    <cfRule type="expression" dxfId="2046" priority="825">
      <formula>$N$4=""</formula>
    </cfRule>
  </conditionalFormatting>
  <conditionalFormatting sqref="O66:CD70 O56:CD59 O4:CD7 O37:CD54 O10:CD35">
    <cfRule type="expression" dxfId="2045" priority="824">
      <formula>$O$4=""</formula>
    </cfRule>
  </conditionalFormatting>
  <conditionalFormatting sqref="P66:CD70 P56:CD59 P4:CD7 P37:CD54 P10:CD35">
    <cfRule type="expression" dxfId="2044" priority="823">
      <formula>$P$4=""</formula>
    </cfRule>
  </conditionalFormatting>
  <conditionalFormatting sqref="Q66:CD70 Q56:CD59 Q4:CD7 Q37:CD54 Q10:CD35">
    <cfRule type="expression" dxfId="2043" priority="822">
      <formula>$Q$4=""</formula>
    </cfRule>
  </conditionalFormatting>
  <conditionalFormatting sqref="R66:CD70 R56:CD59 R4:CD7 R37:CD54 R10:CD35">
    <cfRule type="expression" dxfId="2042" priority="821">
      <formula>$R$4=""</formula>
    </cfRule>
  </conditionalFormatting>
  <conditionalFormatting sqref="S66:CD70 S56:CD59 S4:CD7 S37:CD54 S10:CD35">
    <cfRule type="expression" dxfId="2041" priority="820">
      <formula>$S$4=""</formula>
    </cfRule>
  </conditionalFormatting>
  <conditionalFormatting sqref="T66:CD70 T56:CD59 T4:CD7 T37:CD54 T10:CD35">
    <cfRule type="expression" dxfId="2040" priority="819">
      <formula>$T$4=""</formula>
    </cfRule>
  </conditionalFormatting>
  <conditionalFormatting sqref="U66:CD70 U56:CD59 U4:CD7 U37:CD54 U10:CD35">
    <cfRule type="expression" dxfId="2039" priority="818">
      <formula>$U$4=""</formula>
    </cfRule>
  </conditionalFormatting>
  <conditionalFormatting sqref="V66:CD70 V56:CD59 V4:CD7 V37:CD54 V10:CD35">
    <cfRule type="expression" dxfId="2038" priority="817">
      <formula>$V$4=""</formula>
    </cfRule>
  </conditionalFormatting>
  <conditionalFormatting sqref="W66:CD70 W56:CD59 W4:CD7 W37:CD54 W10:CD35">
    <cfRule type="expression" dxfId="2037" priority="816">
      <formula>$W$4=""</formula>
    </cfRule>
  </conditionalFormatting>
  <conditionalFormatting sqref="X66:CD70 X56:CD59 X4:CD7 X37:CD54 X10:CD35">
    <cfRule type="expression" dxfId="2036" priority="815">
      <formula>$X$4=""</formula>
    </cfRule>
  </conditionalFormatting>
  <conditionalFormatting sqref="Y66:CD70 Y56:CD59 Y4:CD7 Y37:CD54 Y10:CD35">
    <cfRule type="expression" dxfId="2035" priority="814">
      <formula>$Y$4=""</formula>
    </cfRule>
  </conditionalFormatting>
  <conditionalFormatting sqref="Z66:CD70 Z56:CD59 Z4:CD7 Z37:CD54 Z10:CD35">
    <cfRule type="expression" dxfId="2034" priority="813">
      <formula>$Z$4=""</formula>
    </cfRule>
  </conditionalFormatting>
  <conditionalFormatting sqref="AA66:CD70 AA56:CD59 AA4:CD7 AA37:CD54 AA10:CD35">
    <cfRule type="expression" dxfId="2033" priority="812">
      <formula>$AA$4=""</formula>
    </cfRule>
  </conditionalFormatting>
  <conditionalFormatting sqref="AY66:CD70 AY56:CD59 AY4:CD7 AY37:CD54 AY10:CD35">
    <cfRule type="expression" dxfId="2032" priority="788">
      <formula>$AY$4=""</formula>
    </cfRule>
  </conditionalFormatting>
  <conditionalFormatting sqref="AX66:CD70 AX56:CD59 AX4:CD7 AX37:CD54 AX10:CD35">
    <cfRule type="expression" dxfId="2031" priority="789">
      <formula>$AX$4=""</formula>
    </cfRule>
  </conditionalFormatting>
  <conditionalFormatting sqref="AW66:CD70 AW56:CD59 AW4:CD7 AW37:CD54 AW10:CD35">
    <cfRule type="expression" dxfId="2030" priority="790">
      <formula>$AW$4=""</formula>
    </cfRule>
  </conditionalFormatting>
  <conditionalFormatting sqref="AV66:CD70 AV56:CD59 AV4:CD7 AV37:CD54 AV10:CD35">
    <cfRule type="expression" dxfId="2029" priority="791">
      <formula>$AV$4=""</formula>
    </cfRule>
  </conditionalFormatting>
  <conditionalFormatting sqref="AU66:CD70 AU56:CD59 AU4:CD7 AU37:CD54 AU10:CD35">
    <cfRule type="expression" dxfId="2028" priority="792">
      <formula>$AU$4=""</formula>
    </cfRule>
  </conditionalFormatting>
  <conditionalFormatting sqref="AT66:CD70 AT56:CD59 AT4:CD7 AT37:CD54 AT10:CD35">
    <cfRule type="expression" dxfId="2027" priority="793">
      <formula>$AT$4=""</formula>
    </cfRule>
  </conditionalFormatting>
  <conditionalFormatting sqref="AS66:CD70 AS56:CD59 AS4:CD7 AS37:CD54 AS10:CD35">
    <cfRule type="expression" dxfId="2026" priority="794">
      <formula>$AS$4=""</formula>
    </cfRule>
  </conditionalFormatting>
  <conditionalFormatting sqref="AR66:CD70 AR56:CD59 AR4:CD7 AR37:CD54 AR10:CD35">
    <cfRule type="expression" dxfId="2025" priority="795">
      <formula>$AR$4=""</formula>
    </cfRule>
  </conditionalFormatting>
  <conditionalFormatting sqref="AQ66:CD70 AQ56:CD59 AQ4:CD7 AQ37:CD54 AQ10:CD35">
    <cfRule type="expression" dxfId="2024" priority="796">
      <formula>$AQ$4=""</formula>
    </cfRule>
  </conditionalFormatting>
  <conditionalFormatting sqref="AP66:CD70 AP56:CD59 AP4:CD7 AP37:CD54 AP10:CD35">
    <cfRule type="expression" dxfId="2023" priority="797">
      <formula>$AP$4=""</formula>
    </cfRule>
  </conditionalFormatting>
  <conditionalFormatting sqref="AO66:CD70 AO56:CD59 AO4:CD7 AO37:CD54 AO10:CD35">
    <cfRule type="expression" dxfId="2022" priority="798">
      <formula>$AO$4=""</formula>
    </cfRule>
  </conditionalFormatting>
  <conditionalFormatting sqref="AN66:CD70 AN56:CD59 AN4:CD7 AN37:CD54 AN10:CD35">
    <cfRule type="expression" dxfId="2021" priority="799">
      <formula>$AN$4=""</formula>
    </cfRule>
  </conditionalFormatting>
  <conditionalFormatting sqref="AM66:CD70 AM56:CD59 AM4:CD7 AM37:CD54 AM10:CD35">
    <cfRule type="expression" dxfId="2020" priority="800">
      <formula>$AM$4=""</formula>
    </cfRule>
  </conditionalFormatting>
  <conditionalFormatting sqref="AL66:CD70 AL56:CD59 AL4:CD7 AL37:CD54 AL10:CD35">
    <cfRule type="expression" dxfId="2019" priority="801">
      <formula>$AL$4=""</formula>
    </cfRule>
  </conditionalFormatting>
  <conditionalFormatting sqref="AK66:CD70 AK56:CD59 AK4:CD7 AK37:CD54 AK10:CD35">
    <cfRule type="expression" dxfId="2018" priority="802">
      <formula>$AK$4=""</formula>
    </cfRule>
  </conditionalFormatting>
  <conditionalFormatting sqref="AJ66:CD70 AJ56:CD59 AJ4:CD7 AJ37:CD54 AJ10:CD35">
    <cfRule type="expression" dxfId="2017" priority="803">
      <formula>$AJ$4=""</formula>
    </cfRule>
  </conditionalFormatting>
  <conditionalFormatting sqref="AI66:CD70 AI56:CD59 AI4:CD7 AI37:CD54 AI10:CD35">
    <cfRule type="expression" dxfId="2016" priority="804">
      <formula>$AI$4=""</formula>
    </cfRule>
  </conditionalFormatting>
  <conditionalFormatting sqref="AH66:CD70 AH56:CD59 AH4:CD7 AH37:CD54 AH10:CD35">
    <cfRule type="expression" dxfId="2015" priority="805">
      <formula>$AH$4=""</formula>
    </cfRule>
  </conditionalFormatting>
  <conditionalFormatting sqref="AG66:CD70 AG56:CD59 AG4:CD7 AG37:CD54 AG10:CD35">
    <cfRule type="expression" dxfId="2014" priority="806">
      <formula>$AG$4=""</formula>
    </cfRule>
  </conditionalFormatting>
  <conditionalFormatting sqref="AF66:CD70 AF56:CD59 AF4:CD7 AF37:CD54 AF10:CD35">
    <cfRule type="expression" dxfId="2013" priority="807">
      <formula>$AF$4=""</formula>
    </cfRule>
  </conditionalFormatting>
  <conditionalFormatting sqref="AE66:CD70 AE56:CD59 AE4:CD7 AE37:CD54 AE10:CD35">
    <cfRule type="expression" dxfId="2012" priority="808">
      <formula>$AE$4=""</formula>
    </cfRule>
  </conditionalFormatting>
  <conditionalFormatting sqref="AD66:CD70 AD56:CD59 AD4:CD7 AD37:CD54 AD10:CD35">
    <cfRule type="expression" dxfId="2011" priority="809">
      <formula>$AD$4=""</formula>
    </cfRule>
  </conditionalFormatting>
  <conditionalFormatting sqref="AC66:CD70 AC56:CD59 AC4:CD7 AC37:CD54 AC10:CD35">
    <cfRule type="expression" dxfId="2010" priority="810">
      <formula>$AC$4=""</formula>
    </cfRule>
  </conditionalFormatting>
  <conditionalFormatting sqref="AB66:CD70 AB56:CD59 AB4:CD7 AB37:CD54 AB10:CD35">
    <cfRule type="expression" dxfId="2009" priority="811">
      <formula>$AB$4=""</formula>
    </cfRule>
  </conditionalFormatting>
  <conditionalFormatting sqref="BA66:CD70 BA56:CD59 BA4:CD7 BA37:CD54 BA10:CD35">
    <cfRule type="expression" dxfId="2008" priority="786">
      <formula>$BA$4=""</formula>
    </cfRule>
  </conditionalFormatting>
  <conditionalFormatting sqref="BO66:CD70 BO56:CD59 BO4:CD7 BO37:CD54 BO10:CD35">
    <cfRule type="expression" dxfId="2007" priority="772">
      <formula>$BO$4=""</formula>
    </cfRule>
  </conditionalFormatting>
  <conditionalFormatting sqref="BN66:CD70 BN56:CD59 BN4:CD7 BN37:CD54 BN10:CD35">
    <cfRule type="expression" dxfId="2006" priority="773">
      <formula>$BN$4=""</formula>
    </cfRule>
  </conditionalFormatting>
  <conditionalFormatting sqref="BM66:CD70 BM56:CD59 BM4:CD7 BM37:CD54 BM10:CD35">
    <cfRule type="expression" dxfId="2005" priority="774">
      <formula>$BM$4=""</formula>
    </cfRule>
  </conditionalFormatting>
  <conditionalFormatting sqref="BL66:CD70 BL56:CD59 BL4:CD7 BL37:CD54 BL10:CD35">
    <cfRule type="expression" dxfId="2004" priority="775">
      <formula>$BL$4=""</formula>
    </cfRule>
  </conditionalFormatting>
  <conditionalFormatting sqref="BK66:CD70 BK56:CD59 BK4:CD7 BK37:CD54 BK10:CD35">
    <cfRule type="expression" dxfId="2003" priority="776">
      <formula>$BK$4=""</formula>
    </cfRule>
  </conditionalFormatting>
  <conditionalFormatting sqref="BJ66:CD70 BJ56:CD59 BJ4:CD7 BJ37:CD54 BJ10:CD35">
    <cfRule type="expression" dxfId="2002" priority="777">
      <formula>$BJ$4=""</formula>
    </cfRule>
  </conditionalFormatting>
  <conditionalFormatting sqref="BI66:CD70 BI56:CD59 BI4:CD7 BI37:CD54 BI10:CD35">
    <cfRule type="expression" dxfId="2001" priority="778">
      <formula>$BI$4=""</formula>
    </cfRule>
  </conditionalFormatting>
  <conditionalFormatting sqref="BH66:CD70 BH56:CD59 BH4:CD7 BH37:CD54 BH10:CD35">
    <cfRule type="expression" dxfId="2000" priority="779">
      <formula>$BH$4=""</formula>
    </cfRule>
  </conditionalFormatting>
  <conditionalFormatting sqref="BG66:CD70 BG56:CD59 BG4:CD7 BG37:CD54 BG10:CD35">
    <cfRule type="expression" dxfId="1999" priority="780">
      <formula>$BG$4=""</formula>
    </cfRule>
  </conditionalFormatting>
  <conditionalFormatting sqref="BF66:CD70 BF56:CD59 BF4:CD7 BF37:CD54 BF10:CD35">
    <cfRule type="expression" dxfId="1998" priority="781">
      <formula>$BF$4=""</formula>
    </cfRule>
  </conditionalFormatting>
  <conditionalFormatting sqref="BE66:CD70 BE56:CD59 BE4:CD7 BE37:CD54 BE10:CD35">
    <cfRule type="expression" dxfId="1997" priority="782">
      <formula>$BE$4=""</formula>
    </cfRule>
  </conditionalFormatting>
  <conditionalFormatting sqref="BD66:CD70 BD56:CD59 BD4:CD7 BD37:CD54 BD10:CD35">
    <cfRule type="expression" dxfId="1996" priority="783">
      <formula>$BD$4=""</formula>
    </cfRule>
  </conditionalFormatting>
  <conditionalFormatting sqref="BB66:CD70 BB56:CD59 BB4:CD7 BB37:CD54 BB10:CD35">
    <cfRule type="expression" dxfId="1995" priority="785">
      <formula>$BB$4=""</formula>
    </cfRule>
  </conditionalFormatting>
  <conditionalFormatting sqref="AZ66:CD70 AZ56:CD59 AZ4:CD7 AZ37:CD54 AZ10:CD35">
    <cfRule type="expression" dxfId="1994" priority="787">
      <formula>$AZ$4=""</formula>
    </cfRule>
  </conditionalFormatting>
  <conditionalFormatting sqref="CD66:CD70 CD56:CD59 CD4:CD7 CD37:CD54 CD10:CD35">
    <cfRule type="expression" dxfId="1993" priority="757">
      <formula>$CD$4=""</formula>
    </cfRule>
  </conditionalFormatting>
  <conditionalFormatting sqref="BP66:CD70 BP56:CD59 BP4:CD7 BP37:CD54 BP10:CD35">
    <cfRule type="expression" dxfId="1992" priority="771">
      <formula>$BP$4=""</formula>
    </cfRule>
  </conditionalFormatting>
  <conditionalFormatting sqref="BQ66:CD70 BQ56:CD59 BQ4:CD7 BQ37:CD54 BQ10:CD35">
    <cfRule type="expression" dxfId="1991" priority="770">
      <formula>$BQ$4=""</formula>
    </cfRule>
  </conditionalFormatting>
  <conditionalFormatting sqref="BR66:CD70 BR56:CD59 BR4:CD7 BR37:CD54 BR10:CD35">
    <cfRule type="expression" dxfId="1990" priority="769">
      <formula>$BR$4=""</formula>
    </cfRule>
  </conditionalFormatting>
  <conditionalFormatting sqref="BS66:CD70 BS56:CD59 BS4:CD7 BS37:CD54 BS10:CD35">
    <cfRule type="expression" dxfId="1989" priority="768">
      <formula>$BS$4=""</formula>
    </cfRule>
  </conditionalFormatting>
  <conditionalFormatting sqref="BT66:CD70 BT56:CD59 BT4:CD7 BT37:CD54 BT10:CD35">
    <cfRule type="expression" dxfId="1988" priority="767">
      <formula>$BT$4=""</formula>
    </cfRule>
  </conditionalFormatting>
  <conditionalFormatting sqref="BU66:CD70 BU56:CD59 BU4:CD7 BU37:CD54 BU10:CD35">
    <cfRule type="expression" dxfId="1987" priority="766">
      <formula>$BU$4=""</formula>
    </cfRule>
  </conditionalFormatting>
  <conditionalFormatting sqref="BV66:CD70 BV56:CD59 BV4:CD7 BV37:CD54 BV10:CD35">
    <cfRule type="expression" dxfId="1986" priority="765">
      <formula>$BV$4=""</formula>
    </cfRule>
  </conditionalFormatting>
  <conditionalFormatting sqref="BW66:CD70 BW56:CD59 BW4:CD7 BW37:CD54 BW10:CD35">
    <cfRule type="expression" dxfId="1985" priority="764">
      <formula>$BW$4=""</formula>
    </cfRule>
  </conditionalFormatting>
  <conditionalFormatting sqref="BX66:CD70 BX56:CD59 BX4:CD7 BX37:CD54 BX10:CD35">
    <cfRule type="expression" dxfId="1984" priority="763">
      <formula>$BX$4=""</formula>
    </cfRule>
  </conditionalFormatting>
  <conditionalFormatting sqref="BY66:CD70 BY56:CD59 BY4:CD7 BY37:CD54 BY10:CD35">
    <cfRule type="expression" dxfId="1983" priority="762">
      <formula>$BY$4=""</formula>
    </cfRule>
  </conditionalFormatting>
  <conditionalFormatting sqref="BZ66:CD70 BZ56:CD59 BZ4:CD7 BZ37:CD54 BZ10:CD35">
    <cfRule type="expression" dxfId="1982" priority="761">
      <formula>$BZ$4=""</formula>
    </cfRule>
  </conditionalFormatting>
  <conditionalFormatting sqref="CA66:CD70 CA56:CD59 CA4:CD7 CA37:CD54 CA10:CD35">
    <cfRule type="expression" dxfId="1981" priority="760">
      <formula>$CA$4=""</formula>
    </cfRule>
  </conditionalFormatting>
  <conditionalFormatting sqref="CB66:CD70 CB56:CD59 CB4:CD7 CB37:CD54 CB10:CD35">
    <cfRule type="expression" dxfId="1980" priority="759">
      <formula>$CB$4=""</formula>
    </cfRule>
  </conditionalFormatting>
  <conditionalFormatting sqref="CC66:CD70 CC56:CD59 CC4:CD7 CC37:CD54 CC10:CD35">
    <cfRule type="expression" dxfId="1979" priority="758">
      <formula>$CC$4=""</formula>
    </cfRule>
  </conditionalFormatting>
  <conditionalFormatting sqref="BC66:CD70 BC56:CD59 BC4:CD7 BC37:CD54 BC10:CD35">
    <cfRule type="expression" dxfId="1978" priority="784">
      <formula>$BC$4=""</formula>
    </cfRule>
  </conditionalFormatting>
  <conditionalFormatting sqref="D60:CD60">
    <cfRule type="expression" dxfId="1977" priority="756">
      <formula>$D$4=""</formula>
    </cfRule>
  </conditionalFormatting>
  <conditionalFormatting sqref="E60:CD60">
    <cfRule type="expression" dxfId="1976" priority="755">
      <formula>$E$4=""</formula>
    </cfRule>
  </conditionalFormatting>
  <conditionalFormatting sqref="F60:CD60">
    <cfRule type="expression" dxfId="1975" priority="754">
      <formula>$F$4=""</formula>
    </cfRule>
  </conditionalFormatting>
  <conditionalFormatting sqref="G60:CD60">
    <cfRule type="expression" dxfId="1974" priority="753">
      <formula>$G$4=""</formula>
    </cfRule>
  </conditionalFormatting>
  <conditionalFormatting sqref="H60:CD60">
    <cfRule type="expression" dxfId="1973" priority="752">
      <formula>$H$4=""</formula>
    </cfRule>
  </conditionalFormatting>
  <conditionalFormatting sqref="I60:CD60">
    <cfRule type="expression" dxfId="1972" priority="751">
      <formula>$I$4=""</formula>
    </cfRule>
  </conditionalFormatting>
  <conditionalFormatting sqref="J60:CD60">
    <cfRule type="expression" dxfId="1971" priority="750">
      <formula>$J$4=""</formula>
    </cfRule>
  </conditionalFormatting>
  <conditionalFormatting sqref="K60:CD60">
    <cfRule type="expression" dxfId="1970" priority="749">
      <formula>$K$4=""</formula>
    </cfRule>
  </conditionalFormatting>
  <conditionalFormatting sqref="L60:CD60">
    <cfRule type="expression" dxfId="1969" priority="748">
      <formula>$L$4=""</formula>
    </cfRule>
  </conditionalFormatting>
  <conditionalFormatting sqref="M60:CD60">
    <cfRule type="expression" dxfId="1968" priority="747">
      <formula>$M$4=""</formula>
    </cfRule>
  </conditionalFormatting>
  <conditionalFormatting sqref="N60:CD60">
    <cfRule type="expression" dxfId="1967" priority="746">
      <formula>$N$4=""</formula>
    </cfRule>
  </conditionalFormatting>
  <conditionalFormatting sqref="O60:CD60">
    <cfRule type="expression" dxfId="1966" priority="745">
      <formula>$O$4=""</formula>
    </cfRule>
  </conditionalFormatting>
  <conditionalFormatting sqref="P60:CD60">
    <cfRule type="expression" dxfId="1965" priority="744">
      <formula>$P$4=""</formula>
    </cfRule>
  </conditionalFormatting>
  <conditionalFormatting sqref="Q60:CD60">
    <cfRule type="expression" dxfId="1964" priority="743">
      <formula>$Q$4=""</formula>
    </cfRule>
  </conditionalFormatting>
  <conditionalFormatting sqref="R60:CD60">
    <cfRule type="expression" dxfId="1963" priority="742">
      <formula>$R$4=""</formula>
    </cfRule>
  </conditionalFormatting>
  <conditionalFormatting sqref="S60:CD60">
    <cfRule type="expression" dxfId="1962" priority="741">
      <formula>$S$4=""</formula>
    </cfRule>
  </conditionalFormatting>
  <conditionalFormatting sqref="T60:CD60">
    <cfRule type="expression" dxfId="1961" priority="740">
      <formula>$T$4=""</formula>
    </cfRule>
  </conditionalFormatting>
  <conditionalFormatting sqref="U60:CD60">
    <cfRule type="expression" dxfId="1960" priority="739">
      <formula>$U$4=""</formula>
    </cfRule>
  </conditionalFormatting>
  <conditionalFormatting sqref="V60:CD60">
    <cfRule type="expression" dxfId="1959" priority="738">
      <formula>$V$4=""</formula>
    </cfRule>
  </conditionalFormatting>
  <conditionalFormatting sqref="W60:CD60">
    <cfRule type="expression" dxfId="1958" priority="737">
      <formula>$W$4=""</formula>
    </cfRule>
  </conditionalFormatting>
  <conditionalFormatting sqref="X60:CD60">
    <cfRule type="expression" dxfId="1957" priority="736">
      <formula>$X$4=""</formula>
    </cfRule>
  </conditionalFormatting>
  <conditionalFormatting sqref="Y60:CD60">
    <cfRule type="expression" dxfId="1956" priority="735">
      <formula>$Y$4=""</formula>
    </cfRule>
  </conditionalFormatting>
  <conditionalFormatting sqref="Z60:CD60">
    <cfRule type="expression" dxfId="1955" priority="734">
      <formula>$Z$4=""</formula>
    </cfRule>
  </conditionalFormatting>
  <conditionalFormatting sqref="AA60:CD60">
    <cfRule type="expression" dxfId="1954" priority="733">
      <formula>$AA$4=""</formula>
    </cfRule>
  </conditionalFormatting>
  <conditionalFormatting sqref="AY60:CD60">
    <cfRule type="expression" dxfId="1953" priority="709">
      <formula>$AY$4=""</formula>
    </cfRule>
  </conditionalFormatting>
  <conditionalFormatting sqref="AX60:CD60">
    <cfRule type="expression" dxfId="1952" priority="710">
      <formula>$AX$4=""</formula>
    </cfRule>
  </conditionalFormatting>
  <conditionalFormatting sqref="AW60:CD60">
    <cfRule type="expression" dxfId="1951" priority="711">
      <formula>$AW$4=""</formula>
    </cfRule>
  </conditionalFormatting>
  <conditionalFormatting sqref="AV60:CD60">
    <cfRule type="expression" dxfId="1950" priority="712">
      <formula>$AV$4=""</formula>
    </cfRule>
  </conditionalFormatting>
  <conditionalFormatting sqref="AU60:CD60">
    <cfRule type="expression" dxfId="1949" priority="713">
      <formula>$AU$4=""</formula>
    </cfRule>
  </conditionalFormatting>
  <conditionalFormatting sqref="AT60:CD60">
    <cfRule type="expression" dxfId="1948" priority="714">
      <formula>$AT$4=""</formula>
    </cfRule>
  </conditionalFormatting>
  <conditionalFormatting sqref="AS60:CD60">
    <cfRule type="expression" dxfId="1947" priority="715">
      <formula>$AS$4=""</formula>
    </cfRule>
  </conditionalFormatting>
  <conditionalFormatting sqref="AR60:CD60">
    <cfRule type="expression" dxfId="1946" priority="716">
      <formula>$AR$4=""</formula>
    </cfRule>
  </conditionalFormatting>
  <conditionalFormatting sqref="AQ60:CD60">
    <cfRule type="expression" dxfId="1945" priority="717">
      <formula>$AQ$4=""</formula>
    </cfRule>
  </conditionalFormatting>
  <conditionalFormatting sqref="AP60:CD60">
    <cfRule type="expression" dxfId="1944" priority="718">
      <formula>$AP$4=""</formula>
    </cfRule>
  </conditionalFormatting>
  <conditionalFormatting sqref="AO60:CD60">
    <cfRule type="expression" dxfId="1943" priority="719">
      <formula>$AO$4=""</formula>
    </cfRule>
  </conditionalFormatting>
  <conditionalFormatting sqref="AN60:CD60">
    <cfRule type="expression" dxfId="1942" priority="720">
      <formula>$AN$4=""</formula>
    </cfRule>
  </conditionalFormatting>
  <conditionalFormatting sqref="AM60:CD60">
    <cfRule type="expression" dxfId="1941" priority="721">
      <formula>$AM$4=""</formula>
    </cfRule>
  </conditionalFormatting>
  <conditionalFormatting sqref="AL60:CD60">
    <cfRule type="expression" dxfId="1940" priority="722">
      <formula>$AL$4=""</formula>
    </cfRule>
  </conditionalFormatting>
  <conditionalFormatting sqref="AK60:CD60">
    <cfRule type="expression" dxfId="1939" priority="723">
      <formula>$AK$4=""</formula>
    </cfRule>
  </conditionalFormatting>
  <conditionalFormatting sqref="AJ60:CD60">
    <cfRule type="expression" dxfId="1938" priority="724">
      <formula>$AJ$4=""</formula>
    </cfRule>
  </conditionalFormatting>
  <conditionalFormatting sqref="AI60:CD60">
    <cfRule type="expression" dxfId="1937" priority="725">
      <formula>$AI$4=""</formula>
    </cfRule>
  </conditionalFormatting>
  <conditionalFormatting sqref="AH60:CD60">
    <cfRule type="expression" dxfId="1936" priority="726">
      <formula>$AH$4=""</formula>
    </cfRule>
  </conditionalFormatting>
  <conditionalFormatting sqref="AG60:CD60">
    <cfRule type="expression" dxfId="1935" priority="727">
      <formula>$AG$4=""</formula>
    </cfRule>
  </conditionalFormatting>
  <conditionalFormatting sqref="AF60:CD60">
    <cfRule type="expression" dxfId="1934" priority="728">
      <formula>$AF$4=""</formula>
    </cfRule>
  </conditionalFormatting>
  <conditionalFormatting sqref="AE60:CD60">
    <cfRule type="expression" dxfId="1933" priority="729">
      <formula>$AE$4=""</formula>
    </cfRule>
  </conditionalFormatting>
  <conditionalFormatting sqref="AD60:CD60">
    <cfRule type="expression" dxfId="1932" priority="730">
      <formula>$AD$4=""</formula>
    </cfRule>
  </conditionalFormatting>
  <conditionalFormatting sqref="AC60:CD60">
    <cfRule type="expression" dxfId="1931" priority="731">
      <formula>$AC$4=""</formula>
    </cfRule>
  </conditionalFormatting>
  <conditionalFormatting sqref="AB60:CD60">
    <cfRule type="expression" dxfId="1930" priority="732">
      <formula>$AB$4=""</formula>
    </cfRule>
  </conditionalFormatting>
  <conditionalFormatting sqref="BA60:CD60">
    <cfRule type="expression" dxfId="1929" priority="707">
      <formula>$BA$4=""</formula>
    </cfRule>
  </conditionalFormatting>
  <conditionalFormatting sqref="BO60:CD60">
    <cfRule type="expression" dxfId="1928" priority="693">
      <formula>$BO$4=""</formula>
    </cfRule>
  </conditionalFormatting>
  <conditionalFormatting sqref="BN60:CD60">
    <cfRule type="expression" dxfId="1927" priority="694">
      <formula>$BN$4=""</formula>
    </cfRule>
  </conditionalFormatting>
  <conditionalFormatting sqref="BM60:CD60">
    <cfRule type="expression" dxfId="1926" priority="695">
      <formula>$BM$4=""</formula>
    </cfRule>
  </conditionalFormatting>
  <conditionalFormatting sqref="BL60:CD60">
    <cfRule type="expression" dxfId="1925" priority="696">
      <formula>$BL$4=""</formula>
    </cfRule>
  </conditionalFormatting>
  <conditionalFormatting sqref="BK60:CD60">
    <cfRule type="expression" dxfId="1924" priority="697">
      <formula>$BK$4=""</formula>
    </cfRule>
  </conditionalFormatting>
  <conditionalFormatting sqref="BJ60:CD60">
    <cfRule type="expression" dxfId="1923" priority="698">
      <formula>$BJ$4=""</formula>
    </cfRule>
  </conditionalFormatting>
  <conditionalFormatting sqref="BI60:CD60">
    <cfRule type="expression" dxfId="1922" priority="699">
      <formula>$BI$4=""</formula>
    </cfRule>
  </conditionalFormatting>
  <conditionalFormatting sqref="BH60:CD60">
    <cfRule type="expression" dxfId="1921" priority="700">
      <formula>$BH$4=""</formula>
    </cfRule>
  </conditionalFormatting>
  <conditionalFormatting sqref="BG60:CD60">
    <cfRule type="expression" dxfId="1920" priority="701">
      <formula>$BG$4=""</formula>
    </cfRule>
  </conditionalFormatting>
  <conditionalFormatting sqref="BF60:CD60">
    <cfRule type="expression" dxfId="1919" priority="702">
      <formula>$BF$4=""</formula>
    </cfRule>
  </conditionalFormatting>
  <conditionalFormatting sqref="BE60:CD60">
    <cfRule type="expression" dxfId="1918" priority="703">
      <formula>$BE$4=""</formula>
    </cfRule>
  </conditionalFormatting>
  <conditionalFormatting sqref="BD60:CD60">
    <cfRule type="expression" dxfId="1917" priority="704">
      <formula>$BD$4=""</formula>
    </cfRule>
  </conditionalFormatting>
  <conditionalFormatting sqref="BB60:CD60">
    <cfRule type="expression" dxfId="1916" priority="706">
      <formula>$BB$4=""</formula>
    </cfRule>
  </conditionalFormatting>
  <conditionalFormatting sqref="AZ60:CD60">
    <cfRule type="expression" dxfId="1915" priority="708">
      <formula>$AZ$4=""</formula>
    </cfRule>
  </conditionalFormatting>
  <conditionalFormatting sqref="CD60">
    <cfRule type="expression" dxfId="1914" priority="678">
      <formula>$CD$4=""</formula>
    </cfRule>
  </conditionalFormatting>
  <conditionalFormatting sqref="BP60:CD60">
    <cfRule type="expression" dxfId="1913" priority="692">
      <formula>$BP$4=""</formula>
    </cfRule>
  </conditionalFormatting>
  <conditionalFormatting sqref="BQ60:CD60">
    <cfRule type="expression" dxfId="1912" priority="691">
      <formula>$BQ$4=""</formula>
    </cfRule>
  </conditionalFormatting>
  <conditionalFormatting sqref="BR60:CD60">
    <cfRule type="expression" dxfId="1911" priority="690">
      <formula>$BR$4=""</formula>
    </cfRule>
  </conditionalFormatting>
  <conditionalFormatting sqref="BS60:CD60">
    <cfRule type="expression" dxfId="1910" priority="689">
      <formula>$BS$4=""</formula>
    </cfRule>
  </conditionalFormatting>
  <conditionalFormatting sqref="BT60:CD60">
    <cfRule type="expression" dxfId="1909" priority="688">
      <formula>$BT$4=""</formula>
    </cfRule>
  </conditionalFormatting>
  <conditionalFormatting sqref="BU60:CD60">
    <cfRule type="expression" dxfId="1908" priority="687">
      <formula>$BU$4=""</formula>
    </cfRule>
  </conditionalFormatting>
  <conditionalFormatting sqref="BV60:CD60">
    <cfRule type="expression" dxfId="1907" priority="686">
      <formula>$BV$4=""</formula>
    </cfRule>
  </conditionalFormatting>
  <conditionalFormatting sqref="BW60:CD60">
    <cfRule type="expression" dxfId="1906" priority="685">
      <formula>$BW$4=""</formula>
    </cfRule>
  </conditionalFormatting>
  <conditionalFormatting sqref="BX60:CD60">
    <cfRule type="expression" dxfId="1905" priority="684">
      <formula>$BX$4=""</formula>
    </cfRule>
  </conditionalFormatting>
  <conditionalFormatting sqref="BY60:CD60">
    <cfRule type="expression" dxfId="1904" priority="683">
      <formula>$BY$4=""</formula>
    </cfRule>
  </conditionalFormatting>
  <conditionalFormatting sqref="BZ60:CD60">
    <cfRule type="expression" dxfId="1903" priority="682">
      <formula>$BZ$4=""</formula>
    </cfRule>
  </conditionalFormatting>
  <conditionalFormatting sqref="CA60:CD60">
    <cfRule type="expression" dxfId="1902" priority="681">
      <formula>$CA$4=""</formula>
    </cfRule>
  </conditionalFormatting>
  <conditionalFormatting sqref="CB60:CD60">
    <cfRule type="expression" dxfId="1901" priority="680">
      <formula>$CB$4=""</formula>
    </cfRule>
  </conditionalFormatting>
  <conditionalFormatting sqref="CC60:CD60">
    <cfRule type="expression" dxfId="1900" priority="679">
      <formula>$CC$4=""</formula>
    </cfRule>
  </conditionalFormatting>
  <conditionalFormatting sqref="BC60:CD60">
    <cfRule type="expression" dxfId="1899" priority="705">
      <formula>$BC$4=""</formula>
    </cfRule>
  </conditionalFormatting>
  <conditionalFormatting sqref="D61:CD61">
    <cfRule type="expression" dxfId="1898" priority="677">
      <formula>$D$4=""</formula>
    </cfRule>
  </conditionalFormatting>
  <conditionalFormatting sqref="E61:CD61">
    <cfRule type="expression" dxfId="1897" priority="676">
      <formula>$E$4=""</formula>
    </cfRule>
  </conditionalFormatting>
  <conditionalFormatting sqref="F61:CD61">
    <cfRule type="expression" dxfId="1896" priority="675">
      <formula>$F$4=""</formula>
    </cfRule>
  </conditionalFormatting>
  <conditionalFormatting sqref="G61:CD61">
    <cfRule type="expression" dxfId="1895" priority="674">
      <formula>$G$4=""</formula>
    </cfRule>
  </conditionalFormatting>
  <conditionalFormatting sqref="H61:CD61">
    <cfRule type="expression" dxfId="1894" priority="673">
      <formula>$H$4=""</formula>
    </cfRule>
  </conditionalFormatting>
  <conditionalFormatting sqref="I61:CD61">
    <cfRule type="expression" dxfId="1893" priority="672">
      <formula>$I$4=""</formula>
    </cfRule>
  </conditionalFormatting>
  <conditionalFormatting sqref="J61:CD61">
    <cfRule type="expression" dxfId="1892" priority="671">
      <formula>$J$4=""</formula>
    </cfRule>
  </conditionalFormatting>
  <conditionalFormatting sqref="K61:CD61">
    <cfRule type="expression" dxfId="1891" priority="670">
      <formula>$K$4=""</formula>
    </cfRule>
  </conditionalFormatting>
  <conditionalFormatting sqref="L61:CD61">
    <cfRule type="expression" dxfId="1890" priority="669">
      <formula>$L$4=""</formula>
    </cfRule>
  </conditionalFormatting>
  <conditionalFormatting sqref="M61:CD61">
    <cfRule type="expression" dxfId="1889" priority="668">
      <formula>$M$4=""</formula>
    </cfRule>
  </conditionalFormatting>
  <conditionalFormatting sqref="N61:CD61">
    <cfRule type="expression" dxfId="1888" priority="667">
      <formula>$N$4=""</formula>
    </cfRule>
  </conditionalFormatting>
  <conditionalFormatting sqref="O61:CD61">
    <cfRule type="expression" dxfId="1887" priority="666">
      <formula>$O$4=""</formula>
    </cfRule>
  </conditionalFormatting>
  <conditionalFormatting sqref="P61:CD61">
    <cfRule type="expression" dxfId="1886" priority="665">
      <formula>$P$4=""</formula>
    </cfRule>
  </conditionalFormatting>
  <conditionalFormatting sqref="Q61:CD61">
    <cfRule type="expression" dxfId="1885" priority="664">
      <formula>$Q$4=""</formula>
    </cfRule>
  </conditionalFormatting>
  <conditionalFormatting sqref="R61:CD61">
    <cfRule type="expression" dxfId="1884" priority="663">
      <formula>$R$4=""</formula>
    </cfRule>
  </conditionalFormatting>
  <conditionalFormatting sqref="S61:CD61">
    <cfRule type="expression" dxfId="1883" priority="662">
      <formula>$S$4=""</formula>
    </cfRule>
  </conditionalFormatting>
  <conditionalFormatting sqref="T61:CD61">
    <cfRule type="expression" dxfId="1882" priority="661">
      <formula>$T$4=""</formula>
    </cfRule>
  </conditionalFormatting>
  <conditionalFormatting sqref="U61:CD61">
    <cfRule type="expression" dxfId="1881" priority="660">
      <formula>$U$4=""</formula>
    </cfRule>
  </conditionalFormatting>
  <conditionalFormatting sqref="V61:CD61">
    <cfRule type="expression" dxfId="1880" priority="659">
      <formula>$V$4=""</formula>
    </cfRule>
  </conditionalFormatting>
  <conditionalFormatting sqref="W61:CD61">
    <cfRule type="expression" dxfId="1879" priority="658">
      <formula>$W$4=""</formula>
    </cfRule>
  </conditionalFormatting>
  <conditionalFormatting sqref="X61:CD61">
    <cfRule type="expression" dxfId="1878" priority="657">
      <formula>$X$4=""</formula>
    </cfRule>
  </conditionalFormatting>
  <conditionalFormatting sqref="Y61:CD61">
    <cfRule type="expression" dxfId="1877" priority="656">
      <formula>$Y$4=""</formula>
    </cfRule>
  </conditionalFormatting>
  <conditionalFormatting sqref="Z61:CD61">
    <cfRule type="expression" dxfId="1876" priority="655">
      <formula>$Z$4=""</formula>
    </cfRule>
  </conditionalFormatting>
  <conditionalFormatting sqref="AA61:CD61">
    <cfRule type="expression" dxfId="1875" priority="654">
      <formula>$AA$4=""</formula>
    </cfRule>
  </conditionalFormatting>
  <conditionalFormatting sqref="AY61:CD61">
    <cfRule type="expression" dxfId="1874" priority="630">
      <formula>$AY$4=""</formula>
    </cfRule>
  </conditionalFormatting>
  <conditionalFormatting sqref="AX61:CD61">
    <cfRule type="expression" dxfId="1873" priority="631">
      <formula>$AX$4=""</formula>
    </cfRule>
  </conditionalFormatting>
  <conditionalFormatting sqref="AW61:CD61">
    <cfRule type="expression" dxfId="1872" priority="632">
      <formula>$AW$4=""</formula>
    </cfRule>
  </conditionalFormatting>
  <conditionalFormatting sqref="AV61:CD61">
    <cfRule type="expression" dxfId="1871" priority="633">
      <formula>$AV$4=""</formula>
    </cfRule>
  </conditionalFormatting>
  <conditionalFormatting sqref="AU61:CD61">
    <cfRule type="expression" dxfId="1870" priority="634">
      <formula>$AU$4=""</formula>
    </cfRule>
  </conditionalFormatting>
  <conditionalFormatting sqref="AT61:CD61">
    <cfRule type="expression" dxfId="1869" priority="635">
      <formula>$AT$4=""</formula>
    </cfRule>
  </conditionalFormatting>
  <conditionalFormatting sqref="AS61:CD61">
    <cfRule type="expression" dxfId="1868" priority="636">
      <formula>$AS$4=""</formula>
    </cfRule>
  </conditionalFormatting>
  <conditionalFormatting sqref="AR61:CD61">
    <cfRule type="expression" dxfId="1867" priority="637">
      <formula>$AR$4=""</formula>
    </cfRule>
  </conditionalFormatting>
  <conditionalFormatting sqref="AQ61:CD61">
    <cfRule type="expression" dxfId="1866" priority="638">
      <formula>$AQ$4=""</formula>
    </cfRule>
  </conditionalFormatting>
  <conditionalFormatting sqref="AP61:CD61">
    <cfRule type="expression" dxfId="1865" priority="639">
      <formula>$AP$4=""</formula>
    </cfRule>
  </conditionalFormatting>
  <conditionalFormatting sqref="AO61:CD61">
    <cfRule type="expression" dxfId="1864" priority="640">
      <formula>$AO$4=""</formula>
    </cfRule>
  </conditionalFormatting>
  <conditionalFormatting sqref="AN61:CD61">
    <cfRule type="expression" dxfId="1863" priority="641">
      <formula>$AN$4=""</formula>
    </cfRule>
  </conditionalFormatting>
  <conditionalFormatting sqref="AM61:CD61">
    <cfRule type="expression" dxfId="1862" priority="642">
      <formula>$AM$4=""</formula>
    </cfRule>
  </conditionalFormatting>
  <conditionalFormatting sqref="AL61:CD61">
    <cfRule type="expression" dxfId="1861" priority="643">
      <formula>$AL$4=""</formula>
    </cfRule>
  </conditionalFormatting>
  <conditionalFormatting sqref="AK61:CD61">
    <cfRule type="expression" dxfId="1860" priority="644">
      <formula>$AK$4=""</formula>
    </cfRule>
  </conditionalFormatting>
  <conditionalFormatting sqref="AJ61:CD61">
    <cfRule type="expression" dxfId="1859" priority="645">
      <formula>$AJ$4=""</formula>
    </cfRule>
  </conditionalFormatting>
  <conditionalFormatting sqref="AI61:CD61">
    <cfRule type="expression" dxfId="1858" priority="646">
      <formula>$AI$4=""</formula>
    </cfRule>
  </conditionalFormatting>
  <conditionalFormatting sqref="AH61:CD61">
    <cfRule type="expression" dxfId="1857" priority="647">
      <formula>$AH$4=""</formula>
    </cfRule>
  </conditionalFormatting>
  <conditionalFormatting sqref="AG61:CD61">
    <cfRule type="expression" dxfId="1856" priority="648">
      <formula>$AG$4=""</formula>
    </cfRule>
  </conditionalFormatting>
  <conditionalFormatting sqref="AF61:CD61">
    <cfRule type="expression" dxfId="1855" priority="649">
      <formula>$AF$4=""</formula>
    </cfRule>
  </conditionalFormatting>
  <conditionalFormatting sqref="AE61:CD61">
    <cfRule type="expression" dxfId="1854" priority="650">
      <formula>$AE$4=""</formula>
    </cfRule>
  </conditionalFormatting>
  <conditionalFormatting sqref="AD61:CD61">
    <cfRule type="expression" dxfId="1853" priority="651">
      <formula>$AD$4=""</formula>
    </cfRule>
  </conditionalFormatting>
  <conditionalFormatting sqref="AC61:CD61">
    <cfRule type="expression" dxfId="1852" priority="652">
      <formula>$AC$4=""</formula>
    </cfRule>
  </conditionalFormatting>
  <conditionalFormatting sqref="AB61:CD61">
    <cfRule type="expression" dxfId="1851" priority="653">
      <formula>$AB$4=""</formula>
    </cfRule>
  </conditionalFormatting>
  <conditionalFormatting sqref="BA61:CD61">
    <cfRule type="expression" dxfId="1850" priority="628">
      <formula>$BA$4=""</formula>
    </cfRule>
  </conditionalFormatting>
  <conditionalFormatting sqref="BO61:CD61">
    <cfRule type="expression" dxfId="1849" priority="614">
      <formula>$BO$4=""</formula>
    </cfRule>
  </conditionalFormatting>
  <conditionalFormatting sqref="BN61:CD61">
    <cfRule type="expression" dxfId="1848" priority="615">
      <formula>$BN$4=""</formula>
    </cfRule>
  </conditionalFormatting>
  <conditionalFormatting sqref="BM61:CD61">
    <cfRule type="expression" dxfId="1847" priority="616">
      <formula>$BM$4=""</formula>
    </cfRule>
  </conditionalFormatting>
  <conditionalFormatting sqref="BL61:CD61">
    <cfRule type="expression" dxfId="1846" priority="617">
      <formula>$BL$4=""</formula>
    </cfRule>
  </conditionalFormatting>
  <conditionalFormatting sqref="BK61:CD61">
    <cfRule type="expression" dxfId="1845" priority="618">
      <formula>$BK$4=""</formula>
    </cfRule>
  </conditionalFormatting>
  <conditionalFormatting sqref="BJ61:CD61">
    <cfRule type="expression" dxfId="1844" priority="619">
      <formula>$BJ$4=""</formula>
    </cfRule>
  </conditionalFormatting>
  <conditionalFormatting sqref="BI61:CD61">
    <cfRule type="expression" dxfId="1843" priority="620">
      <formula>$BI$4=""</formula>
    </cfRule>
  </conditionalFormatting>
  <conditionalFormatting sqref="BH61:CD61">
    <cfRule type="expression" dxfId="1842" priority="621">
      <formula>$BH$4=""</formula>
    </cfRule>
  </conditionalFormatting>
  <conditionalFormatting sqref="BG61:CD61">
    <cfRule type="expression" dxfId="1841" priority="622">
      <formula>$BG$4=""</formula>
    </cfRule>
  </conditionalFormatting>
  <conditionalFormatting sqref="BF61:CD61">
    <cfRule type="expression" dxfId="1840" priority="623">
      <formula>$BF$4=""</formula>
    </cfRule>
  </conditionalFormatting>
  <conditionalFormatting sqref="BE61:CD61">
    <cfRule type="expression" dxfId="1839" priority="624">
      <formula>$BE$4=""</formula>
    </cfRule>
  </conditionalFormatting>
  <conditionalFormatting sqref="BD61:CD61">
    <cfRule type="expression" dxfId="1838" priority="625">
      <formula>$BD$4=""</formula>
    </cfRule>
  </conditionalFormatting>
  <conditionalFormatting sqref="BB61:CD61">
    <cfRule type="expression" dxfId="1837" priority="627">
      <formula>$BB$4=""</formula>
    </cfRule>
  </conditionalFormatting>
  <conditionalFormatting sqref="AZ61:CD61">
    <cfRule type="expression" dxfId="1836" priority="629">
      <formula>$AZ$4=""</formula>
    </cfRule>
  </conditionalFormatting>
  <conditionalFormatting sqref="CD61">
    <cfRule type="expression" dxfId="1835" priority="599">
      <formula>$CD$4=""</formula>
    </cfRule>
  </conditionalFormatting>
  <conditionalFormatting sqref="BP61:CD61">
    <cfRule type="expression" dxfId="1834" priority="613">
      <formula>$BP$4=""</formula>
    </cfRule>
  </conditionalFormatting>
  <conditionalFormatting sqref="BQ61:CD61">
    <cfRule type="expression" dxfId="1833" priority="612">
      <formula>$BQ$4=""</formula>
    </cfRule>
  </conditionalFormatting>
  <conditionalFormatting sqref="BR61:CD61">
    <cfRule type="expression" dxfId="1832" priority="611">
      <formula>$BR$4=""</formula>
    </cfRule>
  </conditionalFormatting>
  <conditionalFormatting sqref="BS61:CD61">
    <cfRule type="expression" dxfId="1831" priority="610">
      <formula>$BS$4=""</formula>
    </cfRule>
  </conditionalFormatting>
  <conditionalFormatting sqref="BT61:CD61">
    <cfRule type="expression" dxfId="1830" priority="609">
      <formula>$BT$4=""</formula>
    </cfRule>
  </conditionalFormatting>
  <conditionalFormatting sqref="BU61:CD61">
    <cfRule type="expression" dxfId="1829" priority="608">
      <formula>$BU$4=""</formula>
    </cfRule>
  </conditionalFormatting>
  <conditionalFormatting sqref="BV61:CD61">
    <cfRule type="expression" dxfId="1828" priority="607">
      <formula>$BV$4=""</formula>
    </cfRule>
  </conditionalFormatting>
  <conditionalFormatting sqref="BW61:CD61">
    <cfRule type="expression" dxfId="1827" priority="606">
      <formula>$BW$4=""</formula>
    </cfRule>
  </conditionalFormatting>
  <conditionalFormatting sqref="BX61:CD61">
    <cfRule type="expression" dxfId="1826" priority="605">
      <formula>$BX$4=""</formula>
    </cfRule>
  </conditionalFormatting>
  <conditionalFormatting sqref="BY61:CD61">
    <cfRule type="expression" dxfId="1825" priority="604">
      <formula>$BY$4=""</formula>
    </cfRule>
  </conditionalFormatting>
  <conditionalFormatting sqref="BZ61:CD61">
    <cfRule type="expression" dxfId="1824" priority="603">
      <formula>$BZ$4=""</formula>
    </cfRule>
  </conditionalFormatting>
  <conditionalFormatting sqref="CA61:CD61">
    <cfRule type="expression" dxfId="1823" priority="602">
      <formula>$CA$4=""</formula>
    </cfRule>
  </conditionalFormatting>
  <conditionalFormatting sqref="CB61:CD61">
    <cfRule type="expression" dxfId="1822" priority="601">
      <formula>$CB$4=""</formula>
    </cfRule>
  </conditionalFormatting>
  <conditionalFormatting sqref="CC61:CD61">
    <cfRule type="expression" dxfId="1821" priority="600">
      <formula>$CC$4=""</formula>
    </cfRule>
  </conditionalFormatting>
  <conditionalFormatting sqref="BC61:CD61">
    <cfRule type="expression" dxfId="1820" priority="626">
      <formula>$BC$4=""</formula>
    </cfRule>
  </conditionalFormatting>
  <conditionalFormatting sqref="D62:CD64">
    <cfRule type="expression" dxfId="1819" priority="598">
      <formula>$D$4=""</formula>
    </cfRule>
  </conditionalFormatting>
  <conditionalFormatting sqref="E62:CD64">
    <cfRule type="expression" dxfId="1818" priority="597">
      <formula>$E$4=""</formula>
    </cfRule>
  </conditionalFormatting>
  <conditionalFormatting sqref="F62:CD64">
    <cfRule type="expression" dxfId="1817" priority="596">
      <formula>$F$4=""</formula>
    </cfRule>
  </conditionalFormatting>
  <conditionalFormatting sqref="G62:CD64">
    <cfRule type="expression" dxfId="1816" priority="595">
      <formula>$G$4=""</formula>
    </cfRule>
  </conditionalFormatting>
  <conditionalFormatting sqref="H62:CD64">
    <cfRule type="expression" dxfId="1815" priority="594">
      <formula>$H$4=""</formula>
    </cfRule>
  </conditionalFormatting>
  <conditionalFormatting sqref="I62:CD64">
    <cfRule type="expression" dxfId="1814" priority="593">
      <formula>$I$4=""</formula>
    </cfRule>
  </conditionalFormatting>
  <conditionalFormatting sqref="J62:CD64">
    <cfRule type="expression" dxfId="1813" priority="592">
      <formula>$J$4=""</formula>
    </cfRule>
  </conditionalFormatting>
  <conditionalFormatting sqref="K62:CD64">
    <cfRule type="expression" dxfId="1812" priority="591">
      <formula>$K$4=""</formula>
    </cfRule>
  </conditionalFormatting>
  <conditionalFormatting sqref="L62:CD64">
    <cfRule type="expression" dxfId="1811" priority="590">
      <formula>$L$4=""</formula>
    </cfRule>
  </conditionalFormatting>
  <conditionalFormatting sqref="M62:CD64">
    <cfRule type="expression" dxfId="1810" priority="589">
      <formula>$M$4=""</formula>
    </cfRule>
  </conditionalFormatting>
  <conditionalFormatting sqref="N62:CD64">
    <cfRule type="expression" dxfId="1809" priority="588">
      <formula>$N$4=""</formula>
    </cfRule>
  </conditionalFormatting>
  <conditionalFormatting sqref="O62:CD64">
    <cfRule type="expression" dxfId="1808" priority="587">
      <formula>$O$4=""</formula>
    </cfRule>
  </conditionalFormatting>
  <conditionalFormatting sqref="P62:CD64">
    <cfRule type="expression" dxfId="1807" priority="586">
      <formula>$P$4=""</formula>
    </cfRule>
  </conditionalFormatting>
  <conditionalFormatting sqref="Q62:CD64">
    <cfRule type="expression" dxfId="1806" priority="585">
      <formula>$Q$4=""</formula>
    </cfRule>
  </conditionalFormatting>
  <conditionalFormatting sqref="R62:CD64">
    <cfRule type="expression" dxfId="1805" priority="584">
      <formula>$R$4=""</formula>
    </cfRule>
  </conditionalFormatting>
  <conditionalFormatting sqref="S62:CD64">
    <cfRule type="expression" dxfId="1804" priority="583">
      <formula>$S$4=""</formula>
    </cfRule>
  </conditionalFormatting>
  <conditionalFormatting sqref="T62:CD64">
    <cfRule type="expression" dxfId="1803" priority="582">
      <formula>$T$4=""</formula>
    </cfRule>
  </conditionalFormatting>
  <conditionalFormatting sqref="U62:CD64">
    <cfRule type="expression" dxfId="1802" priority="581">
      <formula>$U$4=""</formula>
    </cfRule>
  </conditionalFormatting>
  <conditionalFormatting sqref="V62:CD64">
    <cfRule type="expression" dxfId="1801" priority="580">
      <formula>$V$4=""</formula>
    </cfRule>
  </conditionalFormatting>
  <conditionalFormatting sqref="W62:CD64">
    <cfRule type="expression" dxfId="1800" priority="579">
      <formula>$W$4=""</formula>
    </cfRule>
  </conditionalFormatting>
  <conditionalFormatting sqref="X62:CD64">
    <cfRule type="expression" dxfId="1799" priority="578">
      <formula>$X$4=""</formula>
    </cfRule>
  </conditionalFormatting>
  <conditionalFormatting sqref="Y62:CD64">
    <cfRule type="expression" dxfId="1798" priority="577">
      <formula>$Y$4=""</formula>
    </cfRule>
  </conditionalFormatting>
  <conditionalFormatting sqref="Z62:CD64">
    <cfRule type="expression" dxfId="1797" priority="576">
      <formula>$Z$4=""</formula>
    </cfRule>
  </conditionalFormatting>
  <conditionalFormatting sqref="AA62:CD64">
    <cfRule type="expression" dxfId="1796" priority="575">
      <formula>$AA$4=""</formula>
    </cfRule>
  </conditionalFormatting>
  <conditionalFormatting sqref="AY62:CD64">
    <cfRule type="expression" dxfId="1795" priority="551">
      <formula>$AY$4=""</formula>
    </cfRule>
  </conditionalFormatting>
  <conditionalFormatting sqref="AX62:CD64">
    <cfRule type="expression" dxfId="1794" priority="552">
      <formula>$AX$4=""</formula>
    </cfRule>
  </conditionalFormatting>
  <conditionalFormatting sqref="AW62:CD64">
    <cfRule type="expression" dxfId="1793" priority="553">
      <formula>$AW$4=""</formula>
    </cfRule>
  </conditionalFormatting>
  <conditionalFormatting sqref="AV62:CD64">
    <cfRule type="expression" dxfId="1792" priority="554">
      <formula>$AV$4=""</formula>
    </cfRule>
  </conditionalFormatting>
  <conditionalFormatting sqref="AU62:CD64">
    <cfRule type="expression" dxfId="1791" priority="555">
      <formula>$AU$4=""</formula>
    </cfRule>
  </conditionalFormatting>
  <conditionalFormatting sqref="AT62:CD64">
    <cfRule type="expression" dxfId="1790" priority="556">
      <formula>$AT$4=""</formula>
    </cfRule>
  </conditionalFormatting>
  <conditionalFormatting sqref="AS62:CD64">
    <cfRule type="expression" dxfId="1789" priority="557">
      <formula>$AS$4=""</formula>
    </cfRule>
  </conditionalFormatting>
  <conditionalFormatting sqref="AR62:CD64">
    <cfRule type="expression" dxfId="1788" priority="558">
      <formula>$AR$4=""</formula>
    </cfRule>
  </conditionalFormatting>
  <conditionalFormatting sqref="AQ62:CD64">
    <cfRule type="expression" dxfId="1787" priority="559">
      <formula>$AQ$4=""</formula>
    </cfRule>
  </conditionalFormatting>
  <conditionalFormatting sqref="AP62:CD64">
    <cfRule type="expression" dxfId="1786" priority="560">
      <formula>$AP$4=""</formula>
    </cfRule>
  </conditionalFormatting>
  <conditionalFormatting sqref="AO62:CD64">
    <cfRule type="expression" dxfId="1785" priority="561">
      <formula>$AO$4=""</formula>
    </cfRule>
  </conditionalFormatting>
  <conditionalFormatting sqref="AN62:CD64">
    <cfRule type="expression" dxfId="1784" priority="562">
      <formula>$AN$4=""</formula>
    </cfRule>
  </conditionalFormatting>
  <conditionalFormatting sqref="AM62:CD64">
    <cfRule type="expression" dxfId="1783" priority="563">
      <formula>$AM$4=""</formula>
    </cfRule>
  </conditionalFormatting>
  <conditionalFormatting sqref="AL62:CD64">
    <cfRule type="expression" dxfId="1782" priority="564">
      <formula>$AL$4=""</formula>
    </cfRule>
  </conditionalFormatting>
  <conditionalFormatting sqref="AK62:CD64">
    <cfRule type="expression" dxfId="1781" priority="565">
      <formula>$AK$4=""</formula>
    </cfRule>
  </conditionalFormatting>
  <conditionalFormatting sqref="AJ62:CD64">
    <cfRule type="expression" dxfId="1780" priority="566">
      <formula>$AJ$4=""</formula>
    </cfRule>
  </conditionalFormatting>
  <conditionalFormatting sqref="AI62:CD64">
    <cfRule type="expression" dxfId="1779" priority="567">
      <formula>$AI$4=""</formula>
    </cfRule>
  </conditionalFormatting>
  <conditionalFormatting sqref="AH62:CD64">
    <cfRule type="expression" dxfId="1778" priority="568">
      <formula>$AH$4=""</formula>
    </cfRule>
  </conditionalFormatting>
  <conditionalFormatting sqref="AG62:CD64">
    <cfRule type="expression" dxfId="1777" priority="569">
      <formula>$AG$4=""</formula>
    </cfRule>
  </conditionalFormatting>
  <conditionalFormatting sqref="AF62:CD64">
    <cfRule type="expression" dxfId="1776" priority="570">
      <formula>$AF$4=""</formula>
    </cfRule>
  </conditionalFormatting>
  <conditionalFormatting sqref="AE62:CD64">
    <cfRule type="expression" dxfId="1775" priority="571">
      <formula>$AE$4=""</formula>
    </cfRule>
  </conditionalFormatting>
  <conditionalFormatting sqref="AD62:CD64">
    <cfRule type="expression" dxfId="1774" priority="572">
      <formula>$AD$4=""</formula>
    </cfRule>
  </conditionalFormatting>
  <conditionalFormatting sqref="AC62:CD64">
    <cfRule type="expression" dxfId="1773" priority="573">
      <formula>$AC$4=""</formula>
    </cfRule>
  </conditionalFormatting>
  <conditionalFormatting sqref="AB62:CD64">
    <cfRule type="expression" dxfId="1772" priority="574">
      <formula>$AB$4=""</formula>
    </cfRule>
  </conditionalFormatting>
  <conditionalFormatting sqref="BA62:CD64">
    <cfRule type="expression" dxfId="1771" priority="549">
      <formula>$BA$4=""</formula>
    </cfRule>
  </conditionalFormatting>
  <conditionalFormatting sqref="BO62:CD64">
    <cfRule type="expression" dxfId="1770" priority="535">
      <formula>$BO$4=""</formula>
    </cfRule>
  </conditionalFormatting>
  <conditionalFormatting sqref="BN62:CD64">
    <cfRule type="expression" dxfId="1769" priority="536">
      <formula>$BN$4=""</formula>
    </cfRule>
  </conditionalFormatting>
  <conditionalFormatting sqref="BM62:CD64">
    <cfRule type="expression" dxfId="1768" priority="537">
      <formula>$BM$4=""</formula>
    </cfRule>
  </conditionalFormatting>
  <conditionalFormatting sqref="BL62:CD64">
    <cfRule type="expression" dxfId="1767" priority="538">
      <formula>$BL$4=""</formula>
    </cfRule>
  </conditionalFormatting>
  <conditionalFormatting sqref="BK62:CD64">
    <cfRule type="expression" dxfId="1766" priority="539">
      <formula>$BK$4=""</formula>
    </cfRule>
  </conditionalFormatting>
  <conditionalFormatting sqref="BJ62:CD64">
    <cfRule type="expression" dxfId="1765" priority="540">
      <formula>$BJ$4=""</formula>
    </cfRule>
  </conditionalFormatting>
  <conditionalFormatting sqref="BI62:CD64">
    <cfRule type="expression" dxfId="1764" priority="541">
      <formula>$BI$4=""</formula>
    </cfRule>
  </conditionalFormatting>
  <conditionalFormatting sqref="BH62:CD64">
    <cfRule type="expression" dxfId="1763" priority="542">
      <formula>$BH$4=""</formula>
    </cfRule>
  </conditionalFormatting>
  <conditionalFormatting sqref="BG62:CD64">
    <cfRule type="expression" dxfId="1762" priority="543">
      <formula>$BG$4=""</formula>
    </cfRule>
  </conditionalFormatting>
  <conditionalFormatting sqref="BF62:CD64">
    <cfRule type="expression" dxfId="1761" priority="544">
      <formula>$BF$4=""</formula>
    </cfRule>
  </conditionalFormatting>
  <conditionalFormatting sqref="BE62:CD64">
    <cfRule type="expression" dxfId="1760" priority="545">
      <formula>$BE$4=""</formula>
    </cfRule>
  </conditionalFormatting>
  <conditionalFormatting sqref="BD62:CD64">
    <cfRule type="expression" dxfId="1759" priority="546">
      <formula>$BD$4=""</formula>
    </cfRule>
  </conditionalFormatting>
  <conditionalFormatting sqref="BB62:CD64">
    <cfRule type="expression" dxfId="1758" priority="548">
      <formula>$BB$4=""</formula>
    </cfRule>
  </conditionalFormatting>
  <conditionalFormatting sqref="AZ62:CD64">
    <cfRule type="expression" dxfId="1757" priority="550">
      <formula>$AZ$4=""</formula>
    </cfRule>
  </conditionalFormatting>
  <conditionalFormatting sqref="CD62:CD64">
    <cfRule type="expression" dxfId="1756" priority="520">
      <formula>$CD$4=""</formula>
    </cfRule>
  </conditionalFormatting>
  <conditionalFormatting sqref="BP62:CD64">
    <cfRule type="expression" dxfId="1755" priority="534">
      <formula>$BP$4=""</formula>
    </cfRule>
  </conditionalFormatting>
  <conditionalFormatting sqref="BQ62:CD64">
    <cfRule type="expression" dxfId="1754" priority="533">
      <formula>$BQ$4=""</formula>
    </cfRule>
  </conditionalFormatting>
  <conditionalFormatting sqref="BR62:CD64">
    <cfRule type="expression" dxfId="1753" priority="532">
      <formula>$BR$4=""</formula>
    </cfRule>
  </conditionalFormatting>
  <conditionalFormatting sqref="BS62:CD64">
    <cfRule type="expression" dxfId="1752" priority="531">
      <formula>$BS$4=""</formula>
    </cfRule>
  </conditionalFormatting>
  <conditionalFormatting sqref="BT62:CD64">
    <cfRule type="expression" dxfId="1751" priority="530">
      <formula>$BT$4=""</formula>
    </cfRule>
  </conditionalFormatting>
  <conditionalFormatting sqref="BU62:CD64">
    <cfRule type="expression" dxfId="1750" priority="529">
      <formula>$BU$4=""</formula>
    </cfRule>
  </conditionalFormatting>
  <conditionalFormatting sqref="BV62:CD64">
    <cfRule type="expression" dxfId="1749" priority="528">
      <formula>$BV$4=""</formula>
    </cfRule>
  </conditionalFormatting>
  <conditionalFormatting sqref="BW62:CD64">
    <cfRule type="expression" dxfId="1748" priority="527">
      <formula>$BW$4=""</formula>
    </cfRule>
  </conditionalFormatting>
  <conditionalFormatting sqref="BX62:CD64">
    <cfRule type="expression" dxfId="1747" priority="526">
      <formula>$BX$4=""</formula>
    </cfRule>
  </conditionalFormatting>
  <conditionalFormatting sqref="BY62:CD64">
    <cfRule type="expression" dxfId="1746" priority="525">
      <formula>$BY$4=""</formula>
    </cfRule>
  </conditionalFormatting>
  <conditionalFormatting sqref="BZ62:CD64">
    <cfRule type="expression" dxfId="1745" priority="524">
      <formula>$BZ$4=""</formula>
    </cfRule>
  </conditionalFormatting>
  <conditionalFormatting sqref="CA62:CD64">
    <cfRule type="expression" dxfId="1744" priority="523">
      <formula>$CA$4=""</formula>
    </cfRule>
  </conditionalFormatting>
  <conditionalFormatting sqref="CB62:CD64">
    <cfRule type="expression" dxfId="1743" priority="522">
      <formula>$CB$4=""</formula>
    </cfRule>
  </conditionalFormatting>
  <conditionalFormatting sqref="CC62:CD64">
    <cfRule type="expression" dxfId="1742" priority="521">
      <formula>$CC$4=""</formula>
    </cfRule>
  </conditionalFormatting>
  <conditionalFormatting sqref="BC62:CD64">
    <cfRule type="expression" dxfId="1741" priority="547">
      <formula>$BC$4=""</formula>
    </cfRule>
  </conditionalFormatting>
  <conditionalFormatting sqref="D65:CD65">
    <cfRule type="expression" dxfId="1740" priority="519">
      <formula>$D$4=""</formula>
    </cfRule>
  </conditionalFormatting>
  <conditionalFormatting sqref="E65:CD65">
    <cfRule type="expression" dxfId="1739" priority="518">
      <formula>$E$4=""</formula>
    </cfRule>
  </conditionalFormatting>
  <conditionalFormatting sqref="F65:CD65">
    <cfRule type="expression" dxfId="1738" priority="517">
      <formula>$F$4=""</formula>
    </cfRule>
  </conditionalFormatting>
  <conditionalFormatting sqref="G65:CD65">
    <cfRule type="expression" dxfId="1737" priority="516">
      <formula>$G$4=""</formula>
    </cfRule>
  </conditionalFormatting>
  <conditionalFormatting sqref="H65:CD65">
    <cfRule type="expression" dxfId="1736" priority="515">
      <formula>$H$4=""</formula>
    </cfRule>
  </conditionalFormatting>
  <conditionalFormatting sqref="I65:CD65">
    <cfRule type="expression" dxfId="1735" priority="514">
      <formula>$I$4=""</formula>
    </cfRule>
  </conditionalFormatting>
  <conditionalFormatting sqref="J65:CD65">
    <cfRule type="expression" dxfId="1734" priority="513">
      <formula>$J$4=""</formula>
    </cfRule>
  </conditionalFormatting>
  <conditionalFormatting sqref="K65:CD65">
    <cfRule type="expression" dxfId="1733" priority="512">
      <formula>$K$4=""</formula>
    </cfRule>
  </conditionalFormatting>
  <conditionalFormatting sqref="L65:CD65">
    <cfRule type="expression" dxfId="1732" priority="511">
      <formula>$L$4=""</formula>
    </cfRule>
  </conditionalFormatting>
  <conditionalFormatting sqref="M65:CD65">
    <cfRule type="expression" dxfId="1731" priority="510">
      <formula>$M$4=""</formula>
    </cfRule>
  </conditionalFormatting>
  <conditionalFormatting sqref="N65:CD65">
    <cfRule type="expression" dxfId="1730" priority="509">
      <formula>$N$4=""</formula>
    </cfRule>
  </conditionalFormatting>
  <conditionalFormatting sqref="O65:CD65">
    <cfRule type="expression" dxfId="1729" priority="508">
      <formula>$O$4=""</formula>
    </cfRule>
  </conditionalFormatting>
  <conditionalFormatting sqref="P65:CD65">
    <cfRule type="expression" dxfId="1728" priority="507">
      <formula>$P$4=""</formula>
    </cfRule>
  </conditionalFormatting>
  <conditionalFormatting sqref="Q65:CD65">
    <cfRule type="expression" dxfId="1727" priority="506">
      <formula>$Q$4=""</formula>
    </cfRule>
  </conditionalFormatting>
  <conditionalFormatting sqref="R65:CD65">
    <cfRule type="expression" dxfId="1726" priority="505">
      <formula>$R$4=""</formula>
    </cfRule>
  </conditionalFormatting>
  <conditionalFormatting sqref="S65:CD65">
    <cfRule type="expression" dxfId="1725" priority="504">
      <formula>$S$4=""</formula>
    </cfRule>
  </conditionalFormatting>
  <conditionalFormatting sqref="T65:CD65">
    <cfRule type="expression" dxfId="1724" priority="503">
      <formula>$T$4=""</formula>
    </cfRule>
  </conditionalFormatting>
  <conditionalFormatting sqref="U65:CD65">
    <cfRule type="expression" dxfId="1723" priority="502">
      <formula>$U$4=""</formula>
    </cfRule>
  </conditionalFormatting>
  <conditionalFormatting sqref="V65:CD65">
    <cfRule type="expression" dxfId="1722" priority="501">
      <formula>$V$4=""</formula>
    </cfRule>
  </conditionalFormatting>
  <conditionalFormatting sqref="W65:CD65">
    <cfRule type="expression" dxfId="1721" priority="500">
      <formula>$W$4=""</formula>
    </cfRule>
  </conditionalFormatting>
  <conditionalFormatting sqref="X65:CD65">
    <cfRule type="expression" dxfId="1720" priority="499">
      <formula>$X$4=""</formula>
    </cfRule>
  </conditionalFormatting>
  <conditionalFormatting sqref="Y65:CD65">
    <cfRule type="expression" dxfId="1719" priority="498">
      <formula>$Y$4=""</formula>
    </cfRule>
  </conditionalFormatting>
  <conditionalFormatting sqref="Z65:CD65">
    <cfRule type="expression" dxfId="1718" priority="497">
      <formula>$Z$4=""</formula>
    </cfRule>
  </conditionalFormatting>
  <conditionalFormatting sqref="AA65:CD65">
    <cfRule type="expression" dxfId="1717" priority="496">
      <formula>$AA$4=""</formula>
    </cfRule>
  </conditionalFormatting>
  <conditionalFormatting sqref="AY65:CD65">
    <cfRule type="expression" dxfId="1716" priority="472">
      <formula>$AY$4=""</formula>
    </cfRule>
  </conditionalFormatting>
  <conditionalFormatting sqref="AX65:CD65">
    <cfRule type="expression" dxfId="1715" priority="473">
      <formula>$AX$4=""</formula>
    </cfRule>
  </conditionalFormatting>
  <conditionalFormatting sqref="AW65:CD65">
    <cfRule type="expression" dxfId="1714" priority="474">
      <formula>$AW$4=""</formula>
    </cfRule>
  </conditionalFormatting>
  <conditionalFormatting sqref="AV65:CD65">
    <cfRule type="expression" dxfId="1713" priority="475">
      <formula>$AV$4=""</formula>
    </cfRule>
  </conditionalFormatting>
  <conditionalFormatting sqref="AU65:CD65">
    <cfRule type="expression" dxfId="1712" priority="476">
      <formula>$AU$4=""</formula>
    </cfRule>
  </conditionalFormatting>
  <conditionalFormatting sqref="AT65:CD65">
    <cfRule type="expression" dxfId="1711" priority="477">
      <formula>$AT$4=""</formula>
    </cfRule>
  </conditionalFormatting>
  <conditionalFormatting sqref="AS65:CD65">
    <cfRule type="expression" dxfId="1710" priority="478">
      <formula>$AS$4=""</formula>
    </cfRule>
  </conditionalFormatting>
  <conditionalFormatting sqref="AR65:CD65">
    <cfRule type="expression" dxfId="1709" priority="479">
      <formula>$AR$4=""</formula>
    </cfRule>
  </conditionalFormatting>
  <conditionalFormatting sqref="AQ65:CD65">
    <cfRule type="expression" dxfId="1708" priority="480">
      <formula>$AQ$4=""</formula>
    </cfRule>
  </conditionalFormatting>
  <conditionalFormatting sqref="AP65:CD65">
    <cfRule type="expression" dxfId="1707" priority="481">
      <formula>$AP$4=""</formula>
    </cfRule>
  </conditionalFormatting>
  <conditionalFormatting sqref="AO65:CD65">
    <cfRule type="expression" dxfId="1706" priority="482">
      <formula>$AO$4=""</formula>
    </cfRule>
  </conditionalFormatting>
  <conditionalFormatting sqref="AN65:CD65">
    <cfRule type="expression" dxfId="1705" priority="483">
      <formula>$AN$4=""</formula>
    </cfRule>
  </conditionalFormatting>
  <conditionalFormatting sqref="AM65:CD65">
    <cfRule type="expression" dxfId="1704" priority="484">
      <formula>$AM$4=""</formula>
    </cfRule>
  </conditionalFormatting>
  <conditionalFormatting sqref="AL65:CD65">
    <cfRule type="expression" dxfId="1703" priority="485">
      <formula>$AL$4=""</formula>
    </cfRule>
  </conditionalFormatting>
  <conditionalFormatting sqref="AK65:CD65">
    <cfRule type="expression" dxfId="1702" priority="486">
      <formula>$AK$4=""</formula>
    </cfRule>
  </conditionalFormatting>
  <conditionalFormatting sqref="AJ65:CD65">
    <cfRule type="expression" dxfId="1701" priority="487">
      <formula>$AJ$4=""</formula>
    </cfRule>
  </conditionalFormatting>
  <conditionalFormatting sqref="AI65:CD65">
    <cfRule type="expression" dxfId="1700" priority="488">
      <formula>$AI$4=""</formula>
    </cfRule>
  </conditionalFormatting>
  <conditionalFormatting sqref="AH65:CD65">
    <cfRule type="expression" dxfId="1699" priority="489">
      <formula>$AH$4=""</formula>
    </cfRule>
  </conditionalFormatting>
  <conditionalFormatting sqref="AG65:CD65">
    <cfRule type="expression" dxfId="1698" priority="490">
      <formula>$AG$4=""</formula>
    </cfRule>
  </conditionalFormatting>
  <conditionalFormatting sqref="AF65:CD65">
    <cfRule type="expression" dxfId="1697" priority="491">
      <formula>$AF$4=""</formula>
    </cfRule>
  </conditionalFormatting>
  <conditionalFormatting sqref="AE65:CD65">
    <cfRule type="expression" dxfId="1696" priority="492">
      <formula>$AE$4=""</formula>
    </cfRule>
  </conditionalFormatting>
  <conditionalFormatting sqref="AD65:CD65">
    <cfRule type="expression" dxfId="1695" priority="493">
      <formula>$AD$4=""</formula>
    </cfRule>
  </conditionalFormatting>
  <conditionalFormatting sqref="AC65:CD65">
    <cfRule type="expression" dxfId="1694" priority="494">
      <formula>$AC$4=""</formula>
    </cfRule>
  </conditionalFormatting>
  <conditionalFormatting sqref="AB65:CD65">
    <cfRule type="expression" dxfId="1693" priority="495">
      <formula>$AB$4=""</formula>
    </cfRule>
  </conditionalFormatting>
  <conditionalFormatting sqref="BA65:CD65">
    <cfRule type="expression" dxfId="1692" priority="470">
      <formula>$BA$4=""</formula>
    </cfRule>
  </conditionalFormatting>
  <conditionalFormatting sqref="BO65:CD65">
    <cfRule type="expression" dxfId="1691" priority="456">
      <formula>$BO$4=""</formula>
    </cfRule>
  </conditionalFormatting>
  <conditionalFormatting sqref="BN65:CD65">
    <cfRule type="expression" dxfId="1690" priority="457">
      <formula>$BN$4=""</formula>
    </cfRule>
  </conditionalFormatting>
  <conditionalFormatting sqref="BM65:CD65">
    <cfRule type="expression" dxfId="1689" priority="458">
      <formula>$BM$4=""</formula>
    </cfRule>
  </conditionalFormatting>
  <conditionalFormatting sqref="BL65:CD65">
    <cfRule type="expression" dxfId="1688" priority="459">
      <formula>$BL$4=""</formula>
    </cfRule>
  </conditionalFormatting>
  <conditionalFormatting sqref="BK65:CD65">
    <cfRule type="expression" dxfId="1687" priority="460">
      <formula>$BK$4=""</formula>
    </cfRule>
  </conditionalFormatting>
  <conditionalFormatting sqref="BJ65:CD65">
    <cfRule type="expression" dxfId="1686" priority="461">
      <formula>$BJ$4=""</formula>
    </cfRule>
  </conditionalFormatting>
  <conditionalFormatting sqref="BI65:CD65">
    <cfRule type="expression" dxfId="1685" priority="462">
      <formula>$BI$4=""</formula>
    </cfRule>
  </conditionalFormatting>
  <conditionalFormatting sqref="BH65:CD65">
    <cfRule type="expression" dxfId="1684" priority="463">
      <formula>$BH$4=""</formula>
    </cfRule>
  </conditionalFormatting>
  <conditionalFormatting sqref="BG65:CD65">
    <cfRule type="expression" dxfId="1683" priority="464">
      <formula>$BG$4=""</formula>
    </cfRule>
  </conditionalFormatting>
  <conditionalFormatting sqref="BF65:CD65">
    <cfRule type="expression" dxfId="1682" priority="465">
      <formula>$BF$4=""</formula>
    </cfRule>
  </conditionalFormatting>
  <conditionalFormatting sqref="BE65:CD65">
    <cfRule type="expression" dxfId="1681" priority="466">
      <formula>$BE$4=""</formula>
    </cfRule>
  </conditionalFormatting>
  <conditionalFormatting sqref="BD65:CD65">
    <cfRule type="expression" dxfId="1680" priority="467">
      <formula>$BD$4=""</formula>
    </cfRule>
  </conditionalFormatting>
  <conditionalFormatting sqref="BB65:CD65">
    <cfRule type="expression" dxfId="1679" priority="469">
      <formula>$BB$4=""</formula>
    </cfRule>
  </conditionalFormatting>
  <conditionalFormatting sqref="AZ65:CD65">
    <cfRule type="expression" dxfId="1678" priority="471">
      <formula>$AZ$4=""</formula>
    </cfRule>
  </conditionalFormatting>
  <conditionalFormatting sqref="CD65">
    <cfRule type="expression" dxfId="1677" priority="441">
      <formula>$CD$4=""</formula>
    </cfRule>
  </conditionalFormatting>
  <conditionalFormatting sqref="BP65:CD65">
    <cfRule type="expression" dxfId="1676" priority="455">
      <formula>$BP$4=""</formula>
    </cfRule>
  </conditionalFormatting>
  <conditionalFormatting sqref="BQ65:CD65">
    <cfRule type="expression" dxfId="1675" priority="454">
      <formula>$BQ$4=""</formula>
    </cfRule>
  </conditionalFormatting>
  <conditionalFormatting sqref="BR65:CD65">
    <cfRule type="expression" dxfId="1674" priority="453">
      <formula>$BR$4=""</formula>
    </cfRule>
  </conditionalFormatting>
  <conditionalFormatting sqref="BS65:CD65">
    <cfRule type="expression" dxfId="1673" priority="452">
      <formula>$BS$4=""</formula>
    </cfRule>
  </conditionalFormatting>
  <conditionalFormatting sqref="BT65:CD65">
    <cfRule type="expression" dxfId="1672" priority="451">
      <formula>$BT$4=""</formula>
    </cfRule>
  </conditionalFormatting>
  <conditionalFormatting sqref="BU65:CD65">
    <cfRule type="expression" dxfId="1671" priority="450">
      <formula>$BU$4=""</formula>
    </cfRule>
  </conditionalFormatting>
  <conditionalFormatting sqref="BV65:CD65">
    <cfRule type="expression" dxfId="1670" priority="449">
      <formula>$BV$4=""</formula>
    </cfRule>
  </conditionalFormatting>
  <conditionalFormatting sqref="BW65:CD65">
    <cfRule type="expression" dxfId="1669" priority="448">
      <formula>$BW$4=""</formula>
    </cfRule>
  </conditionalFormatting>
  <conditionalFormatting sqref="BX65:CD65">
    <cfRule type="expression" dxfId="1668" priority="447">
      <formula>$BX$4=""</formula>
    </cfRule>
  </conditionalFormatting>
  <conditionalFormatting sqref="BY65:CD65">
    <cfRule type="expression" dxfId="1667" priority="446">
      <formula>$BY$4=""</formula>
    </cfRule>
  </conditionalFormatting>
  <conditionalFormatting sqref="BZ65:CD65">
    <cfRule type="expression" dxfId="1666" priority="445">
      <formula>$BZ$4=""</formula>
    </cfRule>
  </conditionalFormatting>
  <conditionalFormatting sqref="CA65:CD65">
    <cfRule type="expression" dxfId="1665" priority="444">
      <formula>$CA$4=""</formula>
    </cfRule>
  </conditionalFormatting>
  <conditionalFormatting sqref="CB65:CD65">
    <cfRule type="expression" dxfId="1664" priority="443">
      <formula>$CB$4=""</formula>
    </cfRule>
  </conditionalFormatting>
  <conditionalFormatting sqref="CC65:CD65">
    <cfRule type="expression" dxfId="1663" priority="442">
      <formula>$CC$4=""</formula>
    </cfRule>
  </conditionalFormatting>
  <conditionalFormatting sqref="BC65:CD65">
    <cfRule type="expression" dxfId="1662" priority="468">
      <formula>$BC$4=""</formula>
    </cfRule>
  </conditionalFormatting>
  <conditionalFormatting sqref="AU8:CD8">
    <cfRule type="expression" dxfId="1661" priority="361">
      <formula>$D$4=""</formula>
    </cfRule>
  </conditionalFormatting>
  <conditionalFormatting sqref="AU8:CD8">
    <cfRule type="expression" dxfId="1660" priority="360">
      <formula>$E$4=""</formula>
    </cfRule>
  </conditionalFormatting>
  <conditionalFormatting sqref="AU8:CD8">
    <cfRule type="expression" dxfId="1659" priority="359">
      <formula>$F$4=""</formula>
    </cfRule>
  </conditionalFormatting>
  <conditionalFormatting sqref="AU8:CD8">
    <cfRule type="expression" dxfId="1658" priority="358">
      <formula>$G$4=""</formula>
    </cfRule>
  </conditionalFormatting>
  <conditionalFormatting sqref="AU8:CD8">
    <cfRule type="expression" dxfId="1657" priority="357">
      <formula>$H$4=""</formula>
    </cfRule>
  </conditionalFormatting>
  <conditionalFormatting sqref="AU8:CD8">
    <cfRule type="expression" dxfId="1656" priority="356">
      <formula>$I$4=""</formula>
    </cfRule>
  </conditionalFormatting>
  <conditionalFormatting sqref="AU8:CD8">
    <cfRule type="expression" dxfId="1655" priority="355">
      <formula>$J$4=""</formula>
    </cfRule>
  </conditionalFormatting>
  <conditionalFormatting sqref="AU8:CD8">
    <cfRule type="expression" dxfId="1654" priority="354">
      <formula>$K$4=""</formula>
    </cfRule>
  </conditionalFormatting>
  <conditionalFormatting sqref="AU8:CD8">
    <cfRule type="expression" dxfId="1653" priority="353">
      <formula>$L$4=""</formula>
    </cfRule>
  </conditionalFormatting>
  <conditionalFormatting sqref="AU8:CD8">
    <cfRule type="expression" dxfId="1652" priority="352">
      <formula>$M$4=""</formula>
    </cfRule>
  </conditionalFormatting>
  <conditionalFormatting sqref="AU8:CD8">
    <cfRule type="expression" dxfId="1651" priority="351">
      <formula>$N$4=""</formula>
    </cfRule>
  </conditionalFormatting>
  <conditionalFormatting sqref="AU8:CD8">
    <cfRule type="expression" dxfId="1650" priority="350">
      <formula>$O$4=""</formula>
    </cfRule>
  </conditionalFormatting>
  <conditionalFormatting sqref="AU8:CD8">
    <cfRule type="expression" dxfId="1649" priority="349">
      <formula>$P$4=""</formula>
    </cfRule>
  </conditionalFormatting>
  <conditionalFormatting sqref="AU8:CD8">
    <cfRule type="expression" dxfId="1648" priority="348">
      <formula>$Q$4=""</formula>
    </cfRule>
  </conditionalFormatting>
  <conditionalFormatting sqref="AU8:CD8">
    <cfRule type="expression" dxfId="1647" priority="347">
      <formula>$R$4=""</formula>
    </cfRule>
  </conditionalFormatting>
  <conditionalFormatting sqref="AU8:CD8">
    <cfRule type="expression" dxfId="1646" priority="346">
      <formula>$S$4=""</formula>
    </cfRule>
  </conditionalFormatting>
  <conditionalFormatting sqref="AU8:CD8">
    <cfRule type="expression" dxfId="1645" priority="345">
      <formula>$T$4=""</formula>
    </cfRule>
  </conditionalFormatting>
  <conditionalFormatting sqref="AU8:CD8">
    <cfRule type="expression" dxfId="1644" priority="344">
      <formula>$U$4=""</formula>
    </cfRule>
  </conditionalFormatting>
  <conditionalFormatting sqref="AU8:CD8">
    <cfRule type="expression" dxfId="1643" priority="343">
      <formula>$V$4=""</formula>
    </cfRule>
  </conditionalFormatting>
  <conditionalFormatting sqref="AU8:CD8">
    <cfRule type="expression" dxfId="1642" priority="342">
      <formula>$W$4=""</formula>
    </cfRule>
  </conditionalFormatting>
  <conditionalFormatting sqref="AU8:CD8">
    <cfRule type="expression" dxfId="1641" priority="341">
      <formula>$X$4=""</formula>
    </cfRule>
  </conditionalFormatting>
  <conditionalFormatting sqref="AU8:CD8">
    <cfRule type="expression" dxfId="1640" priority="340">
      <formula>$Y$4=""</formula>
    </cfRule>
  </conditionalFormatting>
  <conditionalFormatting sqref="AU8:CD8">
    <cfRule type="expression" dxfId="1639" priority="339">
      <formula>$Z$4=""</formula>
    </cfRule>
  </conditionalFormatting>
  <conditionalFormatting sqref="AU8:CD8">
    <cfRule type="expression" dxfId="1638" priority="338">
      <formula>$AA$4=""</formula>
    </cfRule>
  </conditionalFormatting>
  <conditionalFormatting sqref="AY8:CD8">
    <cfRule type="expression" dxfId="1637" priority="314">
      <formula>$AY$4=""</formula>
    </cfRule>
  </conditionalFormatting>
  <conditionalFormatting sqref="AX8:CD8">
    <cfRule type="expression" dxfId="1636" priority="315">
      <formula>$AX$4=""</formula>
    </cfRule>
  </conditionalFormatting>
  <conditionalFormatting sqref="AW8:CD8">
    <cfRule type="expression" dxfId="1635" priority="316">
      <formula>$AW$4=""</formula>
    </cfRule>
  </conditionalFormatting>
  <conditionalFormatting sqref="AV8:CD8">
    <cfRule type="expression" dxfId="1634" priority="317">
      <formula>$AV$4=""</formula>
    </cfRule>
  </conditionalFormatting>
  <conditionalFormatting sqref="AU8:CD8">
    <cfRule type="expression" dxfId="1633" priority="318">
      <formula>$AU$4=""</formula>
    </cfRule>
  </conditionalFormatting>
  <conditionalFormatting sqref="AU8:CD8">
    <cfRule type="expression" dxfId="1632" priority="319">
      <formula>$AT$4=""</formula>
    </cfRule>
  </conditionalFormatting>
  <conditionalFormatting sqref="AU8:CD8">
    <cfRule type="expression" dxfId="1631" priority="320">
      <formula>$AS$4=""</formula>
    </cfRule>
  </conditionalFormatting>
  <conditionalFormatting sqref="AU8:CD8">
    <cfRule type="expression" dxfId="1630" priority="321">
      <formula>$AR$4=""</formula>
    </cfRule>
  </conditionalFormatting>
  <conditionalFormatting sqref="AU8:CD8">
    <cfRule type="expression" dxfId="1629" priority="322">
      <formula>$AQ$4=""</formula>
    </cfRule>
  </conditionalFormatting>
  <conditionalFormatting sqref="AU8:CD8">
    <cfRule type="expression" dxfId="1628" priority="323">
      <formula>$AP$4=""</formula>
    </cfRule>
  </conditionalFormatting>
  <conditionalFormatting sqref="AU8:CD8">
    <cfRule type="expression" dxfId="1627" priority="324">
      <formula>$AO$4=""</formula>
    </cfRule>
  </conditionalFormatting>
  <conditionalFormatting sqref="AU8:CD8">
    <cfRule type="expression" dxfId="1626" priority="325">
      <formula>$AN$4=""</formula>
    </cfRule>
  </conditionalFormatting>
  <conditionalFormatting sqref="AU8:CD8">
    <cfRule type="expression" dxfId="1625" priority="326">
      <formula>$AM$4=""</formula>
    </cfRule>
  </conditionalFormatting>
  <conditionalFormatting sqref="AU8:CD8">
    <cfRule type="expression" dxfId="1624" priority="327">
      <formula>$AL$4=""</formula>
    </cfRule>
  </conditionalFormatting>
  <conditionalFormatting sqref="AU8:CD8">
    <cfRule type="expression" dxfId="1623" priority="328">
      <formula>$AK$4=""</formula>
    </cfRule>
  </conditionalFormatting>
  <conditionalFormatting sqref="AU8:CD8">
    <cfRule type="expression" dxfId="1622" priority="329">
      <formula>$AJ$4=""</formula>
    </cfRule>
  </conditionalFormatting>
  <conditionalFormatting sqref="AU8:CD8">
    <cfRule type="expression" dxfId="1621" priority="330">
      <formula>$AI$4=""</formula>
    </cfRule>
  </conditionalFormatting>
  <conditionalFormatting sqref="AU8:CD8">
    <cfRule type="expression" dxfId="1620" priority="331">
      <formula>$AH$4=""</formula>
    </cfRule>
  </conditionalFormatting>
  <conditionalFormatting sqref="AU8:CD8">
    <cfRule type="expression" dxfId="1619" priority="332">
      <formula>$AG$4=""</formula>
    </cfRule>
  </conditionalFormatting>
  <conditionalFormatting sqref="AU8:CD8">
    <cfRule type="expression" dxfId="1618" priority="333">
      <formula>$AF$4=""</formula>
    </cfRule>
  </conditionalFormatting>
  <conditionalFormatting sqref="AU8:CD8">
    <cfRule type="expression" dxfId="1617" priority="334">
      <formula>$AE$4=""</formula>
    </cfRule>
  </conditionalFormatting>
  <conditionalFormatting sqref="AU8:CD8">
    <cfRule type="expression" dxfId="1616" priority="335">
      <formula>$AD$4=""</formula>
    </cfRule>
  </conditionalFormatting>
  <conditionalFormatting sqref="AU8:CD8">
    <cfRule type="expression" dxfId="1615" priority="336">
      <formula>$AC$4=""</formula>
    </cfRule>
  </conditionalFormatting>
  <conditionalFormatting sqref="AU8:CD8">
    <cfRule type="expression" dxfId="1614" priority="337">
      <formula>$AB$4=""</formula>
    </cfRule>
  </conditionalFormatting>
  <conditionalFormatting sqref="BA8:CD8">
    <cfRule type="expression" dxfId="1613" priority="312">
      <formula>$BA$4=""</formula>
    </cfRule>
  </conditionalFormatting>
  <conditionalFormatting sqref="BO8:CD8">
    <cfRule type="expression" dxfId="1612" priority="298">
      <formula>$BO$4=""</formula>
    </cfRule>
  </conditionalFormatting>
  <conditionalFormatting sqref="BN8:CD8">
    <cfRule type="expression" dxfId="1611" priority="299">
      <formula>$BN$4=""</formula>
    </cfRule>
  </conditionalFormatting>
  <conditionalFormatting sqref="BM8:CD8">
    <cfRule type="expression" dxfId="1610" priority="300">
      <formula>$BM$4=""</formula>
    </cfRule>
  </conditionalFormatting>
  <conditionalFormatting sqref="BL8:CD8">
    <cfRule type="expression" dxfId="1609" priority="301">
      <formula>$BL$4=""</formula>
    </cfRule>
  </conditionalFormatting>
  <conditionalFormatting sqref="BK8:CD8">
    <cfRule type="expression" dxfId="1608" priority="302">
      <formula>$BK$4=""</formula>
    </cfRule>
  </conditionalFormatting>
  <conditionalFormatting sqref="BJ8:CD8">
    <cfRule type="expression" dxfId="1607" priority="303">
      <formula>$BJ$4=""</formula>
    </cfRule>
  </conditionalFormatting>
  <conditionalFormatting sqref="BI8:CD8">
    <cfRule type="expression" dxfId="1606" priority="304">
      <formula>$BI$4=""</formula>
    </cfRule>
  </conditionalFormatting>
  <conditionalFormatting sqref="BH8:CD8">
    <cfRule type="expression" dxfId="1605" priority="305">
      <formula>$BH$4=""</formula>
    </cfRule>
  </conditionalFormatting>
  <conditionalFormatting sqref="BG8:CD8">
    <cfRule type="expression" dxfId="1604" priority="306">
      <formula>$BG$4=""</formula>
    </cfRule>
  </conditionalFormatting>
  <conditionalFormatting sqref="BF8:CD8">
    <cfRule type="expression" dxfId="1603" priority="307">
      <formula>$BF$4=""</formula>
    </cfRule>
  </conditionalFormatting>
  <conditionalFormatting sqref="BE8:CD8">
    <cfRule type="expression" dxfId="1602" priority="308">
      <formula>$BE$4=""</formula>
    </cfRule>
  </conditionalFormatting>
  <conditionalFormatting sqref="BD8:CD8">
    <cfRule type="expression" dxfId="1601" priority="309">
      <formula>$BD$4=""</formula>
    </cfRule>
  </conditionalFormatting>
  <conditionalFormatting sqref="BB8:CD8">
    <cfRule type="expression" dxfId="1600" priority="311">
      <formula>$BB$4=""</formula>
    </cfRule>
  </conditionalFormatting>
  <conditionalFormatting sqref="AZ8:CD8">
    <cfRule type="expression" dxfId="1599" priority="313">
      <formula>$AZ$4=""</formula>
    </cfRule>
  </conditionalFormatting>
  <conditionalFormatting sqref="CD8">
    <cfRule type="expression" dxfId="1598" priority="283">
      <formula>$CD$4=""</formula>
    </cfRule>
  </conditionalFormatting>
  <conditionalFormatting sqref="BP8:CD8">
    <cfRule type="expression" dxfId="1597" priority="297">
      <formula>$BP$4=""</formula>
    </cfRule>
  </conditionalFormatting>
  <conditionalFormatting sqref="BQ8:CD8">
    <cfRule type="expression" dxfId="1596" priority="296">
      <formula>$BQ$4=""</formula>
    </cfRule>
  </conditionalFormatting>
  <conditionalFormatting sqref="BR8:CD8">
    <cfRule type="expression" dxfId="1595" priority="295">
      <formula>$BR$4=""</formula>
    </cfRule>
  </conditionalFormatting>
  <conditionalFormatting sqref="BS8:CD8">
    <cfRule type="expression" dxfId="1594" priority="294">
      <formula>$BS$4=""</formula>
    </cfRule>
  </conditionalFormatting>
  <conditionalFormatting sqref="BT8:CD8">
    <cfRule type="expression" dxfId="1593" priority="293">
      <formula>$BT$4=""</formula>
    </cfRule>
  </conditionalFormatting>
  <conditionalFormatting sqref="BU8:CD8">
    <cfRule type="expression" dxfId="1592" priority="292">
      <formula>$BU$4=""</formula>
    </cfRule>
  </conditionalFormatting>
  <conditionalFormatting sqref="BV8:CD8">
    <cfRule type="expression" dxfId="1591" priority="291">
      <formula>$BV$4=""</formula>
    </cfRule>
  </conditionalFormatting>
  <conditionalFormatting sqref="BW8:CD8">
    <cfRule type="expression" dxfId="1590" priority="290">
      <formula>$BW$4=""</formula>
    </cfRule>
  </conditionalFormatting>
  <conditionalFormatting sqref="BX8:CD8">
    <cfRule type="expression" dxfId="1589" priority="289">
      <formula>$BX$4=""</formula>
    </cfRule>
  </conditionalFormatting>
  <conditionalFormatting sqref="BY8:CD8">
    <cfRule type="expression" dxfId="1588" priority="288">
      <formula>$BY$4=""</formula>
    </cfRule>
  </conditionalFormatting>
  <conditionalFormatting sqref="BZ8:CD8">
    <cfRule type="expression" dxfId="1587" priority="287">
      <formula>$BZ$4=""</formula>
    </cfRule>
  </conditionalFormatting>
  <conditionalFormatting sqref="CA8:CD8">
    <cfRule type="expression" dxfId="1586" priority="286">
      <formula>$CA$4=""</formula>
    </cfRule>
  </conditionalFormatting>
  <conditionalFormatting sqref="CB8:CD8">
    <cfRule type="expression" dxfId="1585" priority="285">
      <formula>$CB$4=""</formula>
    </cfRule>
  </conditionalFormatting>
  <conditionalFormatting sqref="CC8:CD8">
    <cfRule type="expression" dxfId="1584" priority="284">
      <formula>$CC$4=""</formula>
    </cfRule>
  </conditionalFormatting>
  <conditionalFormatting sqref="BC8:CD8">
    <cfRule type="expression" dxfId="1583" priority="310">
      <formula>$BC$4=""</formula>
    </cfRule>
  </conditionalFormatting>
  <conditionalFormatting sqref="AU9:CD9">
    <cfRule type="expression" dxfId="1582" priority="282">
      <formula>$D$4=""</formula>
    </cfRule>
  </conditionalFormatting>
  <conditionalFormatting sqref="AU9:CD9">
    <cfRule type="expression" dxfId="1581" priority="281">
      <formula>$E$4=""</formula>
    </cfRule>
  </conditionalFormatting>
  <conditionalFormatting sqref="AU9:CD9">
    <cfRule type="expression" dxfId="1580" priority="280">
      <formula>$F$4=""</formula>
    </cfRule>
  </conditionalFormatting>
  <conditionalFormatting sqref="AU9:CD9">
    <cfRule type="expression" dxfId="1579" priority="279">
      <formula>$G$4=""</formula>
    </cfRule>
  </conditionalFormatting>
  <conditionalFormatting sqref="AU9:CD9">
    <cfRule type="expression" dxfId="1578" priority="278">
      <formula>$H$4=""</formula>
    </cfRule>
  </conditionalFormatting>
  <conditionalFormatting sqref="AU9:CD9">
    <cfRule type="expression" dxfId="1577" priority="277">
      <formula>$I$4=""</formula>
    </cfRule>
  </conditionalFormatting>
  <conditionalFormatting sqref="AU9:CD9">
    <cfRule type="expression" dxfId="1576" priority="276">
      <formula>$J$4=""</formula>
    </cfRule>
  </conditionalFormatting>
  <conditionalFormatting sqref="AU9:CD9">
    <cfRule type="expression" dxfId="1575" priority="275">
      <formula>$K$4=""</formula>
    </cfRule>
  </conditionalFormatting>
  <conditionalFormatting sqref="AU9:CD9">
    <cfRule type="expression" dxfId="1574" priority="274">
      <formula>$L$4=""</formula>
    </cfRule>
  </conditionalFormatting>
  <conditionalFormatting sqref="AU9:CD9">
    <cfRule type="expression" dxfId="1573" priority="273">
      <formula>$M$4=""</formula>
    </cfRule>
  </conditionalFormatting>
  <conditionalFormatting sqref="AU9:CD9">
    <cfRule type="expression" dxfId="1572" priority="272">
      <formula>$N$4=""</formula>
    </cfRule>
  </conditionalFormatting>
  <conditionalFormatting sqref="AU9:CD9">
    <cfRule type="expression" dxfId="1571" priority="271">
      <formula>$O$4=""</formula>
    </cfRule>
  </conditionalFormatting>
  <conditionalFormatting sqref="AU9:CD9">
    <cfRule type="expression" dxfId="1570" priority="270">
      <formula>$P$4=""</formula>
    </cfRule>
  </conditionalFormatting>
  <conditionalFormatting sqref="AU9:CD9">
    <cfRule type="expression" dxfId="1569" priority="269">
      <formula>$Q$4=""</formula>
    </cfRule>
  </conditionalFormatting>
  <conditionalFormatting sqref="AU9:CD9">
    <cfRule type="expression" dxfId="1568" priority="268">
      <formula>$R$4=""</formula>
    </cfRule>
  </conditionalFormatting>
  <conditionalFormatting sqref="AU9:CD9">
    <cfRule type="expression" dxfId="1567" priority="267">
      <formula>$S$4=""</formula>
    </cfRule>
  </conditionalFormatting>
  <conditionalFormatting sqref="AU9:CD9">
    <cfRule type="expression" dxfId="1566" priority="266">
      <formula>$T$4=""</formula>
    </cfRule>
  </conditionalFormatting>
  <conditionalFormatting sqref="AU9:CD9">
    <cfRule type="expression" dxfId="1565" priority="265">
      <formula>$U$4=""</formula>
    </cfRule>
  </conditionalFormatting>
  <conditionalFormatting sqref="AU9:CD9">
    <cfRule type="expression" dxfId="1564" priority="264">
      <formula>$V$4=""</formula>
    </cfRule>
  </conditionalFormatting>
  <conditionalFormatting sqref="AU9:CD9">
    <cfRule type="expression" dxfId="1563" priority="263">
      <formula>$W$4=""</formula>
    </cfRule>
  </conditionalFormatting>
  <conditionalFormatting sqref="AU9:CD9">
    <cfRule type="expression" dxfId="1562" priority="262">
      <formula>$X$4=""</formula>
    </cfRule>
  </conditionalFormatting>
  <conditionalFormatting sqref="AU9:CD9">
    <cfRule type="expression" dxfId="1561" priority="261">
      <formula>$Y$4=""</formula>
    </cfRule>
  </conditionalFormatting>
  <conditionalFormatting sqref="AU9:CD9">
    <cfRule type="expression" dxfId="1560" priority="260">
      <formula>$Z$4=""</formula>
    </cfRule>
  </conditionalFormatting>
  <conditionalFormatting sqref="AU9:CD9">
    <cfRule type="expression" dxfId="1559" priority="259">
      <formula>$AA$4=""</formula>
    </cfRule>
  </conditionalFormatting>
  <conditionalFormatting sqref="AY9:CD9">
    <cfRule type="expression" dxfId="1558" priority="235">
      <formula>$AY$4=""</formula>
    </cfRule>
  </conditionalFormatting>
  <conditionalFormatting sqref="AX9:CD9">
    <cfRule type="expression" dxfId="1557" priority="236">
      <formula>$AX$4=""</formula>
    </cfRule>
  </conditionalFormatting>
  <conditionalFormatting sqref="AW9:CD9">
    <cfRule type="expression" dxfId="1556" priority="237">
      <formula>$AW$4=""</formula>
    </cfRule>
  </conditionalFormatting>
  <conditionalFormatting sqref="AV9:CD9">
    <cfRule type="expression" dxfId="1555" priority="238">
      <formula>$AV$4=""</formula>
    </cfRule>
  </conditionalFormatting>
  <conditionalFormatting sqref="AU9:CD9">
    <cfRule type="expression" dxfId="1554" priority="239">
      <formula>$AU$4=""</formula>
    </cfRule>
  </conditionalFormatting>
  <conditionalFormatting sqref="AU9:CD9">
    <cfRule type="expression" dxfId="1553" priority="240">
      <formula>$AT$4=""</formula>
    </cfRule>
  </conditionalFormatting>
  <conditionalFormatting sqref="AU9:CD9">
    <cfRule type="expression" dxfId="1552" priority="241">
      <formula>$AS$4=""</formula>
    </cfRule>
  </conditionalFormatting>
  <conditionalFormatting sqref="AU9:CD9">
    <cfRule type="expression" dxfId="1551" priority="242">
      <formula>$AR$4=""</formula>
    </cfRule>
  </conditionalFormatting>
  <conditionalFormatting sqref="AU9:CD9">
    <cfRule type="expression" dxfId="1550" priority="243">
      <formula>$AQ$4=""</formula>
    </cfRule>
  </conditionalFormatting>
  <conditionalFormatting sqref="AU9:CD9">
    <cfRule type="expression" dxfId="1549" priority="244">
      <formula>$AP$4=""</formula>
    </cfRule>
  </conditionalFormatting>
  <conditionalFormatting sqref="AU9:CD9">
    <cfRule type="expression" dxfId="1548" priority="245">
      <formula>$AO$4=""</formula>
    </cfRule>
  </conditionalFormatting>
  <conditionalFormatting sqref="AU9:CD9">
    <cfRule type="expression" dxfId="1547" priority="246">
      <formula>$AN$4=""</formula>
    </cfRule>
  </conditionalFormatting>
  <conditionalFormatting sqref="AU9:CD9">
    <cfRule type="expression" dxfId="1546" priority="247">
      <formula>$AM$4=""</formula>
    </cfRule>
  </conditionalFormatting>
  <conditionalFormatting sqref="AU9:CD9">
    <cfRule type="expression" dxfId="1545" priority="248">
      <formula>$AL$4=""</formula>
    </cfRule>
  </conditionalFormatting>
  <conditionalFormatting sqref="AU9:CD9">
    <cfRule type="expression" dxfId="1544" priority="249">
      <formula>$AK$4=""</formula>
    </cfRule>
  </conditionalFormatting>
  <conditionalFormatting sqref="AU9:CD9">
    <cfRule type="expression" dxfId="1543" priority="250">
      <formula>$AJ$4=""</formula>
    </cfRule>
  </conditionalFormatting>
  <conditionalFormatting sqref="AU9:CD9">
    <cfRule type="expression" dxfId="1542" priority="251">
      <formula>$AI$4=""</formula>
    </cfRule>
  </conditionalFormatting>
  <conditionalFormatting sqref="AU9:CD9">
    <cfRule type="expression" dxfId="1541" priority="252">
      <formula>$AH$4=""</formula>
    </cfRule>
  </conditionalFormatting>
  <conditionalFormatting sqref="AU9:CD9">
    <cfRule type="expression" dxfId="1540" priority="253">
      <formula>$AG$4=""</formula>
    </cfRule>
  </conditionalFormatting>
  <conditionalFormatting sqref="AU9:CD9">
    <cfRule type="expression" dxfId="1539" priority="254">
      <formula>$AF$4=""</formula>
    </cfRule>
  </conditionalFormatting>
  <conditionalFormatting sqref="AU9:CD9">
    <cfRule type="expression" dxfId="1538" priority="255">
      <formula>$AE$4=""</formula>
    </cfRule>
  </conditionalFormatting>
  <conditionalFormatting sqref="AU9:CD9">
    <cfRule type="expression" dxfId="1537" priority="256">
      <formula>$AD$4=""</formula>
    </cfRule>
  </conditionalFormatting>
  <conditionalFormatting sqref="AU9:CD9">
    <cfRule type="expression" dxfId="1536" priority="257">
      <formula>$AC$4=""</formula>
    </cfRule>
  </conditionalFormatting>
  <conditionalFormatting sqref="AU9:CD9">
    <cfRule type="expression" dxfId="1535" priority="258">
      <formula>$AB$4=""</formula>
    </cfRule>
  </conditionalFormatting>
  <conditionalFormatting sqref="BA9:CD9">
    <cfRule type="expression" dxfId="1534" priority="233">
      <formula>$BA$4=""</formula>
    </cfRule>
  </conditionalFormatting>
  <conditionalFormatting sqref="BO9:CD9">
    <cfRule type="expression" dxfId="1533" priority="219">
      <formula>$BO$4=""</formula>
    </cfRule>
  </conditionalFormatting>
  <conditionalFormatting sqref="BN9:CD9">
    <cfRule type="expression" dxfId="1532" priority="220">
      <formula>$BN$4=""</formula>
    </cfRule>
  </conditionalFormatting>
  <conditionalFormatting sqref="BM9:CD9">
    <cfRule type="expression" dxfId="1531" priority="221">
      <formula>$BM$4=""</formula>
    </cfRule>
  </conditionalFormatting>
  <conditionalFormatting sqref="BL9:CD9">
    <cfRule type="expression" dxfId="1530" priority="222">
      <formula>$BL$4=""</formula>
    </cfRule>
  </conditionalFormatting>
  <conditionalFormatting sqref="BK9:CD9">
    <cfRule type="expression" dxfId="1529" priority="223">
      <formula>$BK$4=""</formula>
    </cfRule>
  </conditionalFormatting>
  <conditionalFormatting sqref="BJ9:CD9">
    <cfRule type="expression" dxfId="1528" priority="224">
      <formula>$BJ$4=""</formula>
    </cfRule>
  </conditionalFormatting>
  <conditionalFormatting sqref="BI9:CD9">
    <cfRule type="expression" dxfId="1527" priority="225">
      <formula>$BI$4=""</formula>
    </cfRule>
  </conditionalFormatting>
  <conditionalFormatting sqref="BH9:CD9">
    <cfRule type="expression" dxfId="1526" priority="226">
      <formula>$BH$4=""</formula>
    </cfRule>
  </conditionalFormatting>
  <conditionalFormatting sqref="BG9:CD9">
    <cfRule type="expression" dxfId="1525" priority="227">
      <formula>$BG$4=""</formula>
    </cfRule>
  </conditionalFormatting>
  <conditionalFormatting sqref="BF9:CD9">
    <cfRule type="expression" dxfId="1524" priority="228">
      <formula>$BF$4=""</formula>
    </cfRule>
  </conditionalFormatting>
  <conditionalFormatting sqref="BE9:CD9">
    <cfRule type="expression" dxfId="1523" priority="229">
      <formula>$BE$4=""</formula>
    </cfRule>
  </conditionalFormatting>
  <conditionalFormatting sqref="BD9:CD9">
    <cfRule type="expression" dxfId="1522" priority="230">
      <formula>$BD$4=""</formula>
    </cfRule>
  </conditionalFormatting>
  <conditionalFormatting sqref="BB9:CD9">
    <cfRule type="expression" dxfId="1521" priority="232">
      <formula>$BB$4=""</formula>
    </cfRule>
  </conditionalFormatting>
  <conditionalFormatting sqref="AZ9:CD9">
    <cfRule type="expression" dxfId="1520" priority="234">
      <formula>$AZ$4=""</formula>
    </cfRule>
  </conditionalFormatting>
  <conditionalFormatting sqref="CD9">
    <cfRule type="expression" dxfId="1519" priority="204">
      <formula>$CD$4=""</formula>
    </cfRule>
  </conditionalFormatting>
  <conditionalFormatting sqref="BP9:CD9">
    <cfRule type="expression" dxfId="1518" priority="218">
      <formula>$BP$4=""</formula>
    </cfRule>
  </conditionalFormatting>
  <conditionalFormatting sqref="BQ9:CD9">
    <cfRule type="expression" dxfId="1517" priority="217">
      <formula>$BQ$4=""</formula>
    </cfRule>
  </conditionalFormatting>
  <conditionalFormatting sqref="BR9:CD9">
    <cfRule type="expression" dxfId="1516" priority="216">
      <formula>$BR$4=""</formula>
    </cfRule>
  </conditionalFormatting>
  <conditionalFormatting sqref="BS9:CD9">
    <cfRule type="expression" dxfId="1515" priority="215">
      <formula>$BS$4=""</formula>
    </cfRule>
  </conditionalFormatting>
  <conditionalFormatting sqref="BT9:CD9">
    <cfRule type="expression" dxfId="1514" priority="214">
      <formula>$BT$4=""</formula>
    </cfRule>
  </conditionalFormatting>
  <conditionalFormatting sqref="BU9:CD9">
    <cfRule type="expression" dxfId="1513" priority="213">
      <formula>$BU$4=""</formula>
    </cfRule>
  </conditionalFormatting>
  <conditionalFormatting sqref="BV9:CD9">
    <cfRule type="expression" dxfId="1512" priority="212">
      <formula>$BV$4=""</formula>
    </cfRule>
  </conditionalFormatting>
  <conditionalFormatting sqref="BW9:CD9">
    <cfRule type="expression" dxfId="1511" priority="211">
      <formula>$BW$4=""</formula>
    </cfRule>
  </conditionalFormatting>
  <conditionalFormatting sqref="BX9:CD9">
    <cfRule type="expression" dxfId="1510" priority="210">
      <formula>$BX$4=""</formula>
    </cfRule>
  </conditionalFormatting>
  <conditionalFormatting sqref="BY9:CD9">
    <cfRule type="expression" dxfId="1509" priority="209">
      <formula>$BY$4=""</formula>
    </cfRule>
  </conditionalFormatting>
  <conditionalFormatting sqref="BZ9:CD9">
    <cfRule type="expression" dxfId="1508" priority="208">
      <formula>$BZ$4=""</formula>
    </cfRule>
  </conditionalFormatting>
  <conditionalFormatting sqref="CA9:CD9">
    <cfRule type="expression" dxfId="1507" priority="207">
      <formula>$CA$4=""</formula>
    </cfRule>
  </conditionalFormatting>
  <conditionalFormatting sqref="CB9:CD9">
    <cfRule type="expression" dxfId="1506" priority="206">
      <formula>$CB$4=""</formula>
    </cfRule>
  </conditionalFormatting>
  <conditionalFormatting sqref="CC9:CD9">
    <cfRule type="expression" dxfId="1505" priority="205">
      <formula>$CC$4=""</formula>
    </cfRule>
  </conditionalFormatting>
  <conditionalFormatting sqref="BC9:CD9">
    <cfRule type="expression" dxfId="1504" priority="231">
      <formula>$BC$4=""</formula>
    </cfRule>
  </conditionalFormatting>
  <conditionalFormatting sqref="D36:CD36">
    <cfRule type="expression" dxfId="1503" priority="203">
      <formula>$D$4=""</formula>
    </cfRule>
  </conditionalFormatting>
  <conditionalFormatting sqref="E36:CD36">
    <cfRule type="expression" dxfId="1502" priority="202">
      <formula>$E$4=""</formula>
    </cfRule>
  </conditionalFormatting>
  <conditionalFormatting sqref="F36:CD36">
    <cfRule type="expression" dxfId="1501" priority="201">
      <formula>$F$4=""</formula>
    </cfRule>
  </conditionalFormatting>
  <conditionalFormatting sqref="G36:CD36">
    <cfRule type="expression" dxfId="1500" priority="200">
      <formula>$G$4=""</formula>
    </cfRule>
  </conditionalFormatting>
  <conditionalFormatting sqref="H36:CD36">
    <cfRule type="expression" dxfId="1499" priority="199">
      <formula>$H$4=""</formula>
    </cfRule>
  </conditionalFormatting>
  <conditionalFormatting sqref="I36:CD36">
    <cfRule type="expression" dxfId="1498" priority="198">
      <formula>$I$4=""</formula>
    </cfRule>
  </conditionalFormatting>
  <conditionalFormatting sqref="J36:CD36">
    <cfRule type="expression" dxfId="1497" priority="197">
      <formula>$J$4=""</formula>
    </cfRule>
  </conditionalFormatting>
  <conditionalFormatting sqref="K36:CD36">
    <cfRule type="expression" dxfId="1496" priority="196">
      <formula>$K$4=""</formula>
    </cfRule>
  </conditionalFormatting>
  <conditionalFormatting sqref="L36:CD36">
    <cfRule type="expression" dxfId="1495" priority="195">
      <formula>$L$4=""</formula>
    </cfRule>
  </conditionalFormatting>
  <conditionalFormatting sqref="M36:CD36">
    <cfRule type="expression" dxfId="1494" priority="194">
      <formula>$M$4=""</formula>
    </cfRule>
  </conditionalFormatting>
  <conditionalFormatting sqref="N36:CD36">
    <cfRule type="expression" dxfId="1493" priority="193">
      <formula>$N$4=""</formula>
    </cfRule>
  </conditionalFormatting>
  <conditionalFormatting sqref="O36:CD36">
    <cfRule type="expression" dxfId="1492" priority="192">
      <formula>$O$4=""</formula>
    </cfRule>
  </conditionalFormatting>
  <conditionalFormatting sqref="P36:CD36">
    <cfRule type="expression" dxfId="1491" priority="191">
      <formula>$P$4=""</formula>
    </cfRule>
  </conditionalFormatting>
  <conditionalFormatting sqref="Q36:CD36">
    <cfRule type="expression" dxfId="1490" priority="190">
      <formula>$Q$4=""</formula>
    </cfRule>
  </conditionalFormatting>
  <conditionalFormatting sqref="R36:CD36">
    <cfRule type="expression" dxfId="1489" priority="189">
      <formula>$R$4=""</formula>
    </cfRule>
  </conditionalFormatting>
  <conditionalFormatting sqref="S36:CD36">
    <cfRule type="expression" dxfId="1488" priority="188">
      <formula>$S$4=""</formula>
    </cfRule>
  </conditionalFormatting>
  <conditionalFormatting sqref="T36:CD36">
    <cfRule type="expression" dxfId="1487" priority="187">
      <formula>$T$4=""</formula>
    </cfRule>
  </conditionalFormatting>
  <conditionalFormatting sqref="U36:CD36">
    <cfRule type="expression" dxfId="1486" priority="186">
      <formula>$U$4=""</formula>
    </cfRule>
  </conditionalFormatting>
  <conditionalFormatting sqref="V36:CD36">
    <cfRule type="expression" dxfId="1485" priority="185">
      <formula>$V$4=""</formula>
    </cfRule>
  </conditionalFormatting>
  <conditionalFormatting sqref="W36:CD36">
    <cfRule type="expression" dxfId="1484" priority="184">
      <formula>$W$4=""</formula>
    </cfRule>
  </conditionalFormatting>
  <conditionalFormatting sqref="X36:CD36">
    <cfRule type="expression" dxfId="1483" priority="183">
      <formula>$X$4=""</formula>
    </cfRule>
  </conditionalFormatting>
  <conditionalFormatting sqref="Y36:CD36">
    <cfRule type="expression" dxfId="1482" priority="182">
      <formula>$Y$4=""</formula>
    </cfRule>
  </conditionalFormatting>
  <conditionalFormatting sqref="Z36:CD36">
    <cfRule type="expression" dxfId="1481" priority="181">
      <formula>$Z$4=""</formula>
    </cfRule>
  </conditionalFormatting>
  <conditionalFormatting sqref="AA36:CD36">
    <cfRule type="expression" dxfId="1480" priority="180">
      <formula>$AA$4=""</formula>
    </cfRule>
  </conditionalFormatting>
  <conditionalFormatting sqref="AY36:CD36">
    <cfRule type="expression" dxfId="1479" priority="156">
      <formula>$AY$4=""</formula>
    </cfRule>
  </conditionalFormatting>
  <conditionalFormatting sqref="AX36:CD36">
    <cfRule type="expression" dxfId="1478" priority="157">
      <formula>$AX$4=""</formula>
    </cfRule>
  </conditionalFormatting>
  <conditionalFormatting sqref="AW36:CD36">
    <cfRule type="expression" dxfId="1477" priority="158">
      <formula>$AW$4=""</formula>
    </cfRule>
  </conditionalFormatting>
  <conditionalFormatting sqref="AV36:CD36">
    <cfRule type="expression" dxfId="1476" priority="159">
      <formula>$AV$4=""</formula>
    </cfRule>
  </conditionalFormatting>
  <conditionalFormatting sqref="AU36:CD36">
    <cfRule type="expression" dxfId="1475" priority="160">
      <formula>$AU$4=""</formula>
    </cfRule>
  </conditionalFormatting>
  <conditionalFormatting sqref="AT36:CD36">
    <cfRule type="expression" dxfId="1474" priority="161">
      <formula>$AT$4=""</formula>
    </cfRule>
  </conditionalFormatting>
  <conditionalFormatting sqref="AS36:CD36">
    <cfRule type="expression" dxfId="1473" priority="162">
      <formula>$AS$4=""</formula>
    </cfRule>
  </conditionalFormatting>
  <conditionalFormatting sqref="AR36:CD36">
    <cfRule type="expression" dxfId="1472" priority="163">
      <formula>$AR$4=""</formula>
    </cfRule>
  </conditionalFormatting>
  <conditionalFormatting sqref="AQ36:CD36">
    <cfRule type="expression" dxfId="1471" priority="164">
      <formula>$AQ$4=""</formula>
    </cfRule>
  </conditionalFormatting>
  <conditionalFormatting sqref="AP36:CD36">
    <cfRule type="expression" dxfId="1470" priority="165">
      <formula>$AP$4=""</formula>
    </cfRule>
  </conditionalFormatting>
  <conditionalFormatting sqref="AO36:CD36">
    <cfRule type="expression" dxfId="1469" priority="166">
      <formula>$AO$4=""</formula>
    </cfRule>
  </conditionalFormatting>
  <conditionalFormatting sqref="AN36:CD36">
    <cfRule type="expression" dxfId="1468" priority="167">
      <formula>$AN$4=""</formula>
    </cfRule>
  </conditionalFormatting>
  <conditionalFormatting sqref="AM36:CD36">
    <cfRule type="expression" dxfId="1467" priority="168">
      <formula>$AM$4=""</formula>
    </cfRule>
  </conditionalFormatting>
  <conditionalFormatting sqref="AL36:CD36">
    <cfRule type="expression" dxfId="1466" priority="169">
      <formula>$AL$4=""</formula>
    </cfRule>
  </conditionalFormatting>
  <conditionalFormatting sqref="AK36:CD36">
    <cfRule type="expression" dxfId="1465" priority="170">
      <formula>$AK$4=""</formula>
    </cfRule>
  </conditionalFormatting>
  <conditionalFormatting sqref="AJ36:CD36">
    <cfRule type="expression" dxfId="1464" priority="171">
      <formula>$AJ$4=""</formula>
    </cfRule>
  </conditionalFormatting>
  <conditionalFormatting sqref="AI36:CD36">
    <cfRule type="expression" dxfId="1463" priority="172">
      <formula>$AI$4=""</formula>
    </cfRule>
  </conditionalFormatting>
  <conditionalFormatting sqref="AH36:CD36">
    <cfRule type="expression" dxfId="1462" priority="173">
      <formula>$AH$4=""</formula>
    </cfRule>
  </conditionalFormatting>
  <conditionalFormatting sqref="AG36:CD36">
    <cfRule type="expression" dxfId="1461" priority="174">
      <formula>$AG$4=""</formula>
    </cfRule>
  </conditionalFormatting>
  <conditionalFormatting sqref="AF36:CD36">
    <cfRule type="expression" dxfId="1460" priority="175">
      <formula>$AF$4=""</formula>
    </cfRule>
  </conditionalFormatting>
  <conditionalFormatting sqref="AE36:CD36">
    <cfRule type="expression" dxfId="1459" priority="176">
      <formula>$AE$4=""</formula>
    </cfRule>
  </conditionalFormatting>
  <conditionalFormatting sqref="AD36:CD36">
    <cfRule type="expression" dxfId="1458" priority="177">
      <formula>$AD$4=""</formula>
    </cfRule>
  </conditionalFormatting>
  <conditionalFormatting sqref="AC36:CD36">
    <cfRule type="expression" dxfId="1457" priority="178">
      <formula>$AC$4=""</formula>
    </cfRule>
  </conditionalFormatting>
  <conditionalFormatting sqref="AB36:CD36">
    <cfRule type="expression" dxfId="1456" priority="179">
      <formula>$AB$4=""</formula>
    </cfRule>
  </conditionalFormatting>
  <conditionalFormatting sqref="BA36:CD36">
    <cfRule type="expression" dxfId="1455" priority="154">
      <formula>$BA$4=""</formula>
    </cfRule>
  </conditionalFormatting>
  <conditionalFormatting sqref="BO36:CD36">
    <cfRule type="expression" dxfId="1454" priority="140">
      <formula>$BO$4=""</formula>
    </cfRule>
  </conditionalFormatting>
  <conditionalFormatting sqref="BN36:CD36">
    <cfRule type="expression" dxfId="1453" priority="141">
      <formula>$BN$4=""</formula>
    </cfRule>
  </conditionalFormatting>
  <conditionalFormatting sqref="BM36:CD36">
    <cfRule type="expression" dxfId="1452" priority="142">
      <formula>$BM$4=""</formula>
    </cfRule>
  </conditionalFormatting>
  <conditionalFormatting sqref="BL36:CD36">
    <cfRule type="expression" dxfId="1451" priority="143">
      <formula>$BL$4=""</formula>
    </cfRule>
  </conditionalFormatting>
  <conditionalFormatting sqref="BK36:CD36">
    <cfRule type="expression" dxfId="1450" priority="144">
      <formula>$BK$4=""</formula>
    </cfRule>
  </conditionalFormatting>
  <conditionalFormatting sqref="BJ36:CD36">
    <cfRule type="expression" dxfId="1449" priority="145">
      <formula>$BJ$4=""</formula>
    </cfRule>
  </conditionalFormatting>
  <conditionalFormatting sqref="BI36:CD36">
    <cfRule type="expression" dxfId="1448" priority="146">
      <formula>$BI$4=""</formula>
    </cfRule>
  </conditionalFormatting>
  <conditionalFormatting sqref="BH36:CD36">
    <cfRule type="expression" dxfId="1447" priority="147">
      <formula>$BH$4=""</formula>
    </cfRule>
  </conditionalFormatting>
  <conditionalFormatting sqref="BG36:CD36">
    <cfRule type="expression" dxfId="1446" priority="148">
      <formula>$BG$4=""</formula>
    </cfRule>
  </conditionalFormatting>
  <conditionalFormatting sqref="BF36:CD36">
    <cfRule type="expression" dxfId="1445" priority="149">
      <formula>$BF$4=""</formula>
    </cfRule>
  </conditionalFormatting>
  <conditionalFormatting sqref="BE36:CD36">
    <cfRule type="expression" dxfId="1444" priority="150">
      <formula>$BE$4=""</formula>
    </cfRule>
  </conditionalFormatting>
  <conditionalFormatting sqref="BD36:CD36">
    <cfRule type="expression" dxfId="1443" priority="151">
      <formula>$BD$4=""</formula>
    </cfRule>
  </conditionalFormatting>
  <conditionalFormatting sqref="BB36:CD36">
    <cfRule type="expression" dxfId="1442" priority="153">
      <formula>$BB$4=""</formula>
    </cfRule>
  </conditionalFormatting>
  <conditionalFormatting sqref="AZ36:CD36">
    <cfRule type="expression" dxfId="1441" priority="155">
      <formula>$AZ$4=""</formula>
    </cfRule>
  </conditionalFormatting>
  <conditionalFormatting sqref="CD36">
    <cfRule type="expression" dxfId="1440" priority="125">
      <formula>$CD$4=""</formula>
    </cfRule>
  </conditionalFormatting>
  <conditionalFormatting sqref="BP36:CD36">
    <cfRule type="expression" dxfId="1439" priority="139">
      <formula>$BP$4=""</formula>
    </cfRule>
  </conditionalFormatting>
  <conditionalFormatting sqref="BQ36:CD36">
    <cfRule type="expression" dxfId="1438" priority="138">
      <formula>$BQ$4=""</formula>
    </cfRule>
  </conditionalFormatting>
  <conditionalFormatting sqref="BR36:CD36">
    <cfRule type="expression" dxfId="1437" priority="137">
      <formula>$BR$4=""</formula>
    </cfRule>
  </conditionalFormatting>
  <conditionalFormatting sqref="BS36:CD36">
    <cfRule type="expression" dxfId="1436" priority="136">
      <formula>$BS$4=""</formula>
    </cfRule>
  </conditionalFormatting>
  <conditionalFormatting sqref="BT36:CD36">
    <cfRule type="expression" dxfId="1435" priority="135">
      <formula>$BT$4=""</formula>
    </cfRule>
  </conditionalFormatting>
  <conditionalFormatting sqref="BU36:CD36">
    <cfRule type="expression" dxfId="1434" priority="134">
      <formula>$BU$4=""</formula>
    </cfRule>
  </conditionalFormatting>
  <conditionalFormatting sqref="BV36:CD36">
    <cfRule type="expression" dxfId="1433" priority="133">
      <formula>$BV$4=""</formula>
    </cfRule>
  </conditionalFormatting>
  <conditionalFormatting sqref="BW36:CD36">
    <cfRule type="expression" dxfId="1432" priority="132">
      <formula>$BW$4=""</formula>
    </cfRule>
  </conditionalFormatting>
  <conditionalFormatting sqref="BX36:CD36">
    <cfRule type="expression" dxfId="1431" priority="131">
      <formula>$BX$4=""</formula>
    </cfRule>
  </conditionalFormatting>
  <conditionalFormatting sqref="BY36:CD36">
    <cfRule type="expression" dxfId="1430" priority="130">
      <formula>$BY$4=""</formula>
    </cfRule>
  </conditionalFormatting>
  <conditionalFormatting sqref="BZ36:CD36">
    <cfRule type="expression" dxfId="1429" priority="129">
      <formula>$BZ$4=""</formula>
    </cfRule>
  </conditionalFormatting>
  <conditionalFormatting sqref="CA36:CD36">
    <cfRule type="expression" dxfId="1428" priority="128">
      <formula>$CA$4=""</formula>
    </cfRule>
  </conditionalFormatting>
  <conditionalFormatting sqref="CB36:CD36">
    <cfRule type="expression" dxfId="1427" priority="127">
      <formula>$CB$4=""</formula>
    </cfRule>
  </conditionalFormatting>
  <conditionalFormatting sqref="CC36:CD36">
    <cfRule type="expression" dxfId="1426" priority="126">
      <formula>$CC$4=""</formula>
    </cfRule>
  </conditionalFormatting>
  <conditionalFormatting sqref="BC36:CD36">
    <cfRule type="expression" dxfId="1425" priority="152">
      <formula>$BC$4=""</formula>
    </cfRule>
  </conditionalFormatting>
  <conditionalFormatting sqref="AN8:AT8">
    <cfRule type="expression" dxfId="1424" priority="124">
      <formula>$D$4=""</formula>
    </cfRule>
  </conditionalFormatting>
  <conditionalFormatting sqref="AN8:AT8">
    <cfRule type="expression" dxfId="1423" priority="123">
      <formula>$E$4=""</formula>
    </cfRule>
  </conditionalFormatting>
  <conditionalFormatting sqref="AN8:AT8">
    <cfRule type="expression" dxfId="1422" priority="122">
      <formula>$F$4=""</formula>
    </cfRule>
  </conditionalFormatting>
  <conditionalFormatting sqref="AN8:AT8">
    <cfRule type="expression" dxfId="1421" priority="121">
      <formula>$G$4=""</formula>
    </cfRule>
  </conditionalFormatting>
  <conditionalFormatting sqref="AN8:AT8">
    <cfRule type="expression" dxfId="1420" priority="120">
      <formula>$H$4=""</formula>
    </cfRule>
  </conditionalFormatting>
  <conditionalFormatting sqref="AN8:AT8">
    <cfRule type="expression" dxfId="1419" priority="119">
      <formula>$I$4=""</formula>
    </cfRule>
  </conditionalFormatting>
  <conditionalFormatting sqref="AN8:AT8">
    <cfRule type="expression" dxfId="1418" priority="118">
      <formula>$J$4=""</formula>
    </cfRule>
  </conditionalFormatting>
  <conditionalFormatting sqref="AN8:AT8">
    <cfRule type="expression" dxfId="1417" priority="117">
      <formula>$K$4=""</formula>
    </cfRule>
  </conditionalFormatting>
  <conditionalFormatting sqref="AN8:AT8">
    <cfRule type="expression" dxfId="1416" priority="116">
      <formula>$L$4=""</formula>
    </cfRule>
  </conditionalFormatting>
  <conditionalFormatting sqref="AN8:AT8">
    <cfRule type="expression" dxfId="1415" priority="115">
      <formula>$M$4=""</formula>
    </cfRule>
  </conditionalFormatting>
  <conditionalFormatting sqref="AN8:AT8">
    <cfRule type="expression" dxfId="1414" priority="114">
      <formula>$N$4=""</formula>
    </cfRule>
  </conditionalFormatting>
  <conditionalFormatting sqref="AN8:AT8">
    <cfRule type="expression" dxfId="1413" priority="113">
      <formula>$O$4=""</formula>
    </cfRule>
  </conditionalFormatting>
  <conditionalFormatting sqref="AN8:AT8">
    <cfRule type="expression" dxfId="1412" priority="112">
      <formula>$P$4=""</formula>
    </cfRule>
  </conditionalFormatting>
  <conditionalFormatting sqref="AN8:AT8">
    <cfRule type="expression" dxfId="1411" priority="111">
      <formula>$Q$4=""</formula>
    </cfRule>
  </conditionalFormatting>
  <conditionalFormatting sqref="AN8:AT8">
    <cfRule type="expression" dxfId="1410" priority="110">
      <formula>$R$4=""</formula>
    </cfRule>
  </conditionalFormatting>
  <conditionalFormatting sqref="AN8:AT8">
    <cfRule type="expression" dxfId="1409" priority="109">
      <formula>$S$4=""</formula>
    </cfRule>
  </conditionalFormatting>
  <conditionalFormatting sqref="AN8:AT8">
    <cfRule type="expression" dxfId="1408" priority="108">
      <formula>$T$4=""</formula>
    </cfRule>
  </conditionalFormatting>
  <conditionalFormatting sqref="AN8:AT8">
    <cfRule type="expression" dxfId="1407" priority="107">
      <formula>$U$4=""</formula>
    </cfRule>
  </conditionalFormatting>
  <conditionalFormatting sqref="AN8:AT8">
    <cfRule type="expression" dxfId="1406" priority="106">
      <formula>$V$4=""</formula>
    </cfRule>
  </conditionalFormatting>
  <conditionalFormatting sqref="AN8:AT8">
    <cfRule type="expression" dxfId="1405" priority="105">
      <formula>$W$4=""</formula>
    </cfRule>
  </conditionalFormatting>
  <conditionalFormatting sqref="AN8:AT8">
    <cfRule type="expression" dxfId="1404" priority="104">
      <formula>$X$4=""</formula>
    </cfRule>
  </conditionalFormatting>
  <conditionalFormatting sqref="AN8:AT8">
    <cfRule type="expression" dxfId="1403" priority="103">
      <formula>$Y$4=""</formula>
    </cfRule>
  </conditionalFormatting>
  <conditionalFormatting sqref="AN8:AT8">
    <cfRule type="expression" dxfId="1402" priority="102">
      <formula>$Z$4=""</formula>
    </cfRule>
  </conditionalFormatting>
  <conditionalFormatting sqref="AN8:AT8">
    <cfRule type="expression" dxfId="1401" priority="101">
      <formula>$AA$4=""</formula>
    </cfRule>
  </conditionalFormatting>
  <conditionalFormatting sqref="AN8:AT8">
    <cfRule type="expression" dxfId="1400" priority="81">
      <formula>$AU$4=""</formula>
    </cfRule>
  </conditionalFormatting>
  <conditionalFormatting sqref="AN8:AT8">
    <cfRule type="expression" dxfId="1399" priority="82">
      <formula>$AT$4=""</formula>
    </cfRule>
  </conditionalFormatting>
  <conditionalFormatting sqref="AN8:AT8">
    <cfRule type="expression" dxfId="1398" priority="83">
      <formula>$AS$4=""</formula>
    </cfRule>
  </conditionalFormatting>
  <conditionalFormatting sqref="AN8:AT8">
    <cfRule type="expression" dxfId="1397" priority="84">
      <formula>$AR$4=""</formula>
    </cfRule>
  </conditionalFormatting>
  <conditionalFormatting sqref="AN8:AT8">
    <cfRule type="expression" dxfId="1396" priority="85">
      <formula>$AQ$4=""</formula>
    </cfRule>
  </conditionalFormatting>
  <conditionalFormatting sqref="AN8:AT8">
    <cfRule type="expression" dxfId="1395" priority="86">
      <formula>$AP$4=""</formula>
    </cfRule>
  </conditionalFormatting>
  <conditionalFormatting sqref="AN8:AT8">
    <cfRule type="expression" dxfId="1394" priority="87">
      <formula>$AO$4=""</formula>
    </cfRule>
  </conditionalFormatting>
  <conditionalFormatting sqref="AN8:AT8">
    <cfRule type="expression" dxfId="1393" priority="88">
      <formula>$AN$4=""</formula>
    </cfRule>
  </conditionalFormatting>
  <conditionalFormatting sqref="AN8:AT8">
    <cfRule type="expression" dxfId="1392" priority="89">
      <formula>$AM$4=""</formula>
    </cfRule>
  </conditionalFormatting>
  <conditionalFormatting sqref="AN8:AT8">
    <cfRule type="expression" dxfId="1391" priority="90">
      <formula>$AL$4=""</formula>
    </cfRule>
  </conditionalFormatting>
  <conditionalFormatting sqref="AN8:AT8">
    <cfRule type="expression" dxfId="1390" priority="91">
      <formula>$AK$4=""</formula>
    </cfRule>
  </conditionalFormatting>
  <conditionalFormatting sqref="AN8:AT8">
    <cfRule type="expression" dxfId="1389" priority="92">
      <formula>$AJ$4=""</formula>
    </cfRule>
  </conditionalFormatting>
  <conditionalFormatting sqref="AN8:AT8">
    <cfRule type="expression" dxfId="1388" priority="93">
      <formula>$AI$4=""</formula>
    </cfRule>
  </conditionalFormatting>
  <conditionalFormatting sqref="AN8:AT8">
    <cfRule type="expression" dxfId="1387" priority="94">
      <formula>$AH$4=""</formula>
    </cfRule>
  </conditionalFormatting>
  <conditionalFormatting sqref="AN8:AT8">
    <cfRule type="expression" dxfId="1386" priority="95">
      <formula>$AG$4=""</formula>
    </cfRule>
  </conditionalFormatting>
  <conditionalFormatting sqref="AN8:AT8">
    <cfRule type="expression" dxfId="1385" priority="96">
      <formula>$AF$4=""</formula>
    </cfRule>
  </conditionalFormatting>
  <conditionalFormatting sqref="AN8:AT8">
    <cfRule type="expression" dxfId="1384" priority="97">
      <formula>$AE$4=""</formula>
    </cfRule>
  </conditionalFormatting>
  <conditionalFormatting sqref="AN8:AT8">
    <cfRule type="expression" dxfId="1383" priority="98">
      <formula>$AD$4=""</formula>
    </cfRule>
  </conditionalFormatting>
  <conditionalFormatting sqref="AN8:AT8">
    <cfRule type="expression" dxfId="1382" priority="99">
      <formula>$AC$4=""</formula>
    </cfRule>
  </conditionalFormatting>
  <conditionalFormatting sqref="AN8:AT8">
    <cfRule type="expression" dxfId="1381" priority="100">
      <formula>$AB$4=""</formula>
    </cfRule>
  </conditionalFormatting>
  <conditionalFormatting sqref="AN9:AT9">
    <cfRule type="expression" dxfId="1380" priority="80">
      <formula>$D$4=""</formula>
    </cfRule>
  </conditionalFormatting>
  <conditionalFormatting sqref="AN9:AT9">
    <cfRule type="expression" dxfId="1379" priority="79">
      <formula>$E$4=""</formula>
    </cfRule>
  </conditionalFormatting>
  <conditionalFormatting sqref="AN9:AT9">
    <cfRule type="expression" dxfId="1378" priority="78">
      <formula>$F$4=""</formula>
    </cfRule>
  </conditionalFormatting>
  <conditionalFormatting sqref="AN9:AT9">
    <cfRule type="expression" dxfId="1377" priority="77">
      <formula>$G$4=""</formula>
    </cfRule>
  </conditionalFormatting>
  <conditionalFormatting sqref="AN9:AT9">
    <cfRule type="expression" dxfId="1376" priority="76">
      <formula>$H$4=""</formula>
    </cfRule>
  </conditionalFormatting>
  <conditionalFormatting sqref="AN9:AT9">
    <cfRule type="expression" dxfId="1375" priority="75">
      <formula>$I$4=""</formula>
    </cfRule>
  </conditionalFormatting>
  <conditionalFormatting sqref="AN9:AT9">
    <cfRule type="expression" dxfId="1374" priority="74">
      <formula>$J$4=""</formula>
    </cfRule>
  </conditionalFormatting>
  <conditionalFormatting sqref="AN9:AT9">
    <cfRule type="expression" dxfId="1373" priority="73">
      <formula>$K$4=""</formula>
    </cfRule>
  </conditionalFormatting>
  <conditionalFormatting sqref="AN9:AT9">
    <cfRule type="expression" dxfId="1372" priority="72">
      <formula>$L$4=""</formula>
    </cfRule>
  </conditionalFormatting>
  <conditionalFormatting sqref="AN9:AT9">
    <cfRule type="expression" dxfId="1371" priority="71">
      <formula>$M$4=""</formula>
    </cfRule>
  </conditionalFormatting>
  <conditionalFormatting sqref="AN9:AT9">
    <cfRule type="expression" dxfId="1370" priority="70">
      <formula>$N$4=""</formula>
    </cfRule>
  </conditionalFormatting>
  <conditionalFormatting sqref="AN9:AT9">
    <cfRule type="expression" dxfId="1369" priority="69">
      <formula>$O$4=""</formula>
    </cfRule>
  </conditionalFormatting>
  <conditionalFormatting sqref="AN9:AT9">
    <cfRule type="expression" dxfId="1368" priority="68">
      <formula>$P$4=""</formula>
    </cfRule>
  </conditionalFormatting>
  <conditionalFormatting sqref="AN9:AT9">
    <cfRule type="expression" dxfId="1367" priority="67">
      <formula>$Q$4=""</formula>
    </cfRule>
  </conditionalFormatting>
  <conditionalFormatting sqref="AN9:AT9">
    <cfRule type="expression" dxfId="1366" priority="66">
      <formula>$R$4=""</formula>
    </cfRule>
  </conditionalFormatting>
  <conditionalFormatting sqref="AN9:AT9">
    <cfRule type="expression" dxfId="1365" priority="65">
      <formula>$S$4=""</formula>
    </cfRule>
  </conditionalFormatting>
  <conditionalFormatting sqref="AN9:AT9">
    <cfRule type="expression" dxfId="1364" priority="64">
      <formula>$T$4=""</formula>
    </cfRule>
  </conditionalFormatting>
  <conditionalFormatting sqref="AN9:AT9">
    <cfRule type="expression" dxfId="1363" priority="63">
      <formula>$U$4=""</formula>
    </cfRule>
  </conditionalFormatting>
  <conditionalFormatting sqref="AN9:AT9">
    <cfRule type="expression" dxfId="1362" priority="62">
      <formula>$V$4=""</formula>
    </cfRule>
  </conditionalFormatting>
  <conditionalFormatting sqref="AN9:AT9">
    <cfRule type="expression" dxfId="1361" priority="61">
      <formula>$W$4=""</formula>
    </cfRule>
  </conditionalFormatting>
  <conditionalFormatting sqref="AN9:AT9">
    <cfRule type="expression" dxfId="1360" priority="60">
      <formula>$X$4=""</formula>
    </cfRule>
  </conditionalFormatting>
  <conditionalFormatting sqref="AN9:AT9">
    <cfRule type="expression" dxfId="1359" priority="59">
      <formula>$Y$4=""</formula>
    </cfRule>
  </conditionalFormatting>
  <conditionalFormatting sqref="AN9:AT9">
    <cfRule type="expression" dxfId="1358" priority="58">
      <formula>$Z$4=""</formula>
    </cfRule>
  </conditionalFormatting>
  <conditionalFormatting sqref="AN9:AT9">
    <cfRule type="expression" dxfId="1357" priority="57">
      <formula>$AA$4=""</formula>
    </cfRule>
  </conditionalFormatting>
  <conditionalFormatting sqref="AN9:AT9">
    <cfRule type="expression" dxfId="1356" priority="37">
      <formula>$AU$4=""</formula>
    </cfRule>
  </conditionalFormatting>
  <conditionalFormatting sqref="AN9:AT9">
    <cfRule type="expression" dxfId="1355" priority="38">
      <formula>$AT$4=""</formula>
    </cfRule>
  </conditionalFormatting>
  <conditionalFormatting sqref="AN9:AT9">
    <cfRule type="expression" dxfId="1354" priority="39">
      <formula>$AS$4=""</formula>
    </cfRule>
  </conditionalFormatting>
  <conditionalFormatting sqref="AN9:AT9">
    <cfRule type="expression" dxfId="1353" priority="40">
      <formula>$AR$4=""</formula>
    </cfRule>
  </conditionalFormatting>
  <conditionalFormatting sqref="AN9:AT9">
    <cfRule type="expression" dxfId="1352" priority="41">
      <formula>$AQ$4=""</formula>
    </cfRule>
  </conditionalFormatting>
  <conditionalFormatting sqref="AN9:AT9">
    <cfRule type="expression" dxfId="1351" priority="42">
      <formula>$AP$4=""</formula>
    </cfRule>
  </conditionalFormatting>
  <conditionalFormatting sqref="AN9:AT9">
    <cfRule type="expression" dxfId="1350" priority="43">
      <formula>$AO$4=""</formula>
    </cfRule>
  </conditionalFormatting>
  <conditionalFormatting sqref="AN9:AT9">
    <cfRule type="expression" dxfId="1349" priority="44">
      <formula>$AN$4=""</formula>
    </cfRule>
  </conditionalFormatting>
  <conditionalFormatting sqref="AN9:AT9">
    <cfRule type="expression" dxfId="1348" priority="45">
      <formula>$AM$4=""</formula>
    </cfRule>
  </conditionalFormatting>
  <conditionalFormatting sqref="AN9:AT9">
    <cfRule type="expression" dxfId="1347" priority="46">
      <formula>$AL$4=""</formula>
    </cfRule>
  </conditionalFormatting>
  <conditionalFormatting sqref="AN9:AT9">
    <cfRule type="expression" dxfId="1346" priority="47">
      <formula>$AK$4=""</formula>
    </cfRule>
  </conditionalFormatting>
  <conditionalFormatting sqref="AN9:AT9">
    <cfRule type="expression" dxfId="1345" priority="48">
      <formula>$AJ$4=""</formula>
    </cfRule>
  </conditionalFormatting>
  <conditionalFormatting sqref="AN9:AT9">
    <cfRule type="expression" dxfId="1344" priority="49">
      <formula>$AI$4=""</formula>
    </cfRule>
  </conditionalFormatting>
  <conditionalFormatting sqref="AN9:AT9">
    <cfRule type="expression" dxfId="1343" priority="50">
      <formula>$AH$4=""</formula>
    </cfRule>
  </conditionalFormatting>
  <conditionalFormatting sqref="AN9:AT9">
    <cfRule type="expression" dxfId="1342" priority="51">
      <formula>$AG$4=""</formula>
    </cfRule>
  </conditionalFormatting>
  <conditionalFormatting sqref="AN9:AT9">
    <cfRule type="expression" dxfId="1341" priority="52">
      <formula>$AF$4=""</formula>
    </cfRule>
  </conditionalFormatting>
  <conditionalFormatting sqref="AN9:AT9">
    <cfRule type="expression" dxfId="1340" priority="53">
      <formula>$AE$4=""</formula>
    </cfRule>
  </conditionalFormatting>
  <conditionalFormatting sqref="AN9:AT9">
    <cfRule type="expression" dxfId="1339" priority="54">
      <formula>$AD$4=""</formula>
    </cfRule>
  </conditionalFormatting>
  <conditionalFormatting sqref="AN9:AT9">
    <cfRule type="expression" dxfId="1338" priority="55">
      <formula>$AC$4=""</formula>
    </cfRule>
  </conditionalFormatting>
  <conditionalFormatting sqref="AN9:AT9">
    <cfRule type="expression" dxfId="1337" priority="56">
      <formula>$AB$4=""</formula>
    </cfRule>
  </conditionalFormatting>
  <conditionalFormatting sqref="W8:AM9">
    <cfRule type="expression" dxfId="1336" priority="36">
      <formula>$D$4=""</formula>
    </cfRule>
  </conditionalFormatting>
  <conditionalFormatting sqref="W8:AM9">
    <cfRule type="expression" dxfId="1335" priority="35">
      <formula>$E$4=""</formula>
    </cfRule>
  </conditionalFormatting>
  <conditionalFormatting sqref="W8:AM9">
    <cfRule type="expression" dxfId="1334" priority="34">
      <formula>$F$4=""</formula>
    </cfRule>
  </conditionalFormatting>
  <conditionalFormatting sqref="W8:AM9">
    <cfRule type="expression" dxfId="1333" priority="33">
      <formula>$G$4=""</formula>
    </cfRule>
  </conditionalFormatting>
  <conditionalFormatting sqref="W8:AM9">
    <cfRule type="expression" dxfId="1332" priority="32">
      <formula>$H$4=""</formula>
    </cfRule>
  </conditionalFormatting>
  <conditionalFormatting sqref="W8:AM9">
    <cfRule type="expression" dxfId="1331" priority="31">
      <formula>$I$4=""</formula>
    </cfRule>
  </conditionalFormatting>
  <conditionalFormatting sqref="W8:AM9">
    <cfRule type="expression" dxfId="1330" priority="30">
      <formula>$J$4=""</formula>
    </cfRule>
  </conditionalFormatting>
  <conditionalFormatting sqref="W8:AM9">
    <cfRule type="expression" dxfId="1329" priority="29">
      <formula>$K$4=""</formula>
    </cfRule>
  </conditionalFormatting>
  <conditionalFormatting sqref="W8:AM9">
    <cfRule type="expression" dxfId="1328" priority="28">
      <formula>$L$4=""</formula>
    </cfRule>
  </conditionalFormatting>
  <conditionalFormatting sqref="W8:AM9">
    <cfRule type="expression" dxfId="1327" priority="27">
      <formula>$M$4=""</formula>
    </cfRule>
  </conditionalFormatting>
  <conditionalFormatting sqref="W8:AM9">
    <cfRule type="expression" dxfId="1326" priority="26">
      <formula>$N$4=""</formula>
    </cfRule>
  </conditionalFormatting>
  <conditionalFormatting sqref="W8:AM9">
    <cfRule type="expression" dxfId="1325" priority="25">
      <formula>$O$4=""</formula>
    </cfRule>
  </conditionalFormatting>
  <conditionalFormatting sqref="W8:AM9">
    <cfRule type="expression" dxfId="1324" priority="24">
      <formula>$P$4=""</formula>
    </cfRule>
  </conditionalFormatting>
  <conditionalFormatting sqref="W8:AM9">
    <cfRule type="expression" dxfId="1323" priority="23">
      <formula>$Q$4=""</formula>
    </cfRule>
  </conditionalFormatting>
  <conditionalFormatting sqref="W8:AM9">
    <cfRule type="expression" dxfId="1322" priority="22">
      <formula>$R$4=""</formula>
    </cfRule>
  </conditionalFormatting>
  <conditionalFormatting sqref="W8:AM9">
    <cfRule type="expression" dxfId="1321" priority="21">
      <formula>$S$4=""</formula>
    </cfRule>
  </conditionalFormatting>
  <conditionalFormatting sqref="W8:AM9">
    <cfRule type="expression" dxfId="1320" priority="20">
      <formula>$T$4=""</formula>
    </cfRule>
  </conditionalFormatting>
  <conditionalFormatting sqref="W8:AM9">
    <cfRule type="expression" dxfId="1319" priority="19">
      <formula>$U$4=""</formula>
    </cfRule>
  </conditionalFormatting>
  <conditionalFormatting sqref="W8:AM9">
    <cfRule type="expression" dxfId="1318" priority="18">
      <formula>$V$4=""</formula>
    </cfRule>
  </conditionalFormatting>
  <conditionalFormatting sqref="W8:AM9">
    <cfRule type="expression" dxfId="1317" priority="17">
      <formula>$W$4=""</formula>
    </cfRule>
  </conditionalFormatting>
  <conditionalFormatting sqref="X8:AM9">
    <cfRule type="expression" dxfId="1316" priority="16">
      <formula>$X$4=""</formula>
    </cfRule>
  </conditionalFormatting>
  <conditionalFormatting sqref="Y8:AM9">
    <cfRule type="expression" dxfId="1315" priority="15">
      <formula>$Y$4=""</formula>
    </cfRule>
  </conditionalFormatting>
  <conditionalFormatting sqref="Z8:AM9">
    <cfRule type="expression" dxfId="1314" priority="14">
      <formula>$Z$4=""</formula>
    </cfRule>
  </conditionalFormatting>
  <conditionalFormatting sqref="AA8:AM9">
    <cfRule type="expression" dxfId="1313" priority="13">
      <formula>$AA$4=""</formula>
    </cfRule>
  </conditionalFormatting>
  <conditionalFormatting sqref="AM8:AM9">
    <cfRule type="expression" dxfId="1312" priority="1">
      <formula>$AM$4=""</formula>
    </cfRule>
  </conditionalFormatting>
  <conditionalFormatting sqref="AL8:AM9">
    <cfRule type="expression" dxfId="1311" priority="2">
      <formula>$AL$4=""</formula>
    </cfRule>
  </conditionalFormatting>
  <conditionalFormatting sqref="AK8:AM9">
    <cfRule type="expression" dxfId="1310" priority="3">
      <formula>$AK$4=""</formula>
    </cfRule>
  </conditionalFormatting>
  <conditionalFormatting sqref="AJ8:AM9">
    <cfRule type="expression" dxfId="1309" priority="4">
      <formula>$AJ$4=""</formula>
    </cfRule>
  </conditionalFormatting>
  <conditionalFormatting sqref="AI8:AM9">
    <cfRule type="expression" dxfId="1308" priority="5">
      <formula>$AI$4=""</formula>
    </cfRule>
  </conditionalFormatting>
  <conditionalFormatting sqref="AH8:AM9">
    <cfRule type="expression" dxfId="1307" priority="6">
      <formula>$AH$4=""</formula>
    </cfRule>
  </conditionalFormatting>
  <conditionalFormatting sqref="AG8:AM9">
    <cfRule type="expression" dxfId="1306" priority="7">
      <formula>$AG$4=""</formula>
    </cfRule>
  </conditionalFormatting>
  <conditionalFormatting sqref="AF8:AM9">
    <cfRule type="expression" dxfId="1305" priority="8">
      <formula>$AF$4=""</formula>
    </cfRule>
  </conditionalFormatting>
  <conditionalFormatting sqref="AE8:AM9">
    <cfRule type="expression" dxfId="1304" priority="9">
      <formula>$AE$4=""</formula>
    </cfRule>
  </conditionalFormatting>
  <conditionalFormatting sqref="AD8:AM9">
    <cfRule type="expression" dxfId="1303" priority="10">
      <formula>$AD$4=""</formula>
    </cfRule>
  </conditionalFormatting>
  <conditionalFormatting sqref="AC8:AM9">
    <cfRule type="expression" dxfId="1302" priority="11">
      <formula>$AC$4=""</formula>
    </cfRule>
  </conditionalFormatting>
  <conditionalFormatting sqref="AB8:AM9">
    <cfRule type="expression" dxfId="1301" priority="12">
      <formula>$AB$4=""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sheetPr>
  <dimension ref="A1:CE71"/>
  <sheetViews>
    <sheetView zoomScale="80" zoomScaleNormal="80" workbookViewId="0">
      <pane xSplit="2" ySplit="4" topLeftCell="C5" activePane="bottomRight" state="frozen"/>
      <selection activeCell="P50" sqref="P50"/>
      <selection pane="topRight" activeCell="P50" sqref="P50"/>
      <selection pane="bottomLeft" activeCell="P50" sqref="P50"/>
      <selection pane="bottomRight" activeCell="C5" sqref="C5"/>
    </sheetView>
  </sheetViews>
  <sheetFormatPr defaultColWidth="9" defaultRowHeight="15.75" x14ac:dyDescent="0.25"/>
  <cols>
    <col min="1" max="1" width="40" style="107" customWidth="1"/>
    <col min="2" max="2" width="9.375" style="107" customWidth="1"/>
    <col min="3" max="7" width="11.25" style="107" customWidth="1"/>
    <col min="8" max="8" width="11.125" style="107" customWidth="1"/>
    <col min="9" max="82" width="11.25" style="107" customWidth="1"/>
    <col min="83" max="83" width="2.875" style="107" customWidth="1"/>
    <col min="84" max="16384" width="9" style="107"/>
  </cols>
  <sheetData>
    <row r="1" spans="1:83" x14ac:dyDescent="0.25">
      <c r="A1" s="367" t="s">
        <v>257</v>
      </c>
      <c r="B1" s="367"/>
      <c r="C1" s="367"/>
      <c r="D1" s="431"/>
      <c r="E1" s="431"/>
      <c r="F1" s="431"/>
      <c r="G1" s="52"/>
      <c r="H1" s="52"/>
    </row>
    <row r="2" spans="1:83" ht="18.75" x14ac:dyDescent="0.3">
      <c r="A2" s="595" t="s">
        <v>150</v>
      </c>
      <c r="B2" s="596"/>
    </row>
    <row r="3" spans="1:83" x14ac:dyDescent="0.25">
      <c r="A3" s="597" t="s">
        <v>108</v>
      </c>
      <c r="B3" s="597"/>
    </row>
    <row r="4" spans="1:83" ht="16.5" thickBot="1" x14ac:dyDescent="0.3">
      <c r="B4" s="7"/>
      <c r="C4" s="25">
        <f>Inputs!E26</f>
        <v>2016</v>
      </c>
      <c r="D4" s="25">
        <f ca="1">IF(COUNT($C$4:C4)&gt;=('LookUp Ranges'!$B$141),"",C$4+1)</f>
        <v>2017</v>
      </c>
      <c r="E4" s="25">
        <f ca="1">IF(COUNT($C$4:D4)&gt;=('LookUp Ranges'!$B$141),"",D$4+1)</f>
        <v>2018</v>
      </c>
      <c r="F4" s="25">
        <f ca="1">IF(COUNT($C$4:E4)&gt;=('LookUp Ranges'!$B$141),"",E$4+1)</f>
        <v>2019</v>
      </c>
      <c r="G4" s="25">
        <f ca="1">IF(COUNT($C$4:F4)&gt;=('LookUp Ranges'!$B$141),"",F$4+1)</f>
        <v>2020</v>
      </c>
      <c r="H4" s="25">
        <f ca="1">IF(COUNT($C$4:G4)&gt;=('LookUp Ranges'!$B$141),"",G$4+1)</f>
        <v>2021</v>
      </c>
      <c r="I4" s="25">
        <f ca="1">IF(COUNT($C$4:H4)&gt;=('LookUp Ranges'!$B$141),"",H$4+1)</f>
        <v>2022</v>
      </c>
      <c r="J4" s="25">
        <f ca="1">IF(COUNT($C$4:I4)&gt;=('LookUp Ranges'!$B$141),"",I$4+1)</f>
        <v>2023</v>
      </c>
      <c r="K4" s="25">
        <f ca="1">IF(COUNT($C$4:J4)&gt;=('LookUp Ranges'!$B$141),"",J$4+1)</f>
        <v>2024</v>
      </c>
      <c r="L4" s="25">
        <f ca="1">IF(COUNT($C$4:K4)&gt;=('LookUp Ranges'!$B$141),"",K$4+1)</f>
        <v>2025</v>
      </c>
      <c r="M4" s="25">
        <f ca="1">IF(COUNT($C$4:L4)&gt;=('LookUp Ranges'!$B$141),"",L$4+1)</f>
        <v>2026</v>
      </c>
      <c r="N4" s="25">
        <f ca="1">IF(COUNT($C$4:M4)&gt;=('LookUp Ranges'!$B$141),"",M$4+1)</f>
        <v>2027</v>
      </c>
      <c r="O4" s="25">
        <f ca="1">IF(COUNT($C$4:N4)&gt;=('LookUp Ranges'!$B$141),"",N$4+1)</f>
        <v>2028</v>
      </c>
      <c r="P4" s="25">
        <f ca="1">IF(COUNT($C$4:O4)&gt;=('LookUp Ranges'!$B$141),"",O$4+1)</f>
        <v>2029</v>
      </c>
      <c r="Q4" s="25">
        <f ca="1">IF(COUNT($C$4:P4)&gt;=('LookUp Ranges'!$B$141),"",P$4+1)</f>
        <v>2030</v>
      </c>
      <c r="R4" s="25">
        <f ca="1">IF(COUNT($C$4:Q4)&gt;=('LookUp Ranges'!$B$141),"",Q$4+1)</f>
        <v>2031</v>
      </c>
      <c r="S4" s="25">
        <f ca="1">IF(COUNT($C$4:R4)&gt;=('LookUp Ranges'!$B$141),"",R$4+1)</f>
        <v>2032</v>
      </c>
      <c r="T4" s="25">
        <f ca="1">IF(COUNT($C$4:S4)&gt;=('LookUp Ranges'!$B$141),"",S$4+1)</f>
        <v>2033</v>
      </c>
      <c r="U4" s="25">
        <f ca="1">IF(COUNT($C$4:T4)&gt;=('LookUp Ranges'!$B$141),"",T$4+1)</f>
        <v>2034</v>
      </c>
      <c r="V4" s="25">
        <f ca="1">IF(COUNT($C$4:U4)&gt;=('LookUp Ranges'!$B$141),"",U$4+1)</f>
        <v>2035</v>
      </c>
      <c r="W4" s="25" t="str">
        <f ca="1">IF(COUNT($C$4:V4)&gt;=('LookUp Ranges'!$B$141),"",V$4+1)</f>
        <v/>
      </c>
      <c r="X4" s="25" t="str">
        <f ca="1">IF(COUNT($C$4:W4)&gt;=('LookUp Ranges'!$B$141),"",W$4+1)</f>
        <v/>
      </c>
      <c r="Y4" s="25" t="str">
        <f ca="1">IF(COUNT($C$4:X4)&gt;=('LookUp Ranges'!$B$141),"",X$4+1)</f>
        <v/>
      </c>
      <c r="Z4" s="25" t="str">
        <f ca="1">IF(COUNT($C$4:Y4)&gt;=('LookUp Ranges'!$B$141),"",Y$4+1)</f>
        <v/>
      </c>
      <c r="AA4" s="25" t="str">
        <f ca="1">IF(COUNT($C$4:Z4)&gt;=('LookUp Ranges'!$B$141),"",Z$4+1)</f>
        <v/>
      </c>
      <c r="AB4" s="25" t="str">
        <f ca="1">IF(COUNT($C$4:AA4)&gt;=('LookUp Ranges'!$B$141),"",AA$4+1)</f>
        <v/>
      </c>
      <c r="AC4" s="25" t="str">
        <f ca="1">IF(COUNT($C$4:AB4)&gt;=('LookUp Ranges'!$B$141),"",AB$4+1)</f>
        <v/>
      </c>
      <c r="AD4" s="25" t="str">
        <f ca="1">IF(COUNT($C$4:AC4)&gt;=('LookUp Ranges'!$B$141),"",AC$4+1)</f>
        <v/>
      </c>
      <c r="AE4" s="25" t="str">
        <f ca="1">IF(COUNT($C$4:AD4)&gt;=('LookUp Ranges'!$B$141),"",AD$4+1)</f>
        <v/>
      </c>
      <c r="AF4" s="25" t="str">
        <f ca="1">IF(COUNT($C$4:AE4)&gt;=('LookUp Ranges'!$B$141),"",AE$4+1)</f>
        <v/>
      </c>
      <c r="AG4" s="25" t="str">
        <f ca="1">IF(COUNT($C$4:AF4)&gt;=('LookUp Ranges'!$B$141),"",AF$4+1)</f>
        <v/>
      </c>
      <c r="AH4" s="25" t="str">
        <f ca="1">IF(COUNT($C$4:AG4)&gt;=('LookUp Ranges'!$B$141),"",AG$4+1)</f>
        <v/>
      </c>
      <c r="AI4" s="25" t="str">
        <f ca="1">IF(COUNT($C$4:AH4)&gt;=('LookUp Ranges'!$B$141),"",AH$4+1)</f>
        <v/>
      </c>
      <c r="AJ4" s="25" t="str">
        <f ca="1">IF(COUNT($C$4:AI4)&gt;=('LookUp Ranges'!$B$141),"",AI$4+1)</f>
        <v/>
      </c>
      <c r="AK4" s="25" t="str">
        <f ca="1">IF(COUNT($C$4:AJ4)&gt;=('LookUp Ranges'!$B$141),"",AJ$4+1)</f>
        <v/>
      </c>
      <c r="AL4" s="25" t="str">
        <f ca="1">IF(COUNT($C$4:AK4)&gt;=('LookUp Ranges'!$B$141),"",AK$4+1)</f>
        <v/>
      </c>
      <c r="AM4" s="25" t="str">
        <f ca="1">IF(COUNT($C$4:AL4)&gt;=('LookUp Ranges'!$B$141),"",AL$4+1)</f>
        <v/>
      </c>
      <c r="AN4" s="25" t="str">
        <f ca="1">IF(COUNT($C$4:AM4)&gt;=('LookUp Ranges'!$B$141),"",AM$4+1)</f>
        <v/>
      </c>
      <c r="AO4" s="25" t="str">
        <f ca="1">IF(COUNT($C$4:AN4)&gt;=('LookUp Ranges'!$B$141),"",AN$4+1)</f>
        <v/>
      </c>
      <c r="AP4" s="25" t="str">
        <f ca="1">IF(COUNT($C$4:AO4)&gt;=('LookUp Ranges'!$B$141),"",AO$4+1)</f>
        <v/>
      </c>
      <c r="AQ4" s="25" t="str">
        <f ca="1">IF(COUNT($C$4:AP4)&gt;=('LookUp Ranges'!$B$141),"",AP$4+1)</f>
        <v/>
      </c>
      <c r="AR4" s="25" t="str">
        <f ca="1">IF(COUNT($C$4:AQ4)&gt;=('LookUp Ranges'!$B$141),"",AQ$4+1)</f>
        <v/>
      </c>
      <c r="AS4" s="25" t="str">
        <f ca="1">IF(COUNT($C$4:AR4)&gt;=('LookUp Ranges'!$B$141),"",AR$4+1)</f>
        <v/>
      </c>
      <c r="AT4" s="25" t="str">
        <f ca="1">IF(COUNT($C$4:AS4)&gt;=('LookUp Ranges'!$B$141),"",AS$4+1)</f>
        <v/>
      </c>
      <c r="AU4" s="25" t="str">
        <f ca="1">IF(COUNT($C$4:AT4)&gt;=('LookUp Ranges'!$B$141),"",AT$4+1)</f>
        <v/>
      </c>
      <c r="AV4" s="25" t="str">
        <f ca="1">IF(COUNT($C$4:AU4)&gt;=('LookUp Ranges'!$B$141),"",AU$4+1)</f>
        <v/>
      </c>
      <c r="AW4" s="25" t="str">
        <f ca="1">IF(COUNT($C$4:AV4)&gt;=('LookUp Ranges'!$B$141),"",AV$4+1)</f>
        <v/>
      </c>
      <c r="AX4" s="25" t="str">
        <f ca="1">IF(COUNT($C$4:AW4)&gt;=('LookUp Ranges'!$B$141),"",AW$4+1)</f>
        <v/>
      </c>
      <c r="AY4" s="25" t="str">
        <f ca="1">IF(COUNT($C$4:AX4)&gt;=('LookUp Ranges'!$B$141),"",AX$4+1)</f>
        <v/>
      </c>
      <c r="AZ4" s="25" t="str">
        <f ca="1">IF(COUNT($C$4:AY4)&gt;=('LookUp Ranges'!$B$141),"",AY$4+1)</f>
        <v/>
      </c>
      <c r="BA4" s="25" t="str">
        <f ca="1">IF(COUNT($C$4:AZ4)&gt;=('LookUp Ranges'!$B$141),"",AZ$4+1)</f>
        <v/>
      </c>
      <c r="BB4" s="25" t="str">
        <f ca="1">IF(COUNT($C$4:BA4)&gt;=('LookUp Ranges'!$B$141),"",BA$4+1)</f>
        <v/>
      </c>
      <c r="BC4" s="25" t="str">
        <f ca="1">IF(COUNT($C$4:BB4)&gt;=('LookUp Ranges'!$B$141),"",BB$4+1)</f>
        <v/>
      </c>
      <c r="BD4" s="25" t="str">
        <f ca="1">IF(COUNT($C$4:BC4)&gt;=('LookUp Ranges'!$B$141),"",BC$4+1)</f>
        <v/>
      </c>
      <c r="BE4" s="25" t="str">
        <f ca="1">IF(COUNT($C$4:BD4)&gt;=('LookUp Ranges'!$B$141),"",BD$4+1)</f>
        <v/>
      </c>
      <c r="BF4" s="25" t="str">
        <f ca="1">IF(COUNT($C$4:BE4)&gt;=('LookUp Ranges'!$B$141),"",BE$4+1)</f>
        <v/>
      </c>
      <c r="BG4" s="25" t="str">
        <f ca="1">IF(COUNT($C$4:BF4)&gt;=('LookUp Ranges'!$B$141),"",BF$4+1)</f>
        <v/>
      </c>
      <c r="BH4" s="25" t="str">
        <f ca="1">IF(COUNT($C$4:BG4)&gt;=('LookUp Ranges'!$B$141),"",BG$4+1)</f>
        <v/>
      </c>
      <c r="BI4" s="25" t="str">
        <f ca="1">IF(COUNT($C$4:BH4)&gt;=('LookUp Ranges'!$B$141),"",BH$4+1)</f>
        <v/>
      </c>
      <c r="BJ4" s="25" t="str">
        <f ca="1">IF(COUNT($C$4:BI4)&gt;=('LookUp Ranges'!$B$141),"",BI$4+1)</f>
        <v/>
      </c>
      <c r="BK4" s="25" t="str">
        <f ca="1">IF(COUNT($C$4:BJ4)&gt;=('LookUp Ranges'!$B$141),"",BJ$4+1)</f>
        <v/>
      </c>
      <c r="BL4" s="25" t="str">
        <f ca="1">IF(COUNT($C$4:BK4)&gt;=('LookUp Ranges'!$B$141),"",BK$4+1)</f>
        <v/>
      </c>
      <c r="BM4" s="25" t="str">
        <f ca="1">IF(COUNT($C$4:BL4)&gt;=('LookUp Ranges'!$B$141),"",BL$4+1)</f>
        <v/>
      </c>
      <c r="BN4" s="25" t="str">
        <f ca="1">IF(COUNT($C$4:BM4)&gt;=('LookUp Ranges'!$B$141),"",BM$4+1)</f>
        <v/>
      </c>
      <c r="BO4" s="25" t="str">
        <f ca="1">IF(COUNT($C$4:BN4)&gt;=('LookUp Ranges'!$B$141),"",BN$4+1)</f>
        <v/>
      </c>
      <c r="BP4" s="25" t="str">
        <f ca="1">IF(COUNT($C$4:BO4)&gt;=('LookUp Ranges'!$B$141),"",BO$4+1)</f>
        <v/>
      </c>
      <c r="BQ4" s="25" t="str">
        <f ca="1">IF(COUNT($C$4:BP4)&gt;=('LookUp Ranges'!$B$141),"",BP$4+1)</f>
        <v/>
      </c>
      <c r="BR4" s="25" t="str">
        <f ca="1">IF(COUNT($C$4:BQ4)&gt;=('LookUp Ranges'!$B$141),"",BQ$4+1)</f>
        <v/>
      </c>
      <c r="BS4" s="25" t="str">
        <f ca="1">IF(COUNT($C$4:BR4)&gt;=('LookUp Ranges'!$B$141),"",BR$4+1)</f>
        <v/>
      </c>
      <c r="BT4" s="25" t="str">
        <f ca="1">IF(COUNT($C$4:BS4)&gt;=('LookUp Ranges'!$B$141),"",BS$4+1)</f>
        <v/>
      </c>
      <c r="BU4" s="25" t="str">
        <f ca="1">IF(COUNT($C$4:BT4)&gt;=('LookUp Ranges'!$B$141),"",BT$4+1)</f>
        <v/>
      </c>
      <c r="BV4" s="25" t="str">
        <f ca="1">IF(COUNT($C$4:BU4)&gt;=('LookUp Ranges'!$B$141),"",BU$4+1)</f>
        <v/>
      </c>
      <c r="BW4" s="25" t="str">
        <f ca="1">IF(COUNT($C$4:BV4)&gt;=('LookUp Ranges'!$B$141),"",BV$4+1)</f>
        <v/>
      </c>
      <c r="BX4" s="25" t="str">
        <f ca="1">IF(COUNT($C$4:BW4)&gt;=('LookUp Ranges'!$B$141),"",BW$4+1)</f>
        <v/>
      </c>
      <c r="BY4" s="25" t="str">
        <f ca="1">IF(COUNT($C$4:BX4)&gt;=('LookUp Ranges'!$B$141),"",BX$4+1)</f>
        <v/>
      </c>
      <c r="BZ4" s="25" t="str">
        <f ca="1">IF(COUNT($C$4:BY4)&gt;=('LookUp Ranges'!$B$141),"",BY$4+1)</f>
        <v/>
      </c>
      <c r="CA4" s="25" t="str">
        <f ca="1">IF(COUNT($C$4:BZ4)&gt;=('LookUp Ranges'!$B$141),"",BZ$4+1)</f>
        <v/>
      </c>
      <c r="CB4" s="25" t="str">
        <f ca="1">IF(COUNT($C$4:CA4)&gt;=('LookUp Ranges'!$B$141),"",CA$4+1)</f>
        <v/>
      </c>
      <c r="CC4" s="25" t="str">
        <f ca="1">IF(COUNT($C$4:CB4)&gt;=('LookUp Ranges'!$B$141),"",CB$4+1)</f>
        <v/>
      </c>
      <c r="CD4" s="25" t="str">
        <f ca="1">IF(COUNT($C$4:CC4)&gt;=('LookUp Ranges'!$B$141),"",CC$4+1)</f>
        <v/>
      </c>
      <c r="CE4" s="29">
        <v>0</v>
      </c>
    </row>
    <row r="5" spans="1:83" s="10" customFormat="1" ht="16.5" thickBot="1" x14ac:dyDescent="0.3">
      <c r="A5" s="59" t="s">
        <v>202</v>
      </c>
      <c r="B5" s="60"/>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64" t="s">
        <v>217</v>
      </c>
      <c r="B6" s="65"/>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56" t="s">
        <v>201</v>
      </c>
      <c r="B7" s="65"/>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x14ac:dyDescent="0.25">
      <c r="A8" s="66" t="s">
        <v>109</v>
      </c>
      <c r="C8" s="5">
        <f>IF(C4&gt;=Inservice,SUM(Inputs!$E$114:E114)-IF(AND(C4&lt;&gt;"",D4=""),0,0),0)</f>
        <v>0</v>
      </c>
      <c r="D8" s="5">
        <f ca="1">IF(D4&gt;=Inservice,SUM(Inputs!$E$114:F114)-IF(AND(D4&lt;&gt;"",E4=""),0,0),0)</f>
        <v>0</v>
      </c>
      <c r="E8" s="516">
        <f ca="1">IF(E4&gt;=Inservice,SUM(Inputs!$E$114:G114)-IF(AND(E4&lt;&gt;"",F4=""),0,0),0)</f>
        <v>0</v>
      </c>
      <c r="F8" s="5">
        <f ca="1">IF(F4&gt;=Inservice,SUM(Inputs!$E$114:H114)-IF(AND(F4&lt;&gt;"",G4=""),0,0),0)</f>
        <v>0</v>
      </c>
      <c r="G8" s="5">
        <f ca="1">IF(G4&gt;=Inservice,SUM(Inputs!$E$114:I114)-IF(AND(G4&lt;&gt;"",H4=""),0,0),0)</f>
        <v>0</v>
      </c>
      <c r="H8" s="5">
        <f ca="1">IF(H4&gt;=Inservice,SUM(Inputs!$E$114:J114)-IF(AND(H4&lt;&gt;"",I4=""),0,0),0)</f>
        <v>0</v>
      </c>
      <c r="I8" s="5">
        <f ca="1">IF(I4&gt;=Inservice,SUM(Inputs!$E$114:K114)-IF(AND(I4&lt;&gt;"",J4=""),0,0),0)</f>
        <v>0</v>
      </c>
      <c r="J8" s="5">
        <f ca="1">IF(J4&gt;=Inservice,SUM(Inputs!$E$114:L114)-IF(AND(J4&lt;&gt;"",K4=""),0,0),0)</f>
        <v>0</v>
      </c>
      <c r="K8" s="5">
        <f ca="1">IF(K4&gt;=Inservice,SUM(Inputs!$E$114:M114)-IF(AND(K4&lt;&gt;"",L4=""),0,0),0)</f>
        <v>0</v>
      </c>
      <c r="L8" s="5">
        <f ca="1">IF(L4&gt;=Inservice,SUM(Inputs!$E$114:N114)-IF(AND(L4&lt;&gt;"",M4=""),0,0),0)</f>
        <v>0</v>
      </c>
      <c r="M8" s="5">
        <f ca="1">IF(M4&gt;=Inservice,SUM(Inputs!$E$114:O114)-IF(AND(M4&lt;&gt;"",N4=""),0,0),0)</f>
        <v>0</v>
      </c>
      <c r="N8" s="5">
        <f ca="1">IF(N4&gt;=Inservice,SUM(Inputs!$E$114:P114)-IF(AND(N4&lt;&gt;"",O4=""),0,0),0)</f>
        <v>0</v>
      </c>
      <c r="O8" s="5">
        <f ca="1">IF(O4&gt;=Inservice,SUM(Inputs!$E$114:Q114)-IF(AND(O4&lt;&gt;"",P4=""),0,0),0)</f>
        <v>0</v>
      </c>
      <c r="P8" s="5">
        <f ca="1">IF(P4&gt;=Inservice,SUM(Inputs!$E$114:Q114)-IF(AND(P4&lt;&gt;"",Q4=""),0,0),0)</f>
        <v>0</v>
      </c>
      <c r="Q8" s="5">
        <f ca="1">IF(Q4&gt;=Inservice,SUM(Inputs!$E$114:Q114)-IF(AND(Q4&lt;&gt;"",R4=""),0,0),0)</f>
        <v>0</v>
      </c>
      <c r="R8" s="5">
        <f ca="1">IF(R4&gt;=Inservice,SUM(Inputs!$E$114:Q114)-IF(AND(R4&lt;&gt;"",S4=""),0,0),0)</f>
        <v>0</v>
      </c>
      <c r="S8" s="5">
        <f ca="1">IF(S4&gt;=Inservice,SUM(Inputs!$E$114:Q114)-IF(AND(S4&lt;&gt;"",T4=""),0,0),0)</f>
        <v>0</v>
      </c>
      <c r="T8" s="5">
        <f ca="1">IF(T4&gt;=Inservice,SUM(Inputs!$E$114:Q114)-IF(AND(T4&lt;&gt;"",U4=""),0,0),0)</f>
        <v>0</v>
      </c>
      <c r="U8" s="516">
        <f ca="1">IF(U4&gt;=Inservice,SUM(Inputs!$E$114:Q114)-IF(AND(U4&lt;&gt;"",V4=""),0,0),0)</f>
        <v>0</v>
      </c>
      <c r="V8" s="516">
        <f ca="1">IF(V4&gt;=Inservice,SUM(Inputs!$E$114:Q114)-IF(AND(V4&lt;&gt;"",W4=""),0,0),0)</f>
        <v>0</v>
      </c>
      <c r="W8" s="5">
        <f ca="1">IF(W4&gt;=Inservice,SUM(Inputs!$E$114:AD114)-IF(AND(W4&lt;&gt;"",X4=""),0,0),0)</f>
        <v>0</v>
      </c>
      <c r="X8" s="5">
        <f ca="1">IF(X4&gt;=Inservice,SUM(Inputs!$E$114:AE114)-IF(AND(X4&lt;&gt;"",Y4=""),0,0),0)</f>
        <v>0</v>
      </c>
      <c r="Y8" s="5">
        <f ca="1">IF(Y4&gt;=Inservice,SUM(Inputs!$E$114:AF114)-IF(AND(Y4&lt;&gt;"",Z4=""),0,0),0)</f>
        <v>0</v>
      </c>
      <c r="Z8" s="5">
        <f ca="1">IF(Z4&gt;=Inservice,SUM(Inputs!$E$114:AG114)-IF(AND(Z4&lt;&gt;"",AA4=""),0,0),0)</f>
        <v>0</v>
      </c>
      <c r="AA8" s="5">
        <f ca="1">IF(AA4&gt;=Inservice,SUM(Inputs!$E$114:AH114)-IF(AND(AA4&lt;&gt;"",AB4=""),0,0),0)</f>
        <v>0</v>
      </c>
      <c r="AB8" s="5">
        <f ca="1">IF(AB4&gt;=Inservice,SUM(Inputs!$E$114:AI114)-IF(AND(AB4&lt;&gt;"",AC4=""),0,0),0)</f>
        <v>0</v>
      </c>
      <c r="AC8" s="5">
        <f ca="1">IF(AC4&gt;=Inservice,SUM(Inputs!$E$114:AJ114)-IF(AND(AC4&lt;&gt;"",AD4=""),0,0),0)</f>
        <v>0</v>
      </c>
      <c r="AD8" s="5">
        <f ca="1">IF(AD4&gt;=Inservice,SUM(Inputs!$E$114:AK114)-IF(AND(AD4&lt;&gt;"",AE4=""),0,0),0)</f>
        <v>0</v>
      </c>
      <c r="AE8" s="5">
        <f ca="1">IF(AE4&gt;=Inservice,SUM(Inputs!$E$114:AL114)-IF(AND(AE4&lt;&gt;"",AF4=""),0,0),0)</f>
        <v>0</v>
      </c>
      <c r="AF8" s="5">
        <f ca="1">IF(AF4&gt;=Inservice,SUM(Inputs!$E$114:AM114)-IF(AND(AF4&lt;&gt;"",AG4=""),0,0),0)</f>
        <v>0</v>
      </c>
      <c r="AG8" s="5">
        <f ca="1">IF(AG4&gt;=Inservice,SUM(Inputs!$E$114:AN114)-IF(AND(AG4&lt;&gt;"",AH4=""),0,0),0)</f>
        <v>0</v>
      </c>
      <c r="AH8" s="5">
        <f ca="1">IF(AH4&gt;=Inservice,SUM(Inputs!$E$114:AO114)-IF(AND(AH4&lt;&gt;"",AI4=""),0,0),0)</f>
        <v>0</v>
      </c>
      <c r="AI8" s="5">
        <f ca="1">IF(AI4&gt;=Inservice,SUM(Inputs!$E$114:AP114)-IF(AND(AI4&lt;&gt;"",AJ4=""),0,0),0)</f>
        <v>0</v>
      </c>
      <c r="AJ8" s="5">
        <f ca="1">IF(AJ4&gt;=Inservice,SUM(Inputs!$E$114:AQ114)-IF(AND(AJ4&lt;&gt;"",AK4=""),0,0),0)</f>
        <v>0</v>
      </c>
      <c r="AK8" s="5">
        <f ca="1">IF(AK4&gt;=Inservice,SUM(Inputs!$E$114:AR114)-IF(AND(AK4&lt;&gt;"",AL4=""),0,0),0)</f>
        <v>0</v>
      </c>
      <c r="AL8" s="5">
        <f ca="1">IF(AL4&gt;=Inservice,SUM(Inputs!$E$114:AS114)-IF(AND(AL4&lt;&gt;"",AM4=""),0,0),0)</f>
        <v>0</v>
      </c>
      <c r="AM8" s="5">
        <f ca="1">IF(AM4&gt;=Inservice,SUM(Inputs!$E$114:AT114)-IF(AND(AM4&lt;&gt;"",AN4=""),0,0),0)</f>
        <v>0</v>
      </c>
      <c r="AN8" s="516">
        <f ca="1">IF(AN4&gt;=Inservice,SUM(Inputs!$E$114:AU114)-IF(AND(AN4&lt;&gt;"",AO4=""),0,0),0)</f>
        <v>0</v>
      </c>
      <c r="AO8" s="516">
        <f ca="1">IF(AO4&gt;=Inservice,SUM(Inputs!$E$114:AV114)-IF(AND(AO4&lt;&gt;"",AP4=""),0,0),0)</f>
        <v>0</v>
      </c>
      <c r="AP8" s="516">
        <f ca="1">IF(AP4&gt;=Inservice,SUM(Inputs!$E$114:AW114)-IF(AND(AP4&lt;&gt;"",AQ4=""),0,0),0)</f>
        <v>0</v>
      </c>
      <c r="AQ8" s="516">
        <f ca="1">IF(AQ4&gt;=Inservice,SUM(Inputs!$E$114:AX114)-IF(AND(AQ4&lt;&gt;"",AR4=""),0,0),0)</f>
        <v>0</v>
      </c>
      <c r="AR8" s="516">
        <f ca="1">IF(AR4&gt;=Inservice,SUM(Inputs!$E$114:AY114)-IF(AND(AR4&lt;&gt;"",AS4=""),0,0),0)</f>
        <v>0</v>
      </c>
      <c r="AS8" s="516">
        <f ca="1">IF(AS4&gt;=Inservice,SUM(Inputs!$E$114:AZ114)-IF(AND(AS4&lt;&gt;"",AT4=""),0,0),0)</f>
        <v>0</v>
      </c>
      <c r="AT8" s="5">
        <f ca="1">IF(AT4&gt;=Inservice,SUM(Inputs!$E$114:BA114)-IF(AND(AT4&lt;&gt;"",AU4=""),0,0),0)</f>
        <v>0</v>
      </c>
      <c r="AU8" s="5">
        <f ca="1">IF(AU4&gt;=Inservice,SUM(Inputs!$E$114:BB114)-IF(AND(AU4&lt;&gt;"",AV4=""),0,0),0)</f>
        <v>0</v>
      </c>
      <c r="AV8" s="5">
        <f ca="1">IF(AV4&gt;=Inservice,SUM(Inputs!$E$114:BC114)-IF(AND(AV4&lt;&gt;"",AW4=""),0,0),0)</f>
        <v>0</v>
      </c>
      <c r="AW8" s="5">
        <f ca="1">IF(AW4&gt;=Inservice,SUM(Inputs!$E$114:BD114)-IF(AND(AW4&lt;&gt;"",AX4=""),0,0),0)</f>
        <v>0</v>
      </c>
      <c r="AX8" s="5">
        <f ca="1">IF(AX4&gt;=Inservice,SUM(Inputs!$E$114:BE114)-IF(AND(AX4&lt;&gt;"",AY4=""),0,0),0)</f>
        <v>0</v>
      </c>
      <c r="AY8" s="5">
        <f ca="1">IF(AY4&gt;=Inservice,SUM(Inputs!$E$114:BF114)-IF(AND(AY4&lt;&gt;"",AZ4=""),0,0),0)</f>
        <v>0</v>
      </c>
      <c r="AZ8" s="5">
        <f ca="1">IF(AZ4&gt;=Inservice,SUM(Inputs!$E$114:BG114)-IF(AND(AZ4&lt;&gt;"",BA4=""),0,0),0)</f>
        <v>0</v>
      </c>
      <c r="BA8" s="5">
        <f ca="1">IF(BA4&gt;=Inservice,SUM(Inputs!$E$114:BH114)-IF(AND(BA4&lt;&gt;"",BB4=""),0,0),0)</f>
        <v>0</v>
      </c>
      <c r="BB8" s="5">
        <f ca="1">IF(BB4&gt;=Inservice,SUM(Inputs!$E$114:BI114)-IF(AND(BB4&lt;&gt;"",BC4=""),0,0),0)</f>
        <v>0</v>
      </c>
      <c r="BC8" s="5">
        <f ca="1">IF(BC4&gt;=Inservice,SUM(Inputs!$E$114:BJ114)-IF(AND(BC4&lt;&gt;"",BD4=""),0,0),0)</f>
        <v>0</v>
      </c>
      <c r="BD8" s="5">
        <f ca="1">IF(BD4&gt;=Inservice,SUM(Inputs!$E$114:BK114)-IF(AND(BD4&lt;&gt;"",BE4=""),0,0),0)</f>
        <v>0</v>
      </c>
      <c r="BE8" s="5">
        <f ca="1">IF(BE4&gt;=Inservice,SUM(Inputs!$E$114:BL114)-IF(AND(BE4&lt;&gt;"",BF4=""),0,0),0)</f>
        <v>0</v>
      </c>
      <c r="BF8" s="5">
        <f ca="1">IF(BF4&gt;=Inservice,SUM(Inputs!$E$114:BM114)-IF(AND(BF4&lt;&gt;"",BG4=""),0,0),0)</f>
        <v>0</v>
      </c>
      <c r="BG8" s="5">
        <f ca="1">IF(BG4&gt;=Inservice,SUM(Inputs!$E$114:BN114)-IF(AND(BG4&lt;&gt;"",BH4=""),0,0),0)</f>
        <v>0</v>
      </c>
      <c r="BH8" s="5">
        <f ca="1">IF(BH4&gt;=Inservice,SUM(Inputs!$E$114:BO114)-IF(AND(BH4&lt;&gt;"",BI4=""),0,0),0)</f>
        <v>0</v>
      </c>
      <c r="BI8" s="5">
        <f ca="1">IF(BI4&gt;=Inservice,SUM(Inputs!$E$114:BP114)-IF(AND(BI4&lt;&gt;"",BJ4=""),0,0),0)</f>
        <v>0</v>
      </c>
      <c r="BJ8" s="5">
        <f ca="1">IF(BJ4&gt;=Inservice,SUM(Inputs!$E$114:BQ114)-IF(AND(BJ4&lt;&gt;"",BK4=""),0,0),0)</f>
        <v>0</v>
      </c>
      <c r="BK8" s="5">
        <f ca="1">IF(BK4&gt;=Inservice,SUM(Inputs!$E$114:BR114)-IF(AND(BK4&lt;&gt;"",BL4=""),0,0),0)</f>
        <v>0</v>
      </c>
      <c r="BL8" s="5">
        <f ca="1">IF(BL4&gt;=Inservice,SUM(Inputs!$E$114:BS114)-IF(AND(BL4&lt;&gt;"",BM4=""),0,0),0)</f>
        <v>0</v>
      </c>
      <c r="BM8" s="5">
        <f ca="1">IF(BM4&gt;=Inservice,SUM(Inputs!$E$114:BT114)-IF(AND(BM4&lt;&gt;"",BN4=""),0,0),0)</f>
        <v>0</v>
      </c>
      <c r="BN8" s="5">
        <f ca="1">IF(BN4&gt;=Inservice,SUM(Inputs!$E$114:BU114)-IF(AND(BN4&lt;&gt;"",BO4=""),0,0),0)</f>
        <v>0</v>
      </c>
      <c r="BO8" s="5">
        <f ca="1">IF(BO4&gt;=Inservice,SUM(Inputs!$E$114:BV114)-IF(AND(BO4&lt;&gt;"",BP4=""),0,0),0)</f>
        <v>0</v>
      </c>
      <c r="BP8" s="5">
        <f ca="1">IF(BP4&gt;=Inservice,SUM(Inputs!$E$114:BW114)-IF(AND(BP4&lt;&gt;"",BQ4=""),0,0),0)</f>
        <v>0</v>
      </c>
      <c r="BQ8" s="5">
        <f ca="1">IF(BQ4&gt;=Inservice,SUM(Inputs!$E$114:BX114)-IF(AND(BQ4&lt;&gt;"",BR4=""),0,0),0)</f>
        <v>0</v>
      </c>
      <c r="BR8" s="5">
        <f ca="1">IF(BR4&gt;=Inservice,SUM(Inputs!$E$114:BY114)-IF(AND(BR4&lt;&gt;"",BS4=""),0,0),0)</f>
        <v>0</v>
      </c>
      <c r="BS8" s="5">
        <f ca="1">IF(BS4&gt;=Inservice,SUM(Inputs!$E$114:BZ114)-IF(AND(BS4&lt;&gt;"",BT4=""),0,0),0)</f>
        <v>0</v>
      </c>
      <c r="BT8" s="5">
        <f ca="1">IF(BT4&gt;=Inservice,SUM(Inputs!$E$114:CA114)-IF(AND(BT4&lt;&gt;"",BU4=""),0,0),0)</f>
        <v>0</v>
      </c>
      <c r="BU8" s="5">
        <f ca="1">IF(BU4&gt;=Inservice,SUM(Inputs!$E$114:CB114)-IF(AND(BU4&lt;&gt;"",BV4=""),0,0),0)</f>
        <v>0</v>
      </c>
      <c r="BV8" s="5">
        <f ca="1">IF(BV4&gt;=Inservice,SUM(Inputs!$E$114:CC114)-IF(AND(BV4&lt;&gt;"",BW4=""),0,0),0)</f>
        <v>0</v>
      </c>
      <c r="BW8" s="5">
        <f ca="1">IF(BW4&gt;=Inservice,SUM(Inputs!$E$114:CD114)-IF(AND(BW4&lt;&gt;"",BX4=""),0,0),0)</f>
        <v>0</v>
      </c>
      <c r="BX8" s="5">
        <f ca="1">IF(BX4&gt;=Inservice,SUM(Inputs!$E$114:CE114)-IF(AND(BX4&lt;&gt;"",BY4=""),0,0),0)</f>
        <v>0</v>
      </c>
      <c r="BY8" s="5">
        <f ca="1">IF(BY4&gt;=Inservice,SUM(Inputs!$E$114:CF114)-IF(AND(BY4&lt;&gt;"",BZ4=""),0,0),0)</f>
        <v>0</v>
      </c>
      <c r="BZ8" s="5">
        <f ca="1">IF(BZ4&gt;=Inservice,SUM(Inputs!$E$114:CG114)-IF(AND(BZ4&lt;&gt;"",CA4=""),0,0),0)</f>
        <v>0</v>
      </c>
      <c r="CA8" s="5">
        <f ca="1">IF(CA4&gt;=Inservice,SUM(Inputs!$E$114:CH114)-IF(AND(CA4&lt;&gt;"",CB4=""),0,0),0)</f>
        <v>0</v>
      </c>
      <c r="CB8" s="5">
        <f ca="1">IF(CB4&gt;=Inservice,SUM(Inputs!$E$114:CI114)-IF(AND(CB4&lt;&gt;"",CC4=""),0,0),0)</f>
        <v>0</v>
      </c>
      <c r="CC8" s="5">
        <f ca="1">IF(CC4&gt;=Inservice,SUM(Inputs!$E$114:CJ114)-IF(AND(CC4&lt;&gt;"",CD4=""),0,0),0)</f>
        <v>0</v>
      </c>
      <c r="CD8" s="5">
        <f ca="1">IF(CD4&gt;=Inservice,SUM(Inputs!$E$114:CK114)-IF(AND(CD4&lt;&gt;"",CE4=""),0,0),0)</f>
        <v>0</v>
      </c>
      <c r="CE8" s="5"/>
    </row>
    <row r="9" spans="1:83" x14ac:dyDescent="0.25">
      <c r="A9" s="66" t="s">
        <v>110</v>
      </c>
      <c r="C9" s="5">
        <f ca="1">IF(C4&gt;=Inservice,0,SUM(Inputs!$E$114:E114)-IF(AND(C4&lt;&gt;"",D4=""),0,0))</f>
        <v>0</v>
      </c>
      <c r="D9" s="5">
        <f ca="1">IF(D4&gt;=Inservice,0,SUM(Inputs!$E$114:F114)-IF(AND(D4&lt;&gt;"",E4=""),0,0))</f>
        <v>0</v>
      </c>
      <c r="E9" s="5">
        <f ca="1">IF(E4&gt;=Inservice,0,SUM(Inputs!$E$114:G114)-IF(AND(E4&lt;&gt;"",F4=""),0,0))</f>
        <v>0</v>
      </c>
      <c r="F9" s="5">
        <f ca="1">IF(F4&gt;=Inservice,0,SUM(Inputs!$E$114:H114)-IF(AND(F4&lt;&gt;"",G4=""),0,0))</f>
        <v>0</v>
      </c>
      <c r="G9" s="5">
        <f ca="1">IF(G4&gt;=Inservice,0,SUM(Inputs!$E$114:I114)-IF(AND(G4&lt;&gt;"",H4=""),0,0))</f>
        <v>0</v>
      </c>
      <c r="H9" s="5">
        <f ca="1">IF(H4&gt;=Inservice,0,SUM(Inputs!$E$114:J114)-IF(AND(H4&lt;&gt;"",I4=""),0,0))</f>
        <v>0</v>
      </c>
      <c r="I9" s="5">
        <f ca="1">IF(I4&gt;=Inservice,0,SUM(Inputs!$E$114:K114)-IF(AND(I4&lt;&gt;"",J4=""),0,0))</f>
        <v>0</v>
      </c>
      <c r="J9" s="5">
        <f ca="1">IF(J4&gt;=Inservice,0,SUM(Inputs!$E$114:L114)-IF(AND(J4&lt;&gt;"",K4=""),0,0))</f>
        <v>0</v>
      </c>
      <c r="K9" s="5">
        <f ca="1">IF(K4&gt;=Inservice,0,SUM(Inputs!$E$114:M114)-IF(AND(K4&lt;&gt;"",L4=""),0,0))</f>
        <v>0</v>
      </c>
      <c r="L9" s="5">
        <f ca="1">IF(L4&gt;=Inservice,0,SUM(Inputs!$E$114:N114)-IF(AND(L4&lt;&gt;"",M4=""),0,0))</f>
        <v>0</v>
      </c>
      <c r="M9" s="5">
        <f ca="1">IF(M4&gt;=Inservice,0,SUM(Inputs!$E$114:O114)-IF(AND(M4&lt;&gt;"",N4=""),0,0))</f>
        <v>0</v>
      </c>
      <c r="N9" s="5">
        <f ca="1">IF(N4&gt;=Inservice,0,SUM(Inputs!$E$114:P114)-IF(AND(N4&lt;&gt;"",O4=""),0,0))</f>
        <v>0</v>
      </c>
      <c r="O9" s="5">
        <f ca="1">IF(O4&gt;=Inservice,0,SUM(Inputs!$E$114:Q114)-IF(AND(O4&lt;&gt;"",P4=""),0,0))</f>
        <v>0</v>
      </c>
      <c r="P9" s="5">
        <f ca="1">IF(P4&gt;=Inservice,0,SUM(Inputs!$E$114:Q114)-IF(AND(P4&lt;&gt;"",Q4=""),0,0))</f>
        <v>0</v>
      </c>
      <c r="Q9" s="5">
        <f ca="1">IF(Q4&gt;=Inservice,0,SUM(Inputs!$E$114:Q114)-IF(AND(Q4&lt;&gt;"",R4=""),0,0))</f>
        <v>0</v>
      </c>
      <c r="R9" s="5">
        <f ca="1">IF(R4&gt;=Inservice,0,SUM(Inputs!$E$114:Q114)-IF(AND(R4&lt;&gt;"",S4=""),0,0))</f>
        <v>0</v>
      </c>
      <c r="S9" s="5">
        <f ca="1">IF(S4&gt;=Inservice,0,SUM(Inputs!$E$114:Q114)-IF(AND(S4&lt;&gt;"",T4=""),0,0))</f>
        <v>0</v>
      </c>
      <c r="T9" s="5">
        <f ca="1">IF(T4&gt;=Inservice,0,SUM(Inputs!$E$114:Q114)-IF(AND(T4&lt;&gt;"",U4=""),0,0))</f>
        <v>0</v>
      </c>
      <c r="U9" s="516">
        <f ca="1">IF(U4&gt;=Inservice,0,SUM(Inputs!$E$114:Q114)-IF(AND(U4&lt;&gt;"",V4=""),0,0))</f>
        <v>0</v>
      </c>
      <c r="V9" s="516">
        <f ca="1">IF(V4&gt;=Inservice,0,SUM(Inputs!$E$114:Q114)-IF(AND(V4&lt;&gt;"",W4=""),0,0))</f>
        <v>0</v>
      </c>
      <c r="W9" s="5">
        <f ca="1">IF(W4&gt;=Inservice,0,SUM(Inputs!$E$114:AD114)-IF(AND(W4&lt;&gt;"",X4=""),0,0))</f>
        <v>0</v>
      </c>
      <c r="X9" s="5">
        <f ca="1">IF(X4&gt;=Inservice,0,SUM(Inputs!$E$114:AE114)-IF(AND(X4&lt;&gt;"",Y4=""),0,0))</f>
        <v>0</v>
      </c>
      <c r="Y9" s="5">
        <f ca="1">IF(Y4&gt;=Inservice,0,SUM(Inputs!$E$114:AF114)-IF(AND(Y4&lt;&gt;"",Z4=""),0,0))</f>
        <v>0</v>
      </c>
      <c r="Z9" s="5">
        <f ca="1">IF(Z4&gt;=Inservice,0,SUM(Inputs!$E$114:AG114)-IF(AND(Z4&lt;&gt;"",AA4=""),0,0))</f>
        <v>0</v>
      </c>
      <c r="AA9" s="5">
        <f ca="1">IF(AA4&gt;=Inservice,0,SUM(Inputs!$E$114:AH114)-IF(AND(AA4&lt;&gt;"",AB4=""),0,0))</f>
        <v>0</v>
      </c>
      <c r="AB9" s="5">
        <f ca="1">IF(AB4&gt;=Inservice,0,SUM(Inputs!$E$114:AI114)-IF(AND(AB4&lt;&gt;"",AC4=""),0,0))</f>
        <v>0</v>
      </c>
      <c r="AC9" s="5">
        <f ca="1">IF(AC4&gt;=Inservice,0,SUM(Inputs!$E$114:AJ114)-IF(AND(AC4&lt;&gt;"",AD4=""),0,0))</f>
        <v>0</v>
      </c>
      <c r="AD9" s="5">
        <f ca="1">IF(AD4&gt;=Inservice,0,SUM(Inputs!$E$114:AK114)-IF(AND(AD4&lt;&gt;"",AE4=""),0,0))</f>
        <v>0</v>
      </c>
      <c r="AE9" s="5">
        <f ca="1">IF(AE4&gt;=Inservice,0,SUM(Inputs!$E$114:AL114)-IF(AND(AE4&lt;&gt;"",AF4=""),0,0))</f>
        <v>0</v>
      </c>
      <c r="AF9" s="5">
        <f ca="1">IF(AF4&gt;=Inservice,0,SUM(Inputs!$E$114:AM114)-IF(AND(AF4&lt;&gt;"",AG4=""),0,0))</f>
        <v>0</v>
      </c>
      <c r="AG9" s="5">
        <f ca="1">IF(AG4&gt;=Inservice,0,SUM(Inputs!$E$114:AN114)-IF(AND(AG4&lt;&gt;"",AH4=""),0,0))</f>
        <v>0</v>
      </c>
      <c r="AH9" s="5">
        <f ca="1">IF(AH4&gt;=Inservice,0,SUM(Inputs!$E$114:AO114)-IF(AND(AH4&lt;&gt;"",AI4=""),0,0))</f>
        <v>0</v>
      </c>
      <c r="AI9" s="5">
        <f ca="1">IF(AI4&gt;=Inservice,0,SUM(Inputs!$E$114:AP114)-IF(AND(AI4&lt;&gt;"",AJ4=""),0,0))</f>
        <v>0</v>
      </c>
      <c r="AJ9" s="5">
        <f ca="1">IF(AJ4&gt;=Inservice,0,SUM(Inputs!$E$114:AQ114)-IF(AND(AJ4&lt;&gt;"",AK4=""),0,0))</f>
        <v>0</v>
      </c>
      <c r="AK9" s="5">
        <f ca="1">IF(AK4&gt;=Inservice,0,SUM(Inputs!$E$114:AR114)-IF(AND(AK4&lt;&gt;"",AL4=""),0,0))</f>
        <v>0</v>
      </c>
      <c r="AL9" s="5">
        <f ca="1">IF(AL4&gt;=Inservice,0,SUM(Inputs!$E$114:AS114)-IF(AND(AL4&lt;&gt;"",AM4=""),0,0))</f>
        <v>0</v>
      </c>
      <c r="AM9" s="5">
        <f ca="1">IF(AM4&gt;=Inservice,0,SUM(Inputs!$E$114:AT114)-IF(AND(AM4&lt;&gt;"",AN4=""),0,0))</f>
        <v>0</v>
      </c>
      <c r="AN9" s="516">
        <f ca="1">IF(AN4&gt;=Inservice,0,SUM(Inputs!$E$114:AU114)-IF(AND(AN4&lt;&gt;"",AO4=""),0,0))</f>
        <v>0</v>
      </c>
      <c r="AO9" s="516">
        <f ca="1">IF(AO4&gt;=Inservice,0,SUM(Inputs!$E$114:AV114)-IF(AND(AO4&lt;&gt;"",AP4=""),0,0))</f>
        <v>0</v>
      </c>
      <c r="AP9" s="516">
        <f ca="1">IF(AP4&gt;=Inservice,0,SUM(Inputs!$E$114:AW114)-IF(AND(AP4&lt;&gt;"",AQ4=""),0,0))</f>
        <v>0</v>
      </c>
      <c r="AQ9" s="516">
        <f ca="1">IF(AQ4&gt;=Inservice,0,SUM(Inputs!$E$114:AX114)-IF(AND(AQ4&lt;&gt;"",AR4=""),0,0))</f>
        <v>0</v>
      </c>
      <c r="AR9" s="516">
        <f ca="1">IF(AR4&gt;=Inservice,0,SUM(Inputs!$E$114:AY114)-IF(AND(AR4&lt;&gt;"",AS4=""),0,0))</f>
        <v>0</v>
      </c>
      <c r="AS9" s="516">
        <f ca="1">IF(AS4&gt;=Inservice,0,SUM(Inputs!$E$114:AZ114)-IF(AND(AS4&lt;&gt;"",AT4=""),0,0))</f>
        <v>0</v>
      </c>
      <c r="AT9" s="5">
        <f ca="1">IF(AT4&gt;=Inservice,0,SUM(Inputs!$E$114:BA114)-IF(AND(AT4&lt;&gt;"",AU4=""),0,0))</f>
        <v>0</v>
      </c>
      <c r="AU9" s="5">
        <f ca="1">IF(AU4&gt;=Inservice,0,SUM(Inputs!$E$114:BB114)-IF(AND(AU4&lt;&gt;"",AV4=""),0,0))</f>
        <v>0</v>
      </c>
      <c r="AV9" s="5">
        <f ca="1">IF(AV4&gt;=Inservice,0,SUM(Inputs!$E$114:BC114)-IF(AND(AV4&lt;&gt;"",AW4=""),0,0))</f>
        <v>0</v>
      </c>
      <c r="AW9" s="5">
        <f ca="1">IF(AW4&gt;=Inservice,0,SUM(Inputs!$E$114:BD114)-IF(AND(AW4&lt;&gt;"",AX4=""),0,0))</f>
        <v>0</v>
      </c>
      <c r="AX9" s="5">
        <f ca="1">IF(AX4&gt;=Inservice,0,SUM(Inputs!$E$114:BE114)-IF(AND(AX4&lt;&gt;"",AY4=""),0,0))</f>
        <v>0</v>
      </c>
      <c r="AY9" s="5">
        <f ca="1">IF(AY4&gt;=Inservice,0,SUM(Inputs!$E$114:BF114)-IF(AND(AY4&lt;&gt;"",AZ4=""),0,0))</f>
        <v>0</v>
      </c>
      <c r="AZ9" s="5">
        <f ca="1">IF(AZ4&gt;=Inservice,0,SUM(Inputs!$E$114:BG114)-IF(AND(AZ4&lt;&gt;"",BA4=""),0,0))</f>
        <v>0</v>
      </c>
      <c r="BA9" s="5">
        <f ca="1">IF(BA4&gt;=Inservice,0,SUM(Inputs!$E$114:BH114)-IF(AND(BA4&lt;&gt;"",BB4=""),0,0))</f>
        <v>0</v>
      </c>
      <c r="BB9" s="5">
        <f ca="1">IF(BB4&gt;=Inservice,0,SUM(Inputs!$E$114:BI114)-IF(AND(BB4&lt;&gt;"",BC4=""),0,0))</f>
        <v>0</v>
      </c>
      <c r="BC9" s="5">
        <f ca="1">IF(BC4&gt;=Inservice,0,SUM(Inputs!$E$114:BJ114)-IF(AND(BC4&lt;&gt;"",BD4=""),0,0))</f>
        <v>0</v>
      </c>
      <c r="BD9" s="5">
        <f ca="1">IF(BD4&gt;=Inservice,0,SUM(Inputs!$E$114:BK114)-IF(AND(BD4&lt;&gt;"",BE4=""),0,0))</f>
        <v>0</v>
      </c>
      <c r="BE9" s="5">
        <f ca="1">IF(BE4&gt;=Inservice,0,SUM(Inputs!$E$114:BL114)-IF(AND(BE4&lt;&gt;"",BF4=""),0,0))</f>
        <v>0</v>
      </c>
      <c r="BF9" s="5">
        <f ca="1">IF(BF4&gt;=Inservice,0,SUM(Inputs!$E$114:BM114)-IF(AND(BF4&lt;&gt;"",BG4=""),0,0))</f>
        <v>0</v>
      </c>
      <c r="BG9" s="5">
        <f ca="1">IF(BG4&gt;=Inservice,0,SUM(Inputs!$E$114:BN114)-IF(AND(BG4&lt;&gt;"",BH4=""),0,0))</f>
        <v>0</v>
      </c>
      <c r="BH9" s="5">
        <f ca="1">IF(BH4&gt;=Inservice,0,SUM(Inputs!$E$114:BO114)-IF(AND(BH4&lt;&gt;"",BI4=""),0,0))</f>
        <v>0</v>
      </c>
      <c r="BI9" s="5">
        <f ca="1">IF(BI4&gt;=Inservice,0,SUM(Inputs!$E$114:BP114)-IF(AND(BI4&lt;&gt;"",BJ4=""),0,0))</f>
        <v>0</v>
      </c>
      <c r="BJ9" s="5">
        <f ca="1">IF(BJ4&gt;=Inservice,0,SUM(Inputs!$E$114:BQ114)-IF(AND(BJ4&lt;&gt;"",BK4=""),0,0))</f>
        <v>0</v>
      </c>
      <c r="BK9" s="5">
        <f ca="1">IF(BK4&gt;=Inservice,0,SUM(Inputs!$E$114:BR114)-IF(AND(BK4&lt;&gt;"",BL4=""),0,0))</f>
        <v>0</v>
      </c>
      <c r="BL9" s="5">
        <f ca="1">IF(BL4&gt;=Inservice,0,SUM(Inputs!$E$114:BS114)-IF(AND(BL4&lt;&gt;"",BM4=""),0,0))</f>
        <v>0</v>
      </c>
      <c r="BM9" s="5">
        <f ca="1">IF(BM4&gt;=Inservice,0,SUM(Inputs!$E$114:BT114)-IF(AND(BM4&lt;&gt;"",BN4=""),0,0))</f>
        <v>0</v>
      </c>
      <c r="BN9" s="5">
        <f ca="1">IF(BN4&gt;=Inservice,0,SUM(Inputs!$E$114:BU114)-IF(AND(BN4&lt;&gt;"",BO4=""),0,0))</f>
        <v>0</v>
      </c>
      <c r="BO9" s="5">
        <f ca="1">IF(BO4&gt;=Inservice,0,SUM(Inputs!$E$114:BV114)-IF(AND(BO4&lt;&gt;"",BP4=""),0,0))</f>
        <v>0</v>
      </c>
      <c r="BP9" s="5">
        <f ca="1">IF(BP4&gt;=Inservice,0,SUM(Inputs!$E$114:BW114)-IF(AND(BP4&lt;&gt;"",BQ4=""),0,0))</f>
        <v>0</v>
      </c>
      <c r="BQ9" s="5">
        <f ca="1">IF(BQ4&gt;=Inservice,0,SUM(Inputs!$E$114:BX114)-IF(AND(BQ4&lt;&gt;"",BR4=""),0,0))</f>
        <v>0</v>
      </c>
      <c r="BR9" s="5">
        <f ca="1">IF(BR4&gt;=Inservice,0,SUM(Inputs!$E$114:BY114)-IF(AND(BR4&lt;&gt;"",BS4=""),0,0))</f>
        <v>0</v>
      </c>
      <c r="BS9" s="5">
        <f ca="1">IF(BS4&gt;=Inservice,0,SUM(Inputs!$E$114:BZ114)-IF(AND(BS4&lt;&gt;"",BT4=""),0,0))</f>
        <v>0</v>
      </c>
      <c r="BT9" s="5">
        <f ca="1">IF(BT4&gt;=Inservice,0,SUM(Inputs!$E$114:CA114)-IF(AND(BT4&lt;&gt;"",BU4=""),0,0))</f>
        <v>0</v>
      </c>
      <c r="BU9" s="5">
        <f ca="1">IF(BU4&gt;=Inservice,0,SUM(Inputs!$E$114:CB114)-IF(AND(BU4&lt;&gt;"",BV4=""),0,0))</f>
        <v>0</v>
      </c>
      <c r="BV9" s="5">
        <f ca="1">IF(BV4&gt;=Inservice,0,SUM(Inputs!$E$114:CC114)-IF(AND(BV4&lt;&gt;"",BW4=""),0,0))</f>
        <v>0</v>
      </c>
      <c r="BW9" s="5">
        <f ca="1">IF(BW4&gt;=Inservice,0,SUM(Inputs!$E$114:CD114)-IF(AND(BW4&lt;&gt;"",BX4=""),0,0))</f>
        <v>0</v>
      </c>
      <c r="BX9" s="5">
        <f ca="1">IF(BX4&gt;=Inservice,0,SUM(Inputs!$E$114:CE114)-IF(AND(BX4&lt;&gt;"",BY4=""),0,0))</f>
        <v>0</v>
      </c>
      <c r="BY9" s="5">
        <f ca="1">IF(BY4&gt;=Inservice,0,SUM(Inputs!$E$114:CF114)-IF(AND(BY4&lt;&gt;"",BZ4=""),0,0))</f>
        <v>0</v>
      </c>
      <c r="BZ9" s="5">
        <f ca="1">IF(BZ4&gt;=Inservice,0,SUM(Inputs!$E$114:CG114)-IF(AND(BZ4&lt;&gt;"",CA4=""),0,0))</f>
        <v>0</v>
      </c>
      <c r="CA9" s="5">
        <f ca="1">IF(CA4&gt;=Inservice,0,SUM(Inputs!$E$114:CH114)-IF(AND(CA4&lt;&gt;"",CB4=""),0,0))</f>
        <v>0</v>
      </c>
      <c r="CB9" s="5">
        <f ca="1">IF(CB4&gt;=Inservice,0,SUM(Inputs!$E$114:CI114)-IF(AND(CB4&lt;&gt;"",CC4=""),0,0))</f>
        <v>0</v>
      </c>
      <c r="CC9" s="5">
        <f ca="1">IF(CC4&gt;=Inservice,0,SUM(Inputs!$E$114:CJ114)-IF(AND(CC4&lt;&gt;"",CD4=""),0,0))</f>
        <v>0</v>
      </c>
      <c r="CD9" s="5">
        <f ca="1">IF(CD4&gt;=Inservice,0,SUM(Inputs!$E$114:CK114)-IF(AND(CD4&lt;&gt;"",CE4=""),0,0))</f>
        <v>0</v>
      </c>
      <c r="CE9" s="5"/>
    </row>
    <row r="10" spans="1:83" x14ac:dyDescent="0.25">
      <c r="A10" s="66" t="s">
        <v>111</v>
      </c>
      <c r="C10" s="5">
        <f ca="1">'Depreciation-Alt#2'!C34</f>
        <v>0</v>
      </c>
      <c r="D10" s="5">
        <f ca="1">'Depreciation-Alt#2'!D34+C10</f>
        <v>0</v>
      </c>
      <c r="E10" s="5">
        <f ca="1">'Depreciation-Alt#2'!E34+D10</f>
        <v>0</v>
      </c>
      <c r="F10" s="5">
        <f ca="1">'Depreciation-Alt#2'!F34+E10</f>
        <v>0</v>
      </c>
      <c r="G10" s="5">
        <f ca="1">'Depreciation-Alt#2'!G34+F10</f>
        <v>0</v>
      </c>
      <c r="H10" s="5">
        <f ca="1">'Depreciation-Alt#2'!H34+G10</f>
        <v>0</v>
      </c>
      <c r="I10" s="5">
        <f ca="1">'Depreciation-Alt#2'!I34+H10</f>
        <v>0</v>
      </c>
      <c r="J10" s="5">
        <f ca="1">'Depreciation-Alt#2'!J34+I10</f>
        <v>0</v>
      </c>
      <c r="K10" s="5">
        <f ca="1">'Depreciation-Alt#2'!K34+J10</f>
        <v>0</v>
      </c>
      <c r="L10" s="5">
        <f ca="1">'Depreciation-Alt#2'!L34+K10</f>
        <v>0</v>
      </c>
      <c r="M10" s="5">
        <f ca="1">'Depreciation-Alt#2'!M34+L10</f>
        <v>0</v>
      </c>
      <c r="N10" s="5">
        <f ca="1">'Depreciation-Alt#2'!N34+M10</f>
        <v>0</v>
      </c>
      <c r="O10" s="5">
        <f ca="1">'Depreciation-Alt#2'!O34+N10</f>
        <v>0</v>
      </c>
      <c r="P10" s="5">
        <f ca="1">'Depreciation-Alt#2'!P34+O10</f>
        <v>0</v>
      </c>
      <c r="Q10" s="5">
        <f ca="1">'Depreciation-Alt#2'!Q34+P10</f>
        <v>0</v>
      </c>
      <c r="R10" s="5">
        <f ca="1">'Depreciation-Alt#2'!R34+Q10</f>
        <v>0</v>
      </c>
      <c r="S10" s="5">
        <f ca="1">'Depreciation-Alt#2'!S34+R10</f>
        <v>0</v>
      </c>
      <c r="T10" s="5">
        <f ca="1">'Depreciation-Alt#2'!T34+S10</f>
        <v>0</v>
      </c>
      <c r="U10" s="516">
        <f ca="1">'Depreciation-Alt#2'!U34+T10</f>
        <v>0</v>
      </c>
      <c r="V10" s="516">
        <f ca="1">'Depreciation-Alt#2'!V34+U10</f>
        <v>0</v>
      </c>
      <c r="W10" s="5">
        <f ca="1">'Depreciation-Alt#2'!W34+V10</f>
        <v>0</v>
      </c>
      <c r="X10" s="5">
        <f ca="1">'Depreciation-Alt#2'!X34+W10</f>
        <v>0</v>
      </c>
      <c r="Y10" s="5">
        <f ca="1">'Depreciation-Alt#2'!Y34+X10</f>
        <v>0</v>
      </c>
      <c r="Z10" s="5">
        <f ca="1">'Depreciation-Alt#2'!Z34+Y10</f>
        <v>0</v>
      </c>
      <c r="AA10" s="5">
        <f ca="1">'Depreciation-Alt#2'!AA34+Z10</f>
        <v>0</v>
      </c>
      <c r="AB10" s="5">
        <f ca="1">'Depreciation-Alt#2'!AB34+AA10</f>
        <v>0</v>
      </c>
      <c r="AC10" s="5">
        <f ca="1">'Depreciation-Alt#2'!AC34+AB10</f>
        <v>0</v>
      </c>
      <c r="AD10" s="5">
        <f ca="1">'Depreciation-Alt#2'!AD34+AC10</f>
        <v>0</v>
      </c>
      <c r="AE10" s="5">
        <f ca="1">'Depreciation-Alt#2'!AE34+AD10</f>
        <v>0</v>
      </c>
      <c r="AF10" s="5">
        <f ca="1">'Depreciation-Alt#2'!AF34+AE10</f>
        <v>0</v>
      </c>
      <c r="AG10" s="5">
        <f ca="1">'Depreciation-Alt#2'!AG34+AF10</f>
        <v>0</v>
      </c>
      <c r="AH10" s="5">
        <f ca="1">'Depreciation-Alt#2'!AH34+AG10</f>
        <v>0</v>
      </c>
      <c r="AI10" s="5">
        <f ca="1">'Depreciation-Alt#2'!AI34+AH10</f>
        <v>0</v>
      </c>
      <c r="AJ10" s="5">
        <f ca="1">'Depreciation-Alt#2'!AJ34+AI10</f>
        <v>0</v>
      </c>
      <c r="AK10" s="5">
        <f ca="1">'Depreciation-Alt#2'!AK34+AJ10</f>
        <v>0</v>
      </c>
      <c r="AL10" s="5">
        <f ca="1">'Depreciation-Alt#2'!AL34+AK10</f>
        <v>0</v>
      </c>
      <c r="AM10" s="5">
        <f ca="1">'Depreciation-Alt#2'!AM34+AL10</f>
        <v>0</v>
      </c>
      <c r="AN10" s="5">
        <f ca="1">'Depreciation-Alt#2'!AN34+AM10</f>
        <v>0</v>
      </c>
      <c r="AO10" s="5">
        <f ca="1">'Depreciation-Alt#2'!AO34+AN10</f>
        <v>0</v>
      </c>
      <c r="AP10" s="5">
        <f ca="1">'Depreciation-Alt#2'!AP34+AO10</f>
        <v>0</v>
      </c>
      <c r="AQ10" s="5">
        <f ca="1">'Depreciation-Alt#2'!AQ34+AP10</f>
        <v>0</v>
      </c>
      <c r="AR10" s="5">
        <f ca="1">'Depreciation-Alt#2'!AR34+AQ10</f>
        <v>0</v>
      </c>
      <c r="AS10" s="5">
        <f ca="1">'Depreciation-Alt#2'!AS34+AR10</f>
        <v>0</v>
      </c>
      <c r="AT10" s="5">
        <f ca="1">'Depreciation-Alt#2'!AT34+AS10</f>
        <v>0</v>
      </c>
      <c r="AU10" s="5">
        <f ca="1">'Depreciation-Alt#2'!AU34+AT10</f>
        <v>0</v>
      </c>
      <c r="AV10" s="5">
        <f ca="1">'Depreciation-Alt#2'!AV34+AU10</f>
        <v>0</v>
      </c>
      <c r="AW10" s="5">
        <f ca="1">'Depreciation-Alt#2'!AW34+AV10</f>
        <v>0</v>
      </c>
      <c r="AX10" s="5">
        <f ca="1">'Depreciation-Alt#2'!AX34+AW10</f>
        <v>0</v>
      </c>
      <c r="AY10" s="5">
        <f ca="1">'Depreciation-Alt#2'!AY34+AX10</f>
        <v>0</v>
      </c>
      <c r="AZ10" s="5">
        <f ca="1">'Depreciation-Alt#2'!AZ34+AY10</f>
        <v>0</v>
      </c>
      <c r="BA10" s="5">
        <f ca="1">'Depreciation-Alt#2'!BA34+AZ10</f>
        <v>0</v>
      </c>
      <c r="BB10" s="5">
        <f ca="1">'Depreciation-Alt#2'!BB34+BA10</f>
        <v>0</v>
      </c>
      <c r="BC10" s="5">
        <f ca="1">'Depreciation-Alt#2'!BC34+BB10</f>
        <v>0</v>
      </c>
      <c r="BD10" s="5">
        <f ca="1">'Depreciation-Alt#2'!BD34+BC10</f>
        <v>0</v>
      </c>
      <c r="BE10" s="5">
        <f ca="1">'Depreciation-Alt#2'!BE34+BD10</f>
        <v>0</v>
      </c>
      <c r="BF10" s="5">
        <f ca="1">'Depreciation-Alt#2'!BF34+BE10</f>
        <v>0</v>
      </c>
      <c r="BG10" s="5">
        <f ca="1">'Depreciation-Alt#2'!BG34+BF10</f>
        <v>0</v>
      </c>
      <c r="BH10" s="5">
        <f ca="1">'Depreciation-Alt#2'!BH34+BG10</f>
        <v>0</v>
      </c>
      <c r="BI10" s="5">
        <f ca="1">'Depreciation-Alt#2'!BI34+BH10</f>
        <v>0</v>
      </c>
      <c r="BJ10" s="5">
        <f ca="1">'Depreciation-Alt#2'!BJ34+BI10</f>
        <v>0</v>
      </c>
      <c r="BK10" s="5">
        <f ca="1">'Depreciation-Alt#2'!BK34+BJ10</f>
        <v>0</v>
      </c>
      <c r="BL10" s="5">
        <f ca="1">'Depreciation-Alt#2'!BL34+BK10</f>
        <v>0</v>
      </c>
      <c r="BM10" s="5">
        <f ca="1">'Depreciation-Alt#2'!BM34+BL10</f>
        <v>0</v>
      </c>
      <c r="BN10" s="5">
        <f ca="1">'Depreciation-Alt#2'!BN34+BM10</f>
        <v>0</v>
      </c>
      <c r="BO10" s="5">
        <f ca="1">'Depreciation-Alt#2'!BO34+BN10</f>
        <v>0</v>
      </c>
      <c r="BP10" s="5">
        <f ca="1">'Depreciation-Alt#2'!BP34+BO10</f>
        <v>0</v>
      </c>
      <c r="BQ10" s="5">
        <f ca="1">'Depreciation-Alt#2'!BQ34+BP10</f>
        <v>0</v>
      </c>
      <c r="BR10" s="5">
        <f ca="1">'Depreciation-Alt#2'!BR34+BQ10</f>
        <v>0</v>
      </c>
      <c r="BS10" s="5">
        <f ca="1">'Depreciation-Alt#2'!BS34+BR10</f>
        <v>0</v>
      </c>
      <c r="BT10" s="5">
        <f ca="1">'Depreciation-Alt#2'!BT34+BS10</f>
        <v>0</v>
      </c>
      <c r="BU10" s="5">
        <f ca="1">'Depreciation-Alt#2'!BU34+BT10</f>
        <v>0</v>
      </c>
      <c r="BV10" s="5">
        <f ca="1">'Depreciation-Alt#2'!BV34+BU10</f>
        <v>0</v>
      </c>
      <c r="BW10" s="5">
        <f ca="1">'Depreciation-Alt#2'!BW34+BV10</f>
        <v>0</v>
      </c>
      <c r="BX10" s="5">
        <f ca="1">'Depreciation-Alt#2'!BX34+BW10</f>
        <v>0</v>
      </c>
      <c r="BY10" s="5">
        <f ca="1">'Depreciation-Alt#2'!BY34+BX10</f>
        <v>0</v>
      </c>
      <c r="BZ10" s="5">
        <f ca="1">'Depreciation-Alt#2'!BZ34+BY10</f>
        <v>0</v>
      </c>
      <c r="CA10" s="5">
        <f ca="1">'Depreciation-Alt#2'!CA34+BZ10</f>
        <v>0</v>
      </c>
      <c r="CB10" s="5">
        <f ca="1">'Depreciation-Alt#2'!CB34+CA10</f>
        <v>0</v>
      </c>
      <c r="CC10" s="5">
        <f ca="1">'Depreciation-Alt#2'!CC34+CB10</f>
        <v>0</v>
      </c>
      <c r="CD10" s="5">
        <f ca="1">'Depreciation-Alt#2'!CD34+CC10</f>
        <v>0</v>
      </c>
      <c r="CE10" s="5"/>
    </row>
    <row r="11" spans="1:83" s="30" customFormat="1" x14ac:dyDescent="0.25">
      <c r="A11" s="66" t="s">
        <v>206</v>
      </c>
      <c r="C11" s="61">
        <f ca="1">('Depreciation-Alt#2'!C$60-'Depreciation-Alt#2'!C$34)*BookIncomeTax</f>
        <v>0</v>
      </c>
      <c r="D11" s="61">
        <f ca="1">(('Depreciation-Alt#2'!D$60-'Depreciation-Alt#2'!D$34)*BookIncomeTax)+C11</f>
        <v>0</v>
      </c>
      <c r="E11" s="61">
        <f ca="1">(('Depreciation-Alt#2'!E$60-'Depreciation-Alt#2'!E$34)*BookIncomeTax)+D11</f>
        <v>0</v>
      </c>
      <c r="F11" s="61">
        <f ca="1">(('Depreciation-Alt#2'!F$60-'Depreciation-Alt#2'!F$34)*BookIncomeTax)+E11</f>
        <v>0</v>
      </c>
      <c r="G11" s="61">
        <f ca="1">(('Depreciation-Alt#2'!G$60-'Depreciation-Alt#2'!G$34)*BookIncomeTax)+F11</f>
        <v>0</v>
      </c>
      <c r="H11" s="61">
        <f ca="1">(('Depreciation-Alt#2'!H$60-'Depreciation-Alt#2'!H$34)*BookIncomeTax)+G11</f>
        <v>0</v>
      </c>
      <c r="I11" s="61">
        <f ca="1">(('Depreciation-Alt#2'!I$60-'Depreciation-Alt#2'!I$34)*BookIncomeTax)+H11</f>
        <v>0</v>
      </c>
      <c r="J11" s="61">
        <f ca="1">(('Depreciation-Alt#2'!J$60-'Depreciation-Alt#2'!J$34)*BookIncomeTax)+I11</f>
        <v>0</v>
      </c>
      <c r="K11" s="61">
        <f ca="1">(('Depreciation-Alt#2'!K$60-'Depreciation-Alt#2'!K$34)*BookIncomeTax)+J11</f>
        <v>0</v>
      </c>
      <c r="L11" s="61">
        <f ca="1">(('Depreciation-Alt#2'!L$60-'Depreciation-Alt#2'!L$34)*BookIncomeTax)+K11</f>
        <v>0</v>
      </c>
      <c r="M11" s="61">
        <f ca="1">(('Depreciation-Alt#2'!M$60-'Depreciation-Alt#2'!M$34)*BookIncomeTax)+L11</f>
        <v>0</v>
      </c>
      <c r="N11" s="61">
        <f ca="1">(('Depreciation-Alt#2'!N$60-'Depreciation-Alt#2'!N$34)*BookIncomeTax)+M11</f>
        <v>0</v>
      </c>
      <c r="O11" s="61">
        <f ca="1">(('Depreciation-Alt#2'!O$60-'Depreciation-Alt#2'!O$34)*BookIncomeTax)+N11</f>
        <v>0</v>
      </c>
      <c r="P11" s="61">
        <f ca="1">(('Depreciation-Alt#2'!P$60-'Depreciation-Alt#2'!P$34)*BookIncomeTax)+O11</f>
        <v>0</v>
      </c>
      <c r="Q11" s="61">
        <f ca="1">(('Depreciation-Alt#2'!Q$60-'Depreciation-Alt#2'!Q$34)*BookIncomeTax)+P11</f>
        <v>0</v>
      </c>
      <c r="R11" s="61">
        <f ca="1">(('Depreciation-Alt#2'!R$60-'Depreciation-Alt#2'!R$34)*BookIncomeTax)+Q11</f>
        <v>0</v>
      </c>
      <c r="S11" s="61">
        <f ca="1">(('Depreciation-Alt#2'!S$60-'Depreciation-Alt#2'!S$34)*BookIncomeTax)+R11</f>
        <v>0</v>
      </c>
      <c r="T11" s="61">
        <f ca="1">(('Depreciation-Alt#2'!T$60-'Depreciation-Alt#2'!T$34)*BookIncomeTax)+S11</f>
        <v>0</v>
      </c>
      <c r="U11" s="517">
        <f ca="1">(('Depreciation-Alt#2'!U$60-'Depreciation-Alt#2'!U$34)*BookIncomeTax)+T11</f>
        <v>0</v>
      </c>
      <c r="V11" s="517">
        <f ca="1">(('Depreciation-Alt#2'!V$60-'Depreciation-Alt#2'!V$34)*BookIncomeTax)+U11</f>
        <v>0</v>
      </c>
      <c r="W11" s="61">
        <f ca="1">(('Depreciation-Alt#2'!W$60-'Depreciation-Alt#2'!W$34)*BookIncomeTax)+V11</f>
        <v>0</v>
      </c>
      <c r="X11" s="61">
        <f ca="1">(('Depreciation-Alt#2'!X$60-'Depreciation-Alt#2'!X$34)*BookIncomeTax)+W11</f>
        <v>0</v>
      </c>
      <c r="Y11" s="61">
        <f ca="1">(('Depreciation-Alt#2'!Y$60-'Depreciation-Alt#2'!Y$34)*BookIncomeTax)+X11</f>
        <v>0</v>
      </c>
      <c r="Z11" s="61">
        <f ca="1">(('Depreciation-Alt#2'!Z$60-'Depreciation-Alt#2'!Z$34)*BookIncomeTax)+Y11</f>
        <v>0</v>
      </c>
      <c r="AA11" s="61">
        <f ca="1">(('Depreciation-Alt#2'!AA$60-'Depreciation-Alt#2'!AA$34)*BookIncomeTax)+Z11</f>
        <v>0</v>
      </c>
      <c r="AB11" s="61">
        <f ca="1">(('Depreciation-Alt#2'!AB$60-'Depreciation-Alt#2'!AB$34)*BookIncomeTax)+AA11</f>
        <v>0</v>
      </c>
      <c r="AC11" s="61">
        <f ca="1">(('Depreciation-Alt#2'!AC$60-'Depreciation-Alt#2'!AC$34)*BookIncomeTax)+AB11</f>
        <v>0</v>
      </c>
      <c r="AD11" s="61">
        <f ca="1">(('Depreciation-Alt#2'!AD$60-'Depreciation-Alt#2'!AD$34)*BookIncomeTax)+AC11</f>
        <v>0</v>
      </c>
      <c r="AE11" s="61">
        <f ca="1">(('Depreciation-Alt#2'!AE$60-'Depreciation-Alt#2'!AE$34)*BookIncomeTax)+AD11</f>
        <v>0</v>
      </c>
      <c r="AF11" s="61">
        <f ca="1">(('Depreciation-Alt#2'!AF$60-'Depreciation-Alt#2'!AF$34)*BookIncomeTax)+AE11</f>
        <v>0</v>
      </c>
      <c r="AG11" s="61">
        <f ca="1">(('Depreciation-Alt#2'!AG$60-'Depreciation-Alt#2'!AG$34)*BookIncomeTax)+AF11</f>
        <v>0</v>
      </c>
      <c r="AH11" s="61">
        <f ca="1">(('Depreciation-Alt#2'!AH$60-'Depreciation-Alt#2'!AH$34)*BookIncomeTax)+AG11</f>
        <v>0</v>
      </c>
      <c r="AI11" s="61">
        <f ca="1">(('Depreciation-Alt#2'!AI$60-'Depreciation-Alt#2'!AI$34)*BookIncomeTax)+AH11</f>
        <v>0</v>
      </c>
      <c r="AJ11" s="61">
        <f ca="1">(('Depreciation-Alt#2'!AJ$60-'Depreciation-Alt#2'!AJ$34)*BookIncomeTax)+AI11</f>
        <v>0</v>
      </c>
      <c r="AK11" s="61">
        <f ca="1">(('Depreciation-Alt#2'!AK$60-'Depreciation-Alt#2'!AK$34)*BookIncomeTax)+AJ11</f>
        <v>0</v>
      </c>
      <c r="AL11" s="61">
        <f ca="1">(('Depreciation-Alt#2'!AL$60-'Depreciation-Alt#2'!AL$34)*BookIncomeTax)+AK11</f>
        <v>0</v>
      </c>
      <c r="AM11" s="61">
        <f ca="1">(('Depreciation-Alt#2'!AM$60-'Depreciation-Alt#2'!AM$34)*BookIncomeTax)+AL11</f>
        <v>0</v>
      </c>
      <c r="AN11" s="61">
        <f ca="1">(('Depreciation-Alt#2'!AN$60-'Depreciation-Alt#2'!AN$34)*BookIncomeTax)+AM11</f>
        <v>0</v>
      </c>
      <c r="AO11" s="61">
        <f ca="1">(('Depreciation-Alt#2'!AO$60-'Depreciation-Alt#2'!AO$34)*BookIncomeTax)+AN11</f>
        <v>0</v>
      </c>
      <c r="AP11" s="61">
        <f ca="1">(('Depreciation-Alt#2'!AP$60-'Depreciation-Alt#2'!AP$34)*BookIncomeTax)+AO11</f>
        <v>0</v>
      </c>
      <c r="AQ11" s="61">
        <f ca="1">(('Depreciation-Alt#2'!AQ$60-'Depreciation-Alt#2'!AQ$34)*BookIncomeTax)+AP11</f>
        <v>0</v>
      </c>
      <c r="AR11" s="61">
        <f ca="1">(('Depreciation-Alt#2'!AR$60-'Depreciation-Alt#2'!AR$34)*BookIncomeTax)+AQ11</f>
        <v>0</v>
      </c>
      <c r="AS11" s="61">
        <f ca="1">(('Depreciation-Alt#2'!AS$60-'Depreciation-Alt#2'!AS$34)*BookIncomeTax)+AR11</f>
        <v>0</v>
      </c>
      <c r="AT11" s="61">
        <f ca="1">(('Depreciation-Alt#2'!AT$60-'Depreciation-Alt#2'!AT$34)*BookIncomeTax)+AS11</f>
        <v>0</v>
      </c>
      <c r="AU11" s="61">
        <f ca="1">(('Depreciation-Alt#2'!AU$60-'Depreciation-Alt#2'!AU$34)*BookIncomeTax)+AT11</f>
        <v>0</v>
      </c>
      <c r="AV11" s="61">
        <f ca="1">(('Depreciation-Alt#2'!AV$60-'Depreciation-Alt#2'!AV$34)*BookIncomeTax)+AU11</f>
        <v>0</v>
      </c>
      <c r="AW11" s="61">
        <f ca="1">(('Depreciation-Alt#2'!AW$60-'Depreciation-Alt#2'!AW$34)*BookIncomeTax)+AV11</f>
        <v>0</v>
      </c>
      <c r="AX11" s="61">
        <f ca="1">(('Depreciation-Alt#2'!AX$60-'Depreciation-Alt#2'!AX$34)*BookIncomeTax)+AW11</f>
        <v>0</v>
      </c>
      <c r="AY11" s="61">
        <f ca="1">(('Depreciation-Alt#2'!AY$60-'Depreciation-Alt#2'!AY$34)*BookIncomeTax)+AX11</f>
        <v>0</v>
      </c>
      <c r="AZ11" s="61">
        <f ca="1">(('Depreciation-Alt#2'!AZ$60-'Depreciation-Alt#2'!AZ$34)*BookIncomeTax)+AY11</f>
        <v>0</v>
      </c>
      <c r="BA11" s="61">
        <f ca="1">(('Depreciation-Alt#2'!BA$60-'Depreciation-Alt#2'!BA$34)*BookIncomeTax)+AZ11</f>
        <v>0</v>
      </c>
      <c r="BB11" s="61">
        <f ca="1">(('Depreciation-Alt#2'!BB$60-'Depreciation-Alt#2'!BB$34)*BookIncomeTax)+BA11</f>
        <v>0</v>
      </c>
      <c r="BC11" s="61">
        <f ca="1">(('Depreciation-Alt#2'!BC$60-'Depreciation-Alt#2'!BC$34)*BookIncomeTax)+BB11</f>
        <v>0</v>
      </c>
      <c r="BD11" s="61">
        <f ca="1">(('Depreciation-Alt#2'!BD$60-'Depreciation-Alt#2'!BD$34)*BookIncomeTax)+BC11</f>
        <v>0</v>
      </c>
      <c r="BE11" s="61">
        <f ca="1">(('Depreciation-Alt#2'!BE$60-'Depreciation-Alt#2'!BE$34)*BookIncomeTax)+BD11</f>
        <v>0</v>
      </c>
      <c r="BF11" s="61">
        <f ca="1">(('Depreciation-Alt#2'!BF$60-'Depreciation-Alt#2'!BF$34)*BookIncomeTax)+BE11</f>
        <v>0</v>
      </c>
      <c r="BG11" s="61">
        <f ca="1">(('Depreciation-Alt#2'!BG$60-'Depreciation-Alt#2'!BG$34)*BookIncomeTax)+BF11</f>
        <v>0</v>
      </c>
      <c r="BH11" s="61">
        <f ca="1">(('Depreciation-Alt#2'!BH$60-'Depreciation-Alt#2'!BH$34)*BookIncomeTax)+BG11</f>
        <v>0</v>
      </c>
      <c r="BI11" s="61">
        <f ca="1">(('Depreciation-Alt#2'!BI$60-'Depreciation-Alt#2'!BI$34)*BookIncomeTax)+BH11</f>
        <v>0</v>
      </c>
      <c r="BJ11" s="61">
        <f ca="1">(('Depreciation-Alt#2'!BJ$60-'Depreciation-Alt#2'!BJ$34)*BookIncomeTax)+BI11</f>
        <v>0</v>
      </c>
      <c r="BK11" s="61">
        <f ca="1">(('Depreciation-Alt#2'!BK$60-'Depreciation-Alt#2'!BK$34)*BookIncomeTax)+BJ11</f>
        <v>0</v>
      </c>
      <c r="BL11" s="61">
        <f ca="1">(('Depreciation-Alt#2'!BL$60-'Depreciation-Alt#2'!BL$34)*BookIncomeTax)+BK11</f>
        <v>0</v>
      </c>
      <c r="BM11" s="61">
        <f ca="1">(('Depreciation-Alt#2'!BM$60-'Depreciation-Alt#2'!BM$34)*BookIncomeTax)+BL11</f>
        <v>0</v>
      </c>
      <c r="BN11" s="61">
        <f ca="1">(('Depreciation-Alt#2'!BN$60-'Depreciation-Alt#2'!BN$34)*BookIncomeTax)+BM11</f>
        <v>0</v>
      </c>
      <c r="BO11" s="61">
        <f ca="1">(('Depreciation-Alt#2'!BO$60-'Depreciation-Alt#2'!BO$34)*BookIncomeTax)+BN11</f>
        <v>0</v>
      </c>
      <c r="BP11" s="61">
        <f ca="1">(('Depreciation-Alt#2'!BP$60-'Depreciation-Alt#2'!BP$34)*BookIncomeTax)+BO11</f>
        <v>0</v>
      </c>
      <c r="BQ11" s="61">
        <f ca="1">(('Depreciation-Alt#2'!BQ$60-'Depreciation-Alt#2'!BQ$34)*BookIncomeTax)+BP11</f>
        <v>0</v>
      </c>
      <c r="BR11" s="61">
        <f ca="1">(('Depreciation-Alt#2'!BR$60-'Depreciation-Alt#2'!BR$34)*BookIncomeTax)+BQ11</f>
        <v>0</v>
      </c>
      <c r="BS11" s="61">
        <f ca="1">(('Depreciation-Alt#2'!BS$60-'Depreciation-Alt#2'!BS$34)*BookIncomeTax)+BR11</f>
        <v>0</v>
      </c>
      <c r="BT11" s="61">
        <f ca="1">(('Depreciation-Alt#2'!BT$60-'Depreciation-Alt#2'!BT$34)*BookIncomeTax)+BS11</f>
        <v>0</v>
      </c>
      <c r="BU11" s="61">
        <f ca="1">(('Depreciation-Alt#2'!BU$60-'Depreciation-Alt#2'!BU$34)*BookIncomeTax)+BT11</f>
        <v>0</v>
      </c>
      <c r="BV11" s="61">
        <f ca="1">(('Depreciation-Alt#2'!BV$60-'Depreciation-Alt#2'!BV$34)*BookIncomeTax)+BU11</f>
        <v>0</v>
      </c>
      <c r="BW11" s="61">
        <f ca="1">(('Depreciation-Alt#2'!BW$60-'Depreciation-Alt#2'!BW$34)*BookIncomeTax)+BV11</f>
        <v>0</v>
      </c>
      <c r="BX11" s="61">
        <f ca="1">(('Depreciation-Alt#2'!BX$60-'Depreciation-Alt#2'!BX$34)*BookIncomeTax)+BW11</f>
        <v>0</v>
      </c>
      <c r="BY11" s="61">
        <f ca="1">(('Depreciation-Alt#2'!BY$60-'Depreciation-Alt#2'!BY$34)*BookIncomeTax)+BX11</f>
        <v>0</v>
      </c>
      <c r="BZ11" s="61">
        <f ca="1">(('Depreciation-Alt#2'!BZ$60-'Depreciation-Alt#2'!BZ$34)*BookIncomeTax)+BY11</f>
        <v>0</v>
      </c>
      <c r="CA11" s="61">
        <f ca="1">(('Depreciation-Alt#2'!CA$60-'Depreciation-Alt#2'!CA$34)*BookIncomeTax)+BZ11</f>
        <v>0</v>
      </c>
      <c r="CB11" s="61">
        <f ca="1">(('Depreciation-Alt#2'!CB$60-'Depreciation-Alt#2'!CB$34)*BookIncomeTax)+CA11</f>
        <v>0</v>
      </c>
      <c r="CC11" s="61">
        <f ca="1">(('Depreciation-Alt#2'!CC$60-'Depreciation-Alt#2'!CC$34)*BookIncomeTax)+CB11</f>
        <v>0</v>
      </c>
      <c r="CD11" s="61">
        <f ca="1">(('Depreciation-Alt#2'!CD$60-'Depreciation-Alt#2'!CD$34)*BookIncomeTax)+CC11</f>
        <v>0</v>
      </c>
      <c r="CE11" s="5"/>
    </row>
    <row r="12" spans="1:83" s="49" customFormat="1" x14ac:dyDescent="0.25">
      <c r="A12" s="68" t="s">
        <v>207</v>
      </c>
      <c r="C12" s="5">
        <f t="shared" ref="C12:L12" ca="1" si="0">SUM(C8:C11)</f>
        <v>0</v>
      </c>
      <c r="D12" s="5">
        <f t="shared" ca="1" si="0"/>
        <v>0</v>
      </c>
      <c r="E12" s="5">
        <f t="shared" ca="1" si="0"/>
        <v>0</v>
      </c>
      <c r="F12" s="5">
        <f t="shared" ca="1" si="0"/>
        <v>0</v>
      </c>
      <c r="G12" s="5">
        <f t="shared" ca="1" si="0"/>
        <v>0</v>
      </c>
      <c r="H12" s="5">
        <f t="shared" ca="1" si="0"/>
        <v>0</v>
      </c>
      <c r="I12" s="5">
        <f t="shared" ca="1" si="0"/>
        <v>0</v>
      </c>
      <c r="J12" s="5">
        <f t="shared" ca="1" si="0"/>
        <v>0</v>
      </c>
      <c r="K12" s="5">
        <f t="shared" ca="1" si="0"/>
        <v>0</v>
      </c>
      <c r="L12" s="5">
        <f t="shared" ca="1" si="0"/>
        <v>0</v>
      </c>
      <c r="M12" s="5">
        <f t="shared" ref="M12:BX12" ca="1" si="1">SUM(M8:M11)</f>
        <v>0</v>
      </c>
      <c r="N12" s="5">
        <f t="shared" ca="1" si="1"/>
        <v>0</v>
      </c>
      <c r="O12" s="5">
        <f t="shared" ca="1" si="1"/>
        <v>0</v>
      </c>
      <c r="P12" s="5">
        <f t="shared" ca="1" si="1"/>
        <v>0</v>
      </c>
      <c r="Q12" s="5">
        <f t="shared" ca="1" si="1"/>
        <v>0</v>
      </c>
      <c r="R12" s="5">
        <f t="shared" ca="1" si="1"/>
        <v>0</v>
      </c>
      <c r="S12" s="5">
        <f t="shared" ca="1" si="1"/>
        <v>0</v>
      </c>
      <c r="T12" s="5">
        <f t="shared" ca="1" si="1"/>
        <v>0</v>
      </c>
      <c r="U12" s="516">
        <f t="shared" ca="1" si="1"/>
        <v>0</v>
      </c>
      <c r="V12" s="516">
        <f t="shared" ca="1" si="1"/>
        <v>0</v>
      </c>
      <c r="W12" s="5">
        <f t="shared" ca="1" si="1"/>
        <v>0</v>
      </c>
      <c r="X12" s="5">
        <f t="shared" ca="1" si="1"/>
        <v>0</v>
      </c>
      <c r="Y12" s="5">
        <f t="shared" ca="1" si="1"/>
        <v>0</v>
      </c>
      <c r="Z12" s="5">
        <f t="shared" ca="1" si="1"/>
        <v>0</v>
      </c>
      <c r="AA12" s="5">
        <f t="shared" ca="1" si="1"/>
        <v>0</v>
      </c>
      <c r="AB12" s="5">
        <f t="shared" ca="1" si="1"/>
        <v>0</v>
      </c>
      <c r="AC12" s="5">
        <f t="shared" ca="1" si="1"/>
        <v>0</v>
      </c>
      <c r="AD12" s="5">
        <f t="shared" ca="1" si="1"/>
        <v>0</v>
      </c>
      <c r="AE12" s="5">
        <f t="shared" ca="1" si="1"/>
        <v>0</v>
      </c>
      <c r="AF12" s="5">
        <f t="shared" ca="1" si="1"/>
        <v>0</v>
      </c>
      <c r="AG12" s="5">
        <f t="shared" ca="1" si="1"/>
        <v>0</v>
      </c>
      <c r="AH12" s="5">
        <f t="shared" ca="1" si="1"/>
        <v>0</v>
      </c>
      <c r="AI12" s="5">
        <f t="shared" ca="1" si="1"/>
        <v>0</v>
      </c>
      <c r="AJ12" s="5">
        <f t="shared" ca="1" si="1"/>
        <v>0</v>
      </c>
      <c r="AK12" s="5">
        <f t="shared" ca="1" si="1"/>
        <v>0</v>
      </c>
      <c r="AL12" s="5">
        <f t="shared" ca="1" si="1"/>
        <v>0</v>
      </c>
      <c r="AM12" s="5">
        <f t="shared" ca="1" si="1"/>
        <v>0</v>
      </c>
      <c r="AN12" s="5">
        <f t="shared" ca="1" si="1"/>
        <v>0</v>
      </c>
      <c r="AO12" s="5">
        <f t="shared" ca="1" si="1"/>
        <v>0</v>
      </c>
      <c r="AP12" s="5">
        <f t="shared" ca="1" si="1"/>
        <v>0</v>
      </c>
      <c r="AQ12" s="5">
        <f t="shared" ca="1" si="1"/>
        <v>0</v>
      </c>
      <c r="AR12" s="5">
        <f t="shared" ca="1" si="1"/>
        <v>0</v>
      </c>
      <c r="AS12" s="5">
        <f t="shared" ca="1" si="1"/>
        <v>0</v>
      </c>
      <c r="AT12" s="5">
        <f t="shared" ca="1" si="1"/>
        <v>0</v>
      </c>
      <c r="AU12" s="5">
        <f t="shared" ca="1" si="1"/>
        <v>0</v>
      </c>
      <c r="AV12" s="5">
        <f t="shared" ca="1" si="1"/>
        <v>0</v>
      </c>
      <c r="AW12" s="5">
        <f t="shared" ca="1" si="1"/>
        <v>0</v>
      </c>
      <c r="AX12" s="5">
        <f t="shared" ca="1" si="1"/>
        <v>0</v>
      </c>
      <c r="AY12" s="5">
        <f t="shared" ca="1" si="1"/>
        <v>0</v>
      </c>
      <c r="AZ12" s="5">
        <f t="shared" ca="1" si="1"/>
        <v>0</v>
      </c>
      <c r="BA12" s="5">
        <f t="shared" ca="1" si="1"/>
        <v>0</v>
      </c>
      <c r="BB12" s="5">
        <f t="shared" ca="1" si="1"/>
        <v>0</v>
      </c>
      <c r="BC12" s="5">
        <f t="shared" ca="1" si="1"/>
        <v>0</v>
      </c>
      <c r="BD12" s="5">
        <f t="shared" ca="1" si="1"/>
        <v>0</v>
      </c>
      <c r="BE12" s="5">
        <f t="shared" ca="1" si="1"/>
        <v>0</v>
      </c>
      <c r="BF12" s="5">
        <f t="shared" ca="1" si="1"/>
        <v>0</v>
      </c>
      <c r="BG12" s="5">
        <f t="shared" ca="1" si="1"/>
        <v>0</v>
      </c>
      <c r="BH12" s="5">
        <f t="shared" ca="1" si="1"/>
        <v>0</v>
      </c>
      <c r="BI12" s="5">
        <f t="shared" ca="1" si="1"/>
        <v>0</v>
      </c>
      <c r="BJ12" s="5">
        <f t="shared" ca="1" si="1"/>
        <v>0</v>
      </c>
      <c r="BK12" s="5">
        <f t="shared" ca="1" si="1"/>
        <v>0</v>
      </c>
      <c r="BL12" s="5">
        <f t="shared" ca="1" si="1"/>
        <v>0</v>
      </c>
      <c r="BM12" s="5">
        <f t="shared" ca="1" si="1"/>
        <v>0</v>
      </c>
      <c r="BN12" s="5">
        <f t="shared" ca="1" si="1"/>
        <v>0</v>
      </c>
      <c r="BO12" s="5">
        <f t="shared" ca="1" si="1"/>
        <v>0</v>
      </c>
      <c r="BP12" s="5">
        <f t="shared" ca="1" si="1"/>
        <v>0</v>
      </c>
      <c r="BQ12" s="5">
        <f t="shared" ca="1" si="1"/>
        <v>0</v>
      </c>
      <c r="BR12" s="5">
        <f t="shared" ca="1" si="1"/>
        <v>0</v>
      </c>
      <c r="BS12" s="5">
        <f t="shared" ca="1" si="1"/>
        <v>0</v>
      </c>
      <c r="BT12" s="5">
        <f t="shared" ca="1" si="1"/>
        <v>0</v>
      </c>
      <c r="BU12" s="5">
        <f t="shared" ca="1" si="1"/>
        <v>0</v>
      </c>
      <c r="BV12" s="5">
        <f t="shared" ca="1" si="1"/>
        <v>0</v>
      </c>
      <c r="BW12" s="5">
        <f t="shared" ca="1" si="1"/>
        <v>0</v>
      </c>
      <c r="BX12" s="5">
        <f t="shared" ca="1" si="1"/>
        <v>0</v>
      </c>
      <c r="BY12" s="5">
        <f t="shared" ref="BY12:CD12" ca="1" si="2">SUM(BY8:BY11)</f>
        <v>0</v>
      </c>
      <c r="BZ12" s="5">
        <f t="shared" ca="1" si="2"/>
        <v>0</v>
      </c>
      <c r="CA12" s="5">
        <f t="shared" ca="1" si="2"/>
        <v>0</v>
      </c>
      <c r="CB12" s="5">
        <f t="shared" ca="1" si="2"/>
        <v>0</v>
      </c>
      <c r="CC12" s="5">
        <f t="shared" ca="1" si="2"/>
        <v>0</v>
      </c>
      <c r="CD12" s="5">
        <f t="shared" ca="1" si="2"/>
        <v>0</v>
      </c>
      <c r="CE12" s="5"/>
    </row>
    <row r="13" spans="1:83" s="30" customFormat="1" x14ac:dyDescent="0.25">
      <c r="A13" s="67" t="s">
        <v>208</v>
      </c>
      <c r="B13" s="70">
        <f>EQUITY</f>
        <v>0.53</v>
      </c>
      <c r="D13" s="5"/>
      <c r="E13" s="5"/>
      <c r="F13" s="5"/>
      <c r="G13" s="5"/>
      <c r="H13" s="5"/>
      <c r="I13" s="5"/>
      <c r="J13" s="5"/>
      <c r="K13" s="5"/>
      <c r="L13" s="5"/>
      <c r="M13" s="5"/>
      <c r="N13" s="5"/>
      <c r="O13" s="5"/>
      <c r="P13" s="5"/>
      <c r="Q13" s="5"/>
      <c r="R13" s="5"/>
      <c r="S13" s="5"/>
      <c r="T13" s="5"/>
      <c r="U13" s="554"/>
      <c r="V13" s="554"/>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67" t="s">
        <v>233</v>
      </c>
      <c r="B14" s="28">
        <f>IF(ECR="yes",ROE_ECR,ROE)</f>
        <v>0.1023</v>
      </c>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53" t="s">
        <v>218</v>
      </c>
      <c r="B15" s="69"/>
      <c r="C15" s="62">
        <f t="shared" ref="C15:BN15" ca="1" si="3">C12*$B$13*$B$14</f>
        <v>0</v>
      </c>
      <c r="D15" s="62">
        <f t="shared" ca="1" si="3"/>
        <v>0</v>
      </c>
      <c r="E15" s="62">
        <f t="shared" ca="1" si="3"/>
        <v>0</v>
      </c>
      <c r="F15" s="62">
        <f t="shared" ca="1" si="3"/>
        <v>0</v>
      </c>
      <c r="G15" s="62">
        <f t="shared" ca="1" si="3"/>
        <v>0</v>
      </c>
      <c r="H15" s="62">
        <f t="shared" ca="1" si="3"/>
        <v>0</v>
      </c>
      <c r="I15" s="62">
        <f t="shared" ca="1" si="3"/>
        <v>0</v>
      </c>
      <c r="J15" s="62">
        <f t="shared" ca="1" si="3"/>
        <v>0</v>
      </c>
      <c r="K15" s="62">
        <f t="shared" ca="1" si="3"/>
        <v>0</v>
      </c>
      <c r="L15" s="62">
        <f t="shared" ca="1" si="3"/>
        <v>0</v>
      </c>
      <c r="M15" s="62">
        <f t="shared" ca="1" si="3"/>
        <v>0</v>
      </c>
      <c r="N15" s="62">
        <f t="shared" ca="1" si="3"/>
        <v>0</v>
      </c>
      <c r="O15" s="62">
        <f t="shared" ca="1" si="3"/>
        <v>0</v>
      </c>
      <c r="P15" s="62">
        <f t="shared" ca="1" si="3"/>
        <v>0</v>
      </c>
      <c r="Q15" s="62">
        <f t="shared" ca="1" si="3"/>
        <v>0</v>
      </c>
      <c r="R15" s="62">
        <f t="shared" ca="1" si="3"/>
        <v>0</v>
      </c>
      <c r="S15" s="62">
        <f t="shared" ca="1" si="3"/>
        <v>0</v>
      </c>
      <c r="T15" s="62">
        <f t="shared" ca="1" si="3"/>
        <v>0</v>
      </c>
      <c r="U15" s="62">
        <f t="shared" ca="1" si="3"/>
        <v>0</v>
      </c>
      <c r="V15" s="62">
        <f t="shared" ca="1" si="3"/>
        <v>0</v>
      </c>
      <c r="W15" s="62">
        <f t="shared" ca="1" si="3"/>
        <v>0</v>
      </c>
      <c r="X15" s="62">
        <f t="shared" ca="1" si="3"/>
        <v>0</v>
      </c>
      <c r="Y15" s="62">
        <f t="shared" ca="1" si="3"/>
        <v>0</v>
      </c>
      <c r="Z15" s="62">
        <f t="shared" ca="1" si="3"/>
        <v>0</v>
      </c>
      <c r="AA15" s="62">
        <f t="shared" ca="1" si="3"/>
        <v>0</v>
      </c>
      <c r="AB15" s="62">
        <f t="shared" ca="1" si="3"/>
        <v>0</v>
      </c>
      <c r="AC15" s="62">
        <f t="shared" ca="1" si="3"/>
        <v>0</v>
      </c>
      <c r="AD15" s="62">
        <f t="shared" ca="1" si="3"/>
        <v>0</v>
      </c>
      <c r="AE15" s="62">
        <f t="shared" ca="1" si="3"/>
        <v>0</v>
      </c>
      <c r="AF15" s="62">
        <f t="shared" ca="1" si="3"/>
        <v>0</v>
      </c>
      <c r="AG15" s="62">
        <f t="shared" ca="1" si="3"/>
        <v>0</v>
      </c>
      <c r="AH15" s="62">
        <f t="shared" ca="1" si="3"/>
        <v>0</v>
      </c>
      <c r="AI15" s="62">
        <f t="shared" ca="1" si="3"/>
        <v>0</v>
      </c>
      <c r="AJ15" s="62">
        <f t="shared" ca="1" si="3"/>
        <v>0</v>
      </c>
      <c r="AK15" s="62">
        <f t="shared" ca="1" si="3"/>
        <v>0</v>
      </c>
      <c r="AL15" s="62">
        <f t="shared" ca="1" si="3"/>
        <v>0</v>
      </c>
      <c r="AM15" s="62">
        <f t="shared" ca="1" si="3"/>
        <v>0</v>
      </c>
      <c r="AN15" s="62">
        <f t="shared" ca="1" si="3"/>
        <v>0</v>
      </c>
      <c r="AO15" s="62">
        <f t="shared" ca="1" si="3"/>
        <v>0</v>
      </c>
      <c r="AP15" s="62">
        <f t="shared" ca="1" si="3"/>
        <v>0</v>
      </c>
      <c r="AQ15" s="62">
        <f t="shared" ca="1" si="3"/>
        <v>0</v>
      </c>
      <c r="AR15" s="62">
        <f t="shared" ca="1" si="3"/>
        <v>0</v>
      </c>
      <c r="AS15" s="62">
        <f t="shared" ca="1" si="3"/>
        <v>0</v>
      </c>
      <c r="AT15" s="62">
        <f t="shared" ca="1" si="3"/>
        <v>0</v>
      </c>
      <c r="AU15" s="62">
        <f t="shared" ca="1" si="3"/>
        <v>0</v>
      </c>
      <c r="AV15" s="62">
        <f t="shared" ca="1" si="3"/>
        <v>0</v>
      </c>
      <c r="AW15" s="62">
        <f t="shared" ca="1" si="3"/>
        <v>0</v>
      </c>
      <c r="AX15" s="62">
        <f t="shared" ca="1" si="3"/>
        <v>0</v>
      </c>
      <c r="AY15" s="62">
        <f t="shared" ca="1" si="3"/>
        <v>0</v>
      </c>
      <c r="AZ15" s="62">
        <f t="shared" ca="1" si="3"/>
        <v>0</v>
      </c>
      <c r="BA15" s="62">
        <f t="shared" ca="1" si="3"/>
        <v>0</v>
      </c>
      <c r="BB15" s="62">
        <f t="shared" ca="1" si="3"/>
        <v>0</v>
      </c>
      <c r="BC15" s="62">
        <f t="shared" ca="1" si="3"/>
        <v>0</v>
      </c>
      <c r="BD15" s="62">
        <f t="shared" ca="1" si="3"/>
        <v>0</v>
      </c>
      <c r="BE15" s="62">
        <f t="shared" ca="1" si="3"/>
        <v>0</v>
      </c>
      <c r="BF15" s="62">
        <f t="shared" ca="1" si="3"/>
        <v>0</v>
      </c>
      <c r="BG15" s="62">
        <f t="shared" ca="1" si="3"/>
        <v>0</v>
      </c>
      <c r="BH15" s="62">
        <f t="shared" ca="1" si="3"/>
        <v>0</v>
      </c>
      <c r="BI15" s="62">
        <f t="shared" ca="1" si="3"/>
        <v>0</v>
      </c>
      <c r="BJ15" s="62">
        <f t="shared" ca="1" si="3"/>
        <v>0</v>
      </c>
      <c r="BK15" s="62">
        <f t="shared" ca="1" si="3"/>
        <v>0</v>
      </c>
      <c r="BL15" s="62">
        <f t="shared" ca="1" si="3"/>
        <v>0</v>
      </c>
      <c r="BM15" s="62">
        <f t="shared" ca="1" si="3"/>
        <v>0</v>
      </c>
      <c r="BN15" s="62">
        <f t="shared" ca="1" si="3"/>
        <v>0</v>
      </c>
      <c r="BO15" s="62">
        <f t="shared" ref="BO15:CD15" ca="1" si="4">BO12*$B$13*$B$14</f>
        <v>0</v>
      </c>
      <c r="BP15" s="62">
        <f t="shared" ca="1" si="4"/>
        <v>0</v>
      </c>
      <c r="BQ15" s="62">
        <f t="shared" ca="1" si="4"/>
        <v>0</v>
      </c>
      <c r="BR15" s="62">
        <f t="shared" ca="1" si="4"/>
        <v>0</v>
      </c>
      <c r="BS15" s="62">
        <f t="shared" ca="1" si="4"/>
        <v>0</v>
      </c>
      <c r="BT15" s="62">
        <f t="shared" ca="1" si="4"/>
        <v>0</v>
      </c>
      <c r="BU15" s="62">
        <f t="shared" ca="1" si="4"/>
        <v>0</v>
      </c>
      <c r="BV15" s="62">
        <f t="shared" ca="1" si="4"/>
        <v>0</v>
      </c>
      <c r="BW15" s="62">
        <f t="shared" ca="1" si="4"/>
        <v>0</v>
      </c>
      <c r="BX15" s="62">
        <f t="shared" ca="1" si="4"/>
        <v>0</v>
      </c>
      <c r="BY15" s="62">
        <f t="shared" ca="1" si="4"/>
        <v>0</v>
      </c>
      <c r="BZ15" s="62">
        <f t="shared" ca="1" si="4"/>
        <v>0</v>
      </c>
      <c r="CA15" s="62">
        <f t="shared" ca="1" si="4"/>
        <v>0</v>
      </c>
      <c r="CB15" s="62">
        <f t="shared" ca="1" si="4"/>
        <v>0</v>
      </c>
      <c r="CC15" s="62">
        <f t="shared" ca="1" si="4"/>
        <v>0</v>
      </c>
      <c r="CD15" s="62">
        <f t="shared" ca="1" si="4"/>
        <v>0</v>
      </c>
      <c r="CE15" s="63"/>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72"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10" customFormat="1" x14ac:dyDescent="0.25">
      <c r="A18" s="56" t="s">
        <v>211</v>
      </c>
      <c r="C18" s="5">
        <f>Inputs!E128</f>
        <v>0</v>
      </c>
      <c r="D18" s="5">
        <f>Inputs!F128</f>
        <v>0</v>
      </c>
      <c r="E18" s="5">
        <f>Inputs!G128</f>
        <v>0</v>
      </c>
      <c r="F18" s="5">
        <f>Inputs!H128</f>
        <v>0</v>
      </c>
      <c r="G18" s="5">
        <f>Inputs!I128</f>
        <v>0</v>
      </c>
      <c r="H18" s="5">
        <f>Inputs!J128</f>
        <v>0</v>
      </c>
      <c r="I18" s="5">
        <f>Inputs!K128</f>
        <v>0</v>
      </c>
      <c r="J18" s="5">
        <f>Inputs!L128</f>
        <v>0</v>
      </c>
      <c r="K18" s="5">
        <f>Inputs!M128</f>
        <v>0</v>
      </c>
      <c r="L18" s="5">
        <f>Inputs!N128</f>
        <v>0</v>
      </c>
      <c r="M18" s="5">
        <f>Inputs!O128</f>
        <v>0</v>
      </c>
      <c r="N18" s="5">
        <f>Inputs!P128</f>
        <v>0</v>
      </c>
      <c r="O18" s="5">
        <f>Inputs!Q128</f>
        <v>0</v>
      </c>
      <c r="P18" s="516">
        <f>Inputs!R128</f>
        <v>0</v>
      </c>
      <c r="Q18" s="516">
        <f>Inputs!S128</f>
        <v>0</v>
      </c>
      <c r="R18" s="516">
        <f>Inputs!T128</f>
        <v>0</v>
      </c>
      <c r="S18" s="516">
        <f>Inputs!U128</f>
        <v>0</v>
      </c>
      <c r="T18" s="516">
        <f>Inputs!V128</f>
        <v>0</v>
      </c>
      <c r="U18" s="516">
        <f>Inputs!AB128</f>
        <v>0</v>
      </c>
      <c r="V18" s="516">
        <f>Inputs!AC128</f>
        <v>0</v>
      </c>
      <c r="W18" s="516">
        <f>Inputs!AD128</f>
        <v>0</v>
      </c>
      <c r="X18" s="516">
        <f>Inputs!AE128</f>
        <v>0</v>
      </c>
      <c r="Y18" s="516">
        <f>Inputs!AF128</f>
        <v>0</v>
      </c>
      <c r="Z18" s="516">
        <f>Inputs!AG128</f>
        <v>0</v>
      </c>
      <c r="AA18" s="516">
        <f>Inputs!AH128</f>
        <v>0</v>
      </c>
      <c r="AB18" s="516">
        <f>Inputs!AI128</f>
        <v>0</v>
      </c>
      <c r="AC18" s="516">
        <f>Inputs!AJ128</f>
        <v>0</v>
      </c>
      <c r="AD18" s="516">
        <f>Inputs!AK128</f>
        <v>0</v>
      </c>
      <c r="AE18" s="516">
        <f>Inputs!AL128</f>
        <v>0</v>
      </c>
      <c r="AF18" s="516">
        <f>Inputs!AM128</f>
        <v>0</v>
      </c>
      <c r="AG18" s="516">
        <f>Inputs!AN128</f>
        <v>0</v>
      </c>
      <c r="AH18" s="516">
        <f>Inputs!AO128</f>
        <v>0</v>
      </c>
      <c r="AI18" s="516">
        <f>Inputs!AP128</f>
        <v>0</v>
      </c>
      <c r="AJ18" s="516">
        <f>Inputs!AQ128</f>
        <v>0</v>
      </c>
      <c r="AK18" s="516">
        <f>Inputs!AR128</f>
        <v>0</v>
      </c>
      <c r="AL18" s="516">
        <f>Inputs!AS128</f>
        <v>0</v>
      </c>
      <c r="AM18" s="516">
        <f>Inputs!AT128</f>
        <v>0</v>
      </c>
      <c r="AN18" s="516">
        <f>Inputs!AU128</f>
        <v>0</v>
      </c>
      <c r="AO18" s="516">
        <f>Inputs!AV128</f>
        <v>0</v>
      </c>
      <c r="AP18" s="516">
        <f>Inputs!AW128</f>
        <v>0</v>
      </c>
      <c r="AQ18" s="516">
        <f>Inputs!AX128</f>
        <v>0</v>
      </c>
      <c r="AR18" s="516">
        <f>Inputs!AY128</f>
        <v>0</v>
      </c>
      <c r="AS18" s="516">
        <f>Inputs!AZ128</f>
        <v>0</v>
      </c>
      <c r="AT18" s="516">
        <f>Inputs!BA128</f>
        <v>0</v>
      </c>
      <c r="AU18" s="516">
        <f>Inputs!BB128</f>
        <v>0</v>
      </c>
      <c r="AV18" s="516">
        <f>Inputs!BC128</f>
        <v>0</v>
      </c>
      <c r="AW18" s="516">
        <f>Inputs!BD128</f>
        <v>0</v>
      </c>
      <c r="AX18" s="516">
        <f>Inputs!BE128</f>
        <v>0</v>
      </c>
      <c r="AY18" s="516">
        <f>Inputs!BF128</f>
        <v>0</v>
      </c>
      <c r="AZ18" s="516">
        <f>Inputs!BG128</f>
        <v>0</v>
      </c>
      <c r="BA18" s="516">
        <f>Inputs!BH128</f>
        <v>0</v>
      </c>
      <c r="BB18" s="516">
        <f>Inputs!BI128</f>
        <v>0</v>
      </c>
      <c r="BC18" s="516">
        <f>Inputs!BJ128</f>
        <v>0</v>
      </c>
      <c r="BD18" s="516">
        <f>Inputs!BK128</f>
        <v>0</v>
      </c>
      <c r="BE18" s="516">
        <f>Inputs!BL128</f>
        <v>0</v>
      </c>
      <c r="BF18" s="516">
        <f>Inputs!BM128</f>
        <v>0</v>
      </c>
      <c r="BG18" s="516">
        <f>Inputs!BN128</f>
        <v>0</v>
      </c>
      <c r="BH18" s="516">
        <f>Inputs!BO128</f>
        <v>0</v>
      </c>
      <c r="BI18" s="516">
        <f>Inputs!BP128</f>
        <v>0</v>
      </c>
      <c r="BJ18" s="516">
        <f>Inputs!BQ128</f>
        <v>0</v>
      </c>
      <c r="BK18" s="516">
        <f>Inputs!BR128</f>
        <v>0</v>
      </c>
      <c r="BL18" s="516">
        <f>Inputs!BS128</f>
        <v>0</v>
      </c>
      <c r="BM18" s="516">
        <f>Inputs!BT128</f>
        <v>0</v>
      </c>
      <c r="BN18" s="516">
        <f>Inputs!BU128</f>
        <v>0</v>
      </c>
      <c r="BO18" s="516">
        <f>Inputs!BV128</f>
        <v>0</v>
      </c>
      <c r="BP18" s="516">
        <f>Inputs!BW128</f>
        <v>0</v>
      </c>
      <c r="BQ18" s="516">
        <f>Inputs!BX128</f>
        <v>0</v>
      </c>
      <c r="BR18" s="516">
        <f>Inputs!BY128</f>
        <v>0</v>
      </c>
      <c r="BS18" s="516">
        <f>Inputs!BZ128</f>
        <v>0</v>
      </c>
      <c r="BT18" s="516">
        <f>Inputs!CA128</f>
        <v>0</v>
      </c>
      <c r="BU18" s="516">
        <f>Inputs!CB128</f>
        <v>0</v>
      </c>
      <c r="BV18" s="516">
        <f>Inputs!CC128</f>
        <v>0</v>
      </c>
      <c r="BW18" s="516">
        <f>Inputs!CD128</f>
        <v>0</v>
      </c>
      <c r="BX18" s="516">
        <f>Inputs!CE128</f>
        <v>0</v>
      </c>
      <c r="BY18" s="516">
        <f>Inputs!CF128</f>
        <v>0</v>
      </c>
      <c r="BZ18" s="516">
        <f>Inputs!CG128</f>
        <v>0</v>
      </c>
      <c r="CA18" s="516">
        <f>Inputs!CH128</f>
        <v>0</v>
      </c>
      <c r="CB18" s="516">
        <f>Inputs!CI128</f>
        <v>0</v>
      </c>
      <c r="CC18" s="516">
        <f>Inputs!CJ128</f>
        <v>0</v>
      </c>
      <c r="CD18" s="516">
        <f>Inputs!CK128</f>
        <v>0</v>
      </c>
      <c r="CE18" s="5"/>
    </row>
    <row r="19" spans="1:83" s="10" customFormat="1" x14ac:dyDescent="0.25">
      <c r="A19" s="56" t="s">
        <v>204</v>
      </c>
      <c r="C19" s="5">
        <f ca="1">-(SUM(Inputs!$E$114:'Inputs'!E114)+C10)*PropertyTaxRate</f>
        <v>0</v>
      </c>
      <c r="D19" s="5">
        <f ca="1">-(SUM(Inputs!$E$114:'Inputs'!F114)+D10)*PropertyTaxRate</f>
        <v>0</v>
      </c>
      <c r="E19" s="5">
        <f ca="1">-(SUM(Inputs!$E$114:'Inputs'!G114)+E10)*PropertyTaxRate</f>
        <v>0</v>
      </c>
      <c r="F19" s="5">
        <f ca="1">-(SUM(Inputs!$E$114:'Inputs'!H114)+F10)*PropertyTaxRate</f>
        <v>0</v>
      </c>
      <c r="G19" s="5">
        <f ca="1">-(SUM(Inputs!$E$114:'Inputs'!I114)+G10)*PropertyTaxRate</f>
        <v>0</v>
      </c>
      <c r="H19" s="5">
        <f ca="1">-(SUM(Inputs!$E$114:'Inputs'!J114)+H10)*PropertyTaxRate</f>
        <v>0</v>
      </c>
      <c r="I19" s="5">
        <f ca="1">-(SUM(Inputs!$E$114:'Inputs'!K114)+I10)*PropertyTaxRate</f>
        <v>0</v>
      </c>
      <c r="J19" s="5">
        <f ca="1">-(SUM(Inputs!$E$114:'Inputs'!L114)+J10)*PropertyTaxRate</f>
        <v>0</v>
      </c>
      <c r="K19" s="5">
        <f ca="1">-(SUM(Inputs!$E$114:'Inputs'!M114)+K10)*PropertyTaxRate</f>
        <v>0</v>
      </c>
      <c r="L19" s="5">
        <f ca="1">-(SUM(Inputs!$E$114:'Inputs'!N114)+L10)*PropertyTaxRate</f>
        <v>0</v>
      </c>
      <c r="M19" s="5">
        <f ca="1">-(SUM(Inputs!$E$114:'Inputs'!O114)+M10)*PropertyTaxRate</f>
        <v>0</v>
      </c>
      <c r="N19" s="5">
        <f ca="1">-(SUM(Inputs!$E$114:'Inputs'!P114)+N10)*PropertyTaxRate</f>
        <v>0</v>
      </c>
      <c r="O19" s="5">
        <f ca="1">-(SUM(Inputs!$E$114:'Inputs'!Q114)+O10)*PropertyTaxRate</f>
        <v>0</v>
      </c>
      <c r="P19" s="5">
        <f ca="1">-(SUM(Inputs!$E$114:'Inputs'!AD114)+P10)*PropertyTaxRate</f>
        <v>0</v>
      </c>
      <c r="Q19" s="5">
        <f ca="1">-(SUM(Inputs!$E$114:'Inputs'!AE114)+Q10)*PropertyTaxRate</f>
        <v>0</v>
      </c>
      <c r="R19" s="5">
        <f ca="1">-(SUM(Inputs!$E$114:'Inputs'!AF114)+R10)*PropertyTaxRate</f>
        <v>0</v>
      </c>
      <c r="S19" s="5">
        <f ca="1">-(SUM(Inputs!$E$114:'Inputs'!AG114)+S10)*PropertyTaxRate</f>
        <v>0</v>
      </c>
      <c r="T19" s="5">
        <f ca="1">-(SUM(Inputs!$E$114:'Inputs'!AH114)+T10)*PropertyTaxRate</f>
        <v>0</v>
      </c>
      <c r="U19" s="5">
        <f ca="1">-(SUM(Inputs!$E$114:'Inputs'!AI114)+U10)*PropertyTaxRate</f>
        <v>0</v>
      </c>
      <c r="V19" s="5">
        <f ca="1">-(SUM(Inputs!$E$114:'Inputs'!AJ114)+V10)*PropertyTaxRate</f>
        <v>0</v>
      </c>
      <c r="W19" s="5">
        <f ca="1">-(SUM(Inputs!$E$114:'Inputs'!AD114)+W10)*PropertyTaxRate</f>
        <v>0</v>
      </c>
      <c r="X19" s="5">
        <f ca="1">-(SUM(Inputs!$E$114:'Inputs'!AE114)+X10)*PropertyTaxRate</f>
        <v>0</v>
      </c>
      <c r="Y19" s="5">
        <f ca="1">-(SUM(Inputs!$E$114:'Inputs'!AF114)+Y10)*PropertyTaxRate</f>
        <v>0</v>
      </c>
      <c r="Z19" s="5">
        <f ca="1">-(SUM(Inputs!$E$114:'Inputs'!AG114)+Z10)*PropertyTaxRate</f>
        <v>0</v>
      </c>
      <c r="AA19" s="5">
        <f ca="1">-(SUM(Inputs!$E$114:'Inputs'!AH114)+AA10)*PropertyTaxRate</f>
        <v>0</v>
      </c>
      <c r="AB19" s="5">
        <f ca="1">-(SUM(Inputs!$E$114:'Inputs'!AI114)+AB10)*PropertyTaxRate</f>
        <v>0</v>
      </c>
      <c r="AC19" s="5">
        <f ca="1">-(SUM(Inputs!$E$114:'Inputs'!AJ114)+AC10)*PropertyTaxRate</f>
        <v>0</v>
      </c>
      <c r="AD19" s="5">
        <f ca="1">-(SUM(Inputs!$E$114:'Inputs'!AK114)+AD10)*PropertyTaxRate</f>
        <v>0</v>
      </c>
      <c r="AE19" s="5">
        <f ca="1">-(SUM(Inputs!$E$114:'Inputs'!AL114)+AE10)*PropertyTaxRate</f>
        <v>0</v>
      </c>
      <c r="AF19" s="5">
        <f ca="1">-(SUM(Inputs!$E$114:'Inputs'!AM114)+AF10)*PropertyTaxRate</f>
        <v>0</v>
      </c>
      <c r="AG19" s="5">
        <f ca="1">-(SUM(Inputs!$E$114:'Inputs'!AN114)+AG10)*PropertyTaxRate</f>
        <v>0</v>
      </c>
      <c r="AH19" s="5">
        <f ca="1">-(SUM(Inputs!$E$114:'Inputs'!AO114)+AH10)*PropertyTaxRate</f>
        <v>0</v>
      </c>
      <c r="AI19" s="5">
        <f ca="1">-(SUM(Inputs!$E$114:'Inputs'!AP114)+AI10)*PropertyTaxRate</f>
        <v>0</v>
      </c>
      <c r="AJ19" s="5">
        <f ca="1">-(SUM(Inputs!$E$114:'Inputs'!AQ114)+AJ10)*PropertyTaxRate</f>
        <v>0</v>
      </c>
      <c r="AK19" s="5">
        <f ca="1">-(SUM(Inputs!$E$114:'Inputs'!AR114)+AK10)*PropertyTaxRate</f>
        <v>0</v>
      </c>
      <c r="AL19" s="5">
        <f ca="1">-(SUM(Inputs!$E$114:'Inputs'!AS114)+AL10)*PropertyTaxRate</f>
        <v>0</v>
      </c>
      <c r="AM19" s="5">
        <f ca="1">-(SUM(Inputs!$E$114:'Inputs'!AT114)+AM10)*PropertyTaxRate</f>
        <v>0</v>
      </c>
      <c r="AN19" s="5">
        <f ca="1">-(SUM(Inputs!$E$114:'Inputs'!AU114)+AN10)*PropertyTaxRate</f>
        <v>0</v>
      </c>
      <c r="AO19" s="5">
        <f ca="1">-(SUM(Inputs!$E$114:'Inputs'!AV114)+AO10)*PropertyTaxRate</f>
        <v>0</v>
      </c>
      <c r="AP19" s="5">
        <f ca="1">-(SUM(Inputs!$E$114:'Inputs'!AW114)+AP10)*PropertyTaxRate</f>
        <v>0</v>
      </c>
      <c r="AQ19" s="5">
        <f ca="1">-(SUM(Inputs!$E$114:'Inputs'!AX114)+AQ10)*PropertyTaxRate</f>
        <v>0</v>
      </c>
      <c r="AR19" s="5">
        <f ca="1">-(SUM(Inputs!$E$114:'Inputs'!AY114)+AR10)*PropertyTaxRate</f>
        <v>0</v>
      </c>
      <c r="AS19" s="5">
        <f ca="1">-(SUM(Inputs!$E$114:'Inputs'!AZ114)+AS10)*PropertyTaxRate</f>
        <v>0</v>
      </c>
      <c r="AT19" s="5">
        <f ca="1">-(SUM(Inputs!$E$114:'Inputs'!BA114)+AT10)*PropertyTaxRate</f>
        <v>0</v>
      </c>
      <c r="AU19" s="5">
        <f ca="1">-(SUM(Inputs!$E$114:'Inputs'!BB114)+AU10)*PropertyTaxRate</f>
        <v>0</v>
      </c>
      <c r="AV19" s="5">
        <f ca="1">-(SUM(Inputs!$E$114:'Inputs'!BC114)+AV10)*PropertyTaxRate</f>
        <v>0</v>
      </c>
      <c r="AW19" s="5">
        <f ca="1">-(SUM(Inputs!$E$114:'Inputs'!BD114)+AW10)*PropertyTaxRate</f>
        <v>0</v>
      </c>
      <c r="AX19" s="5">
        <f ca="1">-(SUM(Inputs!$E$114:'Inputs'!BE114)+AX10)*PropertyTaxRate</f>
        <v>0</v>
      </c>
      <c r="AY19" s="5">
        <f ca="1">-(SUM(Inputs!$E$114:'Inputs'!BF114)+AY10)*PropertyTaxRate</f>
        <v>0</v>
      </c>
      <c r="AZ19" s="5">
        <f ca="1">-(SUM(Inputs!$E$114:'Inputs'!BG114)+AZ10)*PropertyTaxRate</f>
        <v>0</v>
      </c>
      <c r="BA19" s="5">
        <f ca="1">-(SUM(Inputs!$E$114:'Inputs'!BH114)+BA10)*PropertyTaxRate</f>
        <v>0</v>
      </c>
      <c r="BB19" s="5">
        <f ca="1">-(SUM(Inputs!$E$114:'Inputs'!BI114)+BB10)*PropertyTaxRate</f>
        <v>0</v>
      </c>
      <c r="BC19" s="5">
        <f ca="1">-(SUM(Inputs!$E$114:'Inputs'!BJ114)+BC10)*PropertyTaxRate</f>
        <v>0</v>
      </c>
      <c r="BD19" s="5">
        <f ca="1">-(SUM(Inputs!$E$114:'Inputs'!BK114)+BD10)*PropertyTaxRate</f>
        <v>0</v>
      </c>
      <c r="BE19" s="5">
        <f ca="1">-(SUM(Inputs!$E$114:'Inputs'!BL114)+BE10)*PropertyTaxRate</f>
        <v>0</v>
      </c>
      <c r="BF19" s="5">
        <f ca="1">-(SUM(Inputs!$E$114:'Inputs'!BM114)+BF10)*PropertyTaxRate</f>
        <v>0</v>
      </c>
      <c r="BG19" s="5">
        <f ca="1">-(SUM(Inputs!$E$114:'Inputs'!BN114)+BG10)*PropertyTaxRate</f>
        <v>0</v>
      </c>
      <c r="BH19" s="5">
        <f ca="1">-(SUM(Inputs!$E$114:'Inputs'!BO114)+BH10)*PropertyTaxRate</f>
        <v>0</v>
      </c>
      <c r="BI19" s="5">
        <f ca="1">-(SUM(Inputs!$E$114:'Inputs'!BP114)+BI10)*PropertyTaxRate</f>
        <v>0</v>
      </c>
      <c r="BJ19" s="5">
        <f ca="1">-(SUM(Inputs!$E$114:'Inputs'!BQ114)+BJ10)*PropertyTaxRate</f>
        <v>0</v>
      </c>
      <c r="BK19" s="5">
        <f ca="1">-(SUM(Inputs!$E$114:'Inputs'!BR114)+BK10)*PropertyTaxRate</f>
        <v>0</v>
      </c>
      <c r="BL19" s="5">
        <f ca="1">-(SUM(Inputs!$E$114:'Inputs'!BS114)+BL10)*PropertyTaxRate</f>
        <v>0</v>
      </c>
      <c r="BM19" s="5">
        <f ca="1">-(SUM(Inputs!$E$114:'Inputs'!BT114)+BM10)*PropertyTaxRate</f>
        <v>0</v>
      </c>
      <c r="BN19" s="5">
        <f ca="1">-(SUM(Inputs!$E$114:'Inputs'!BU114)+BN10)*PropertyTaxRate</f>
        <v>0</v>
      </c>
      <c r="BO19" s="5">
        <f ca="1">-(SUM(Inputs!$E$114:'Inputs'!BV114)+BO10)*PropertyTaxRate</f>
        <v>0</v>
      </c>
      <c r="BP19" s="5">
        <f ca="1">-(SUM(Inputs!$E$114:'Inputs'!BW114)+BP10)*PropertyTaxRate</f>
        <v>0</v>
      </c>
      <c r="BQ19" s="5">
        <f ca="1">-(SUM(Inputs!$E$114:'Inputs'!BX114)+BQ10)*PropertyTaxRate</f>
        <v>0</v>
      </c>
      <c r="BR19" s="5">
        <f ca="1">-(SUM(Inputs!$E$114:'Inputs'!BY114)+BR10)*PropertyTaxRate</f>
        <v>0</v>
      </c>
      <c r="BS19" s="5">
        <f ca="1">-(SUM(Inputs!$E$114:'Inputs'!BZ114)+BS10)*PropertyTaxRate</f>
        <v>0</v>
      </c>
      <c r="BT19" s="5">
        <f ca="1">-(SUM(Inputs!$E$114:'Inputs'!CA114)+BT10)*PropertyTaxRate</f>
        <v>0</v>
      </c>
      <c r="BU19" s="5">
        <f ca="1">-(SUM(Inputs!$E$114:'Inputs'!CB114)+BU10)*PropertyTaxRate</f>
        <v>0</v>
      </c>
      <c r="BV19" s="5">
        <f ca="1">-(SUM(Inputs!$E$114:'Inputs'!CC114)+BV10)*PropertyTaxRate</f>
        <v>0</v>
      </c>
      <c r="BW19" s="5">
        <f ca="1">-(SUM(Inputs!$E$114:'Inputs'!CD114)+BW10)*PropertyTaxRate</f>
        <v>0</v>
      </c>
      <c r="BX19" s="5">
        <f ca="1">-(SUM(Inputs!$E$114:'Inputs'!CE114)+BX10)*PropertyTaxRate</f>
        <v>0</v>
      </c>
      <c r="BY19" s="5">
        <f ca="1">-(SUM(Inputs!$E$114:'Inputs'!CF114)+BY10)*PropertyTaxRate</f>
        <v>0</v>
      </c>
      <c r="BZ19" s="5">
        <f ca="1">-(SUM(Inputs!$E$114:'Inputs'!CG114)+BZ10)*PropertyTaxRate</f>
        <v>0</v>
      </c>
      <c r="CA19" s="5">
        <f ca="1">-(SUM(Inputs!$E$114:'Inputs'!CH114)+CA10)*PropertyTaxRate</f>
        <v>0</v>
      </c>
      <c r="CB19" s="5">
        <f ca="1">-(SUM(Inputs!$E$114:'Inputs'!CI114)+CB10)*PropertyTaxRate</f>
        <v>0</v>
      </c>
      <c r="CC19" s="5">
        <f ca="1">-(SUM(Inputs!$E$114:'Inputs'!CJ114)+CC10)*PropertyTaxRate</f>
        <v>0</v>
      </c>
      <c r="CD19" s="5">
        <f ca="1">-(SUM(Inputs!$E$114:'Inputs'!CK114)+CD10)*PropertyTaxRate</f>
        <v>0</v>
      </c>
      <c r="CE19" s="5"/>
    </row>
    <row r="20" spans="1:83" s="10" customFormat="1" x14ac:dyDescent="0.25">
      <c r="A20" s="56" t="s">
        <v>89</v>
      </c>
      <c r="C20" s="61">
        <f ca="1">'Depreciation-Alt#2'!C34</f>
        <v>0</v>
      </c>
      <c r="D20" s="61">
        <f ca="1">'Depreciation-Alt#2'!D34</f>
        <v>0</v>
      </c>
      <c r="E20" s="61">
        <f ca="1">'Depreciation-Alt#2'!E34</f>
        <v>0</v>
      </c>
      <c r="F20" s="61">
        <f ca="1">'Depreciation-Alt#2'!F34</f>
        <v>0</v>
      </c>
      <c r="G20" s="61">
        <f ca="1">'Depreciation-Alt#2'!G34</f>
        <v>0</v>
      </c>
      <c r="H20" s="61">
        <f ca="1">'Depreciation-Alt#2'!H34</f>
        <v>0</v>
      </c>
      <c r="I20" s="61">
        <f ca="1">'Depreciation-Alt#2'!I34</f>
        <v>0</v>
      </c>
      <c r="J20" s="61">
        <f ca="1">'Depreciation-Alt#2'!J34</f>
        <v>0</v>
      </c>
      <c r="K20" s="61">
        <f ca="1">'Depreciation-Alt#2'!K34</f>
        <v>0</v>
      </c>
      <c r="L20" s="61">
        <f ca="1">'Depreciation-Alt#2'!L34</f>
        <v>0</v>
      </c>
      <c r="M20" s="61">
        <f ca="1">'Depreciation-Alt#2'!M34</f>
        <v>0</v>
      </c>
      <c r="N20" s="61">
        <f ca="1">'Depreciation-Alt#2'!N34</f>
        <v>0</v>
      </c>
      <c r="O20" s="61">
        <f ca="1">'Depreciation-Alt#2'!O34</f>
        <v>0</v>
      </c>
      <c r="P20" s="61">
        <f ca="1">'Depreciation-Alt#2'!P34</f>
        <v>0</v>
      </c>
      <c r="Q20" s="61">
        <f ca="1">'Depreciation-Alt#2'!Q34</f>
        <v>0</v>
      </c>
      <c r="R20" s="61">
        <f ca="1">'Depreciation-Alt#2'!R34</f>
        <v>0</v>
      </c>
      <c r="S20" s="61">
        <f ca="1">'Depreciation-Alt#2'!S34</f>
        <v>0</v>
      </c>
      <c r="T20" s="61">
        <f ca="1">'Depreciation-Alt#2'!T34</f>
        <v>0</v>
      </c>
      <c r="U20" s="61">
        <f ca="1">'Depreciation-Alt#2'!U34</f>
        <v>0</v>
      </c>
      <c r="V20" s="61">
        <f ca="1">'Depreciation-Alt#2'!V34</f>
        <v>0</v>
      </c>
      <c r="W20" s="61">
        <f ca="1">'Depreciation-Alt#2'!W34</f>
        <v>0</v>
      </c>
      <c r="X20" s="61">
        <f ca="1">'Depreciation-Alt#2'!X34</f>
        <v>0</v>
      </c>
      <c r="Y20" s="61">
        <f ca="1">'Depreciation-Alt#2'!Y34</f>
        <v>0</v>
      </c>
      <c r="Z20" s="61">
        <f ca="1">'Depreciation-Alt#2'!Z34</f>
        <v>0</v>
      </c>
      <c r="AA20" s="61">
        <f ca="1">'Depreciation-Alt#2'!AA34</f>
        <v>0</v>
      </c>
      <c r="AB20" s="61">
        <f ca="1">'Depreciation-Alt#2'!AB34</f>
        <v>0</v>
      </c>
      <c r="AC20" s="61">
        <f ca="1">'Depreciation-Alt#2'!AC34</f>
        <v>0</v>
      </c>
      <c r="AD20" s="61">
        <f ca="1">'Depreciation-Alt#2'!AD34</f>
        <v>0</v>
      </c>
      <c r="AE20" s="61">
        <f ca="1">'Depreciation-Alt#2'!AE34</f>
        <v>0</v>
      </c>
      <c r="AF20" s="61">
        <f ca="1">'Depreciation-Alt#2'!AF34</f>
        <v>0</v>
      </c>
      <c r="AG20" s="61">
        <f ca="1">'Depreciation-Alt#2'!AG34</f>
        <v>0</v>
      </c>
      <c r="AH20" s="61">
        <f ca="1">'Depreciation-Alt#2'!AH34</f>
        <v>0</v>
      </c>
      <c r="AI20" s="61">
        <f ca="1">'Depreciation-Alt#2'!AI34</f>
        <v>0</v>
      </c>
      <c r="AJ20" s="61">
        <f ca="1">'Depreciation-Alt#2'!AJ34</f>
        <v>0</v>
      </c>
      <c r="AK20" s="61">
        <f ca="1">'Depreciation-Alt#2'!AK34</f>
        <v>0</v>
      </c>
      <c r="AL20" s="61">
        <f ca="1">'Depreciation-Alt#2'!AL34</f>
        <v>0</v>
      </c>
      <c r="AM20" s="61">
        <f ca="1">'Depreciation-Alt#2'!AM34</f>
        <v>0</v>
      </c>
      <c r="AN20" s="61">
        <f ca="1">'Depreciation-Alt#2'!AN34</f>
        <v>0</v>
      </c>
      <c r="AO20" s="61">
        <f ca="1">'Depreciation-Alt#2'!AO34</f>
        <v>0</v>
      </c>
      <c r="AP20" s="61">
        <f ca="1">'Depreciation-Alt#2'!AP34</f>
        <v>0</v>
      </c>
      <c r="AQ20" s="61">
        <f ca="1">'Depreciation-Alt#2'!AQ34</f>
        <v>0</v>
      </c>
      <c r="AR20" s="61">
        <f ca="1">'Depreciation-Alt#2'!AR34</f>
        <v>0</v>
      </c>
      <c r="AS20" s="61">
        <f ca="1">'Depreciation-Alt#2'!AS34</f>
        <v>0</v>
      </c>
      <c r="AT20" s="61">
        <f ca="1">'Depreciation-Alt#2'!AT34</f>
        <v>0</v>
      </c>
      <c r="AU20" s="61">
        <f ca="1">'Depreciation-Alt#2'!AU34</f>
        <v>0</v>
      </c>
      <c r="AV20" s="61">
        <f ca="1">'Depreciation-Alt#2'!AV34</f>
        <v>0</v>
      </c>
      <c r="AW20" s="61">
        <f ca="1">'Depreciation-Alt#2'!AW34</f>
        <v>0</v>
      </c>
      <c r="AX20" s="61">
        <f ca="1">'Depreciation-Alt#2'!AX34</f>
        <v>0</v>
      </c>
      <c r="AY20" s="61">
        <f ca="1">'Depreciation-Alt#2'!AY34</f>
        <v>0</v>
      </c>
      <c r="AZ20" s="61">
        <f ca="1">'Depreciation-Alt#2'!AZ34</f>
        <v>0</v>
      </c>
      <c r="BA20" s="61">
        <f ca="1">'Depreciation-Alt#2'!BA34</f>
        <v>0</v>
      </c>
      <c r="BB20" s="61">
        <f ca="1">'Depreciation-Alt#2'!BB34</f>
        <v>0</v>
      </c>
      <c r="BC20" s="61">
        <f ca="1">'Depreciation-Alt#2'!BC34</f>
        <v>0</v>
      </c>
      <c r="BD20" s="61">
        <f ca="1">'Depreciation-Alt#2'!BD34</f>
        <v>0</v>
      </c>
      <c r="BE20" s="61">
        <f ca="1">'Depreciation-Alt#2'!BE34</f>
        <v>0</v>
      </c>
      <c r="BF20" s="61">
        <f ca="1">'Depreciation-Alt#2'!BF34</f>
        <v>0</v>
      </c>
      <c r="BG20" s="61">
        <f ca="1">'Depreciation-Alt#2'!BG34</f>
        <v>0</v>
      </c>
      <c r="BH20" s="61">
        <f ca="1">'Depreciation-Alt#2'!BH34</f>
        <v>0</v>
      </c>
      <c r="BI20" s="61">
        <f ca="1">'Depreciation-Alt#2'!BI34</f>
        <v>0</v>
      </c>
      <c r="BJ20" s="61">
        <f ca="1">'Depreciation-Alt#2'!BJ34</f>
        <v>0</v>
      </c>
      <c r="BK20" s="61">
        <f ca="1">'Depreciation-Alt#2'!BK34</f>
        <v>0</v>
      </c>
      <c r="BL20" s="61">
        <f ca="1">'Depreciation-Alt#2'!BL34</f>
        <v>0</v>
      </c>
      <c r="BM20" s="61">
        <f ca="1">'Depreciation-Alt#2'!BM34</f>
        <v>0</v>
      </c>
      <c r="BN20" s="61">
        <f ca="1">'Depreciation-Alt#2'!BN34</f>
        <v>0</v>
      </c>
      <c r="BO20" s="61">
        <f ca="1">'Depreciation-Alt#2'!BO34</f>
        <v>0</v>
      </c>
      <c r="BP20" s="61">
        <f ca="1">'Depreciation-Alt#2'!BP34</f>
        <v>0</v>
      </c>
      <c r="BQ20" s="61">
        <f ca="1">'Depreciation-Alt#2'!BQ34</f>
        <v>0</v>
      </c>
      <c r="BR20" s="61">
        <f ca="1">'Depreciation-Alt#2'!BR34</f>
        <v>0</v>
      </c>
      <c r="BS20" s="61">
        <f ca="1">'Depreciation-Alt#2'!BS34</f>
        <v>0</v>
      </c>
      <c r="BT20" s="61">
        <f ca="1">'Depreciation-Alt#2'!BT34</f>
        <v>0</v>
      </c>
      <c r="BU20" s="61">
        <f ca="1">'Depreciation-Alt#2'!BU34</f>
        <v>0</v>
      </c>
      <c r="BV20" s="61">
        <f ca="1">'Depreciation-Alt#2'!BV34</f>
        <v>0</v>
      </c>
      <c r="BW20" s="61">
        <f ca="1">'Depreciation-Alt#2'!BW34</f>
        <v>0</v>
      </c>
      <c r="BX20" s="61">
        <f ca="1">'Depreciation-Alt#2'!BX34</f>
        <v>0</v>
      </c>
      <c r="BY20" s="61">
        <f ca="1">'Depreciation-Alt#2'!BY34</f>
        <v>0</v>
      </c>
      <c r="BZ20" s="61">
        <f ca="1">'Depreciation-Alt#2'!BZ34</f>
        <v>0</v>
      </c>
      <c r="CA20" s="61">
        <f ca="1">'Depreciation-Alt#2'!CA34</f>
        <v>0</v>
      </c>
      <c r="CB20" s="61">
        <f ca="1">'Depreciation-Alt#2'!CB34</f>
        <v>0</v>
      </c>
      <c r="CC20" s="61">
        <f ca="1">'Depreciation-Alt#2'!CC34</f>
        <v>0</v>
      </c>
      <c r="CD20" s="61">
        <f ca="1">'Depreciation-Alt#2'!CD34</f>
        <v>0</v>
      </c>
      <c r="CE20" s="5"/>
    </row>
    <row r="21" spans="1:83" s="10" customFormat="1" x14ac:dyDescent="0.25">
      <c r="A21" s="68" t="s">
        <v>210</v>
      </c>
      <c r="C21" s="5">
        <f t="shared" ref="C21:BN21" ca="1" si="5">SUM(C18:C20)</f>
        <v>0</v>
      </c>
      <c r="D21" s="5">
        <f t="shared" ca="1" si="5"/>
        <v>0</v>
      </c>
      <c r="E21" s="5">
        <f t="shared" ca="1" si="5"/>
        <v>0</v>
      </c>
      <c r="F21" s="5">
        <f t="shared" ca="1" si="5"/>
        <v>0</v>
      </c>
      <c r="G21" s="5">
        <f t="shared" ca="1" si="5"/>
        <v>0</v>
      </c>
      <c r="H21" s="5">
        <f t="shared" ca="1" si="5"/>
        <v>0</v>
      </c>
      <c r="I21" s="5">
        <f t="shared" ca="1" si="5"/>
        <v>0</v>
      </c>
      <c r="J21" s="5">
        <f t="shared" ca="1" si="5"/>
        <v>0</v>
      </c>
      <c r="K21" s="5">
        <f t="shared" ca="1" si="5"/>
        <v>0</v>
      </c>
      <c r="L21" s="5">
        <f t="shared" ca="1" si="5"/>
        <v>0</v>
      </c>
      <c r="M21" s="5">
        <f t="shared" ca="1" si="5"/>
        <v>0</v>
      </c>
      <c r="N21" s="5">
        <f t="shared" ca="1" si="5"/>
        <v>0</v>
      </c>
      <c r="O21" s="5">
        <f t="shared" ca="1" si="5"/>
        <v>0</v>
      </c>
      <c r="P21" s="5">
        <f t="shared" ca="1" si="5"/>
        <v>0</v>
      </c>
      <c r="Q21" s="5">
        <f t="shared" ca="1" si="5"/>
        <v>0</v>
      </c>
      <c r="R21" s="5">
        <f t="shared" ca="1" si="5"/>
        <v>0</v>
      </c>
      <c r="S21" s="5">
        <f t="shared" ca="1" si="5"/>
        <v>0</v>
      </c>
      <c r="T21" s="5">
        <f t="shared" ca="1" si="5"/>
        <v>0</v>
      </c>
      <c r="U21" s="5">
        <f t="shared" ca="1" si="5"/>
        <v>0</v>
      </c>
      <c r="V21" s="5">
        <f t="shared" ca="1" si="5"/>
        <v>0</v>
      </c>
      <c r="W21" s="5">
        <f t="shared" ca="1" si="5"/>
        <v>0</v>
      </c>
      <c r="X21" s="5">
        <f t="shared" ca="1" si="5"/>
        <v>0</v>
      </c>
      <c r="Y21" s="5">
        <f t="shared" ca="1" si="5"/>
        <v>0</v>
      </c>
      <c r="Z21" s="5">
        <f t="shared" ca="1" si="5"/>
        <v>0</v>
      </c>
      <c r="AA21" s="5">
        <f t="shared" ca="1" si="5"/>
        <v>0</v>
      </c>
      <c r="AB21" s="5">
        <f t="shared" ca="1" si="5"/>
        <v>0</v>
      </c>
      <c r="AC21" s="5">
        <f t="shared" ca="1" si="5"/>
        <v>0</v>
      </c>
      <c r="AD21" s="5">
        <f t="shared" ca="1" si="5"/>
        <v>0</v>
      </c>
      <c r="AE21" s="5">
        <f t="shared" ca="1" si="5"/>
        <v>0</v>
      </c>
      <c r="AF21" s="5">
        <f t="shared" ca="1" si="5"/>
        <v>0</v>
      </c>
      <c r="AG21" s="5">
        <f t="shared" ca="1" si="5"/>
        <v>0</v>
      </c>
      <c r="AH21" s="5">
        <f t="shared" ca="1" si="5"/>
        <v>0</v>
      </c>
      <c r="AI21" s="5">
        <f t="shared" ca="1" si="5"/>
        <v>0</v>
      </c>
      <c r="AJ21" s="5">
        <f t="shared" ca="1" si="5"/>
        <v>0</v>
      </c>
      <c r="AK21" s="5">
        <f t="shared" ca="1" si="5"/>
        <v>0</v>
      </c>
      <c r="AL21" s="5">
        <f t="shared" ca="1" si="5"/>
        <v>0</v>
      </c>
      <c r="AM21" s="5">
        <f t="shared" ca="1" si="5"/>
        <v>0</v>
      </c>
      <c r="AN21" s="5">
        <f t="shared" ca="1" si="5"/>
        <v>0</v>
      </c>
      <c r="AO21" s="5">
        <f t="shared" ca="1" si="5"/>
        <v>0</v>
      </c>
      <c r="AP21" s="5">
        <f t="shared" ca="1" si="5"/>
        <v>0</v>
      </c>
      <c r="AQ21" s="5">
        <f t="shared" ca="1" si="5"/>
        <v>0</v>
      </c>
      <c r="AR21" s="5">
        <f t="shared" ca="1" si="5"/>
        <v>0</v>
      </c>
      <c r="AS21" s="5">
        <f t="shared" ca="1" si="5"/>
        <v>0</v>
      </c>
      <c r="AT21" s="5">
        <f t="shared" ca="1" si="5"/>
        <v>0</v>
      </c>
      <c r="AU21" s="5">
        <f t="shared" ca="1" si="5"/>
        <v>0</v>
      </c>
      <c r="AV21" s="5">
        <f t="shared" ca="1" si="5"/>
        <v>0</v>
      </c>
      <c r="AW21" s="5">
        <f t="shared" ca="1" si="5"/>
        <v>0</v>
      </c>
      <c r="AX21" s="5">
        <f t="shared" ca="1" si="5"/>
        <v>0</v>
      </c>
      <c r="AY21" s="5">
        <f t="shared" ca="1" si="5"/>
        <v>0</v>
      </c>
      <c r="AZ21" s="5">
        <f t="shared" ca="1" si="5"/>
        <v>0</v>
      </c>
      <c r="BA21" s="5">
        <f t="shared" ca="1" si="5"/>
        <v>0</v>
      </c>
      <c r="BB21" s="5">
        <f t="shared" ca="1" si="5"/>
        <v>0</v>
      </c>
      <c r="BC21" s="5">
        <f t="shared" ca="1" si="5"/>
        <v>0</v>
      </c>
      <c r="BD21" s="5">
        <f t="shared" ca="1" si="5"/>
        <v>0</v>
      </c>
      <c r="BE21" s="5">
        <f t="shared" ca="1" si="5"/>
        <v>0</v>
      </c>
      <c r="BF21" s="5">
        <f t="shared" ca="1" si="5"/>
        <v>0</v>
      </c>
      <c r="BG21" s="5">
        <f t="shared" ca="1" si="5"/>
        <v>0</v>
      </c>
      <c r="BH21" s="5">
        <f t="shared" ca="1" si="5"/>
        <v>0</v>
      </c>
      <c r="BI21" s="5">
        <f t="shared" ca="1" si="5"/>
        <v>0</v>
      </c>
      <c r="BJ21" s="5">
        <f t="shared" ca="1" si="5"/>
        <v>0</v>
      </c>
      <c r="BK21" s="5">
        <f t="shared" ca="1" si="5"/>
        <v>0</v>
      </c>
      <c r="BL21" s="5">
        <f t="shared" ca="1" si="5"/>
        <v>0</v>
      </c>
      <c r="BM21" s="5">
        <f t="shared" ca="1" si="5"/>
        <v>0</v>
      </c>
      <c r="BN21" s="5">
        <f t="shared" ca="1" si="5"/>
        <v>0</v>
      </c>
      <c r="BO21" s="5">
        <f t="shared" ref="BO21:CD21" ca="1" si="6">SUM(BO18:BO20)</f>
        <v>0</v>
      </c>
      <c r="BP21" s="5">
        <f t="shared" ca="1" si="6"/>
        <v>0</v>
      </c>
      <c r="BQ21" s="5">
        <f t="shared" ca="1" si="6"/>
        <v>0</v>
      </c>
      <c r="BR21" s="5">
        <f t="shared" ca="1" si="6"/>
        <v>0</v>
      </c>
      <c r="BS21" s="5">
        <f t="shared" ca="1" si="6"/>
        <v>0</v>
      </c>
      <c r="BT21" s="5">
        <f t="shared" ca="1" si="6"/>
        <v>0</v>
      </c>
      <c r="BU21" s="5">
        <f t="shared" ca="1" si="6"/>
        <v>0</v>
      </c>
      <c r="BV21" s="5">
        <f t="shared" ca="1" si="6"/>
        <v>0</v>
      </c>
      <c r="BW21" s="5">
        <f t="shared" ca="1" si="6"/>
        <v>0</v>
      </c>
      <c r="BX21" s="5">
        <f t="shared" ca="1" si="6"/>
        <v>0</v>
      </c>
      <c r="BY21" s="5">
        <f t="shared" ca="1" si="6"/>
        <v>0</v>
      </c>
      <c r="BZ21" s="5">
        <f t="shared" ca="1" si="6"/>
        <v>0</v>
      </c>
      <c r="CA21" s="5">
        <f t="shared" ca="1" si="6"/>
        <v>0</v>
      </c>
      <c r="CB21" s="5">
        <f t="shared" ca="1" si="6"/>
        <v>0</v>
      </c>
      <c r="CC21" s="5">
        <f t="shared" ca="1" si="6"/>
        <v>0</v>
      </c>
      <c r="CD21" s="5">
        <f t="shared" ca="1" si="6"/>
        <v>0</v>
      </c>
      <c r="CE21" s="5"/>
    </row>
    <row r="22" spans="1:83" s="10" customFormat="1" x14ac:dyDescent="0.25">
      <c r="A22" s="56" t="s">
        <v>215</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66" t="s">
        <v>212</v>
      </c>
      <c r="B23" s="73">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66" t="s">
        <v>213</v>
      </c>
      <c r="B24" s="74">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68" t="s">
        <v>214</v>
      </c>
      <c r="B25" s="49"/>
      <c r="C25" s="5">
        <f t="shared" ref="C25:BN25" ca="1" si="7">-(DEBT*DEBT_INT_RATE)*C12</f>
        <v>0</v>
      </c>
      <c r="D25" s="5">
        <f t="shared" ca="1" si="7"/>
        <v>0</v>
      </c>
      <c r="E25" s="5">
        <f t="shared" ca="1" si="7"/>
        <v>0</v>
      </c>
      <c r="F25" s="5">
        <f t="shared" ca="1" si="7"/>
        <v>0</v>
      </c>
      <c r="G25" s="5">
        <f t="shared" ca="1" si="7"/>
        <v>0</v>
      </c>
      <c r="H25" s="5">
        <f t="shared" ca="1" si="7"/>
        <v>0</v>
      </c>
      <c r="I25" s="5">
        <f t="shared" ca="1" si="7"/>
        <v>0</v>
      </c>
      <c r="J25" s="5">
        <f t="shared" ca="1" si="7"/>
        <v>0</v>
      </c>
      <c r="K25" s="5">
        <f t="shared" ca="1" si="7"/>
        <v>0</v>
      </c>
      <c r="L25" s="5">
        <f t="shared" ca="1" si="7"/>
        <v>0</v>
      </c>
      <c r="M25" s="5">
        <f t="shared" ca="1" si="7"/>
        <v>0</v>
      </c>
      <c r="N25" s="5">
        <f t="shared" ca="1" si="7"/>
        <v>0</v>
      </c>
      <c r="O25" s="5">
        <f t="shared" ca="1" si="7"/>
        <v>0</v>
      </c>
      <c r="P25" s="5">
        <f t="shared" ca="1" si="7"/>
        <v>0</v>
      </c>
      <c r="Q25" s="5">
        <f t="shared" ca="1" si="7"/>
        <v>0</v>
      </c>
      <c r="R25" s="5">
        <f t="shared" ca="1" si="7"/>
        <v>0</v>
      </c>
      <c r="S25" s="5">
        <f t="shared" ca="1" si="7"/>
        <v>0</v>
      </c>
      <c r="T25" s="5">
        <f t="shared" ca="1" si="7"/>
        <v>0</v>
      </c>
      <c r="U25" s="5">
        <f t="shared" ca="1" si="7"/>
        <v>0</v>
      </c>
      <c r="V25" s="5">
        <f t="shared" ca="1" si="7"/>
        <v>0</v>
      </c>
      <c r="W25" s="5">
        <f t="shared" ca="1" si="7"/>
        <v>0</v>
      </c>
      <c r="X25" s="5">
        <f t="shared" ca="1" si="7"/>
        <v>0</v>
      </c>
      <c r="Y25" s="5">
        <f t="shared" ca="1" si="7"/>
        <v>0</v>
      </c>
      <c r="Z25" s="5">
        <f t="shared" ca="1" si="7"/>
        <v>0</v>
      </c>
      <c r="AA25" s="5">
        <f t="shared" ca="1" si="7"/>
        <v>0</v>
      </c>
      <c r="AB25" s="5">
        <f t="shared" ca="1" si="7"/>
        <v>0</v>
      </c>
      <c r="AC25" s="5">
        <f t="shared" ca="1" si="7"/>
        <v>0</v>
      </c>
      <c r="AD25" s="5">
        <f t="shared" ca="1" si="7"/>
        <v>0</v>
      </c>
      <c r="AE25" s="5">
        <f t="shared" ca="1" si="7"/>
        <v>0</v>
      </c>
      <c r="AF25" s="5">
        <f t="shared" ca="1" si="7"/>
        <v>0</v>
      </c>
      <c r="AG25" s="5">
        <f t="shared" ca="1" si="7"/>
        <v>0</v>
      </c>
      <c r="AH25" s="5">
        <f t="shared" ca="1" si="7"/>
        <v>0</v>
      </c>
      <c r="AI25" s="5">
        <f t="shared" ca="1" si="7"/>
        <v>0</v>
      </c>
      <c r="AJ25" s="5">
        <f t="shared" ca="1" si="7"/>
        <v>0</v>
      </c>
      <c r="AK25" s="5">
        <f t="shared" ca="1" si="7"/>
        <v>0</v>
      </c>
      <c r="AL25" s="5">
        <f t="shared" ca="1" si="7"/>
        <v>0</v>
      </c>
      <c r="AM25" s="5">
        <f t="shared" ca="1" si="7"/>
        <v>0</v>
      </c>
      <c r="AN25" s="5">
        <f t="shared" ca="1" si="7"/>
        <v>0</v>
      </c>
      <c r="AO25" s="5">
        <f t="shared" ca="1" si="7"/>
        <v>0</v>
      </c>
      <c r="AP25" s="5">
        <f t="shared" ca="1" si="7"/>
        <v>0</v>
      </c>
      <c r="AQ25" s="5">
        <f t="shared" ca="1" si="7"/>
        <v>0</v>
      </c>
      <c r="AR25" s="5">
        <f t="shared" ca="1" si="7"/>
        <v>0</v>
      </c>
      <c r="AS25" s="5">
        <f t="shared" ca="1" si="7"/>
        <v>0</v>
      </c>
      <c r="AT25" s="5">
        <f t="shared" ca="1" si="7"/>
        <v>0</v>
      </c>
      <c r="AU25" s="5">
        <f t="shared" ca="1" si="7"/>
        <v>0</v>
      </c>
      <c r="AV25" s="5">
        <f t="shared" ca="1" si="7"/>
        <v>0</v>
      </c>
      <c r="AW25" s="5">
        <f t="shared" ca="1" si="7"/>
        <v>0</v>
      </c>
      <c r="AX25" s="5">
        <f t="shared" ca="1" si="7"/>
        <v>0</v>
      </c>
      <c r="AY25" s="5">
        <f t="shared" ca="1" si="7"/>
        <v>0</v>
      </c>
      <c r="AZ25" s="5">
        <f t="shared" ca="1" si="7"/>
        <v>0</v>
      </c>
      <c r="BA25" s="5">
        <f t="shared" ca="1" si="7"/>
        <v>0</v>
      </c>
      <c r="BB25" s="5">
        <f t="shared" ca="1" si="7"/>
        <v>0</v>
      </c>
      <c r="BC25" s="5">
        <f t="shared" ca="1" si="7"/>
        <v>0</v>
      </c>
      <c r="BD25" s="5">
        <f t="shared" ca="1" si="7"/>
        <v>0</v>
      </c>
      <c r="BE25" s="5">
        <f t="shared" ca="1" si="7"/>
        <v>0</v>
      </c>
      <c r="BF25" s="5">
        <f t="shared" ca="1" si="7"/>
        <v>0</v>
      </c>
      <c r="BG25" s="5">
        <f t="shared" ca="1" si="7"/>
        <v>0</v>
      </c>
      <c r="BH25" s="5">
        <f t="shared" ca="1" si="7"/>
        <v>0</v>
      </c>
      <c r="BI25" s="5">
        <f t="shared" ca="1" si="7"/>
        <v>0</v>
      </c>
      <c r="BJ25" s="5">
        <f t="shared" ca="1" si="7"/>
        <v>0</v>
      </c>
      <c r="BK25" s="5">
        <f t="shared" ca="1" si="7"/>
        <v>0</v>
      </c>
      <c r="BL25" s="5">
        <f t="shared" ca="1" si="7"/>
        <v>0</v>
      </c>
      <c r="BM25" s="5">
        <f t="shared" ca="1" si="7"/>
        <v>0</v>
      </c>
      <c r="BN25" s="5">
        <f t="shared" ca="1" si="7"/>
        <v>0</v>
      </c>
      <c r="BO25" s="5">
        <f t="shared" ref="BO25:CD25" ca="1" si="8">-(DEBT*DEBT_INT_RATE)*BO12</f>
        <v>0</v>
      </c>
      <c r="BP25" s="5">
        <f t="shared" ca="1" si="8"/>
        <v>0</v>
      </c>
      <c r="BQ25" s="5">
        <f t="shared" ca="1" si="8"/>
        <v>0</v>
      </c>
      <c r="BR25" s="5">
        <f t="shared" ca="1" si="8"/>
        <v>0</v>
      </c>
      <c r="BS25" s="5">
        <f t="shared" ca="1" si="8"/>
        <v>0</v>
      </c>
      <c r="BT25" s="5">
        <f t="shared" ca="1" si="8"/>
        <v>0</v>
      </c>
      <c r="BU25" s="5">
        <f t="shared" ca="1" si="8"/>
        <v>0</v>
      </c>
      <c r="BV25" s="5">
        <f t="shared" ca="1" si="8"/>
        <v>0</v>
      </c>
      <c r="BW25" s="5">
        <f t="shared" ca="1" si="8"/>
        <v>0</v>
      </c>
      <c r="BX25" s="5">
        <f t="shared" ca="1" si="8"/>
        <v>0</v>
      </c>
      <c r="BY25" s="5">
        <f t="shared" ca="1" si="8"/>
        <v>0</v>
      </c>
      <c r="BZ25" s="5">
        <f t="shared" ca="1" si="8"/>
        <v>0</v>
      </c>
      <c r="CA25" s="5">
        <f t="shared" ca="1" si="8"/>
        <v>0</v>
      </c>
      <c r="CB25" s="5">
        <f t="shared" ca="1" si="8"/>
        <v>0</v>
      </c>
      <c r="CC25" s="5">
        <f t="shared" ca="1" si="8"/>
        <v>0</v>
      </c>
      <c r="CD25" s="5">
        <f t="shared" ca="1" si="8"/>
        <v>0</v>
      </c>
      <c r="CE25" s="5"/>
    </row>
    <row r="26" spans="1:83" s="30" customFormat="1" x14ac:dyDescent="0.25">
      <c r="A26" s="67" t="s">
        <v>205</v>
      </c>
      <c r="B26" s="49"/>
      <c r="C26" s="5">
        <f t="shared" ref="C26:AH26" ca="1" si="9">-SUM(C21:C25)*BookIncomeTax</f>
        <v>0</v>
      </c>
      <c r="D26" s="5">
        <f t="shared" ca="1" si="9"/>
        <v>0</v>
      </c>
      <c r="E26" s="5">
        <f t="shared" ca="1" si="9"/>
        <v>0</v>
      </c>
      <c r="F26" s="5">
        <f t="shared" ca="1" si="9"/>
        <v>0</v>
      </c>
      <c r="G26" s="5">
        <f t="shared" ca="1" si="9"/>
        <v>0</v>
      </c>
      <c r="H26" s="5">
        <f t="shared" ca="1" si="9"/>
        <v>0</v>
      </c>
      <c r="I26" s="5">
        <f t="shared" ca="1" si="9"/>
        <v>0</v>
      </c>
      <c r="J26" s="5">
        <f t="shared" ca="1" si="9"/>
        <v>0</v>
      </c>
      <c r="K26" s="5">
        <f t="shared" ca="1" si="9"/>
        <v>0</v>
      </c>
      <c r="L26" s="5">
        <f t="shared" ca="1" si="9"/>
        <v>0</v>
      </c>
      <c r="M26" s="5">
        <f t="shared" ca="1" si="9"/>
        <v>0</v>
      </c>
      <c r="N26" s="5">
        <f t="shared" ca="1" si="9"/>
        <v>0</v>
      </c>
      <c r="O26" s="5">
        <f t="shared" ca="1" si="9"/>
        <v>0</v>
      </c>
      <c r="P26" s="5">
        <f t="shared" ca="1" si="9"/>
        <v>0</v>
      </c>
      <c r="Q26" s="5">
        <f t="shared" ca="1" si="9"/>
        <v>0</v>
      </c>
      <c r="R26" s="5">
        <f t="shared" ca="1" si="9"/>
        <v>0</v>
      </c>
      <c r="S26" s="5">
        <f t="shared" ca="1" si="9"/>
        <v>0</v>
      </c>
      <c r="T26" s="5">
        <f t="shared" ca="1" si="9"/>
        <v>0</v>
      </c>
      <c r="U26" s="5">
        <f t="shared" ca="1" si="9"/>
        <v>0</v>
      </c>
      <c r="V26" s="5">
        <f t="shared" ca="1" si="9"/>
        <v>0</v>
      </c>
      <c r="W26" s="5">
        <f t="shared" ca="1" si="9"/>
        <v>0</v>
      </c>
      <c r="X26" s="5">
        <f t="shared" ca="1" si="9"/>
        <v>0</v>
      </c>
      <c r="Y26" s="5">
        <f t="shared" ca="1" si="9"/>
        <v>0</v>
      </c>
      <c r="Z26" s="5">
        <f t="shared" ca="1" si="9"/>
        <v>0</v>
      </c>
      <c r="AA26" s="5">
        <f t="shared" ca="1" si="9"/>
        <v>0</v>
      </c>
      <c r="AB26" s="5">
        <f t="shared" ca="1" si="9"/>
        <v>0</v>
      </c>
      <c r="AC26" s="5">
        <f t="shared" ca="1" si="9"/>
        <v>0</v>
      </c>
      <c r="AD26" s="5">
        <f t="shared" ca="1" si="9"/>
        <v>0</v>
      </c>
      <c r="AE26" s="5">
        <f t="shared" ca="1" si="9"/>
        <v>0</v>
      </c>
      <c r="AF26" s="5">
        <f t="shared" ca="1" si="9"/>
        <v>0</v>
      </c>
      <c r="AG26" s="5">
        <f t="shared" ca="1" si="9"/>
        <v>0</v>
      </c>
      <c r="AH26" s="5">
        <f t="shared" ca="1" si="9"/>
        <v>0</v>
      </c>
      <c r="AI26" s="5">
        <f t="shared" ref="AI26:BN26" ca="1" si="10">-SUM(AI21:AI25)*BookIncomeTax</f>
        <v>0</v>
      </c>
      <c r="AJ26" s="5">
        <f t="shared" ca="1" si="10"/>
        <v>0</v>
      </c>
      <c r="AK26" s="5">
        <f t="shared" ca="1" si="10"/>
        <v>0</v>
      </c>
      <c r="AL26" s="5">
        <f t="shared" ca="1" si="10"/>
        <v>0</v>
      </c>
      <c r="AM26" s="5">
        <f t="shared" ca="1" si="10"/>
        <v>0</v>
      </c>
      <c r="AN26" s="5">
        <f t="shared" ca="1" si="10"/>
        <v>0</v>
      </c>
      <c r="AO26" s="5">
        <f t="shared" ca="1" si="10"/>
        <v>0</v>
      </c>
      <c r="AP26" s="5">
        <f t="shared" ca="1" si="10"/>
        <v>0</v>
      </c>
      <c r="AQ26" s="5">
        <f t="shared" ca="1" si="10"/>
        <v>0</v>
      </c>
      <c r="AR26" s="5">
        <f t="shared" ca="1" si="10"/>
        <v>0</v>
      </c>
      <c r="AS26" s="5">
        <f t="shared" ca="1" si="10"/>
        <v>0</v>
      </c>
      <c r="AT26" s="5">
        <f t="shared" ca="1" si="10"/>
        <v>0</v>
      </c>
      <c r="AU26" s="5">
        <f t="shared" ca="1" si="10"/>
        <v>0</v>
      </c>
      <c r="AV26" s="5">
        <f t="shared" ca="1" si="10"/>
        <v>0</v>
      </c>
      <c r="AW26" s="5">
        <f t="shared" ca="1" si="10"/>
        <v>0</v>
      </c>
      <c r="AX26" s="5">
        <f t="shared" ca="1" si="10"/>
        <v>0</v>
      </c>
      <c r="AY26" s="5">
        <f t="shared" ca="1" si="10"/>
        <v>0</v>
      </c>
      <c r="AZ26" s="5">
        <f t="shared" ca="1" si="10"/>
        <v>0</v>
      </c>
      <c r="BA26" s="5">
        <f t="shared" ca="1" si="10"/>
        <v>0</v>
      </c>
      <c r="BB26" s="5">
        <f t="shared" ca="1" si="10"/>
        <v>0</v>
      </c>
      <c r="BC26" s="5">
        <f t="shared" ca="1" si="10"/>
        <v>0</v>
      </c>
      <c r="BD26" s="5">
        <f t="shared" ca="1" si="10"/>
        <v>0</v>
      </c>
      <c r="BE26" s="5">
        <f t="shared" ca="1" si="10"/>
        <v>0</v>
      </c>
      <c r="BF26" s="5">
        <f t="shared" ca="1" si="10"/>
        <v>0</v>
      </c>
      <c r="BG26" s="5">
        <f t="shared" ca="1" si="10"/>
        <v>0</v>
      </c>
      <c r="BH26" s="5">
        <f t="shared" ca="1" si="10"/>
        <v>0</v>
      </c>
      <c r="BI26" s="5">
        <f t="shared" ca="1" si="10"/>
        <v>0</v>
      </c>
      <c r="BJ26" s="5">
        <f t="shared" ca="1" si="10"/>
        <v>0</v>
      </c>
      <c r="BK26" s="5">
        <f t="shared" ca="1" si="10"/>
        <v>0</v>
      </c>
      <c r="BL26" s="5">
        <f t="shared" ca="1" si="10"/>
        <v>0</v>
      </c>
      <c r="BM26" s="5">
        <f t="shared" ca="1" si="10"/>
        <v>0</v>
      </c>
      <c r="BN26" s="5">
        <f t="shared" ca="1" si="10"/>
        <v>0</v>
      </c>
      <c r="BO26" s="5">
        <f t="shared" ref="BO26:CD26" ca="1" si="11">-SUM(BO21:BO25)*BookIncomeTax</f>
        <v>0</v>
      </c>
      <c r="BP26" s="5">
        <f t="shared" ca="1" si="11"/>
        <v>0</v>
      </c>
      <c r="BQ26" s="5">
        <f t="shared" ca="1" si="11"/>
        <v>0</v>
      </c>
      <c r="BR26" s="5">
        <f t="shared" ca="1" si="11"/>
        <v>0</v>
      </c>
      <c r="BS26" s="5">
        <f t="shared" ca="1" si="11"/>
        <v>0</v>
      </c>
      <c r="BT26" s="5">
        <f t="shared" ca="1" si="11"/>
        <v>0</v>
      </c>
      <c r="BU26" s="5">
        <f t="shared" ca="1" si="11"/>
        <v>0</v>
      </c>
      <c r="BV26" s="5">
        <f t="shared" ca="1" si="11"/>
        <v>0</v>
      </c>
      <c r="BW26" s="5">
        <f t="shared" ca="1" si="11"/>
        <v>0</v>
      </c>
      <c r="BX26" s="5">
        <f t="shared" ca="1" si="11"/>
        <v>0</v>
      </c>
      <c r="BY26" s="5">
        <f t="shared" ca="1" si="11"/>
        <v>0</v>
      </c>
      <c r="BZ26" s="5">
        <f t="shared" ca="1" si="11"/>
        <v>0</v>
      </c>
      <c r="CA26" s="5">
        <f t="shared" ca="1" si="11"/>
        <v>0</v>
      </c>
      <c r="CB26" s="5">
        <f t="shared" ca="1" si="11"/>
        <v>0</v>
      </c>
      <c r="CC26" s="5">
        <f t="shared" ca="1" si="11"/>
        <v>0</v>
      </c>
      <c r="CD26" s="5">
        <f t="shared" ca="1" si="11"/>
        <v>0</v>
      </c>
      <c r="CE26" s="5"/>
    </row>
    <row r="27" spans="1:83" x14ac:dyDescent="0.25">
      <c r="A27" s="53" t="s">
        <v>209</v>
      </c>
      <c r="B27" s="54"/>
      <c r="C27" s="27">
        <f t="shared" ref="C27:BN27" ca="1" si="12">SUM(C21:C26)</f>
        <v>0</v>
      </c>
      <c r="D27" s="27">
        <f t="shared" ca="1" si="12"/>
        <v>0</v>
      </c>
      <c r="E27" s="27">
        <f ca="1">SUM(E21:E26)</f>
        <v>0</v>
      </c>
      <c r="F27" s="27">
        <f t="shared" ca="1" si="12"/>
        <v>0</v>
      </c>
      <c r="G27" s="27">
        <f t="shared" ca="1" si="12"/>
        <v>0</v>
      </c>
      <c r="H27" s="27">
        <f t="shared" ca="1" si="12"/>
        <v>0</v>
      </c>
      <c r="I27" s="27">
        <f t="shared" ca="1" si="12"/>
        <v>0</v>
      </c>
      <c r="J27" s="27">
        <f t="shared" ca="1" si="12"/>
        <v>0</v>
      </c>
      <c r="K27" s="27">
        <f t="shared" ca="1" si="12"/>
        <v>0</v>
      </c>
      <c r="L27" s="27">
        <f t="shared" ca="1" si="12"/>
        <v>0</v>
      </c>
      <c r="M27" s="27">
        <f t="shared" ca="1" si="12"/>
        <v>0</v>
      </c>
      <c r="N27" s="27">
        <f t="shared" ca="1" si="12"/>
        <v>0</v>
      </c>
      <c r="O27" s="27">
        <f t="shared" ca="1" si="12"/>
        <v>0</v>
      </c>
      <c r="P27" s="27">
        <f t="shared" ca="1" si="12"/>
        <v>0</v>
      </c>
      <c r="Q27" s="27">
        <f t="shared" ca="1" si="12"/>
        <v>0</v>
      </c>
      <c r="R27" s="27">
        <f t="shared" ca="1" si="12"/>
        <v>0</v>
      </c>
      <c r="S27" s="27">
        <f t="shared" ca="1" si="12"/>
        <v>0</v>
      </c>
      <c r="T27" s="27">
        <f t="shared" ca="1" si="12"/>
        <v>0</v>
      </c>
      <c r="U27" s="27">
        <f t="shared" ca="1" si="12"/>
        <v>0</v>
      </c>
      <c r="V27" s="27">
        <f t="shared" ca="1" si="12"/>
        <v>0</v>
      </c>
      <c r="W27" s="27">
        <f t="shared" ca="1" si="12"/>
        <v>0</v>
      </c>
      <c r="X27" s="27">
        <f t="shared" ca="1" si="12"/>
        <v>0</v>
      </c>
      <c r="Y27" s="27">
        <f t="shared" ca="1" si="12"/>
        <v>0</v>
      </c>
      <c r="Z27" s="27">
        <f t="shared" ca="1" si="12"/>
        <v>0</v>
      </c>
      <c r="AA27" s="27">
        <f t="shared" ca="1" si="12"/>
        <v>0</v>
      </c>
      <c r="AB27" s="27">
        <f t="shared" ca="1" si="12"/>
        <v>0</v>
      </c>
      <c r="AC27" s="27">
        <f t="shared" ca="1" si="12"/>
        <v>0</v>
      </c>
      <c r="AD27" s="27">
        <f t="shared" ca="1" si="12"/>
        <v>0</v>
      </c>
      <c r="AE27" s="27">
        <f t="shared" ca="1" si="12"/>
        <v>0</v>
      </c>
      <c r="AF27" s="27">
        <f t="shared" ca="1" si="12"/>
        <v>0</v>
      </c>
      <c r="AG27" s="27">
        <f t="shared" ca="1" si="12"/>
        <v>0</v>
      </c>
      <c r="AH27" s="27">
        <f t="shared" ca="1" si="12"/>
        <v>0</v>
      </c>
      <c r="AI27" s="27">
        <f t="shared" ca="1" si="12"/>
        <v>0</v>
      </c>
      <c r="AJ27" s="27">
        <f t="shared" ca="1" si="12"/>
        <v>0</v>
      </c>
      <c r="AK27" s="27">
        <f t="shared" ca="1" si="12"/>
        <v>0</v>
      </c>
      <c r="AL27" s="27">
        <f t="shared" ca="1" si="12"/>
        <v>0</v>
      </c>
      <c r="AM27" s="27">
        <f t="shared" ca="1" si="12"/>
        <v>0</v>
      </c>
      <c r="AN27" s="27">
        <f t="shared" ca="1" si="12"/>
        <v>0</v>
      </c>
      <c r="AO27" s="27">
        <f t="shared" ca="1" si="12"/>
        <v>0</v>
      </c>
      <c r="AP27" s="27">
        <f t="shared" ca="1" si="12"/>
        <v>0</v>
      </c>
      <c r="AQ27" s="27">
        <f t="shared" ca="1" si="12"/>
        <v>0</v>
      </c>
      <c r="AR27" s="27">
        <f t="shared" ca="1" si="12"/>
        <v>0</v>
      </c>
      <c r="AS27" s="27">
        <f t="shared" ca="1" si="12"/>
        <v>0</v>
      </c>
      <c r="AT27" s="27">
        <f t="shared" ca="1" si="12"/>
        <v>0</v>
      </c>
      <c r="AU27" s="27">
        <f t="shared" ca="1" si="12"/>
        <v>0</v>
      </c>
      <c r="AV27" s="27">
        <f t="shared" ca="1" si="12"/>
        <v>0</v>
      </c>
      <c r="AW27" s="27">
        <f t="shared" ca="1" si="12"/>
        <v>0</v>
      </c>
      <c r="AX27" s="27">
        <f t="shared" ca="1" si="12"/>
        <v>0</v>
      </c>
      <c r="AY27" s="27">
        <f t="shared" ca="1" si="12"/>
        <v>0</v>
      </c>
      <c r="AZ27" s="27">
        <f t="shared" ca="1" si="12"/>
        <v>0</v>
      </c>
      <c r="BA27" s="27">
        <f t="shared" ca="1" si="12"/>
        <v>0</v>
      </c>
      <c r="BB27" s="27">
        <f t="shared" ca="1" si="12"/>
        <v>0</v>
      </c>
      <c r="BC27" s="27">
        <f t="shared" ca="1" si="12"/>
        <v>0</v>
      </c>
      <c r="BD27" s="27">
        <f t="shared" ca="1" si="12"/>
        <v>0</v>
      </c>
      <c r="BE27" s="27">
        <f t="shared" ca="1" si="12"/>
        <v>0</v>
      </c>
      <c r="BF27" s="27">
        <f t="shared" ca="1" si="12"/>
        <v>0</v>
      </c>
      <c r="BG27" s="27">
        <f t="shared" ca="1" si="12"/>
        <v>0</v>
      </c>
      <c r="BH27" s="27">
        <f t="shared" ca="1" si="12"/>
        <v>0</v>
      </c>
      <c r="BI27" s="27">
        <f t="shared" ca="1" si="12"/>
        <v>0</v>
      </c>
      <c r="BJ27" s="27">
        <f t="shared" ca="1" si="12"/>
        <v>0</v>
      </c>
      <c r="BK27" s="27">
        <f t="shared" ca="1" si="12"/>
        <v>0</v>
      </c>
      <c r="BL27" s="27">
        <f t="shared" ca="1" si="12"/>
        <v>0</v>
      </c>
      <c r="BM27" s="27">
        <f t="shared" ca="1" si="12"/>
        <v>0</v>
      </c>
      <c r="BN27" s="27">
        <f t="shared" ca="1" si="12"/>
        <v>0</v>
      </c>
      <c r="BO27" s="27">
        <f t="shared" ref="BO27:CD27" ca="1" si="13">SUM(BO21:BO26)</f>
        <v>0</v>
      </c>
      <c r="BP27" s="27">
        <f t="shared" ca="1" si="13"/>
        <v>0</v>
      </c>
      <c r="BQ27" s="27">
        <f t="shared" ca="1" si="13"/>
        <v>0</v>
      </c>
      <c r="BR27" s="27">
        <f t="shared" ca="1" si="13"/>
        <v>0</v>
      </c>
      <c r="BS27" s="27">
        <f t="shared" ca="1" si="13"/>
        <v>0</v>
      </c>
      <c r="BT27" s="27">
        <f t="shared" ca="1" si="13"/>
        <v>0</v>
      </c>
      <c r="BU27" s="27">
        <f t="shared" ca="1" si="13"/>
        <v>0</v>
      </c>
      <c r="BV27" s="27">
        <f t="shared" ca="1" si="13"/>
        <v>0</v>
      </c>
      <c r="BW27" s="27">
        <f t="shared" ca="1" si="13"/>
        <v>0</v>
      </c>
      <c r="BX27" s="27">
        <f t="shared" ca="1" si="13"/>
        <v>0</v>
      </c>
      <c r="BY27" s="27">
        <f t="shared" ca="1" si="13"/>
        <v>0</v>
      </c>
      <c r="BZ27" s="27">
        <f t="shared" ca="1" si="13"/>
        <v>0</v>
      </c>
      <c r="CA27" s="27">
        <f t="shared" ca="1" si="13"/>
        <v>0</v>
      </c>
      <c r="CB27" s="27">
        <f t="shared" ca="1" si="13"/>
        <v>0</v>
      </c>
      <c r="CC27" s="27">
        <f t="shared" ca="1" si="13"/>
        <v>0</v>
      </c>
      <c r="CD27" s="27">
        <f t="shared" ca="1" si="13"/>
        <v>0</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216</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67" t="s">
        <v>219</v>
      </c>
      <c r="B30" s="49"/>
      <c r="C30" s="5">
        <f ca="1">C15</f>
        <v>0</v>
      </c>
      <c r="D30" s="5">
        <f t="shared" ref="D30:BO30" ca="1" si="14">D15</f>
        <v>0</v>
      </c>
      <c r="E30" s="5">
        <f t="shared" ca="1" si="14"/>
        <v>0</v>
      </c>
      <c r="F30" s="5">
        <f t="shared" ca="1" si="14"/>
        <v>0</v>
      </c>
      <c r="G30" s="5">
        <f t="shared" ca="1" si="14"/>
        <v>0</v>
      </c>
      <c r="H30" s="5">
        <f t="shared" ca="1" si="14"/>
        <v>0</v>
      </c>
      <c r="I30" s="5">
        <f t="shared" ca="1" si="14"/>
        <v>0</v>
      </c>
      <c r="J30" s="5">
        <f t="shared" ca="1" si="14"/>
        <v>0</v>
      </c>
      <c r="K30" s="5">
        <f t="shared" ca="1" si="14"/>
        <v>0</v>
      </c>
      <c r="L30" s="5">
        <f t="shared" ca="1" si="14"/>
        <v>0</v>
      </c>
      <c r="M30" s="5">
        <f t="shared" ca="1" si="14"/>
        <v>0</v>
      </c>
      <c r="N30" s="5">
        <f t="shared" ca="1" si="14"/>
        <v>0</v>
      </c>
      <c r="O30" s="5">
        <f t="shared" ca="1" si="14"/>
        <v>0</v>
      </c>
      <c r="P30" s="5">
        <f t="shared" ca="1" si="14"/>
        <v>0</v>
      </c>
      <c r="Q30" s="5">
        <f t="shared" ca="1" si="14"/>
        <v>0</v>
      </c>
      <c r="R30" s="5">
        <f t="shared" ca="1" si="14"/>
        <v>0</v>
      </c>
      <c r="S30" s="5">
        <f t="shared" ca="1" si="14"/>
        <v>0</v>
      </c>
      <c r="T30" s="5">
        <f t="shared" ca="1" si="14"/>
        <v>0</v>
      </c>
      <c r="U30" s="5">
        <f t="shared" ca="1" si="14"/>
        <v>0</v>
      </c>
      <c r="V30" s="5">
        <f t="shared" ca="1" si="14"/>
        <v>0</v>
      </c>
      <c r="W30" s="5">
        <f t="shared" ca="1" si="14"/>
        <v>0</v>
      </c>
      <c r="X30" s="5">
        <f t="shared" ca="1" si="14"/>
        <v>0</v>
      </c>
      <c r="Y30" s="5">
        <f t="shared" ca="1" si="14"/>
        <v>0</v>
      </c>
      <c r="Z30" s="5">
        <f t="shared" ca="1" si="14"/>
        <v>0</v>
      </c>
      <c r="AA30" s="5">
        <f t="shared" ca="1" si="14"/>
        <v>0</v>
      </c>
      <c r="AB30" s="5">
        <f t="shared" ca="1" si="14"/>
        <v>0</v>
      </c>
      <c r="AC30" s="5">
        <f t="shared" ca="1" si="14"/>
        <v>0</v>
      </c>
      <c r="AD30" s="5">
        <f t="shared" ca="1" si="14"/>
        <v>0</v>
      </c>
      <c r="AE30" s="5">
        <f t="shared" ca="1" si="14"/>
        <v>0</v>
      </c>
      <c r="AF30" s="5">
        <f t="shared" ca="1" si="14"/>
        <v>0</v>
      </c>
      <c r="AG30" s="5">
        <f t="shared" ca="1" si="14"/>
        <v>0</v>
      </c>
      <c r="AH30" s="5">
        <f t="shared" ca="1" si="14"/>
        <v>0</v>
      </c>
      <c r="AI30" s="5">
        <f t="shared" ca="1" si="14"/>
        <v>0</v>
      </c>
      <c r="AJ30" s="5">
        <f t="shared" ca="1" si="14"/>
        <v>0</v>
      </c>
      <c r="AK30" s="5">
        <f t="shared" ca="1" si="14"/>
        <v>0</v>
      </c>
      <c r="AL30" s="5">
        <f t="shared" ca="1" si="14"/>
        <v>0</v>
      </c>
      <c r="AM30" s="5">
        <f t="shared" ca="1" si="14"/>
        <v>0</v>
      </c>
      <c r="AN30" s="5">
        <f t="shared" ca="1" si="14"/>
        <v>0</v>
      </c>
      <c r="AO30" s="5">
        <f t="shared" ca="1" si="14"/>
        <v>0</v>
      </c>
      <c r="AP30" s="5">
        <f t="shared" ca="1" si="14"/>
        <v>0</v>
      </c>
      <c r="AQ30" s="5">
        <f t="shared" ca="1" si="14"/>
        <v>0</v>
      </c>
      <c r="AR30" s="5">
        <f t="shared" ca="1" si="14"/>
        <v>0</v>
      </c>
      <c r="AS30" s="5">
        <f t="shared" ca="1" si="14"/>
        <v>0</v>
      </c>
      <c r="AT30" s="5">
        <f t="shared" ca="1" si="14"/>
        <v>0</v>
      </c>
      <c r="AU30" s="5">
        <f t="shared" ca="1" si="14"/>
        <v>0</v>
      </c>
      <c r="AV30" s="5">
        <f t="shared" ca="1" si="14"/>
        <v>0</v>
      </c>
      <c r="AW30" s="5">
        <f t="shared" ca="1" si="14"/>
        <v>0</v>
      </c>
      <c r="AX30" s="5">
        <f t="shared" ca="1" si="14"/>
        <v>0</v>
      </c>
      <c r="AY30" s="5">
        <f t="shared" ca="1" si="14"/>
        <v>0</v>
      </c>
      <c r="AZ30" s="5">
        <f t="shared" ca="1" si="14"/>
        <v>0</v>
      </c>
      <c r="BA30" s="5">
        <f t="shared" ca="1" si="14"/>
        <v>0</v>
      </c>
      <c r="BB30" s="5">
        <f t="shared" ca="1" si="14"/>
        <v>0</v>
      </c>
      <c r="BC30" s="5">
        <f t="shared" ca="1" si="14"/>
        <v>0</v>
      </c>
      <c r="BD30" s="5">
        <f t="shared" ca="1" si="14"/>
        <v>0</v>
      </c>
      <c r="BE30" s="5">
        <f t="shared" ca="1" si="14"/>
        <v>0</v>
      </c>
      <c r="BF30" s="5">
        <f t="shared" ca="1" si="14"/>
        <v>0</v>
      </c>
      <c r="BG30" s="5">
        <f t="shared" ca="1" si="14"/>
        <v>0</v>
      </c>
      <c r="BH30" s="5">
        <f t="shared" ca="1" si="14"/>
        <v>0</v>
      </c>
      <c r="BI30" s="5">
        <f t="shared" ca="1" si="14"/>
        <v>0</v>
      </c>
      <c r="BJ30" s="5">
        <f t="shared" ca="1" si="14"/>
        <v>0</v>
      </c>
      <c r="BK30" s="5">
        <f t="shared" ca="1" si="14"/>
        <v>0</v>
      </c>
      <c r="BL30" s="5">
        <f t="shared" ca="1" si="14"/>
        <v>0</v>
      </c>
      <c r="BM30" s="5">
        <f t="shared" ca="1" si="14"/>
        <v>0</v>
      </c>
      <c r="BN30" s="5">
        <f t="shared" ca="1" si="14"/>
        <v>0</v>
      </c>
      <c r="BO30" s="5">
        <f t="shared" ca="1" si="14"/>
        <v>0</v>
      </c>
      <c r="BP30" s="5">
        <f t="shared" ref="BP30:CD30" ca="1" si="15">BP15</f>
        <v>0</v>
      </c>
      <c r="BQ30" s="5">
        <f t="shared" ca="1" si="15"/>
        <v>0</v>
      </c>
      <c r="BR30" s="5">
        <f t="shared" ca="1" si="15"/>
        <v>0</v>
      </c>
      <c r="BS30" s="5">
        <f t="shared" ca="1" si="15"/>
        <v>0</v>
      </c>
      <c r="BT30" s="5">
        <f t="shared" ca="1" si="15"/>
        <v>0</v>
      </c>
      <c r="BU30" s="5">
        <f t="shared" ca="1" si="15"/>
        <v>0</v>
      </c>
      <c r="BV30" s="5">
        <f t="shared" ca="1" si="15"/>
        <v>0</v>
      </c>
      <c r="BW30" s="5">
        <f t="shared" ca="1" si="15"/>
        <v>0</v>
      </c>
      <c r="BX30" s="5">
        <f t="shared" ca="1" si="15"/>
        <v>0</v>
      </c>
      <c r="BY30" s="5">
        <f t="shared" ca="1" si="15"/>
        <v>0</v>
      </c>
      <c r="BZ30" s="5">
        <f t="shared" ca="1" si="15"/>
        <v>0</v>
      </c>
      <c r="CA30" s="5">
        <f t="shared" ca="1" si="15"/>
        <v>0</v>
      </c>
      <c r="CB30" s="5">
        <f t="shared" ca="1" si="15"/>
        <v>0</v>
      </c>
      <c r="CC30" s="5">
        <f t="shared" ca="1" si="15"/>
        <v>0</v>
      </c>
      <c r="CD30" s="5">
        <f t="shared" ca="1" si="15"/>
        <v>0</v>
      </c>
      <c r="CE30" s="5"/>
    </row>
    <row r="31" spans="1:83" x14ac:dyDescent="0.25">
      <c r="A31" s="67" t="s">
        <v>221</v>
      </c>
      <c r="B31" s="49"/>
      <c r="C31" s="5">
        <f t="shared" ref="C31:BN31" ca="1" si="16">-C27</f>
        <v>0</v>
      </c>
      <c r="D31" s="5">
        <f t="shared" ca="1" si="16"/>
        <v>0</v>
      </c>
      <c r="E31" s="5">
        <f t="shared" ca="1" si="16"/>
        <v>0</v>
      </c>
      <c r="F31" s="5">
        <f t="shared" ca="1" si="16"/>
        <v>0</v>
      </c>
      <c r="G31" s="5">
        <f t="shared" ca="1" si="16"/>
        <v>0</v>
      </c>
      <c r="H31" s="5">
        <f t="shared" ca="1" si="16"/>
        <v>0</v>
      </c>
      <c r="I31" s="5">
        <f t="shared" ca="1" si="16"/>
        <v>0</v>
      </c>
      <c r="J31" s="5">
        <f t="shared" ca="1" si="16"/>
        <v>0</v>
      </c>
      <c r="K31" s="5">
        <f t="shared" ca="1" si="16"/>
        <v>0</v>
      </c>
      <c r="L31" s="5">
        <f t="shared" ca="1" si="16"/>
        <v>0</v>
      </c>
      <c r="M31" s="5">
        <f t="shared" ca="1" si="16"/>
        <v>0</v>
      </c>
      <c r="N31" s="5">
        <f t="shared" ca="1" si="16"/>
        <v>0</v>
      </c>
      <c r="O31" s="5">
        <f t="shared" ca="1" si="16"/>
        <v>0</v>
      </c>
      <c r="P31" s="5">
        <f t="shared" ca="1" si="16"/>
        <v>0</v>
      </c>
      <c r="Q31" s="5">
        <f t="shared" ca="1" si="16"/>
        <v>0</v>
      </c>
      <c r="R31" s="5">
        <f t="shared" ca="1" si="16"/>
        <v>0</v>
      </c>
      <c r="S31" s="5">
        <f t="shared" ca="1" si="16"/>
        <v>0</v>
      </c>
      <c r="T31" s="5">
        <f t="shared" ca="1" si="16"/>
        <v>0</v>
      </c>
      <c r="U31" s="5">
        <f t="shared" ca="1" si="16"/>
        <v>0</v>
      </c>
      <c r="V31" s="5">
        <f t="shared" ca="1" si="16"/>
        <v>0</v>
      </c>
      <c r="W31" s="5">
        <f t="shared" ca="1" si="16"/>
        <v>0</v>
      </c>
      <c r="X31" s="5">
        <f t="shared" ca="1" si="16"/>
        <v>0</v>
      </c>
      <c r="Y31" s="5">
        <f t="shared" ca="1" si="16"/>
        <v>0</v>
      </c>
      <c r="Z31" s="5">
        <f t="shared" ca="1" si="16"/>
        <v>0</v>
      </c>
      <c r="AA31" s="5">
        <f t="shared" ca="1" si="16"/>
        <v>0</v>
      </c>
      <c r="AB31" s="5">
        <f t="shared" ca="1" si="16"/>
        <v>0</v>
      </c>
      <c r="AC31" s="5">
        <f t="shared" ca="1" si="16"/>
        <v>0</v>
      </c>
      <c r="AD31" s="5">
        <f t="shared" ca="1" si="16"/>
        <v>0</v>
      </c>
      <c r="AE31" s="5">
        <f t="shared" ca="1" si="16"/>
        <v>0</v>
      </c>
      <c r="AF31" s="5">
        <f t="shared" ca="1" si="16"/>
        <v>0</v>
      </c>
      <c r="AG31" s="5">
        <f t="shared" ca="1" si="16"/>
        <v>0</v>
      </c>
      <c r="AH31" s="5">
        <f t="shared" ca="1" si="16"/>
        <v>0</v>
      </c>
      <c r="AI31" s="5">
        <f t="shared" ca="1" si="16"/>
        <v>0</v>
      </c>
      <c r="AJ31" s="5">
        <f t="shared" ca="1" si="16"/>
        <v>0</v>
      </c>
      <c r="AK31" s="5">
        <f t="shared" ca="1" si="16"/>
        <v>0</v>
      </c>
      <c r="AL31" s="5">
        <f t="shared" ca="1" si="16"/>
        <v>0</v>
      </c>
      <c r="AM31" s="5">
        <f t="shared" ca="1" si="16"/>
        <v>0</v>
      </c>
      <c r="AN31" s="5">
        <f t="shared" ca="1" si="16"/>
        <v>0</v>
      </c>
      <c r="AO31" s="5">
        <f t="shared" ca="1" si="16"/>
        <v>0</v>
      </c>
      <c r="AP31" s="5">
        <f t="shared" ca="1" si="16"/>
        <v>0</v>
      </c>
      <c r="AQ31" s="5">
        <f t="shared" ca="1" si="16"/>
        <v>0</v>
      </c>
      <c r="AR31" s="5">
        <f t="shared" ca="1" si="16"/>
        <v>0</v>
      </c>
      <c r="AS31" s="5">
        <f t="shared" ca="1" si="16"/>
        <v>0</v>
      </c>
      <c r="AT31" s="5">
        <f t="shared" ca="1" si="16"/>
        <v>0</v>
      </c>
      <c r="AU31" s="5">
        <f t="shared" ca="1" si="16"/>
        <v>0</v>
      </c>
      <c r="AV31" s="5">
        <f t="shared" ca="1" si="16"/>
        <v>0</v>
      </c>
      <c r="AW31" s="5">
        <f t="shared" ca="1" si="16"/>
        <v>0</v>
      </c>
      <c r="AX31" s="5">
        <f t="shared" ca="1" si="16"/>
        <v>0</v>
      </c>
      <c r="AY31" s="5">
        <f t="shared" ca="1" si="16"/>
        <v>0</v>
      </c>
      <c r="AZ31" s="5">
        <f t="shared" ca="1" si="16"/>
        <v>0</v>
      </c>
      <c r="BA31" s="5">
        <f t="shared" ca="1" si="16"/>
        <v>0</v>
      </c>
      <c r="BB31" s="5">
        <f t="shared" ca="1" si="16"/>
        <v>0</v>
      </c>
      <c r="BC31" s="5">
        <f t="shared" ca="1" si="16"/>
        <v>0</v>
      </c>
      <c r="BD31" s="5">
        <f t="shared" ca="1" si="16"/>
        <v>0</v>
      </c>
      <c r="BE31" s="5">
        <f t="shared" ca="1" si="16"/>
        <v>0</v>
      </c>
      <c r="BF31" s="5">
        <f t="shared" ca="1" si="16"/>
        <v>0</v>
      </c>
      <c r="BG31" s="5">
        <f t="shared" ca="1" si="16"/>
        <v>0</v>
      </c>
      <c r="BH31" s="5">
        <f t="shared" ca="1" si="16"/>
        <v>0</v>
      </c>
      <c r="BI31" s="5">
        <f t="shared" ca="1" si="16"/>
        <v>0</v>
      </c>
      <c r="BJ31" s="5">
        <f t="shared" ca="1" si="16"/>
        <v>0</v>
      </c>
      <c r="BK31" s="5">
        <f t="shared" ca="1" si="16"/>
        <v>0</v>
      </c>
      <c r="BL31" s="5">
        <f t="shared" ca="1" si="16"/>
        <v>0</v>
      </c>
      <c r="BM31" s="5">
        <f t="shared" ca="1" si="16"/>
        <v>0</v>
      </c>
      <c r="BN31" s="5">
        <f t="shared" ca="1" si="16"/>
        <v>0</v>
      </c>
      <c r="BO31" s="5">
        <f t="shared" ref="BO31:CD31" ca="1" si="17">-BO27</f>
        <v>0</v>
      </c>
      <c r="BP31" s="5">
        <f t="shared" ca="1" si="17"/>
        <v>0</v>
      </c>
      <c r="BQ31" s="5">
        <f t="shared" ca="1" si="17"/>
        <v>0</v>
      </c>
      <c r="BR31" s="5">
        <f t="shared" ca="1" si="17"/>
        <v>0</v>
      </c>
      <c r="BS31" s="5">
        <f t="shared" ca="1" si="17"/>
        <v>0</v>
      </c>
      <c r="BT31" s="5">
        <f t="shared" ca="1" si="17"/>
        <v>0</v>
      </c>
      <c r="BU31" s="5">
        <f t="shared" ca="1" si="17"/>
        <v>0</v>
      </c>
      <c r="BV31" s="5">
        <f t="shared" ca="1" si="17"/>
        <v>0</v>
      </c>
      <c r="BW31" s="5">
        <f t="shared" ca="1" si="17"/>
        <v>0</v>
      </c>
      <c r="BX31" s="5">
        <f t="shared" ca="1" si="17"/>
        <v>0</v>
      </c>
      <c r="BY31" s="5">
        <f t="shared" ca="1" si="17"/>
        <v>0</v>
      </c>
      <c r="BZ31" s="5">
        <f t="shared" ca="1" si="17"/>
        <v>0</v>
      </c>
      <c r="CA31" s="5">
        <f t="shared" ca="1" si="17"/>
        <v>0</v>
      </c>
      <c r="CB31" s="5">
        <f t="shared" ca="1" si="17"/>
        <v>0</v>
      </c>
      <c r="CC31" s="5">
        <f t="shared" ca="1" si="17"/>
        <v>0</v>
      </c>
      <c r="CD31" s="5">
        <f t="shared" ca="1" si="17"/>
        <v>0</v>
      </c>
      <c r="CE31" s="5"/>
    </row>
    <row r="32" spans="1:83" x14ac:dyDescent="0.25">
      <c r="A32" s="67" t="s">
        <v>220</v>
      </c>
      <c r="B32" s="49"/>
      <c r="C32" s="5">
        <f t="shared" ref="C32:BN32" si="18">IF(C4=Inservice,-C20,0)*(1-BookIncomeTax)</f>
        <v>0</v>
      </c>
      <c r="D32" s="5">
        <f t="shared" ca="1" si="18"/>
        <v>0</v>
      </c>
      <c r="E32" s="5">
        <f t="shared" ca="1" si="18"/>
        <v>0</v>
      </c>
      <c r="F32" s="5">
        <f t="shared" ca="1" si="18"/>
        <v>0</v>
      </c>
      <c r="G32" s="5">
        <f t="shared" ca="1" si="18"/>
        <v>0</v>
      </c>
      <c r="H32" s="5">
        <f t="shared" ca="1" si="18"/>
        <v>0</v>
      </c>
      <c r="I32" s="5">
        <f t="shared" ca="1" si="18"/>
        <v>0</v>
      </c>
      <c r="J32" s="5">
        <f t="shared" ca="1" si="18"/>
        <v>0</v>
      </c>
      <c r="K32" s="5">
        <f t="shared" ca="1" si="18"/>
        <v>0</v>
      </c>
      <c r="L32" s="5">
        <f t="shared" ca="1" si="18"/>
        <v>0</v>
      </c>
      <c r="M32" s="5">
        <f t="shared" ca="1" si="18"/>
        <v>0</v>
      </c>
      <c r="N32" s="5">
        <f t="shared" ca="1" si="18"/>
        <v>0</v>
      </c>
      <c r="O32" s="5">
        <f t="shared" ca="1" si="18"/>
        <v>0</v>
      </c>
      <c r="P32" s="5">
        <f t="shared" ca="1" si="18"/>
        <v>0</v>
      </c>
      <c r="Q32" s="5">
        <f t="shared" ca="1" si="18"/>
        <v>0</v>
      </c>
      <c r="R32" s="5">
        <f t="shared" ca="1" si="18"/>
        <v>0</v>
      </c>
      <c r="S32" s="5">
        <f t="shared" ca="1" si="18"/>
        <v>0</v>
      </c>
      <c r="T32" s="5">
        <f t="shared" ca="1" si="18"/>
        <v>0</v>
      </c>
      <c r="U32" s="5">
        <f t="shared" ca="1" si="18"/>
        <v>0</v>
      </c>
      <c r="V32" s="5">
        <f t="shared" ca="1" si="18"/>
        <v>0</v>
      </c>
      <c r="W32" s="5">
        <f t="shared" ca="1" si="18"/>
        <v>0</v>
      </c>
      <c r="X32" s="5">
        <f t="shared" ca="1" si="18"/>
        <v>0</v>
      </c>
      <c r="Y32" s="5">
        <f t="shared" ca="1" si="18"/>
        <v>0</v>
      </c>
      <c r="Z32" s="5">
        <f t="shared" ca="1" si="18"/>
        <v>0</v>
      </c>
      <c r="AA32" s="5">
        <f t="shared" ca="1" si="18"/>
        <v>0</v>
      </c>
      <c r="AB32" s="5">
        <f t="shared" ca="1" si="18"/>
        <v>0</v>
      </c>
      <c r="AC32" s="5">
        <f t="shared" ca="1" si="18"/>
        <v>0</v>
      </c>
      <c r="AD32" s="5">
        <f t="shared" ca="1" si="18"/>
        <v>0</v>
      </c>
      <c r="AE32" s="5">
        <f t="shared" ca="1" si="18"/>
        <v>0</v>
      </c>
      <c r="AF32" s="5">
        <f t="shared" ca="1" si="18"/>
        <v>0</v>
      </c>
      <c r="AG32" s="5">
        <f t="shared" ca="1" si="18"/>
        <v>0</v>
      </c>
      <c r="AH32" s="5">
        <f t="shared" ca="1" si="18"/>
        <v>0</v>
      </c>
      <c r="AI32" s="5">
        <f t="shared" ca="1" si="18"/>
        <v>0</v>
      </c>
      <c r="AJ32" s="5">
        <f t="shared" ca="1" si="18"/>
        <v>0</v>
      </c>
      <c r="AK32" s="5">
        <f t="shared" ca="1" si="18"/>
        <v>0</v>
      </c>
      <c r="AL32" s="5">
        <f t="shared" ca="1" si="18"/>
        <v>0</v>
      </c>
      <c r="AM32" s="5">
        <f t="shared" ca="1" si="18"/>
        <v>0</v>
      </c>
      <c r="AN32" s="5">
        <f t="shared" ca="1" si="18"/>
        <v>0</v>
      </c>
      <c r="AO32" s="5">
        <f t="shared" ca="1" si="18"/>
        <v>0</v>
      </c>
      <c r="AP32" s="5">
        <f t="shared" ca="1" si="18"/>
        <v>0</v>
      </c>
      <c r="AQ32" s="5">
        <f t="shared" ca="1" si="18"/>
        <v>0</v>
      </c>
      <c r="AR32" s="5">
        <f t="shared" ca="1" si="18"/>
        <v>0</v>
      </c>
      <c r="AS32" s="5">
        <f t="shared" ca="1" si="18"/>
        <v>0</v>
      </c>
      <c r="AT32" s="5">
        <f t="shared" ca="1" si="18"/>
        <v>0</v>
      </c>
      <c r="AU32" s="5">
        <f t="shared" ca="1" si="18"/>
        <v>0</v>
      </c>
      <c r="AV32" s="5">
        <f t="shared" ca="1" si="18"/>
        <v>0</v>
      </c>
      <c r="AW32" s="5">
        <f t="shared" ca="1" si="18"/>
        <v>0</v>
      </c>
      <c r="AX32" s="5">
        <f t="shared" ca="1" si="18"/>
        <v>0</v>
      </c>
      <c r="AY32" s="5">
        <f t="shared" ca="1" si="18"/>
        <v>0</v>
      </c>
      <c r="AZ32" s="5">
        <f t="shared" ca="1" si="18"/>
        <v>0</v>
      </c>
      <c r="BA32" s="5">
        <f t="shared" ca="1" si="18"/>
        <v>0</v>
      </c>
      <c r="BB32" s="5">
        <f t="shared" ca="1" si="18"/>
        <v>0</v>
      </c>
      <c r="BC32" s="5">
        <f t="shared" ca="1" si="18"/>
        <v>0</v>
      </c>
      <c r="BD32" s="5">
        <f t="shared" ca="1" si="18"/>
        <v>0</v>
      </c>
      <c r="BE32" s="5">
        <f t="shared" ca="1" si="18"/>
        <v>0</v>
      </c>
      <c r="BF32" s="5">
        <f t="shared" ca="1" si="18"/>
        <v>0</v>
      </c>
      <c r="BG32" s="5">
        <f t="shared" ca="1" si="18"/>
        <v>0</v>
      </c>
      <c r="BH32" s="5">
        <f t="shared" ca="1" si="18"/>
        <v>0</v>
      </c>
      <c r="BI32" s="5">
        <f t="shared" ca="1" si="18"/>
        <v>0</v>
      </c>
      <c r="BJ32" s="5">
        <f t="shared" ca="1" si="18"/>
        <v>0</v>
      </c>
      <c r="BK32" s="5">
        <f t="shared" ca="1" si="18"/>
        <v>0</v>
      </c>
      <c r="BL32" s="5">
        <f t="shared" ca="1" si="18"/>
        <v>0</v>
      </c>
      <c r="BM32" s="5">
        <f t="shared" ca="1" si="18"/>
        <v>0</v>
      </c>
      <c r="BN32" s="5">
        <f t="shared" ca="1" si="18"/>
        <v>0</v>
      </c>
      <c r="BO32" s="5">
        <f t="shared" ref="BO32:CD32" ca="1" si="19">IF(BO4=Inservice,-BO20,0)*(1-BookIncomeTax)</f>
        <v>0</v>
      </c>
      <c r="BP32" s="5">
        <f t="shared" ca="1" si="19"/>
        <v>0</v>
      </c>
      <c r="BQ32" s="5">
        <f t="shared" ca="1" si="19"/>
        <v>0</v>
      </c>
      <c r="BR32" s="5">
        <f t="shared" ca="1" si="19"/>
        <v>0</v>
      </c>
      <c r="BS32" s="5">
        <f t="shared" ca="1" si="19"/>
        <v>0</v>
      </c>
      <c r="BT32" s="5">
        <f t="shared" ca="1" si="19"/>
        <v>0</v>
      </c>
      <c r="BU32" s="5">
        <f t="shared" ca="1" si="19"/>
        <v>0</v>
      </c>
      <c r="BV32" s="5">
        <f t="shared" ca="1" si="19"/>
        <v>0</v>
      </c>
      <c r="BW32" s="5">
        <f t="shared" ca="1" si="19"/>
        <v>0</v>
      </c>
      <c r="BX32" s="5">
        <f t="shared" ca="1" si="19"/>
        <v>0</v>
      </c>
      <c r="BY32" s="5">
        <f t="shared" ca="1" si="19"/>
        <v>0</v>
      </c>
      <c r="BZ32" s="5">
        <f t="shared" ca="1" si="19"/>
        <v>0</v>
      </c>
      <c r="CA32" s="5">
        <f t="shared" ca="1" si="19"/>
        <v>0</v>
      </c>
      <c r="CB32" s="5">
        <f t="shared" ca="1" si="19"/>
        <v>0</v>
      </c>
      <c r="CC32" s="5">
        <f t="shared" ca="1" si="19"/>
        <v>0</v>
      </c>
      <c r="CD32" s="5">
        <f t="shared" ca="1" si="19"/>
        <v>0</v>
      </c>
      <c r="CE32" s="31"/>
    </row>
    <row r="33" spans="1:83" x14ac:dyDescent="0.25">
      <c r="A33" s="53" t="s">
        <v>125</v>
      </c>
      <c r="B33" s="54"/>
      <c r="C33" s="27">
        <f t="shared" ref="C33:L33" ca="1" si="20">SUM(C30:C32)</f>
        <v>0</v>
      </c>
      <c r="D33" s="27">
        <f t="shared" ca="1" si="20"/>
        <v>0</v>
      </c>
      <c r="E33" s="27">
        <f t="shared" ca="1" si="20"/>
        <v>0</v>
      </c>
      <c r="F33" s="27">
        <f t="shared" ca="1" si="20"/>
        <v>0</v>
      </c>
      <c r="G33" s="27">
        <f t="shared" ca="1" si="20"/>
        <v>0</v>
      </c>
      <c r="H33" s="27">
        <f t="shared" ca="1" si="20"/>
        <v>0</v>
      </c>
      <c r="I33" s="27">
        <f t="shared" ca="1" si="20"/>
        <v>0</v>
      </c>
      <c r="J33" s="27">
        <f t="shared" ca="1" si="20"/>
        <v>0</v>
      </c>
      <c r="K33" s="27">
        <f t="shared" ca="1" si="20"/>
        <v>0</v>
      </c>
      <c r="L33" s="27">
        <f t="shared" ca="1" si="20"/>
        <v>0</v>
      </c>
      <c r="M33" s="27">
        <f t="shared" ref="M33:BX33" ca="1" si="21">SUM(M30:M32)</f>
        <v>0</v>
      </c>
      <c r="N33" s="27">
        <f t="shared" ca="1" si="21"/>
        <v>0</v>
      </c>
      <c r="O33" s="27">
        <f t="shared" ca="1" si="21"/>
        <v>0</v>
      </c>
      <c r="P33" s="27">
        <f t="shared" ca="1" si="21"/>
        <v>0</v>
      </c>
      <c r="Q33" s="27">
        <f t="shared" ca="1" si="21"/>
        <v>0</v>
      </c>
      <c r="R33" s="27">
        <f t="shared" ca="1" si="21"/>
        <v>0</v>
      </c>
      <c r="S33" s="27">
        <f t="shared" ca="1" si="21"/>
        <v>0</v>
      </c>
      <c r="T33" s="27">
        <f t="shared" ca="1" si="21"/>
        <v>0</v>
      </c>
      <c r="U33" s="27">
        <f t="shared" ca="1" si="21"/>
        <v>0</v>
      </c>
      <c r="V33" s="27">
        <f t="shared" ca="1" si="21"/>
        <v>0</v>
      </c>
      <c r="W33" s="27">
        <f t="shared" ca="1" si="21"/>
        <v>0</v>
      </c>
      <c r="X33" s="27">
        <f t="shared" ca="1" si="21"/>
        <v>0</v>
      </c>
      <c r="Y33" s="27">
        <f t="shared" ca="1" si="21"/>
        <v>0</v>
      </c>
      <c r="Z33" s="27">
        <f t="shared" ca="1" si="21"/>
        <v>0</v>
      </c>
      <c r="AA33" s="27">
        <f t="shared" ca="1" si="21"/>
        <v>0</v>
      </c>
      <c r="AB33" s="27">
        <f t="shared" ca="1" si="21"/>
        <v>0</v>
      </c>
      <c r="AC33" s="27">
        <f t="shared" ca="1" si="21"/>
        <v>0</v>
      </c>
      <c r="AD33" s="27">
        <f t="shared" ca="1" si="21"/>
        <v>0</v>
      </c>
      <c r="AE33" s="27">
        <f t="shared" ca="1" si="21"/>
        <v>0</v>
      </c>
      <c r="AF33" s="27">
        <f t="shared" ca="1" si="21"/>
        <v>0</v>
      </c>
      <c r="AG33" s="27">
        <f t="shared" ca="1" si="21"/>
        <v>0</v>
      </c>
      <c r="AH33" s="27">
        <f t="shared" ca="1" si="21"/>
        <v>0</v>
      </c>
      <c r="AI33" s="27">
        <f t="shared" ca="1" si="21"/>
        <v>0</v>
      </c>
      <c r="AJ33" s="27">
        <f t="shared" ca="1" si="21"/>
        <v>0</v>
      </c>
      <c r="AK33" s="27">
        <f t="shared" ca="1" si="21"/>
        <v>0</v>
      </c>
      <c r="AL33" s="27">
        <f t="shared" ca="1" si="21"/>
        <v>0</v>
      </c>
      <c r="AM33" s="27">
        <f t="shared" ca="1" si="21"/>
        <v>0</v>
      </c>
      <c r="AN33" s="27">
        <f t="shared" ca="1" si="21"/>
        <v>0</v>
      </c>
      <c r="AO33" s="27">
        <f t="shared" ca="1" si="21"/>
        <v>0</v>
      </c>
      <c r="AP33" s="27">
        <f t="shared" ca="1" si="21"/>
        <v>0</v>
      </c>
      <c r="AQ33" s="27">
        <f t="shared" ca="1" si="21"/>
        <v>0</v>
      </c>
      <c r="AR33" s="27">
        <f t="shared" ca="1" si="21"/>
        <v>0</v>
      </c>
      <c r="AS33" s="27">
        <f t="shared" ca="1" si="21"/>
        <v>0</v>
      </c>
      <c r="AT33" s="27">
        <f t="shared" ca="1" si="21"/>
        <v>0</v>
      </c>
      <c r="AU33" s="27">
        <f t="shared" ca="1" si="21"/>
        <v>0</v>
      </c>
      <c r="AV33" s="27">
        <f t="shared" ca="1" si="21"/>
        <v>0</v>
      </c>
      <c r="AW33" s="27">
        <f t="shared" ca="1" si="21"/>
        <v>0</v>
      </c>
      <c r="AX33" s="27">
        <f t="shared" ca="1" si="21"/>
        <v>0</v>
      </c>
      <c r="AY33" s="27">
        <f t="shared" ca="1" si="21"/>
        <v>0</v>
      </c>
      <c r="AZ33" s="27">
        <f t="shared" ca="1" si="21"/>
        <v>0</v>
      </c>
      <c r="BA33" s="27">
        <f t="shared" ca="1" si="21"/>
        <v>0</v>
      </c>
      <c r="BB33" s="27">
        <f t="shared" ca="1" si="21"/>
        <v>0</v>
      </c>
      <c r="BC33" s="27">
        <f t="shared" ca="1" si="21"/>
        <v>0</v>
      </c>
      <c r="BD33" s="27">
        <f t="shared" ca="1" si="21"/>
        <v>0</v>
      </c>
      <c r="BE33" s="27">
        <f t="shared" ca="1" si="21"/>
        <v>0</v>
      </c>
      <c r="BF33" s="27">
        <f t="shared" ca="1" si="21"/>
        <v>0</v>
      </c>
      <c r="BG33" s="27">
        <f t="shared" ca="1" si="21"/>
        <v>0</v>
      </c>
      <c r="BH33" s="27">
        <f t="shared" ca="1" si="21"/>
        <v>0</v>
      </c>
      <c r="BI33" s="27">
        <f t="shared" ca="1" si="21"/>
        <v>0</v>
      </c>
      <c r="BJ33" s="27">
        <f t="shared" ca="1" si="21"/>
        <v>0</v>
      </c>
      <c r="BK33" s="27">
        <f t="shared" ca="1" si="21"/>
        <v>0</v>
      </c>
      <c r="BL33" s="27">
        <f t="shared" ca="1" si="21"/>
        <v>0</v>
      </c>
      <c r="BM33" s="27">
        <f t="shared" ca="1" si="21"/>
        <v>0</v>
      </c>
      <c r="BN33" s="27">
        <f t="shared" ca="1" si="21"/>
        <v>0</v>
      </c>
      <c r="BO33" s="27">
        <f t="shared" ca="1" si="21"/>
        <v>0</v>
      </c>
      <c r="BP33" s="27">
        <f t="shared" ca="1" si="21"/>
        <v>0</v>
      </c>
      <c r="BQ33" s="27">
        <f t="shared" ca="1" si="21"/>
        <v>0</v>
      </c>
      <c r="BR33" s="27">
        <f t="shared" ca="1" si="21"/>
        <v>0</v>
      </c>
      <c r="BS33" s="27">
        <f t="shared" ca="1" si="21"/>
        <v>0</v>
      </c>
      <c r="BT33" s="27">
        <f t="shared" ca="1" si="21"/>
        <v>0</v>
      </c>
      <c r="BU33" s="27">
        <f t="shared" ca="1" si="21"/>
        <v>0</v>
      </c>
      <c r="BV33" s="27">
        <f t="shared" ca="1" si="21"/>
        <v>0</v>
      </c>
      <c r="BW33" s="27">
        <f t="shared" ca="1" si="21"/>
        <v>0</v>
      </c>
      <c r="BX33" s="27">
        <f t="shared" ca="1" si="21"/>
        <v>0</v>
      </c>
      <c r="BY33" s="27">
        <f t="shared" ref="BY33:CD33" ca="1" si="22">SUM(BY30:BY32)</f>
        <v>0</v>
      </c>
      <c r="BZ33" s="27">
        <f t="shared" ca="1" si="22"/>
        <v>0</v>
      </c>
      <c r="CA33" s="27">
        <f t="shared" ca="1" si="22"/>
        <v>0</v>
      </c>
      <c r="CB33" s="27">
        <f t="shared" ca="1" si="22"/>
        <v>0</v>
      </c>
      <c r="CC33" s="27">
        <f t="shared" ca="1" si="22"/>
        <v>0</v>
      </c>
      <c r="CD33" s="27">
        <f t="shared" ca="1" si="22"/>
        <v>0</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49"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67" t="s">
        <v>203</v>
      </c>
      <c r="B36" s="49"/>
      <c r="C36" s="5">
        <f ca="1">IF(ECR="yes",C33,IFERROR((+C10+C11+VLOOKUP(C4,'Revenues - Alt #2'!$C$3:$O$24,13,0))*$B$13*$B$14+C32+C31,C12*$B$13*$B$14+C32+C31))</f>
        <v>0</v>
      </c>
      <c r="D36" s="5">
        <f ca="1">IF(ECR="yes",D33,IFERROR((+D10+D11+VLOOKUP(D4,'Revenues - Alt #2'!$C$3:$O$24,13,0))*$B$13*$B$14+D32+D31,D12*$B$13*$B$14+D32+D31))</f>
        <v>0</v>
      </c>
      <c r="E36" s="5">
        <f ca="1">IF(ECR="yes",E33,IFERROR((+E10+E11+VLOOKUP(E4,'Revenues - Alt #2'!$C$3:$O$24,13,0))*$B$13*$B$14+E32+E31,E12*$B$13*$B$14+E32+E31))</f>
        <v>0</v>
      </c>
      <c r="F36" s="5">
        <f ca="1">IF(ECR="yes",F33,IFERROR((+F10+F11+VLOOKUP(F4,'Revenues - Alt #2'!$C$3:$O$24,13,0))*$B$13*$B$14+F32+F31,F12*$B$13*$B$14+F32+F31))</f>
        <v>0</v>
      </c>
      <c r="G36" s="5">
        <f ca="1">IF(ECR="yes",G33,IFERROR((+G10+G11+VLOOKUP(G4,'Revenues - Alt #2'!$C$3:$O$24,13,0))*$B$13*$B$14+G32+G31,G12*$B$13*$B$14+G32+G31))</f>
        <v>0</v>
      </c>
      <c r="H36" s="5">
        <f ca="1">IF(ECR="yes",H33,IFERROR((+H10+H11+VLOOKUP(H4,'Revenues - Alt #2'!$C$3:$O$24,13,0))*$B$13*$B$14+H32+H31,H12*$B$13*$B$14+H32+H31))</f>
        <v>0</v>
      </c>
      <c r="I36" s="5">
        <f ca="1">IF(ECR="yes",I33,IFERROR((+I10+I11+VLOOKUP(I4,'Revenues - Alt #2'!$C$3:$O$24,13,0))*$B$13*$B$14+I32+I31,I12*$B$13*$B$14+I32+I31))</f>
        <v>0</v>
      </c>
      <c r="J36" s="5">
        <f ca="1">IF(ECR="yes",J33,IFERROR((+J10+J11+VLOOKUP(J4,'Revenues - Alt #2'!$C$3:$O$24,13,0))*$B$13*$B$14+J32+J31,J12*$B$13*$B$14+J32+J31))</f>
        <v>0</v>
      </c>
      <c r="K36" s="5">
        <f ca="1">IF(ECR="yes",K33,IFERROR((+K10+K11+VLOOKUP(K4,'Revenues - Alt #2'!$C$3:$O$24,13,0))*$B$13*$B$14+K32+K31,K12*$B$13*$B$14+K32+K31))</f>
        <v>0</v>
      </c>
      <c r="L36" s="5">
        <f ca="1">IF(ECR="yes",L33,IFERROR((+L10+L11+VLOOKUP(L4,'Revenues - Alt #2'!$C$3:$O$24,13,0))*$B$13*$B$14+L32+L31,L12*$B$13*$B$14+L32+L31))</f>
        <v>0</v>
      </c>
      <c r="M36" s="5">
        <f ca="1">IF(ECR="yes",M33,IFERROR((+M10+M11+VLOOKUP(M4,'Revenues - Alt #2'!$C$3:$O$24,13,0))*$B$13*$B$14+M32+M31,M12*$B$13*$B$14+M32+M31))</f>
        <v>0</v>
      </c>
      <c r="N36" s="5">
        <f ca="1">IF(ECR="yes",N33,IFERROR((+N10+N11+VLOOKUP(N4,'Revenues - Alt #2'!$C$3:$O$24,13,0))*$B$13*$B$14+N32+N31,N12*$B$13*$B$14+N32+N31))</f>
        <v>0</v>
      </c>
      <c r="O36" s="5">
        <f ca="1">IF(ECR="yes",O33,IFERROR((+O10+O11+VLOOKUP(O4,'Revenues - Alt #2'!$C$3:$O$24,13,0))*$B$13*$B$14+O32+O31,O12*$B$13*$B$14+O32+O31))</f>
        <v>0</v>
      </c>
      <c r="P36" s="5">
        <f ca="1">IF(ECR="yes",P33,IFERROR((+P10+P11+VLOOKUP(P4,'Revenues - Alt #2'!$C$3:$O$24,13,0))*$B$13*$B$14+P32+P31,P12*$B$13*$B$14+P32+P31))</f>
        <v>0</v>
      </c>
      <c r="Q36" s="5">
        <f ca="1">IF(ECR="yes",Q33,IFERROR((+Q10+Q11+VLOOKUP(Q4,'Revenues - Alt #2'!$C$3:$O$24,13,0))*$B$13*$B$14+Q32+Q31,Q12*$B$13*$B$14+Q32+Q31))</f>
        <v>0</v>
      </c>
      <c r="R36" s="5">
        <f ca="1">IF(ECR="yes",R33,IFERROR((+R10+R11+VLOOKUP(R4,'Revenues - Alt #2'!$C$3:$O$24,13,0))*$B$13*$B$14+R32+R31,R12*$B$13*$B$14+R32+R31))</f>
        <v>0</v>
      </c>
      <c r="S36" s="5">
        <f ca="1">IF(ECR="yes",S33,IFERROR((+S10+S11+VLOOKUP(S4,'Revenues - Alt #2'!$C$3:$O$24,13,0))*$B$13*$B$14+S32+S31,S12*$B$13*$B$14+S32+S31))</f>
        <v>0</v>
      </c>
      <c r="T36" s="5">
        <f ca="1">IF(ECR="yes",T33,IFERROR((+T10+T11+VLOOKUP(T4,'Revenues - Alt #2'!$C$3:$O$24,13,0))*$B$13*$B$14+T32+T31,T12*$B$13*$B$14+T32+T31))</f>
        <v>0</v>
      </c>
      <c r="U36" s="5">
        <f ca="1">IF(ECR="yes",U33,IFERROR((+U10+U11+VLOOKUP(U4,'Revenues - Alt #2'!$C$3:$O$24,13,0))*$B$13*$B$14+U32+U31,U12*$B$13*$B$14+U32+U31))</f>
        <v>0</v>
      </c>
      <c r="V36" s="5">
        <f ca="1">IF(ECR="yes",V33,IFERROR((+V10+V11+VLOOKUP(V4,'Revenues - Alt #2'!$C$3:$O$24,13,0))*$B$13*$B$14+V32+V31,V12*$B$13*$B$14+V32+V31))</f>
        <v>0</v>
      </c>
      <c r="W36" s="5">
        <f ca="1">IF(ECR="yes",W33,IFERROR((+W10+W11+VLOOKUP(W4,'Revenues - Alt #2'!$C$3:$O$24,13,0))*$B$13*$B$14+W32+W31,W12*$B$13*$B$14+W32+W31))</f>
        <v>0</v>
      </c>
      <c r="X36" s="5">
        <f ca="1">IF(ECR="yes",X33,IFERROR((+X10+X11+VLOOKUP(X4,'Revenues - Alt #2'!$C$3:$O$24,13,0))*$B$13*$B$14+X32+X31,X12*$B$13*$B$14+X32+X31))</f>
        <v>0</v>
      </c>
      <c r="Y36" s="5">
        <f ca="1">IF(ECR="yes",Y33,IFERROR((+Y10+Y11+VLOOKUP(Y4,'Revenues - Alt #2'!$C$3:$O$24,13,0))*$B$13*$B$14+Y32+Y31,Y12*$B$13*$B$14+Y32+Y31))</f>
        <v>0</v>
      </c>
      <c r="Z36" s="5">
        <f ca="1">IF(ECR="yes",Z33,IFERROR((+Z10+Z11+VLOOKUP(Z4,'Revenues - Alt #2'!$C$3:$O$24,13,0))*$B$13*$B$14+Z32+Z31,Z12*$B$13*$B$14+Z32+Z31))</f>
        <v>0</v>
      </c>
      <c r="AA36" s="5">
        <f ca="1">IF(ECR="yes",AA33,IFERROR((+AA10+AA11+VLOOKUP(AA4,'Revenues - Alt #2'!$C$3:$O$24,13,0))*$B$13*$B$14+AA32+AA31,AA12*$B$13*$B$14+AA32+AA31))</f>
        <v>0</v>
      </c>
      <c r="AB36" s="5">
        <f ca="1">IF(ECR="yes",AB33,IFERROR((+AB10+AB11+VLOOKUP(AB4,'Revenues - Alt #2'!$C$3:$O$24,13,0))*$B$13*$B$14+AB32+AB31,AB12*$B$13*$B$14+AB32+AB31))</f>
        <v>0</v>
      </c>
      <c r="AC36" s="5">
        <f ca="1">IF(ECR="yes",AC33,IFERROR((+AC10+AC11+VLOOKUP(AC4,'Revenues - Alt #2'!$C$3:$O$24,13,0))*$B$13*$B$14+AC32+AC31,AC12*$B$13*$B$14+AC32+AC31))</f>
        <v>0</v>
      </c>
      <c r="AD36" s="5">
        <f ca="1">IF(ECR="yes",AD33,IFERROR((+AD10+AD11+VLOOKUP(AD4,'Revenues - Alt #2'!$C$3:$O$24,13,0))*$B$13*$B$14+AD32+AD31,AD12*$B$13*$B$14+AD32+AD31))</f>
        <v>0</v>
      </c>
      <c r="AE36" s="5">
        <f ca="1">IF(ECR="yes",AE33,IFERROR((+AE10+AE11+VLOOKUP(AE4,'Revenues - Alt #2'!$C$3:$O$24,13,0))*$B$13*$B$14+AE32+AE31,AE12*$B$13*$B$14+AE32+AE31))</f>
        <v>0</v>
      </c>
      <c r="AF36" s="5">
        <f ca="1">IF(ECR="yes",AF33,IFERROR((+AF10+AF11+VLOOKUP(AF4,'Revenues - Alt #2'!$C$3:$O$24,13,0))*$B$13*$B$14+AF32+AF31,AF12*$B$13*$B$14+AF32+AF31))</f>
        <v>0</v>
      </c>
      <c r="AG36" s="5">
        <f ca="1">IF(ECR="yes",AG33,IFERROR((+AG10+AG11+VLOOKUP(AG4,'Revenues - Alt #2'!$C$3:$O$24,13,0))*$B$13*$B$14+AG32+AG31,AG12*$B$13*$B$14+AG32+AG31))</f>
        <v>0</v>
      </c>
      <c r="AH36" s="5">
        <f ca="1">IF(ECR="yes",AH33,IFERROR((+AH10+AH11+VLOOKUP(AH4,'Revenues - Alt #2'!$C$3:$O$24,13,0))*$B$13*$B$14+AH32+AH31,AH12*$B$13*$B$14+AH32+AH31))</f>
        <v>0</v>
      </c>
      <c r="AI36" s="5">
        <f ca="1">IF(ECR="yes",AI33,IFERROR((+AI10+AI11+VLOOKUP(AI4,'Revenues - Alt #2'!$C$3:$O$24,13,0))*$B$13*$B$14+AI32+AI31,AI12*$B$13*$B$14+AI32+AI31))</f>
        <v>0</v>
      </c>
      <c r="AJ36" s="5">
        <f ca="1">IF(ECR="yes",AJ33,IFERROR((+AJ10+AJ11+VLOOKUP(AJ4,'Revenues - Alt #2'!$C$3:$O$24,13,0))*$B$13*$B$14+AJ32+AJ31,AJ12*$B$13*$B$14+AJ32+AJ31))</f>
        <v>0</v>
      </c>
      <c r="AK36" s="5">
        <f ca="1">IF(ECR="yes",AK33,IFERROR((+AK10+AK11+VLOOKUP(AK4,'Revenues - Alt #2'!$C$3:$O$24,13,0))*$B$13*$B$14+AK32+AK31,AK12*$B$13*$B$14+AK32+AK31))</f>
        <v>0</v>
      </c>
      <c r="AL36" s="5">
        <f ca="1">IF(ECR="yes",AL33,IFERROR((+AL10+AL11+VLOOKUP(AL4,'Revenues - Alt #2'!$C$3:$O$24,13,0))*$B$13*$B$14+AL32+AL31,AL12*$B$13*$B$14+AL32+AL31))</f>
        <v>0</v>
      </c>
      <c r="AM36" s="5">
        <f ca="1">IF(ECR="yes",AM33,IFERROR((+AM10+AM11+VLOOKUP(AM4,'Revenues - Alt #2'!$C$3:$O$24,13,0))*$B$13*$B$14+AM32+AM31,AM12*$B$13*$B$14+AM32+AM31))</f>
        <v>0</v>
      </c>
      <c r="AN36" s="5">
        <f ca="1">IF(ECR="yes",AN33,IFERROR((+AN10+AN11+VLOOKUP(AN4,'Revenues - Alt #2'!$C$3:$O$24,13,0))*$B$13*$B$14+AN32+AN31,AN12*$B$13*$B$14+AN32+AN31))</f>
        <v>0</v>
      </c>
      <c r="AO36" s="5">
        <f ca="1">IF(ECR="yes",AO33,IFERROR((+AO10+AO11+VLOOKUP(AO4,'Revenues - Alt #2'!$C$3:$O$24,13,0))*$B$13*$B$14+AO32+AO31,AO12*$B$13*$B$14+AO32+AO31))</f>
        <v>0</v>
      </c>
      <c r="AP36" s="5">
        <f ca="1">IF(ECR="yes",AP33,IFERROR((+AP10+AP11+VLOOKUP(AP4,'Revenues - Alt #2'!$C$3:$O$24,13,0))*$B$13*$B$14+AP32+AP31,AP12*$B$13*$B$14+AP32+AP31))</f>
        <v>0</v>
      </c>
      <c r="AQ36" s="5">
        <f ca="1">IF(ECR="yes",AQ33,IFERROR((+AQ10+AQ11+VLOOKUP(AQ4,'Revenues - Alt #2'!$C$3:$O$24,13,0))*$B$13*$B$14+AQ32+AQ31,AQ12*$B$13*$B$14+AQ32+AQ31))</f>
        <v>0</v>
      </c>
      <c r="AR36" s="5">
        <f ca="1">IF(ECR="yes",AR33,IFERROR((+AR10+AR11+VLOOKUP(AR4,'Revenues - Alt #2'!$C$3:$O$24,13,0))*$B$13*$B$14+AR32+AR31,AR12*$B$13*$B$14+AR32+AR31))</f>
        <v>0</v>
      </c>
      <c r="AS36" s="5">
        <f ca="1">IF(ECR="yes",AS33,IFERROR((+AS10+AS11+VLOOKUP(AS4,'Revenues - Alt #2'!$C$3:$O$24,13,0))*$B$13*$B$14+AS32+AS31,AS12*$B$13*$B$14+AS32+AS31))</f>
        <v>0</v>
      </c>
      <c r="AT36" s="5">
        <f ca="1">IF(ECR="yes",AT33,IFERROR((+AT10+AT11+VLOOKUP(AT4,'Revenues - Alt #2'!$C$3:$O$24,13,0))*$B$13*$B$14+AT32+AT31,AT12*$B$13*$B$14+AT32+AT31))</f>
        <v>0</v>
      </c>
      <c r="AU36" s="5">
        <f ca="1">IF(ECR="yes",AU33,IFERROR((+AU10+AU11+VLOOKUP(AU4,'Revenues - Alt #2'!$C$3:$O$24,13,0))*$B$13*$B$14+AU32+AU31,AU12*$B$13*$B$14+AU32+AU31))</f>
        <v>0</v>
      </c>
      <c r="AV36" s="5">
        <f ca="1">IF(ECR="yes",AV33,IFERROR((+AV10+AV11+VLOOKUP(AV4,'Revenues - Alt #2'!$C$3:$O$24,13,0))*$B$13*$B$14+AV32+AV31,AV12*$B$13*$B$14+AV32+AV31))</f>
        <v>0</v>
      </c>
      <c r="AW36" s="5">
        <f ca="1">IF(ECR="yes",AW33,IFERROR((+AW10+AW11+VLOOKUP(AW4,'Revenues - Alt #2'!$C$3:$O$24,13,0))*$B$13*$B$14+AW32+AW31,AW12*$B$13*$B$14+AW32+AW31))</f>
        <v>0</v>
      </c>
      <c r="AX36" s="5">
        <f ca="1">IF(ECR="yes",AX33,IFERROR((+AX10+AX11+VLOOKUP(AX4,'Revenues - Alt #2'!$C$3:$O$24,13,0))*$B$13*$B$14+AX32+AX31,AX12*$B$13*$B$14+AX32+AX31))</f>
        <v>0</v>
      </c>
      <c r="AY36" s="5">
        <f ca="1">IF(ECR="yes",AY33,IFERROR((+AY10+AY11+VLOOKUP(AY4,'Revenues - Alt #2'!$C$3:$O$24,13,0))*$B$13*$B$14+AY32+AY31,AY12*$B$13*$B$14+AY32+AY31))</f>
        <v>0</v>
      </c>
      <c r="AZ36" s="5">
        <f ca="1">IF(ECR="yes",AZ33,IFERROR((+AZ10+AZ11+VLOOKUP(AZ4,'Revenues - Alt #2'!$C$3:$O$24,13,0))*$B$13*$B$14+AZ32+AZ31,AZ12*$B$13*$B$14+AZ32+AZ31))</f>
        <v>0</v>
      </c>
      <c r="BA36" s="5">
        <f ca="1">IF(ECR="yes",BA33,IFERROR((+BA10+BA11+VLOOKUP(BA4,'Revenues - Alt #2'!$C$3:$O$24,13,0))*$B$13*$B$14+BA32+BA31,BA12*$B$13*$B$14+BA32+BA31))</f>
        <v>0</v>
      </c>
      <c r="BB36" s="5">
        <f ca="1">IF(ECR="yes",BB33,IFERROR((+BB10+BB11+VLOOKUP(BB4,'Revenues - Alt #2'!$C$3:$O$24,13,0))*$B$13*$B$14+BB32+BB31,BB12*$B$13*$B$14+BB32+BB31))</f>
        <v>0</v>
      </c>
      <c r="BC36" s="5">
        <f ca="1">IF(ECR="yes",BC33,IFERROR((+BC10+BC11+VLOOKUP(BC4,'Revenues - Alt #2'!$C$3:$O$24,13,0))*$B$13*$B$14+BC32+BC31,BC12*$B$13*$B$14+BC32+BC31))</f>
        <v>0</v>
      </c>
      <c r="BD36" s="5">
        <f ca="1">IF(ECR="yes",BD33,IFERROR((+BD10+BD11+VLOOKUP(BD4,'Revenues - Alt #2'!$C$3:$O$24,13,0))*$B$13*$B$14+BD32+BD31,BD12*$B$13*$B$14+BD32+BD31))</f>
        <v>0</v>
      </c>
      <c r="BE36" s="5">
        <f ca="1">IF(ECR="yes",BE33,IFERROR((+BE10+BE11+VLOOKUP(BE4,'Revenues - Alt #2'!$C$3:$O$24,13,0))*$B$13*$B$14+BE32+BE31,BE12*$B$13*$B$14+BE32+BE31))</f>
        <v>0</v>
      </c>
      <c r="BF36" s="5">
        <f ca="1">IF(ECR="yes",BF33,IFERROR((+BF10+BF11+VLOOKUP(BF4,'Revenues - Alt #2'!$C$3:$O$24,13,0))*$B$13*$B$14+BF32+BF31,BF12*$B$13*$B$14+BF32+BF31))</f>
        <v>0</v>
      </c>
      <c r="BG36" s="5">
        <f ca="1">IF(ECR="yes",BG33,IFERROR((+BG10+BG11+VLOOKUP(BG4,'Revenues - Alt #2'!$C$3:$O$24,13,0))*$B$13*$B$14+BG32+BG31,BG12*$B$13*$B$14+BG32+BG31))</f>
        <v>0</v>
      </c>
      <c r="BH36" s="5">
        <f ca="1">IF(ECR="yes",BH33,IFERROR((+BH10+BH11+VLOOKUP(BH4,'Revenues - Alt #2'!$C$3:$O$24,13,0))*$B$13*$B$14+BH32+BH31,BH12*$B$13*$B$14+BH32+BH31))</f>
        <v>0</v>
      </c>
      <c r="BI36" s="5">
        <f ca="1">IF(ECR="yes",BI33,IFERROR((+BI10+BI11+VLOOKUP(BI4,'Revenues - Alt #2'!$C$3:$O$24,13,0))*$B$13*$B$14+BI32+BI31,BI12*$B$13*$B$14+BI32+BI31))</f>
        <v>0</v>
      </c>
      <c r="BJ36" s="5">
        <f ca="1">IF(ECR="yes",BJ33,IFERROR((+BJ10+BJ11+VLOOKUP(BJ4,'Revenues - Alt #2'!$C$3:$O$24,13,0))*$B$13*$B$14+BJ32+BJ31,BJ12*$B$13*$B$14+BJ32+BJ31))</f>
        <v>0</v>
      </c>
      <c r="BK36" s="5">
        <f ca="1">IF(ECR="yes",BK33,IFERROR((+BK10+BK11+VLOOKUP(BK4,'Revenues - Alt #2'!$C$3:$O$24,13,0))*$B$13*$B$14+BK32+BK31,BK12*$B$13*$B$14+BK32+BK31))</f>
        <v>0</v>
      </c>
      <c r="BL36" s="5">
        <f ca="1">IF(ECR="yes",BL33,IFERROR((+BL10+BL11+VLOOKUP(BL4,'Revenues - Alt #2'!$C$3:$O$24,13,0))*$B$13*$B$14+BL32+BL31,BL12*$B$13*$B$14+BL32+BL31))</f>
        <v>0</v>
      </c>
      <c r="BM36" s="5">
        <f ca="1">IF(ECR="yes",BM33,IFERROR((+BM10+BM11+VLOOKUP(BM4,'Revenues - Alt #2'!$C$3:$O$24,13,0))*$B$13*$B$14+BM32+BM31,BM12*$B$13*$B$14+BM32+BM31))</f>
        <v>0</v>
      </c>
      <c r="BN36" s="5">
        <f ca="1">IF(ECR="yes",BN33,IFERROR((+BN10+BN11+VLOOKUP(BN4,'Revenues - Alt #2'!$C$3:$O$24,13,0))*$B$13*$B$14+BN32+BN31,BN12*$B$13*$B$14+BN32+BN31))</f>
        <v>0</v>
      </c>
      <c r="BO36" s="5">
        <f ca="1">IF(ECR="yes",BO33,IFERROR((+BO10+BO11+VLOOKUP(BO4,'Revenues - Alt #2'!$C$3:$O$24,13,0))*$B$13*$B$14+BO32+BO31,BO12*$B$13*$B$14+BO32+BO31))</f>
        <v>0</v>
      </c>
      <c r="BP36" s="5">
        <f ca="1">IF(ECR="yes",BP33,IFERROR((+BP10+BP11+VLOOKUP(BP4,'Revenues - Alt #2'!$C$3:$O$24,13,0))*$B$13*$B$14+BP32+BP31,BP12*$B$13*$B$14+BP32+BP31))</f>
        <v>0</v>
      </c>
      <c r="BQ36" s="5">
        <f ca="1">IF(ECR="yes",BQ33,IFERROR((+BQ10+BQ11+VLOOKUP(BQ4,'Revenues - Alt #2'!$C$3:$O$24,13,0))*$B$13*$B$14+BQ32+BQ31,BQ12*$B$13*$B$14+BQ32+BQ31))</f>
        <v>0</v>
      </c>
      <c r="BR36" s="5">
        <f ca="1">IF(ECR="yes",BR33,IFERROR((+BR10+BR11+VLOOKUP(BR4,'Revenues - Alt #2'!$C$3:$O$24,13,0))*$B$13*$B$14+BR32+BR31,BR12*$B$13*$B$14+BR32+BR31))</f>
        <v>0</v>
      </c>
      <c r="BS36" s="5">
        <f ca="1">IF(ECR="yes",BS33,IFERROR((+BS10+BS11+VLOOKUP(BS4,'Revenues - Alt #2'!$C$3:$O$24,13,0))*$B$13*$B$14+BS32+BS31,BS12*$B$13*$B$14+BS32+BS31))</f>
        <v>0</v>
      </c>
      <c r="BT36" s="5">
        <f ca="1">IF(ECR="yes",BT33,IFERROR((+BT10+BT11+VLOOKUP(BT4,'Revenues - Alt #2'!$C$3:$O$24,13,0))*$B$13*$B$14+BT32+BT31,BT12*$B$13*$B$14+BT32+BT31))</f>
        <v>0</v>
      </c>
      <c r="BU36" s="5">
        <f ca="1">IF(ECR="yes",BU33,IFERROR((+BU10+BU11+VLOOKUP(BU4,'Revenues - Alt #2'!$C$3:$O$24,13,0))*$B$13*$B$14+BU32+BU31,BU12*$B$13*$B$14+BU32+BU31))</f>
        <v>0</v>
      </c>
      <c r="BV36" s="5">
        <f ca="1">IF(ECR="yes",BV33,IFERROR((+BV10+BV11+VLOOKUP(BV4,'Revenues - Alt #2'!$C$3:$O$24,13,0))*$B$13*$B$14+BV32+BV31,BV12*$B$13*$B$14+BV32+BV31))</f>
        <v>0</v>
      </c>
      <c r="BW36" s="5">
        <f ca="1">IF(ECR="yes",BW33,IFERROR((+BW10+BW11+VLOOKUP(BW4,'Revenues - Alt #2'!$C$3:$O$24,13,0))*$B$13*$B$14+BW32+BW31,BW12*$B$13*$B$14+BW32+BW31))</f>
        <v>0</v>
      </c>
      <c r="BX36" s="5">
        <f ca="1">IF(ECR="yes",BX33,IFERROR((+BX10+BX11+VLOOKUP(BX4,'Revenues - Alt #2'!$C$3:$O$24,13,0))*$B$13*$B$14+BX32+BX31,BX12*$B$13*$B$14+BX32+BX31))</f>
        <v>0</v>
      </c>
      <c r="BY36" s="5">
        <f ca="1">IF(ECR="yes",BY33,IFERROR((+BY10+BY11+VLOOKUP(BY4,'Revenues - Alt #2'!$C$3:$O$24,13,0))*$B$13*$B$14+BY32+BY31,BY12*$B$13*$B$14+BY32+BY31))</f>
        <v>0</v>
      </c>
      <c r="BZ36" s="5">
        <f ca="1">IF(ECR="yes",BZ33,IFERROR((+BZ10+BZ11+VLOOKUP(BZ4,'Revenues - Alt #2'!$C$3:$O$24,13,0))*$B$13*$B$14+BZ32+BZ31,BZ12*$B$13*$B$14+BZ32+BZ31))</f>
        <v>0</v>
      </c>
      <c r="CA36" s="5">
        <f ca="1">IF(ECR="yes",CA33,IFERROR((+CA10+CA11+VLOOKUP(CA4,'Revenues - Alt #2'!$C$3:$O$24,13,0))*$B$13*$B$14+CA32+CA31,CA12*$B$13*$B$14+CA32+CA31))</f>
        <v>0</v>
      </c>
      <c r="CB36" s="5">
        <f ca="1">IF(ECR="yes",CB33,IFERROR((+CB10+CB11+VLOOKUP(CB4,'Revenues - Alt #2'!$C$3:$O$24,13,0))*$B$13*$B$14+CB32+CB31,CB12*$B$13*$B$14+CB32+CB31))</f>
        <v>0</v>
      </c>
      <c r="CC36" s="5">
        <f ca="1">IF(ECR="yes",CC33,IFERROR((+CC10+CC11+VLOOKUP(CC4,'Revenues - Alt #2'!$C$3:$O$24,13,0))*$B$13*$B$14+CC32+CC31,CC12*$B$13*$B$14+CC32+CC31))</f>
        <v>0</v>
      </c>
      <c r="CD36" s="5">
        <f ca="1">IF(ECR="yes",CD33,IFERROR((+CD10+CD11+VLOOKUP(CD4,'Revenues - Alt #2'!$C$3:$O$24,13,0))*$B$13*$B$14+CD32+CD31,CD12*$B$13*$B$14+CD32+CD31))</f>
        <v>0</v>
      </c>
      <c r="CE36" s="5"/>
    </row>
    <row r="37" spans="1:83" x14ac:dyDescent="0.25">
      <c r="A37" s="67" t="s">
        <v>319</v>
      </c>
      <c r="C37" s="5">
        <f t="shared" ref="C37:BN37" ca="1" si="23">+C27</f>
        <v>0</v>
      </c>
      <c r="D37" s="5">
        <f t="shared" ca="1" si="23"/>
        <v>0</v>
      </c>
      <c r="E37" s="5">
        <f t="shared" ca="1" si="23"/>
        <v>0</v>
      </c>
      <c r="F37" s="5">
        <f t="shared" ca="1" si="23"/>
        <v>0</v>
      </c>
      <c r="G37" s="5">
        <f t="shared" ca="1" si="23"/>
        <v>0</v>
      </c>
      <c r="H37" s="5">
        <f t="shared" ca="1" si="23"/>
        <v>0</v>
      </c>
      <c r="I37" s="5">
        <f t="shared" ca="1" si="23"/>
        <v>0</v>
      </c>
      <c r="J37" s="5">
        <f t="shared" ca="1" si="23"/>
        <v>0</v>
      </c>
      <c r="K37" s="5">
        <f t="shared" ca="1" si="23"/>
        <v>0</v>
      </c>
      <c r="L37" s="5">
        <f t="shared" ca="1" si="23"/>
        <v>0</v>
      </c>
      <c r="M37" s="5">
        <f t="shared" ca="1" si="23"/>
        <v>0</v>
      </c>
      <c r="N37" s="5">
        <f t="shared" ca="1" si="23"/>
        <v>0</v>
      </c>
      <c r="O37" s="5">
        <f t="shared" ca="1" si="23"/>
        <v>0</v>
      </c>
      <c r="P37" s="5">
        <f t="shared" ca="1" si="23"/>
        <v>0</v>
      </c>
      <c r="Q37" s="5">
        <f t="shared" ca="1" si="23"/>
        <v>0</v>
      </c>
      <c r="R37" s="5">
        <f t="shared" ca="1" si="23"/>
        <v>0</v>
      </c>
      <c r="S37" s="5">
        <f t="shared" ca="1" si="23"/>
        <v>0</v>
      </c>
      <c r="T37" s="5">
        <f t="shared" ca="1" si="23"/>
        <v>0</v>
      </c>
      <c r="U37" s="5">
        <f t="shared" ca="1" si="23"/>
        <v>0</v>
      </c>
      <c r="V37" s="5">
        <f t="shared" ca="1" si="23"/>
        <v>0</v>
      </c>
      <c r="W37" s="5">
        <f t="shared" ca="1" si="23"/>
        <v>0</v>
      </c>
      <c r="X37" s="5">
        <f t="shared" ca="1" si="23"/>
        <v>0</v>
      </c>
      <c r="Y37" s="5">
        <f t="shared" ca="1" si="23"/>
        <v>0</v>
      </c>
      <c r="Z37" s="5">
        <f t="shared" ca="1" si="23"/>
        <v>0</v>
      </c>
      <c r="AA37" s="5">
        <f t="shared" ca="1" si="23"/>
        <v>0</v>
      </c>
      <c r="AB37" s="5">
        <f t="shared" ca="1" si="23"/>
        <v>0</v>
      </c>
      <c r="AC37" s="5">
        <f t="shared" ca="1" si="23"/>
        <v>0</v>
      </c>
      <c r="AD37" s="5">
        <f t="shared" ca="1" si="23"/>
        <v>0</v>
      </c>
      <c r="AE37" s="5">
        <f t="shared" ca="1" si="23"/>
        <v>0</v>
      </c>
      <c r="AF37" s="5">
        <f t="shared" ca="1" si="23"/>
        <v>0</v>
      </c>
      <c r="AG37" s="5">
        <f t="shared" ca="1" si="23"/>
        <v>0</v>
      </c>
      <c r="AH37" s="5">
        <f t="shared" ca="1" si="23"/>
        <v>0</v>
      </c>
      <c r="AI37" s="5">
        <f t="shared" ca="1" si="23"/>
        <v>0</v>
      </c>
      <c r="AJ37" s="5">
        <f t="shared" ca="1" si="23"/>
        <v>0</v>
      </c>
      <c r="AK37" s="5">
        <f t="shared" ca="1" si="23"/>
        <v>0</v>
      </c>
      <c r="AL37" s="5">
        <f t="shared" ca="1" si="23"/>
        <v>0</v>
      </c>
      <c r="AM37" s="5">
        <f t="shared" ca="1" si="23"/>
        <v>0</v>
      </c>
      <c r="AN37" s="5">
        <f t="shared" ca="1" si="23"/>
        <v>0</v>
      </c>
      <c r="AO37" s="5">
        <f t="shared" ca="1" si="23"/>
        <v>0</v>
      </c>
      <c r="AP37" s="5">
        <f t="shared" ca="1" si="23"/>
        <v>0</v>
      </c>
      <c r="AQ37" s="5">
        <f t="shared" ca="1" si="23"/>
        <v>0</v>
      </c>
      <c r="AR37" s="5">
        <f t="shared" ca="1" si="23"/>
        <v>0</v>
      </c>
      <c r="AS37" s="5">
        <f t="shared" ca="1" si="23"/>
        <v>0</v>
      </c>
      <c r="AT37" s="5">
        <f t="shared" ca="1" si="23"/>
        <v>0</v>
      </c>
      <c r="AU37" s="5">
        <f t="shared" ca="1" si="23"/>
        <v>0</v>
      </c>
      <c r="AV37" s="5">
        <f t="shared" ca="1" si="23"/>
        <v>0</v>
      </c>
      <c r="AW37" s="5">
        <f t="shared" ca="1" si="23"/>
        <v>0</v>
      </c>
      <c r="AX37" s="5">
        <f t="shared" ca="1" si="23"/>
        <v>0</v>
      </c>
      <c r="AY37" s="5">
        <f t="shared" ca="1" si="23"/>
        <v>0</v>
      </c>
      <c r="AZ37" s="5">
        <f t="shared" ca="1" si="23"/>
        <v>0</v>
      </c>
      <c r="BA37" s="5">
        <f t="shared" ca="1" si="23"/>
        <v>0</v>
      </c>
      <c r="BB37" s="5">
        <f t="shared" ca="1" si="23"/>
        <v>0</v>
      </c>
      <c r="BC37" s="5">
        <f t="shared" ca="1" si="23"/>
        <v>0</v>
      </c>
      <c r="BD37" s="5">
        <f t="shared" ca="1" si="23"/>
        <v>0</v>
      </c>
      <c r="BE37" s="5">
        <f t="shared" ca="1" si="23"/>
        <v>0</v>
      </c>
      <c r="BF37" s="5">
        <f t="shared" ca="1" si="23"/>
        <v>0</v>
      </c>
      <c r="BG37" s="5">
        <f t="shared" ca="1" si="23"/>
        <v>0</v>
      </c>
      <c r="BH37" s="5">
        <f t="shared" ca="1" si="23"/>
        <v>0</v>
      </c>
      <c r="BI37" s="5">
        <f t="shared" ca="1" si="23"/>
        <v>0</v>
      </c>
      <c r="BJ37" s="5">
        <f t="shared" ca="1" si="23"/>
        <v>0</v>
      </c>
      <c r="BK37" s="5">
        <f t="shared" ca="1" si="23"/>
        <v>0</v>
      </c>
      <c r="BL37" s="5">
        <f t="shared" ca="1" si="23"/>
        <v>0</v>
      </c>
      <c r="BM37" s="5">
        <f t="shared" ca="1" si="23"/>
        <v>0</v>
      </c>
      <c r="BN37" s="5">
        <f t="shared" ca="1" si="23"/>
        <v>0</v>
      </c>
      <c r="BO37" s="5">
        <f t="shared" ref="BO37:CD37" ca="1" si="24">+BO27</f>
        <v>0</v>
      </c>
      <c r="BP37" s="5">
        <f t="shared" ca="1" si="24"/>
        <v>0</v>
      </c>
      <c r="BQ37" s="5">
        <f t="shared" ca="1" si="24"/>
        <v>0</v>
      </c>
      <c r="BR37" s="5">
        <f t="shared" ca="1" si="24"/>
        <v>0</v>
      </c>
      <c r="BS37" s="5">
        <f t="shared" ca="1" si="24"/>
        <v>0</v>
      </c>
      <c r="BT37" s="5">
        <f t="shared" ca="1" si="24"/>
        <v>0</v>
      </c>
      <c r="BU37" s="5">
        <f t="shared" ca="1" si="24"/>
        <v>0</v>
      </c>
      <c r="BV37" s="5">
        <f t="shared" ca="1" si="24"/>
        <v>0</v>
      </c>
      <c r="BW37" s="5">
        <f t="shared" ca="1" si="24"/>
        <v>0</v>
      </c>
      <c r="BX37" s="5">
        <f t="shared" ca="1" si="24"/>
        <v>0</v>
      </c>
      <c r="BY37" s="5">
        <f t="shared" ca="1" si="24"/>
        <v>0</v>
      </c>
      <c r="BZ37" s="5">
        <f t="shared" ca="1" si="24"/>
        <v>0</v>
      </c>
      <c r="CA37" s="5">
        <f t="shared" ca="1" si="24"/>
        <v>0</v>
      </c>
      <c r="CB37" s="5">
        <f t="shared" ca="1" si="24"/>
        <v>0</v>
      </c>
      <c r="CC37" s="5">
        <f t="shared" ca="1" si="24"/>
        <v>0</v>
      </c>
      <c r="CD37" s="5">
        <f t="shared" ca="1" si="24"/>
        <v>0</v>
      </c>
      <c r="CE37" s="5"/>
    </row>
    <row r="38" spans="1:83" x14ac:dyDescent="0.25">
      <c r="A38" s="75" t="s">
        <v>222</v>
      </c>
      <c r="B38" s="54"/>
      <c r="C38" s="27">
        <f t="shared" ref="C38:L38" ca="1" si="25">SUM(C36:C37)</f>
        <v>0</v>
      </c>
      <c r="D38" s="27">
        <f t="shared" ca="1" si="25"/>
        <v>0</v>
      </c>
      <c r="E38" s="27">
        <f t="shared" ca="1" si="25"/>
        <v>0</v>
      </c>
      <c r="F38" s="27">
        <f t="shared" ca="1" si="25"/>
        <v>0</v>
      </c>
      <c r="G38" s="27">
        <f t="shared" ca="1" si="25"/>
        <v>0</v>
      </c>
      <c r="H38" s="27">
        <f t="shared" ca="1" si="25"/>
        <v>0</v>
      </c>
      <c r="I38" s="27">
        <f t="shared" ca="1" si="25"/>
        <v>0</v>
      </c>
      <c r="J38" s="27">
        <f t="shared" ca="1" si="25"/>
        <v>0</v>
      </c>
      <c r="K38" s="27">
        <f t="shared" ca="1" si="25"/>
        <v>0</v>
      </c>
      <c r="L38" s="27">
        <f t="shared" ca="1" si="25"/>
        <v>0</v>
      </c>
      <c r="M38" s="27">
        <f t="shared" ref="M38:BX38" ca="1" si="26">SUM(M36:M37)</f>
        <v>0</v>
      </c>
      <c r="N38" s="27">
        <f t="shared" ca="1" si="26"/>
        <v>0</v>
      </c>
      <c r="O38" s="27">
        <f t="shared" ca="1" si="26"/>
        <v>0</v>
      </c>
      <c r="P38" s="27">
        <f t="shared" ca="1" si="26"/>
        <v>0</v>
      </c>
      <c r="Q38" s="27">
        <f t="shared" ca="1" si="26"/>
        <v>0</v>
      </c>
      <c r="R38" s="27">
        <f t="shared" ca="1" si="26"/>
        <v>0</v>
      </c>
      <c r="S38" s="27">
        <f t="shared" ca="1" si="26"/>
        <v>0</v>
      </c>
      <c r="T38" s="27">
        <f t="shared" ca="1" si="26"/>
        <v>0</v>
      </c>
      <c r="U38" s="27">
        <f t="shared" ca="1" si="26"/>
        <v>0</v>
      </c>
      <c r="V38" s="27">
        <f t="shared" ca="1" si="26"/>
        <v>0</v>
      </c>
      <c r="W38" s="27">
        <f t="shared" ca="1" si="26"/>
        <v>0</v>
      </c>
      <c r="X38" s="27">
        <f t="shared" ca="1" si="26"/>
        <v>0</v>
      </c>
      <c r="Y38" s="27">
        <f t="shared" ca="1" si="26"/>
        <v>0</v>
      </c>
      <c r="Z38" s="27">
        <f t="shared" ca="1" si="26"/>
        <v>0</v>
      </c>
      <c r="AA38" s="27">
        <f t="shared" ca="1" si="26"/>
        <v>0</v>
      </c>
      <c r="AB38" s="27">
        <f t="shared" ca="1" si="26"/>
        <v>0</v>
      </c>
      <c r="AC38" s="27">
        <f t="shared" ca="1" si="26"/>
        <v>0</v>
      </c>
      <c r="AD38" s="27">
        <f t="shared" ca="1" si="26"/>
        <v>0</v>
      </c>
      <c r="AE38" s="27">
        <f t="shared" ca="1" si="26"/>
        <v>0</v>
      </c>
      <c r="AF38" s="27">
        <f t="shared" ca="1" si="26"/>
        <v>0</v>
      </c>
      <c r="AG38" s="27">
        <f t="shared" ca="1" si="26"/>
        <v>0</v>
      </c>
      <c r="AH38" s="27">
        <f t="shared" ca="1" si="26"/>
        <v>0</v>
      </c>
      <c r="AI38" s="27">
        <f t="shared" ca="1" si="26"/>
        <v>0</v>
      </c>
      <c r="AJ38" s="27">
        <f t="shared" ca="1" si="26"/>
        <v>0</v>
      </c>
      <c r="AK38" s="27">
        <f t="shared" ca="1" si="26"/>
        <v>0</v>
      </c>
      <c r="AL38" s="27">
        <f t="shared" ca="1" si="26"/>
        <v>0</v>
      </c>
      <c r="AM38" s="27">
        <f t="shared" ca="1" si="26"/>
        <v>0</v>
      </c>
      <c r="AN38" s="27">
        <f t="shared" ca="1" si="26"/>
        <v>0</v>
      </c>
      <c r="AO38" s="27">
        <f t="shared" ca="1" si="26"/>
        <v>0</v>
      </c>
      <c r="AP38" s="27">
        <f t="shared" ca="1" si="26"/>
        <v>0</v>
      </c>
      <c r="AQ38" s="27">
        <f t="shared" ca="1" si="26"/>
        <v>0</v>
      </c>
      <c r="AR38" s="27">
        <f t="shared" ca="1" si="26"/>
        <v>0</v>
      </c>
      <c r="AS38" s="27">
        <f t="shared" ca="1" si="26"/>
        <v>0</v>
      </c>
      <c r="AT38" s="27">
        <f t="shared" ca="1" si="26"/>
        <v>0</v>
      </c>
      <c r="AU38" s="27">
        <f t="shared" ca="1" si="26"/>
        <v>0</v>
      </c>
      <c r="AV38" s="27">
        <f t="shared" ca="1" si="26"/>
        <v>0</v>
      </c>
      <c r="AW38" s="27">
        <f t="shared" ca="1" si="26"/>
        <v>0</v>
      </c>
      <c r="AX38" s="27">
        <f t="shared" ca="1" si="26"/>
        <v>0</v>
      </c>
      <c r="AY38" s="27">
        <f t="shared" ca="1" si="26"/>
        <v>0</v>
      </c>
      <c r="AZ38" s="27">
        <f t="shared" ca="1" si="26"/>
        <v>0</v>
      </c>
      <c r="BA38" s="27">
        <f t="shared" ca="1" si="26"/>
        <v>0</v>
      </c>
      <c r="BB38" s="27">
        <f t="shared" ca="1" si="26"/>
        <v>0</v>
      </c>
      <c r="BC38" s="27">
        <f t="shared" ca="1" si="26"/>
        <v>0</v>
      </c>
      <c r="BD38" s="27">
        <f t="shared" ca="1" si="26"/>
        <v>0</v>
      </c>
      <c r="BE38" s="27">
        <f t="shared" ca="1" si="26"/>
        <v>0</v>
      </c>
      <c r="BF38" s="27">
        <f t="shared" ca="1" si="26"/>
        <v>0</v>
      </c>
      <c r="BG38" s="27">
        <f t="shared" ca="1" si="26"/>
        <v>0</v>
      </c>
      <c r="BH38" s="27">
        <f t="shared" ca="1" si="26"/>
        <v>0</v>
      </c>
      <c r="BI38" s="27">
        <f t="shared" ca="1" si="26"/>
        <v>0</v>
      </c>
      <c r="BJ38" s="27">
        <f t="shared" ca="1" si="26"/>
        <v>0</v>
      </c>
      <c r="BK38" s="27">
        <f t="shared" ca="1" si="26"/>
        <v>0</v>
      </c>
      <c r="BL38" s="27">
        <f t="shared" ca="1" si="26"/>
        <v>0</v>
      </c>
      <c r="BM38" s="27">
        <f t="shared" ca="1" si="26"/>
        <v>0</v>
      </c>
      <c r="BN38" s="27">
        <f t="shared" ca="1" si="26"/>
        <v>0</v>
      </c>
      <c r="BO38" s="27">
        <f t="shared" ca="1" si="26"/>
        <v>0</v>
      </c>
      <c r="BP38" s="27">
        <f t="shared" ca="1" si="26"/>
        <v>0</v>
      </c>
      <c r="BQ38" s="27">
        <f t="shared" ca="1" si="26"/>
        <v>0</v>
      </c>
      <c r="BR38" s="27">
        <f t="shared" ca="1" si="26"/>
        <v>0</v>
      </c>
      <c r="BS38" s="27">
        <f t="shared" ca="1" si="26"/>
        <v>0</v>
      </c>
      <c r="BT38" s="27">
        <f t="shared" ca="1" si="26"/>
        <v>0</v>
      </c>
      <c r="BU38" s="27">
        <f t="shared" ca="1" si="26"/>
        <v>0</v>
      </c>
      <c r="BV38" s="27">
        <f t="shared" ca="1" si="26"/>
        <v>0</v>
      </c>
      <c r="BW38" s="27">
        <f t="shared" ca="1" si="26"/>
        <v>0</v>
      </c>
      <c r="BX38" s="27">
        <f t="shared" ca="1" si="26"/>
        <v>0</v>
      </c>
      <c r="BY38" s="27">
        <f t="shared" ref="BY38:CD38" ca="1" si="27">SUM(BY36:BY37)</f>
        <v>0</v>
      </c>
      <c r="BZ38" s="27">
        <f t="shared" ca="1" si="27"/>
        <v>0</v>
      </c>
      <c r="CA38" s="27">
        <f t="shared" ca="1" si="27"/>
        <v>0</v>
      </c>
      <c r="CB38" s="27">
        <f t="shared" ca="1" si="27"/>
        <v>0</v>
      </c>
      <c r="CC38" s="27">
        <f t="shared" ca="1" si="27"/>
        <v>0</v>
      </c>
      <c r="CD38" s="27">
        <f t="shared" ca="1" si="27"/>
        <v>0</v>
      </c>
      <c r="CE38" s="5"/>
    </row>
    <row r="39" spans="1:83" x14ac:dyDescent="0.25">
      <c r="B39" s="4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row>
    <row r="40" spans="1:83" x14ac:dyDescent="0.25">
      <c r="A40" s="17" t="s">
        <v>126</v>
      </c>
      <c r="B40" s="18"/>
      <c r="CE40" s="30"/>
    </row>
    <row r="41" spans="1:83" x14ac:dyDescent="0.25">
      <c r="A41" s="17" t="s">
        <v>226</v>
      </c>
      <c r="C41" s="5">
        <f ca="1">C38-C20-C11</f>
        <v>0</v>
      </c>
      <c r="D41" s="5">
        <f t="shared" ref="D41:BO41" ca="1" si="28">D38-D20-D11+C11</f>
        <v>0</v>
      </c>
      <c r="E41" s="5">
        <f t="shared" ca="1" si="28"/>
        <v>0</v>
      </c>
      <c r="F41" s="5">
        <f t="shared" ca="1" si="28"/>
        <v>0</v>
      </c>
      <c r="G41" s="5">
        <f t="shared" ca="1" si="28"/>
        <v>0</v>
      </c>
      <c r="H41" s="5">
        <f t="shared" ca="1" si="28"/>
        <v>0</v>
      </c>
      <c r="I41" s="5">
        <f t="shared" ca="1" si="28"/>
        <v>0</v>
      </c>
      <c r="J41" s="5">
        <f t="shared" ca="1" si="28"/>
        <v>0</v>
      </c>
      <c r="K41" s="5">
        <f t="shared" ca="1" si="28"/>
        <v>0</v>
      </c>
      <c r="L41" s="5">
        <f t="shared" ca="1" si="28"/>
        <v>0</v>
      </c>
      <c r="M41" s="5">
        <f t="shared" ca="1" si="28"/>
        <v>0</v>
      </c>
      <c r="N41" s="5">
        <f t="shared" ca="1" si="28"/>
        <v>0</v>
      </c>
      <c r="O41" s="5">
        <f t="shared" ca="1" si="28"/>
        <v>0</v>
      </c>
      <c r="P41" s="5">
        <f t="shared" ca="1" si="28"/>
        <v>0</v>
      </c>
      <c r="Q41" s="5">
        <f t="shared" ca="1" si="28"/>
        <v>0</v>
      </c>
      <c r="R41" s="5">
        <f t="shared" ca="1" si="28"/>
        <v>0</v>
      </c>
      <c r="S41" s="5">
        <f t="shared" ca="1" si="28"/>
        <v>0</v>
      </c>
      <c r="T41" s="5">
        <f t="shared" ca="1" si="28"/>
        <v>0</v>
      </c>
      <c r="U41" s="5">
        <f t="shared" ca="1" si="28"/>
        <v>0</v>
      </c>
      <c r="V41" s="5">
        <f t="shared" ca="1" si="28"/>
        <v>0</v>
      </c>
      <c r="W41" s="5">
        <f t="shared" ca="1" si="28"/>
        <v>0</v>
      </c>
      <c r="X41" s="5">
        <f t="shared" ca="1" si="28"/>
        <v>0</v>
      </c>
      <c r="Y41" s="5">
        <f t="shared" ca="1" si="28"/>
        <v>0</v>
      </c>
      <c r="Z41" s="5">
        <f t="shared" ca="1" si="28"/>
        <v>0</v>
      </c>
      <c r="AA41" s="5">
        <f t="shared" ca="1" si="28"/>
        <v>0</v>
      </c>
      <c r="AB41" s="5">
        <f t="shared" ca="1" si="28"/>
        <v>0</v>
      </c>
      <c r="AC41" s="5">
        <f t="shared" ca="1" si="28"/>
        <v>0</v>
      </c>
      <c r="AD41" s="5">
        <f t="shared" ca="1" si="28"/>
        <v>0</v>
      </c>
      <c r="AE41" s="5">
        <f t="shared" ca="1" si="28"/>
        <v>0</v>
      </c>
      <c r="AF41" s="5">
        <f t="shared" ca="1" si="28"/>
        <v>0</v>
      </c>
      <c r="AG41" s="5">
        <f t="shared" ca="1" si="28"/>
        <v>0</v>
      </c>
      <c r="AH41" s="5">
        <f t="shared" ca="1" si="28"/>
        <v>0</v>
      </c>
      <c r="AI41" s="5">
        <f t="shared" ca="1" si="28"/>
        <v>0</v>
      </c>
      <c r="AJ41" s="5">
        <f t="shared" ca="1" si="28"/>
        <v>0</v>
      </c>
      <c r="AK41" s="5">
        <f t="shared" ca="1" si="28"/>
        <v>0</v>
      </c>
      <c r="AL41" s="5">
        <f t="shared" ca="1" si="28"/>
        <v>0</v>
      </c>
      <c r="AM41" s="5">
        <f t="shared" ca="1" si="28"/>
        <v>0</v>
      </c>
      <c r="AN41" s="5">
        <f t="shared" ca="1" si="28"/>
        <v>0</v>
      </c>
      <c r="AO41" s="5">
        <f t="shared" ca="1" si="28"/>
        <v>0</v>
      </c>
      <c r="AP41" s="5">
        <f t="shared" ca="1" si="28"/>
        <v>0</v>
      </c>
      <c r="AQ41" s="5">
        <f t="shared" ca="1" si="28"/>
        <v>0</v>
      </c>
      <c r="AR41" s="5">
        <f t="shared" ca="1" si="28"/>
        <v>0</v>
      </c>
      <c r="AS41" s="5">
        <f t="shared" ca="1" si="28"/>
        <v>0</v>
      </c>
      <c r="AT41" s="5">
        <f t="shared" ca="1" si="28"/>
        <v>0</v>
      </c>
      <c r="AU41" s="5">
        <f t="shared" ca="1" si="28"/>
        <v>0</v>
      </c>
      <c r="AV41" s="5">
        <f t="shared" ca="1" si="28"/>
        <v>0</v>
      </c>
      <c r="AW41" s="5">
        <f t="shared" ca="1" si="28"/>
        <v>0</v>
      </c>
      <c r="AX41" s="5">
        <f t="shared" ca="1" si="28"/>
        <v>0</v>
      </c>
      <c r="AY41" s="5">
        <f t="shared" ca="1" si="28"/>
        <v>0</v>
      </c>
      <c r="AZ41" s="5">
        <f t="shared" ca="1" si="28"/>
        <v>0</v>
      </c>
      <c r="BA41" s="5">
        <f t="shared" ca="1" si="28"/>
        <v>0</v>
      </c>
      <c r="BB41" s="5">
        <f t="shared" ca="1" si="28"/>
        <v>0</v>
      </c>
      <c r="BC41" s="5">
        <f t="shared" ca="1" si="28"/>
        <v>0</v>
      </c>
      <c r="BD41" s="5">
        <f t="shared" ca="1" si="28"/>
        <v>0</v>
      </c>
      <c r="BE41" s="5">
        <f t="shared" ca="1" si="28"/>
        <v>0</v>
      </c>
      <c r="BF41" s="5">
        <f t="shared" ca="1" si="28"/>
        <v>0</v>
      </c>
      <c r="BG41" s="5">
        <f t="shared" ca="1" si="28"/>
        <v>0</v>
      </c>
      <c r="BH41" s="5">
        <f t="shared" ca="1" si="28"/>
        <v>0</v>
      </c>
      <c r="BI41" s="5">
        <f t="shared" ca="1" si="28"/>
        <v>0</v>
      </c>
      <c r="BJ41" s="5">
        <f t="shared" ca="1" si="28"/>
        <v>0</v>
      </c>
      <c r="BK41" s="5">
        <f t="shared" ca="1" si="28"/>
        <v>0</v>
      </c>
      <c r="BL41" s="5">
        <f t="shared" ca="1" si="28"/>
        <v>0</v>
      </c>
      <c r="BM41" s="5">
        <f t="shared" ca="1" si="28"/>
        <v>0</v>
      </c>
      <c r="BN41" s="5">
        <f t="shared" ca="1" si="28"/>
        <v>0</v>
      </c>
      <c r="BO41" s="5">
        <f t="shared" ca="1" si="28"/>
        <v>0</v>
      </c>
      <c r="BP41" s="5">
        <f t="shared" ref="BP41:CD41" ca="1" si="29">BP38-BP20-BP11+BO11</f>
        <v>0</v>
      </c>
      <c r="BQ41" s="5">
        <f t="shared" ca="1" si="29"/>
        <v>0</v>
      </c>
      <c r="BR41" s="5">
        <f t="shared" ca="1" si="29"/>
        <v>0</v>
      </c>
      <c r="BS41" s="5">
        <f t="shared" ca="1" si="29"/>
        <v>0</v>
      </c>
      <c r="BT41" s="5">
        <f t="shared" ca="1" si="29"/>
        <v>0</v>
      </c>
      <c r="BU41" s="5">
        <f t="shared" ca="1" si="29"/>
        <v>0</v>
      </c>
      <c r="BV41" s="5">
        <f t="shared" ca="1" si="29"/>
        <v>0</v>
      </c>
      <c r="BW41" s="5">
        <f t="shared" ca="1" si="29"/>
        <v>0</v>
      </c>
      <c r="BX41" s="5">
        <f t="shared" ca="1" si="29"/>
        <v>0</v>
      </c>
      <c r="BY41" s="5">
        <f t="shared" ca="1" si="29"/>
        <v>0</v>
      </c>
      <c r="BZ41" s="5">
        <f t="shared" ca="1" si="29"/>
        <v>0</v>
      </c>
      <c r="CA41" s="5">
        <f t="shared" ca="1" si="29"/>
        <v>0</v>
      </c>
      <c r="CB41" s="5">
        <f t="shared" ca="1" si="29"/>
        <v>0</v>
      </c>
      <c r="CC41" s="5">
        <f t="shared" ca="1" si="29"/>
        <v>0</v>
      </c>
      <c r="CD41" s="5">
        <f t="shared" ca="1" si="29"/>
        <v>0</v>
      </c>
      <c r="CE41" s="5"/>
    </row>
    <row r="42" spans="1:83" x14ac:dyDescent="0.25">
      <c r="A42" s="80" t="s">
        <v>225</v>
      </c>
      <c r="C42" s="5">
        <f ca="1">-C9-C8</f>
        <v>0</v>
      </c>
      <c r="D42" s="5">
        <f t="shared" ref="D42:BO42" ca="1" si="30">-D9-D8+C9+C8</f>
        <v>0</v>
      </c>
      <c r="E42" s="5">
        <f t="shared" ca="1" si="30"/>
        <v>0</v>
      </c>
      <c r="F42" s="5">
        <f t="shared" ca="1" si="30"/>
        <v>0</v>
      </c>
      <c r="G42" s="5">
        <f t="shared" ca="1" si="30"/>
        <v>0</v>
      </c>
      <c r="H42" s="5">
        <f t="shared" ca="1" si="30"/>
        <v>0</v>
      </c>
      <c r="I42" s="5">
        <f t="shared" ca="1" si="30"/>
        <v>0</v>
      </c>
      <c r="J42" s="5">
        <f t="shared" ca="1" si="30"/>
        <v>0</v>
      </c>
      <c r="K42" s="5">
        <f t="shared" ca="1" si="30"/>
        <v>0</v>
      </c>
      <c r="L42" s="5">
        <f t="shared" ca="1" si="30"/>
        <v>0</v>
      </c>
      <c r="M42" s="5">
        <f t="shared" ca="1" si="30"/>
        <v>0</v>
      </c>
      <c r="N42" s="5">
        <f t="shared" ca="1" si="30"/>
        <v>0</v>
      </c>
      <c r="O42" s="5">
        <f t="shared" ca="1" si="30"/>
        <v>0</v>
      </c>
      <c r="P42" s="5">
        <f t="shared" ca="1" si="30"/>
        <v>0</v>
      </c>
      <c r="Q42" s="5">
        <f t="shared" ca="1" si="30"/>
        <v>0</v>
      </c>
      <c r="R42" s="5">
        <f t="shared" ca="1" si="30"/>
        <v>0</v>
      </c>
      <c r="S42" s="5">
        <f t="shared" ca="1" si="30"/>
        <v>0</v>
      </c>
      <c r="T42" s="5">
        <f t="shared" ca="1" si="30"/>
        <v>0</v>
      </c>
      <c r="U42" s="5">
        <f t="shared" ca="1" si="30"/>
        <v>0</v>
      </c>
      <c r="V42" s="5">
        <f t="shared" ca="1" si="30"/>
        <v>0</v>
      </c>
      <c r="W42" s="5">
        <f t="shared" ca="1" si="30"/>
        <v>0</v>
      </c>
      <c r="X42" s="5">
        <f t="shared" ca="1" si="30"/>
        <v>0</v>
      </c>
      <c r="Y42" s="5">
        <f t="shared" ca="1" si="30"/>
        <v>0</v>
      </c>
      <c r="Z42" s="5">
        <f t="shared" ca="1" si="30"/>
        <v>0</v>
      </c>
      <c r="AA42" s="5">
        <f t="shared" ca="1" si="30"/>
        <v>0</v>
      </c>
      <c r="AB42" s="5">
        <f t="shared" ca="1" si="30"/>
        <v>0</v>
      </c>
      <c r="AC42" s="5">
        <f t="shared" ca="1" si="30"/>
        <v>0</v>
      </c>
      <c r="AD42" s="5">
        <f t="shared" ca="1" si="30"/>
        <v>0</v>
      </c>
      <c r="AE42" s="5">
        <f t="shared" ca="1" si="30"/>
        <v>0</v>
      </c>
      <c r="AF42" s="5">
        <f t="shared" ca="1" si="30"/>
        <v>0</v>
      </c>
      <c r="AG42" s="5">
        <f t="shared" ca="1" si="30"/>
        <v>0</v>
      </c>
      <c r="AH42" s="5">
        <f t="shared" ca="1" si="30"/>
        <v>0</v>
      </c>
      <c r="AI42" s="5">
        <f t="shared" ca="1" si="30"/>
        <v>0</v>
      </c>
      <c r="AJ42" s="5">
        <f t="shared" ca="1" si="30"/>
        <v>0</v>
      </c>
      <c r="AK42" s="5">
        <f t="shared" ca="1" si="30"/>
        <v>0</v>
      </c>
      <c r="AL42" s="5">
        <f t="shared" ca="1" si="30"/>
        <v>0</v>
      </c>
      <c r="AM42" s="5">
        <f t="shared" ca="1" si="30"/>
        <v>0</v>
      </c>
      <c r="AN42" s="5">
        <f t="shared" ca="1" si="30"/>
        <v>0</v>
      </c>
      <c r="AO42" s="5">
        <f t="shared" ca="1" si="30"/>
        <v>0</v>
      </c>
      <c r="AP42" s="5">
        <f t="shared" ca="1" si="30"/>
        <v>0</v>
      </c>
      <c r="AQ42" s="5">
        <f t="shared" ca="1" si="30"/>
        <v>0</v>
      </c>
      <c r="AR42" s="5">
        <f t="shared" ca="1" si="30"/>
        <v>0</v>
      </c>
      <c r="AS42" s="5">
        <f t="shared" ca="1" si="30"/>
        <v>0</v>
      </c>
      <c r="AT42" s="5">
        <f t="shared" ca="1" si="30"/>
        <v>0</v>
      </c>
      <c r="AU42" s="5">
        <f t="shared" ca="1" si="30"/>
        <v>0</v>
      </c>
      <c r="AV42" s="5">
        <f t="shared" ca="1" si="30"/>
        <v>0</v>
      </c>
      <c r="AW42" s="5">
        <f t="shared" ca="1" si="30"/>
        <v>0</v>
      </c>
      <c r="AX42" s="5">
        <f t="shared" ca="1" si="30"/>
        <v>0</v>
      </c>
      <c r="AY42" s="5">
        <f t="shared" ca="1" si="30"/>
        <v>0</v>
      </c>
      <c r="AZ42" s="5">
        <f t="shared" ca="1" si="30"/>
        <v>0</v>
      </c>
      <c r="BA42" s="5">
        <f t="shared" ca="1" si="30"/>
        <v>0</v>
      </c>
      <c r="BB42" s="5">
        <f t="shared" ca="1" si="30"/>
        <v>0</v>
      </c>
      <c r="BC42" s="5">
        <f t="shared" ca="1" si="30"/>
        <v>0</v>
      </c>
      <c r="BD42" s="5">
        <f t="shared" ca="1" si="30"/>
        <v>0</v>
      </c>
      <c r="BE42" s="5">
        <f t="shared" ca="1" si="30"/>
        <v>0</v>
      </c>
      <c r="BF42" s="5">
        <f t="shared" ca="1" si="30"/>
        <v>0</v>
      </c>
      <c r="BG42" s="5">
        <f t="shared" ca="1" si="30"/>
        <v>0</v>
      </c>
      <c r="BH42" s="5">
        <f t="shared" ca="1" si="30"/>
        <v>0</v>
      </c>
      <c r="BI42" s="5">
        <f t="shared" ca="1" si="30"/>
        <v>0</v>
      </c>
      <c r="BJ42" s="5">
        <f t="shared" ca="1" si="30"/>
        <v>0</v>
      </c>
      <c r="BK42" s="5">
        <f t="shared" ca="1" si="30"/>
        <v>0</v>
      </c>
      <c r="BL42" s="5">
        <f t="shared" ca="1" si="30"/>
        <v>0</v>
      </c>
      <c r="BM42" s="5">
        <f t="shared" ca="1" si="30"/>
        <v>0</v>
      </c>
      <c r="BN42" s="5">
        <f t="shared" ca="1" si="30"/>
        <v>0</v>
      </c>
      <c r="BO42" s="5">
        <f t="shared" ca="1" si="30"/>
        <v>0</v>
      </c>
      <c r="BP42" s="5">
        <f t="shared" ref="BP42:CD42" ca="1" si="31">-BP9-BP8+BO9+BO8</f>
        <v>0</v>
      </c>
      <c r="BQ42" s="5">
        <f t="shared" ca="1" si="31"/>
        <v>0</v>
      </c>
      <c r="BR42" s="5">
        <f t="shared" ca="1" si="31"/>
        <v>0</v>
      </c>
      <c r="BS42" s="5">
        <f t="shared" ca="1" si="31"/>
        <v>0</v>
      </c>
      <c r="BT42" s="5">
        <f t="shared" ca="1" si="31"/>
        <v>0</v>
      </c>
      <c r="BU42" s="5">
        <f t="shared" ca="1" si="31"/>
        <v>0</v>
      </c>
      <c r="BV42" s="5">
        <f t="shared" ca="1" si="31"/>
        <v>0</v>
      </c>
      <c r="BW42" s="5">
        <f t="shared" ca="1" si="31"/>
        <v>0</v>
      </c>
      <c r="BX42" s="5">
        <f t="shared" ca="1" si="31"/>
        <v>0</v>
      </c>
      <c r="BY42" s="5">
        <f t="shared" ca="1" si="31"/>
        <v>0</v>
      </c>
      <c r="BZ42" s="5">
        <f t="shared" ca="1" si="31"/>
        <v>0</v>
      </c>
      <c r="CA42" s="5">
        <f t="shared" ca="1" si="31"/>
        <v>0</v>
      </c>
      <c r="CB42" s="5">
        <f t="shared" ca="1" si="31"/>
        <v>0</v>
      </c>
      <c r="CC42" s="5">
        <f t="shared" ca="1" si="31"/>
        <v>0</v>
      </c>
      <c r="CD42" s="5">
        <f t="shared" ca="1" si="31"/>
        <v>0</v>
      </c>
      <c r="CE42" s="5"/>
    </row>
    <row r="43" spans="1:83" x14ac:dyDescent="0.25">
      <c r="A43" s="80" t="s">
        <v>224</v>
      </c>
      <c r="C43" s="5">
        <f t="shared" ref="C43:BN43" ca="1" si="32">+C41+C42</f>
        <v>0</v>
      </c>
      <c r="D43" s="5">
        <f t="shared" ca="1" si="32"/>
        <v>0</v>
      </c>
      <c r="E43" s="5">
        <f t="shared" ca="1" si="32"/>
        <v>0</v>
      </c>
      <c r="F43" s="5">
        <f t="shared" ca="1" si="32"/>
        <v>0</v>
      </c>
      <c r="G43" s="5">
        <f t="shared" ca="1" si="32"/>
        <v>0</v>
      </c>
      <c r="H43" s="5">
        <f t="shared" ca="1" si="32"/>
        <v>0</v>
      </c>
      <c r="I43" s="5">
        <f t="shared" ca="1" si="32"/>
        <v>0</v>
      </c>
      <c r="J43" s="5">
        <f t="shared" ca="1" si="32"/>
        <v>0</v>
      </c>
      <c r="K43" s="5">
        <f t="shared" ca="1" si="32"/>
        <v>0</v>
      </c>
      <c r="L43" s="5">
        <f t="shared" ca="1" si="32"/>
        <v>0</v>
      </c>
      <c r="M43" s="5">
        <f t="shared" ca="1" si="32"/>
        <v>0</v>
      </c>
      <c r="N43" s="5">
        <f t="shared" ca="1" si="32"/>
        <v>0</v>
      </c>
      <c r="O43" s="5">
        <f t="shared" ca="1" si="32"/>
        <v>0</v>
      </c>
      <c r="P43" s="5">
        <f t="shared" ca="1" si="32"/>
        <v>0</v>
      </c>
      <c r="Q43" s="5">
        <f t="shared" ca="1" si="32"/>
        <v>0</v>
      </c>
      <c r="R43" s="5">
        <f t="shared" ca="1" si="32"/>
        <v>0</v>
      </c>
      <c r="S43" s="5">
        <f t="shared" ca="1" si="32"/>
        <v>0</v>
      </c>
      <c r="T43" s="5">
        <f t="shared" ca="1" si="32"/>
        <v>0</v>
      </c>
      <c r="U43" s="5">
        <f t="shared" ca="1" si="32"/>
        <v>0</v>
      </c>
      <c r="V43" s="5">
        <f t="shared" ca="1" si="32"/>
        <v>0</v>
      </c>
      <c r="W43" s="5">
        <f t="shared" ca="1" si="32"/>
        <v>0</v>
      </c>
      <c r="X43" s="5">
        <f t="shared" ca="1" si="32"/>
        <v>0</v>
      </c>
      <c r="Y43" s="5">
        <f t="shared" ca="1" si="32"/>
        <v>0</v>
      </c>
      <c r="Z43" s="5">
        <f t="shared" ca="1" si="32"/>
        <v>0</v>
      </c>
      <c r="AA43" s="5">
        <f t="shared" ca="1" si="32"/>
        <v>0</v>
      </c>
      <c r="AB43" s="5">
        <f t="shared" ca="1" si="32"/>
        <v>0</v>
      </c>
      <c r="AC43" s="5">
        <f t="shared" ca="1" si="32"/>
        <v>0</v>
      </c>
      <c r="AD43" s="5">
        <f t="shared" ca="1" si="32"/>
        <v>0</v>
      </c>
      <c r="AE43" s="5">
        <f t="shared" ca="1" si="32"/>
        <v>0</v>
      </c>
      <c r="AF43" s="5">
        <f t="shared" ca="1" si="32"/>
        <v>0</v>
      </c>
      <c r="AG43" s="5">
        <f t="shared" ca="1" si="32"/>
        <v>0</v>
      </c>
      <c r="AH43" s="5">
        <f t="shared" ca="1" si="32"/>
        <v>0</v>
      </c>
      <c r="AI43" s="5">
        <f t="shared" ca="1" si="32"/>
        <v>0</v>
      </c>
      <c r="AJ43" s="5">
        <f t="shared" ca="1" si="32"/>
        <v>0</v>
      </c>
      <c r="AK43" s="5">
        <f t="shared" ca="1" si="32"/>
        <v>0</v>
      </c>
      <c r="AL43" s="5">
        <f t="shared" ca="1" si="32"/>
        <v>0</v>
      </c>
      <c r="AM43" s="5">
        <f t="shared" ca="1" si="32"/>
        <v>0</v>
      </c>
      <c r="AN43" s="5">
        <f t="shared" ca="1" si="32"/>
        <v>0</v>
      </c>
      <c r="AO43" s="5">
        <f t="shared" ca="1" si="32"/>
        <v>0</v>
      </c>
      <c r="AP43" s="5">
        <f t="shared" ca="1" si="32"/>
        <v>0</v>
      </c>
      <c r="AQ43" s="5">
        <f t="shared" ca="1" si="32"/>
        <v>0</v>
      </c>
      <c r="AR43" s="5">
        <f t="shared" ca="1" si="32"/>
        <v>0</v>
      </c>
      <c r="AS43" s="5">
        <f t="shared" ca="1" si="32"/>
        <v>0</v>
      </c>
      <c r="AT43" s="5">
        <f t="shared" ca="1" si="32"/>
        <v>0</v>
      </c>
      <c r="AU43" s="5">
        <f t="shared" ca="1" si="32"/>
        <v>0</v>
      </c>
      <c r="AV43" s="5">
        <f t="shared" ca="1" si="32"/>
        <v>0</v>
      </c>
      <c r="AW43" s="5">
        <f t="shared" ca="1" si="32"/>
        <v>0</v>
      </c>
      <c r="AX43" s="5">
        <f t="shared" ca="1" si="32"/>
        <v>0</v>
      </c>
      <c r="AY43" s="5">
        <f t="shared" ca="1" si="32"/>
        <v>0</v>
      </c>
      <c r="AZ43" s="5">
        <f t="shared" ca="1" si="32"/>
        <v>0</v>
      </c>
      <c r="BA43" s="5">
        <f t="shared" ca="1" si="32"/>
        <v>0</v>
      </c>
      <c r="BB43" s="5">
        <f t="shared" ca="1" si="32"/>
        <v>0</v>
      </c>
      <c r="BC43" s="5">
        <f t="shared" ca="1" si="32"/>
        <v>0</v>
      </c>
      <c r="BD43" s="5">
        <f t="shared" ca="1" si="32"/>
        <v>0</v>
      </c>
      <c r="BE43" s="5">
        <f t="shared" ca="1" si="32"/>
        <v>0</v>
      </c>
      <c r="BF43" s="5">
        <f t="shared" ca="1" si="32"/>
        <v>0</v>
      </c>
      <c r="BG43" s="5">
        <f t="shared" ca="1" si="32"/>
        <v>0</v>
      </c>
      <c r="BH43" s="5">
        <f t="shared" ca="1" si="32"/>
        <v>0</v>
      </c>
      <c r="BI43" s="5">
        <f t="shared" ca="1" si="32"/>
        <v>0</v>
      </c>
      <c r="BJ43" s="5">
        <f t="shared" ca="1" si="32"/>
        <v>0</v>
      </c>
      <c r="BK43" s="5">
        <f t="shared" ca="1" si="32"/>
        <v>0</v>
      </c>
      <c r="BL43" s="5">
        <f t="shared" ca="1" si="32"/>
        <v>0</v>
      </c>
      <c r="BM43" s="5">
        <f t="shared" ca="1" si="32"/>
        <v>0</v>
      </c>
      <c r="BN43" s="5">
        <f t="shared" ca="1" si="32"/>
        <v>0</v>
      </c>
      <c r="BO43" s="5">
        <f t="shared" ref="BO43:CD43" ca="1" si="33">+BO41+BO42</f>
        <v>0</v>
      </c>
      <c r="BP43" s="5">
        <f t="shared" ca="1" si="33"/>
        <v>0</v>
      </c>
      <c r="BQ43" s="5">
        <f t="shared" ca="1" si="33"/>
        <v>0</v>
      </c>
      <c r="BR43" s="5">
        <f t="shared" ca="1" si="33"/>
        <v>0</v>
      </c>
      <c r="BS43" s="5">
        <f t="shared" ca="1" si="33"/>
        <v>0</v>
      </c>
      <c r="BT43" s="5">
        <f t="shared" ca="1" si="33"/>
        <v>0</v>
      </c>
      <c r="BU43" s="5">
        <f t="shared" ca="1" si="33"/>
        <v>0</v>
      </c>
      <c r="BV43" s="5">
        <f t="shared" ca="1" si="33"/>
        <v>0</v>
      </c>
      <c r="BW43" s="5">
        <f t="shared" ca="1" si="33"/>
        <v>0</v>
      </c>
      <c r="BX43" s="5">
        <f t="shared" ca="1" si="33"/>
        <v>0</v>
      </c>
      <c r="BY43" s="5">
        <f t="shared" ca="1" si="33"/>
        <v>0</v>
      </c>
      <c r="BZ43" s="5">
        <f t="shared" ca="1" si="33"/>
        <v>0</v>
      </c>
      <c r="CA43" s="5">
        <f t="shared" ca="1" si="33"/>
        <v>0</v>
      </c>
      <c r="CB43" s="5">
        <f t="shared" ca="1" si="33"/>
        <v>0</v>
      </c>
      <c r="CC43" s="5">
        <f t="shared" ca="1" si="33"/>
        <v>0</v>
      </c>
      <c r="CD43" s="5">
        <f t="shared" ca="1" si="33"/>
        <v>0</v>
      </c>
      <c r="CE43" s="5"/>
    </row>
    <row r="44" spans="1:83" s="10" customFormat="1" x14ac:dyDescent="0.25">
      <c r="A44" s="19" t="s">
        <v>223</v>
      </c>
      <c r="C44" s="5">
        <f t="shared" ref="C44:BN44" ca="1" si="34">IF(ISBLANK(FirstYear),0,IF(C4&lt;=FirstYear+Period,+C43-C25*(1-BookIncomeTax),""))</f>
        <v>0</v>
      </c>
      <c r="D44" s="5">
        <f t="shared" ca="1" si="34"/>
        <v>0</v>
      </c>
      <c r="E44" s="5">
        <f t="shared" ca="1" si="34"/>
        <v>0</v>
      </c>
      <c r="F44" s="5">
        <f t="shared" ca="1" si="34"/>
        <v>0</v>
      </c>
      <c r="G44" s="5">
        <f t="shared" ca="1" si="34"/>
        <v>0</v>
      </c>
      <c r="H44" s="5">
        <f t="shared" ca="1" si="34"/>
        <v>0</v>
      </c>
      <c r="I44" s="5">
        <f t="shared" ca="1" si="34"/>
        <v>0</v>
      </c>
      <c r="J44" s="5">
        <f t="shared" ca="1" si="34"/>
        <v>0</v>
      </c>
      <c r="K44" s="5">
        <f t="shared" ca="1" si="34"/>
        <v>0</v>
      </c>
      <c r="L44" s="5">
        <f t="shared" ca="1" si="34"/>
        <v>0</v>
      </c>
      <c r="M44" s="5">
        <f t="shared" ca="1" si="34"/>
        <v>0</v>
      </c>
      <c r="N44" s="5">
        <f t="shared" ca="1" si="34"/>
        <v>0</v>
      </c>
      <c r="O44" s="5">
        <f t="shared" ca="1" si="34"/>
        <v>0</v>
      </c>
      <c r="P44" s="5">
        <f t="shared" ca="1" si="34"/>
        <v>0</v>
      </c>
      <c r="Q44" s="5">
        <f t="shared" ca="1" si="34"/>
        <v>0</v>
      </c>
      <c r="R44" s="5">
        <f t="shared" ca="1" si="34"/>
        <v>0</v>
      </c>
      <c r="S44" s="5">
        <f t="shared" ca="1" si="34"/>
        <v>0</v>
      </c>
      <c r="T44" s="5">
        <f t="shared" ca="1" si="34"/>
        <v>0</v>
      </c>
      <c r="U44" s="5">
        <f t="shared" ca="1" si="34"/>
        <v>0</v>
      </c>
      <c r="V44" s="5">
        <f t="shared" ca="1" si="34"/>
        <v>0</v>
      </c>
      <c r="W44" s="5" t="str">
        <f t="shared" ca="1" si="34"/>
        <v/>
      </c>
      <c r="X44" s="5" t="str">
        <f t="shared" ca="1" si="34"/>
        <v/>
      </c>
      <c r="Y44" s="5" t="str">
        <f t="shared" ca="1" si="34"/>
        <v/>
      </c>
      <c r="Z44" s="5" t="str">
        <f t="shared" ca="1" si="34"/>
        <v/>
      </c>
      <c r="AA44" s="5" t="str">
        <f t="shared" ca="1" si="34"/>
        <v/>
      </c>
      <c r="AB44" s="5" t="str">
        <f t="shared" ca="1" si="34"/>
        <v/>
      </c>
      <c r="AC44" s="5" t="str">
        <f t="shared" ca="1" si="34"/>
        <v/>
      </c>
      <c r="AD44" s="5" t="str">
        <f t="shared" ca="1" si="34"/>
        <v/>
      </c>
      <c r="AE44" s="5" t="str">
        <f t="shared" ca="1" si="34"/>
        <v/>
      </c>
      <c r="AF44" s="5" t="str">
        <f t="shared" ca="1" si="34"/>
        <v/>
      </c>
      <c r="AG44" s="5" t="str">
        <f t="shared" ca="1" si="34"/>
        <v/>
      </c>
      <c r="AH44" s="5" t="str">
        <f t="shared" ca="1" si="34"/>
        <v/>
      </c>
      <c r="AI44" s="5" t="str">
        <f t="shared" ca="1" si="34"/>
        <v/>
      </c>
      <c r="AJ44" s="5" t="str">
        <f t="shared" ca="1" si="34"/>
        <v/>
      </c>
      <c r="AK44" s="5" t="str">
        <f t="shared" ca="1" si="34"/>
        <v/>
      </c>
      <c r="AL44" s="5" t="str">
        <f t="shared" ca="1" si="34"/>
        <v/>
      </c>
      <c r="AM44" s="5" t="str">
        <f t="shared" ca="1" si="34"/>
        <v/>
      </c>
      <c r="AN44" s="5" t="str">
        <f t="shared" ca="1" si="34"/>
        <v/>
      </c>
      <c r="AO44" s="5" t="str">
        <f t="shared" ca="1" si="34"/>
        <v/>
      </c>
      <c r="AP44" s="5" t="str">
        <f t="shared" ca="1" si="34"/>
        <v/>
      </c>
      <c r="AQ44" s="5" t="str">
        <f t="shared" ca="1" si="34"/>
        <v/>
      </c>
      <c r="AR44" s="5" t="str">
        <f t="shared" ca="1" si="34"/>
        <v/>
      </c>
      <c r="AS44" s="5" t="str">
        <f t="shared" ca="1" si="34"/>
        <v/>
      </c>
      <c r="AT44" s="5" t="str">
        <f t="shared" ca="1" si="34"/>
        <v/>
      </c>
      <c r="AU44" s="5" t="str">
        <f t="shared" ca="1" si="34"/>
        <v/>
      </c>
      <c r="AV44" s="5" t="str">
        <f t="shared" ca="1" si="34"/>
        <v/>
      </c>
      <c r="AW44" s="5" t="str">
        <f t="shared" ca="1" si="34"/>
        <v/>
      </c>
      <c r="AX44" s="5" t="str">
        <f t="shared" ca="1" si="34"/>
        <v/>
      </c>
      <c r="AY44" s="5" t="str">
        <f t="shared" ca="1" si="34"/>
        <v/>
      </c>
      <c r="AZ44" s="5" t="str">
        <f t="shared" ca="1" si="34"/>
        <v/>
      </c>
      <c r="BA44" s="5" t="str">
        <f t="shared" ca="1" si="34"/>
        <v/>
      </c>
      <c r="BB44" s="5" t="str">
        <f t="shared" ca="1" si="34"/>
        <v/>
      </c>
      <c r="BC44" s="5" t="str">
        <f t="shared" ca="1" si="34"/>
        <v/>
      </c>
      <c r="BD44" s="5" t="str">
        <f t="shared" ca="1" si="34"/>
        <v/>
      </c>
      <c r="BE44" s="5" t="str">
        <f t="shared" ca="1" si="34"/>
        <v/>
      </c>
      <c r="BF44" s="5" t="str">
        <f t="shared" ca="1" si="34"/>
        <v/>
      </c>
      <c r="BG44" s="5" t="str">
        <f t="shared" ca="1" si="34"/>
        <v/>
      </c>
      <c r="BH44" s="5" t="str">
        <f t="shared" ca="1" si="34"/>
        <v/>
      </c>
      <c r="BI44" s="5" t="str">
        <f t="shared" ca="1" si="34"/>
        <v/>
      </c>
      <c r="BJ44" s="5" t="str">
        <f t="shared" ca="1" si="34"/>
        <v/>
      </c>
      <c r="BK44" s="5" t="str">
        <f t="shared" ca="1" si="34"/>
        <v/>
      </c>
      <c r="BL44" s="5" t="str">
        <f t="shared" ca="1" si="34"/>
        <v/>
      </c>
      <c r="BM44" s="5" t="str">
        <f t="shared" ca="1" si="34"/>
        <v/>
      </c>
      <c r="BN44" s="5" t="str">
        <f t="shared" ca="1" si="34"/>
        <v/>
      </c>
      <c r="BO44" s="5" t="str">
        <f t="shared" ref="BO44:CD44" ca="1" si="35">IF(ISBLANK(FirstYear),0,IF(BO4&lt;=FirstYear+Period,+BO43-BO25*(1-BookIncomeTax),""))</f>
        <v/>
      </c>
      <c r="BP44" s="5" t="str">
        <f t="shared" ca="1" si="35"/>
        <v/>
      </c>
      <c r="BQ44" s="5" t="str">
        <f t="shared" ca="1" si="35"/>
        <v/>
      </c>
      <c r="BR44" s="5" t="str">
        <f t="shared" ca="1" si="35"/>
        <v/>
      </c>
      <c r="BS44" s="5" t="str">
        <f t="shared" ca="1" si="35"/>
        <v/>
      </c>
      <c r="BT44" s="5" t="str">
        <f t="shared" ca="1" si="35"/>
        <v/>
      </c>
      <c r="BU44" s="5" t="str">
        <f t="shared" ca="1" si="35"/>
        <v/>
      </c>
      <c r="BV44" s="5" t="str">
        <f t="shared" ca="1" si="35"/>
        <v/>
      </c>
      <c r="BW44" s="5" t="str">
        <f t="shared" ca="1" si="35"/>
        <v/>
      </c>
      <c r="BX44" s="5" t="str">
        <f t="shared" ca="1" si="35"/>
        <v/>
      </c>
      <c r="BY44" s="5" t="str">
        <f t="shared" ca="1" si="35"/>
        <v/>
      </c>
      <c r="BZ44" s="5" t="str">
        <f t="shared" ca="1" si="35"/>
        <v/>
      </c>
      <c r="CA44" s="5" t="str">
        <f t="shared" ca="1" si="35"/>
        <v/>
      </c>
      <c r="CB44" s="5" t="str">
        <f t="shared" ca="1" si="35"/>
        <v/>
      </c>
      <c r="CC44" s="5" t="str">
        <f t="shared" ca="1" si="35"/>
        <v/>
      </c>
      <c r="CD44" s="5" t="str">
        <f t="shared" ca="1" si="35"/>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58" t="s">
        <v>199</v>
      </c>
      <c r="B46" s="57">
        <f ca="1">IF(ISERROR(NPV('LookUp Ranges'!$B$137,D44:OFFSET(D44,0,'LookUp Ranges'!B141-1))+C44),0,NPV('LookUp Ranges'!$B$137,D44:OFFSET(D44,0,'LookUp Ranges'!B141-1))+C44)</f>
        <v>0</v>
      </c>
      <c r="C46" s="39"/>
      <c r="CE46" s="30"/>
    </row>
    <row r="47" spans="1:83" x14ac:dyDescent="0.25">
      <c r="A47" s="81" t="str">
        <f>"(Discounted at "&amp;TEXT(WACC,"0.00%")&amp;" WACC rate)"</f>
        <v>(Discounted at 6.62% WACC rate)</v>
      </c>
      <c r="B47" s="82"/>
      <c r="C47" s="39"/>
      <c r="CE47" s="30"/>
    </row>
    <row r="48" spans="1:83" x14ac:dyDescent="0.25">
      <c r="A48" s="83" t="s">
        <v>200</v>
      </c>
      <c r="B48" s="84">
        <f ca="1">IF(ISERROR(IRR(C44:OFFSET(C44,0,'LookUp Ranges'!B141),-0.01)),0,IRR(C44:OFFSET(C44,0,'LookUp Ranges'!B141),-0.01))</f>
        <v>0</v>
      </c>
      <c r="C48" s="39"/>
      <c r="CE48" s="30"/>
    </row>
    <row r="49" spans="1:83" x14ac:dyDescent="0.25">
      <c r="B49" s="42"/>
      <c r="CE49" s="30"/>
    </row>
    <row r="50" spans="1:83" x14ac:dyDescent="0.25">
      <c r="A50" s="24" t="s">
        <v>107</v>
      </c>
      <c r="B50" s="10"/>
      <c r="C50" s="5">
        <f ca="1">+(C36/(1-BookIncomeTax))+C27-C25-C26</f>
        <v>0</v>
      </c>
      <c r="D50" s="5">
        <f t="shared" ref="D50:BO50" ca="1" si="36">+(D36/(1-BookIncomeTax))+D27-D25-D26</f>
        <v>0</v>
      </c>
      <c r="E50" s="5">
        <f t="shared" ca="1" si="36"/>
        <v>0</v>
      </c>
      <c r="F50" s="5">
        <f t="shared" ca="1" si="36"/>
        <v>0</v>
      </c>
      <c r="G50" s="5">
        <f t="shared" ca="1" si="36"/>
        <v>0</v>
      </c>
      <c r="H50" s="5">
        <f t="shared" ca="1" si="36"/>
        <v>0</v>
      </c>
      <c r="I50" s="5">
        <f t="shared" ca="1" si="36"/>
        <v>0</v>
      </c>
      <c r="J50" s="5">
        <f t="shared" ca="1" si="36"/>
        <v>0</v>
      </c>
      <c r="K50" s="5">
        <f t="shared" ca="1" si="36"/>
        <v>0</v>
      </c>
      <c r="L50" s="5">
        <f t="shared" ca="1" si="36"/>
        <v>0</v>
      </c>
      <c r="M50" s="5">
        <f t="shared" ca="1" si="36"/>
        <v>0</v>
      </c>
      <c r="N50" s="5">
        <f t="shared" ca="1" si="36"/>
        <v>0</v>
      </c>
      <c r="O50" s="5">
        <f t="shared" ca="1" si="36"/>
        <v>0</v>
      </c>
      <c r="P50" s="5">
        <f t="shared" ca="1" si="36"/>
        <v>0</v>
      </c>
      <c r="Q50" s="5">
        <f t="shared" ca="1" si="36"/>
        <v>0</v>
      </c>
      <c r="R50" s="5">
        <f t="shared" ca="1" si="36"/>
        <v>0</v>
      </c>
      <c r="S50" s="5">
        <f t="shared" ca="1" si="36"/>
        <v>0</v>
      </c>
      <c r="T50" s="5">
        <f t="shared" ca="1" si="36"/>
        <v>0</v>
      </c>
      <c r="U50" s="5">
        <f t="shared" ca="1" si="36"/>
        <v>0</v>
      </c>
      <c r="V50" s="5">
        <f t="shared" ca="1" si="36"/>
        <v>0</v>
      </c>
      <c r="W50" s="5">
        <f t="shared" ca="1" si="36"/>
        <v>0</v>
      </c>
      <c r="X50" s="5">
        <f t="shared" ca="1" si="36"/>
        <v>0</v>
      </c>
      <c r="Y50" s="5">
        <f t="shared" ca="1" si="36"/>
        <v>0</v>
      </c>
      <c r="Z50" s="5">
        <f t="shared" ca="1" si="36"/>
        <v>0</v>
      </c>
      <c r="AA50" s="5">
        <f t="shared" ca="1" si="36"/>
        <v>0</v>
      </c>
      <c r="AB50" s="5">
        <f t="shared" ca="1" si="36"/>
        <v>0</v>
      </c>
      <c r="AC50" s="5">
        <f t="shared" ca="1" si="36"/>
        <v>0</v>
      </c>
      <c r="AD50" s="5">
        <f t="shared" ca="1" si="36"/>
        <v>0</v>
      </c>
      <c r="AE50" s="5">
        <f t="shared" ca="1" si="36"/>
        <v>0</v>
      </c>
      <c r="AF50" s="5">
        <f t="shared" ca="1" si="36"/>
        <v>0</v>
      </c>
      <c r="AG50" s="5">
        <f t="shared" ca="1" si="36"/>
        <v>0</v>
      </c>
      <c r="AH50" s="5">
        <f t="shared" ca="1" si="36"/>
        <v>0</v>
      </c>
      <c r="AI50" s="5">
        <f t="shared" ca="1" si="36"/>
        <v>0</v>
      </c>
      <c r="AJ50" s="5">
        <f t="shared" ca="1" si="36"/>
        <v>0</v>
      </c>
      <c r="AK50" s="5">
        <f t="shared" ca="1" si="36"/>
        <v>0</v>
      </c>
      <c r="AL50" s="5">
        <f t="shared" ca="1" si="36"/>
        <v>0</v>
      </c>
      <c r="AM50" s="5">
        <f t="shared" ca="1" si="36"/>
        <v>0</v>
      </c>
      <c r="AN50" s="5">
        <f t="shared" ca="1" si="36"/>
        <v>0</v>
      </c>
      <c r="AO50" s="5">
        <f t="shared" ca="1" si="36"/>
        <v>0</v>
      </c>
      <c r="AP50" s="5">
        <f t="shared" ca="1" si="36"/>
        <v>0</v>
      </c>
      <c r="AQ50" s="5">
        <f t="shared" ca="1" si="36"/>
        <v>0</v>
      </c>
      <c r="AR50" s="5">
        <f t="shared" ca="1" si="36"/>
        <v>0</v>
      </c>
      <c r="AS50" s="5">
        <f t="shared" ca="1" si="36"/>
        <v>0</v>
      </c>
      <c r="AT50" s="5">
        <f t="shared" ca="1" si="36"/>
        <v>0</v>
      </c>
      <c r="AU50" s="5">
        <f t="shared" ca="1" si="36"/>
        <v>0</v>
      </c>
      <c r="AV50" s="5">
        <f t="shared" ca="1" si="36"/>
        <v>0</v>
      </c>
      <c r="AW50" s="5">
        <f t="shared" ca="1" si="36"/>
        <v>0</v>
      </c>
      <c r="AX50" s="5">
        <f t="shared" ca="1" si="36"/>
        <v>0</v>
      </c>
      <c r="AY50" s="5">
        <f t="shared" ca="1" si="36"/>
        <v>0</v>
      </c>
      <c r="AZ50" s="5">
        <f t="shared" ca="1" si="36"/>
        <v>0</v>
      </c>
      <c r="BA50" s="5">
        <f t="shared" ca="1" si="36"/>
        <v>0</v>
      </c>
      <c r="BB50" s="5">
        <f t="shared" ca="1" si="36"/>
        <v>0</v>
      </c>
      <c r="BC50" s="5">
        <f t="shared" ca="1" si="36"/>
        <v>0</v>
      </c>
      <c r="BD50" s="5">
        <f t="shared" ca="1" si="36"/>
        <v>0</v>
      </c>
      <c r="BE50" s="5">
        <f t="shared" ca="1" si="36"/>
        <v>0</v>
      </c>
      <c r="BF50" s="5">
        <f t="shared" ca="1" si="36"/>
        <v>0</v>
      </c>
      <c r="BG50" s="5">
        <f t="shared" ca="1" si="36"/>
        <v>0</v>
      </c>
      <c r="BH50" s="5">
        <f t="shared" ca="1" si="36"/>
        <v>0</v>
      </c>
      <c r="BI50" s="5">
        <f t="shared" ca="1" si="36"/>
        <v>0</v>
      </c>
      <c r="BJ50" s="5">
        <f t="shared" ca="1" si="36"/>
        <v>0</v>
      </c>
      <c r="BK50" s="5">
        <f t="shared" ca="1" si="36"/>
        <v>0</v>
      </c>
      <c r="BL50" s="5">
        <f t="shared" ca="1" si="36"/>
        <v>0</v>
      </c>
      <c r="BM50" s="5">
        <f t="shared" ca="1" si="36"/>
        <v>0</v>
      </c>
      <c r="BN50" s="5">
        <f t="shared" ca="1" si="36"/>
        <v>0</v>
      </c>
      <c r="BO50" s="5">
        <f t="shared" ca="1" si="36"/>
        <v>0</v>
      </c>
      <c r="BP50" s="5">
        <f t="shared" ref="BP50:CD50" ca="1" si="37">+(BP36/(1-BookIncomeTax))+BP27-BP25-BP26</f>
        <v>0</v>
      </c>
      <c r="BQ50" s="5">
        <f t="shared" ca="1" si="37"/>
        <v>0</v>
      </c>
      <c r="BR50" s="5">
        <f t="shared" ca="1" si="37"/>
        <v>0</v>
      </c>
      <c r="BS50" s="5">
        <f t="shared" ca="1" si="37"/>
        <v>0</v>
      </c>
      <c r="BT50" s="5">
        <f t="shared" ca="1" si="37"/>
        <v>0</v>
      </c>
      <c r="BU50" s="5">
        <f t="shared" ca="1" si="37"/>
        <v>0</v>
      </c>
      <c r="BV50" s="5">
        <f t="shared" ca="1" si="37"/>
        <v>0</v>
      </c>
      <c r="BW50" s="5">
        <f t="shared" ca="1" si="37"/>
        <v>0</v>
      </c>
      <c r="BX50" s="5">
        <f t="shared" ca="1" si="37"/>
        <v>0</v>
      </c>
      <c r="BY50" s="5">
        <f t="shared" ca="1" si="37"/>
        <v>0</v>
      </c>
      <c r="BZ50" s="5">
        <f t="shared" ca="1" si="37"/>
        <v>0</v>
      </c>
      <c r="CA50" s="5">
        <f t="shared" ca="1" si="37"/>
        <v>0</v>
      </c>
      <c r="CB50" s="5">
        <f t="shared" ca="1" si="37"/>
        <v>0</v>
      </c>
      <c r="CC50" s="5">
        <f t="shared" ca="1" si="37"/>
        <v>0</v>
      </c>
      <c r="CD50" s="5">
        <f t="shared" ca="1" si="37"/>
        <v>0</v>
      </c>
      <c r="CE50" s="5"/>
    </row>
    <row r="51" spans="1:83" x14ac:dyDescent="0.25">
      <c r="A51" s="24" t="s">
        <v>148</v>
      </c>
      <c r="B51" s="10"/>
      <c r="C51" s="5">
        <f t="shared" ref="C51:BN51" ca="1" si="38">C50-C20</f>
        <v>0</v>
      </c>
      <c r="D51" s="5">
        <f t="shared" ca="1" si="38"/>
        <v>0</v>
      </c>
      <c r="E51" s="5">
        <f t="shared" ca="1" si="38"/>
        <v>0</v>
      </c>
      <c r="F51" s="5">
        <f t="shared" ca="1" si="38"/>
        <v>0</v>
      </c>
      <c r="G51" s="5">
        <f t="shared" ca="1" si="38"/>
        <v>0</v>
      </c>
      <c r="H51" s="5">
        <f t="shared" ca="1" si="38"/>
        <v>0</v>
      </c>
      <c r="I51" s="5">
        <f t="shared" ca="1" si="38"/>
        <v>0</v>
      </c>
      <c r="J51" s="5">
        <f t="shared" ca="1" si="38"/>
        <v>0</v>
      </c>
      <c r="K51" s="5">
        <f t="shared" ca="1" si="38"/>
        <v>0</v>
      </c>
      <c r="L51" s="5">
        <f t="shared" ca="1" si="38"/>
        <v>0</v>
      </c>
      <c r="M51" s="5">
        <f t="shared" ca="1" si="38"/>
        <v>0</v>
      </c>
      <c r="N51" s="5">
        <f t="shared" ca="1" si="38"/>
        <v>0</v>
      </c>
      <c r="O51" s="5">
        <f t="shared" ca="1" si="38"/>
        <v>0</v>
      </c>
      <c r="P51" s="5">
        <f t="shared" ca="1" si="38"/>
        <v>0</v>
      </c>
      <c r="Q51" s="5">
        <f t="shared" ca="1" si="38"/>
        <v>0</v>
      </c>
      <c r="R51" s="5">
        <f t="shared" ca="1" si="38"/>
        <v>0</v>
      </c>
      <c r="S51" s="5">
        <f t="shared" ca="1" si="38"/>
        <v>0</v>
      </c>
      <c r="T51" s="5">
        <f t="shared" ca="1" si="38"/>
        <v>0</v>
      </c>
      <c r="U51" s="5">
        <f t="shared" ca="1" si="38"/>
        <v>0</v>
      </c>
      <c r="V51" s="5">
        <f t="shared" ca="1" si="38"/>
        <v>0</v>
      </c>
      <c r="W51" s="5">
        <f t="shared" ca="1" si="38"/>
        <v>0</v>
      </c>
      <c r="X51" s="5">
        <f t="shared" ca="1" si="38"/>
        <v>0</v>
      </c>
      <c r="Y51" s="5">
        <f t="shared" ca="1" si="38"/>
        <v>0</v>
      </c>
      <c r="Z51" s="5">
        <f t="shared" ca="1" si="38"/>
        <v>0</v>
      </c>
      <c r="AA51" s="5">
        <f t="shared" ca="1" si="38"/>
        <v>0</v>
      </c>
      <c r="AB51" s="5">
        <f t="shared" ca="1" si="38"/>
        <v>0</v>
      </c>
      <c r="AC51" s="5">
        <f t="shared" ca="1" si="38"/>
        <v>0</v>
      </c>
      <c r="AD51" s="5">
        <f t="shared" ca="1" si="38"/>
        <v>0</v>
      </c>
      <c r="AE51" s="5">
        <f t="shared" ca="1" si="38"/>
        <v>0</v>
      </c>
      <c r="AF51" s="5">
        <f t="shared" ca="1" si="38"/>
        <v>0</v>
      </c>
      <c r="AG51" s="5">
        <f t="shared" ca="1" si="38"/>
        <v>0</v>
      </c>
      <c r="AH51" s="5">
        <f t="shared" ca="1" si="38"/>
        <v>0</v>
      </c>
      <c r="AI51" s="5">
        <f t="shared" ca="1" si="38"/>
        <v>0</v>
      </c>
      <c r="AJ51" s="5">
        <f t="shared" ca="1" si="38"/>
        <v>0</v>
      </c>
      <c r="AK51" s="5">
        <f t="shared" ca="1" si="38"/>
        <v>0</v>
      </c>
      <c r="AL51" s="5">
        <f t="shared" ca="1" si="38"/>
        <v>0</v>
      </c>
      <c r="AM51" s="5">
        <f t="shared" ca="1" si="38"/>
        <v>0</v>
      </c>
      <c r="AN51" s="5">
        <f t="shared" ca="1" si="38"/>
        <v>0</v>
      </c>
      <c r="AO51" s="5">
        <f t="shared" ca="1" si="38"/>
        <v>0</v>
      </c>
      <c r="AP51" s="5">
        <f t="shared" ca="1" si="38"/>
        <v>0</v>
      </c>
      <c r="AQ51" s="5">
        <f t="shared" ca="1" si="38"/>
        <v>0</v>
      </c>
      <c r="AR51" s="5">
        <f t="shared" ca="1" si="38"/>
        <v>0</v>
      </c>
      <c r="AS51" s="5">
        <f t="shared" ca="1" si="38"/>
        <v>0</v>
      </c>
      <c r="AT51" s="5">
        <f t="shared" ca="1" si="38"/>
        <v>0</v>
      </c>
      <c r="AU51" s="5">
        <f t="shared" ca="1" si="38"/>
        <v>0</v>
      </c>
      <c r="AV51" s="5">
        <f t="shared" ca="1" si="38"/>
        <v>0</v>
      </c>
      <c r="AW51" s="5">
        <f t="shared" ca="1" si="38"/>
        <v>0</v>
      </c>
      <c r="AX51" s="5">
        <f t="shared" ca="1" si="38"/>
        <v>0</v>
      </c>
      <c r="AY51" s="5">
        <f t="shared" ca="1" si="38"/>
        <v>0</v>
      </c>
      <c r="AZ51" s="5">
        <f t="shared" ca="1" si="38"/>
        <v>0</v>
      </c>
      <c r="BA51" s="5">
        <f t="shared" ca="1" si="38"/>
        <v>0</v>
      </c>
      <c r="BB51" s="5">
        <f t="shared" ca="1" si="38"/>
        <v>0</v>
      </c>
      <c r="BC51" s="5">
        <f t="shared" ca="1" si="38"/>
        <v>0</v>
      </c>
      <c r="BD51" s="5">
        <f t="shared" ca="1" si="38"/>
        <v>0</v>
      </c>
      <c r="BE51" s="5">
        <f t="shared" ca="1" si="38"/>
        <v>0</v>
      </c>
      <c r="BF51" s="5">
        <f t="shared" ca="1" si="38"/>
        <v>0</v>
      </c>
      <c r="BG51" s="5">
        <f t="shared" ca="1" si="38"/>
        <v>0</v>
      </c>
      <c r="BH51" s="5">
        <f t="shared" ca="1" si="38"/>
        <v>0</v>
      </c>
      <c r="BI51" s="5">
        <f t="shared" ca="1" si="38"/>
        <v>0</v>
      </c>
      <c r="BJ51" s="5">
        <f t="shared" ca="1" si="38"/>
        <v>0</v>
      </c>
      <c r="BK51" s="5">
        <f t="shared" ca="1" si="38"/>
        <v>0</v>
      </c>
      <c r="BL51" s="5">
        <f t="shared" ca="1" si="38"/>
        <v>0</v>
      </c>
      <c r="BM51" s="5">
        <f t="shared" ca="1" si="38"/>
        <v>0</v>
      </c>
      <c r="BN51" s="5">
        <f t="shared" ca="1" si="38"/>
        <v>0</v>
      </c>
      <c r="BO51" s="5">
        <f t="shared" ref="BO51:CD51" ca="1" si="39">BO50-BO20</f>
        <v>0</v>
      </c>
      <c r="BP51" s="5">
        <f t="shared" ca="1" si="39"/>
        <v>0</v>
      </c>
      <c r="BQ51" s="5">
        <f t="shared" ca="1" si="39"/>
        <v>0</v>
      </c>
      <c r="BR51" s="5">
        <f t="shared" ca="1" si="39"/>
        <v>0</v>
      </c>
      <c r="BS51" s="5">
        <f t="shared" ca="1" si="39"/>
        <v>0</v>
      </c>
      <c r="BT51" s="5">
        <f t="shared" ca="1" si="39"/>
        <v>0</v>
      </c>
      <c r="BU51" s="5">
        <f t="shared" ca="1" si="39"/>
        <v>0</v>
      </c>
      <c r="BV51" s="5">
        <f t="shared" ca="1" si="39"/>
        <v>0</v>
      </c>
      <c r="BW51" s="5">
        <f t="shared" ca="1" si="39"/>
        <v>0</v>
      </c>
      <c r="BX51" s="5">
        <f t="shared" ca="1" si="39"/>
        <v>0</v>
      </c>
      <c r="BY51" s="5">
        <f t="shared" ca="1" si="39"/>
        <v>0</v>
      </c>
      <c r="BZ51" s="5">
        <f t="shared" ca="1" si="39"/>
        <v>0</v>
      </c>
      <c r="CA51" s="5">
        <f t="shared" ca="1" si="39"/>
        <v>0</v>
      </c>
      <c r="CB51" s="5">
        <f t="shared" ca="1" si="39"/>
        <v>0</v>
      </c>
      <c r="CC51" s="5">
        <f t="shared" ca="1" si="39"/>
        <v>0</v>
      </c>
      <c r="CD51" s="5">
        <f t="shared" ca="1" si="39"/>
        <v>0</v>
      </c>
      <c r="CE51" s="5"/>
    </row>
    <row r="52" spans="1:83" x14ac:dyDescent="0.25">
      <c r="A52" s="20" t="s">
        <v>227</v>
      </c>
      <c r="B52" s="10"/>
      <c r="C52" s="5">
        <f ca="1">C12/2*EQUITY</f>
        <v>0</v>
      </c>
      <c r="D52" s="5">
        <f t="shared" ref="D52:BO52" ca="1" si="40">(C12+D12)/2*EQUITY</f>
        <v>0</v>
      </c>
      <c r="E52" s="5">
        <f t="shared" ca="1" si="40"/>
        <v>0</v>
      </c>
      <c r="F52" s="5">
        <f t="shared" ca="1" si="40"/>
        <v>0</v>
      </c>
      <c r="G52" s="5">
        <f t="shared" ca="1" si="40"/>
        <v>0</v>
      </c>
      <c r="H52" s="5">
        <f t="shared" ca="1" si="40"/>
        <v>0</v>
      </c>
      <c r="I52" s="5">
        <f t="shared" ca="1" si="40"/>
        <v>0</v>
      </c>
      <c r="J52" s="5">
        <f t="shared" ca="1" si="40"/>
        <v>0</v>
      </c>
      <c r="K52" s="5">
        <f t="shared" ca="1" si="40"/>
        <v>0</v>
      </c>
      <c r="L52" s="5">
        <f t="shared" ca="1" si="40"/>
        <v>0</v>
      </c>
      <c r="M52" s="5">
        <f t="shared" ca="1" si="40"/>
        <v>0</v>
      </c>
      <c r="N52" s="5">
        <f t="shared" ca="1" si="40"/>
        <v>0</v>
      </c>
      <c r="O52" s="5">
        <f t="shared" ca="1" si="40"/>
        <v>0</v>
      </c>
      <c r="P52" s="5">
        <f t="shared" ca="1" si="40"/>
        <v>0</v>
      </c>
      <c r="Q52" s="5">
        <f t="shared" ca="1" si="40"/>
        <v>0</v>
      </c>
      <c r="R52" s="5">
        <f t="shared" ca="1" si="40"/>
        <v>0</v>
      </c>
      <c r="S52" s="5">
        <f t="shared" ca="1" si="40"/>
        <v>0</v>
      </c>
      <c r="T52" s="5">
        <f t="shared" ca="1" si="40"/>
        <v>0</v>
      </c>
      <c r="U52" s="5">
        <f t="shared" ca="1" si="40"/>
        <v>0</v>
      </c>
      <c r="V52" s="5">
        <f t="shared" ca="1" si="40"/>
        <v>0</v>
      </c>
      <c r="W52" s="5">
        <f t="shared" ca="1" si="40"/>
        <v>0</v>
      </c>
      <c r="X52" s="5">
        <f t="shared" ca="1" si="40"/>
        <v>0</v>
      </c>
      <c r="Y52" s="5">
        <f t="shared" ca="1" si="40"/>
        <v>0</v>
      </c>
      <c r="Z52" s="5">
        <f t="shared" ca="1" si="40"/>
        <v>0</v>
      </c>
      <c r="AA52" s="5">
        <f t="shared" ca="1" si="40"/>
        <v>0</v>
      </c>
      <c r="AB52" s="5">
        <f t="shared" ca="1" si="40"/>
        <v>0</v>
      </c>
      <c r="AC52" s="5">
        <f t="shared" ca="1" si="40"/>
        <v>0</v>
      </c>
      <c r="AD52" s="5">
        <f t="shared" ca="1" si="40"/>
        <v>0</v>
      </c>
      <c r="AE52" s="5">
        <f t="shared" ca="1" si="40"/>
        <v>0</v>
      </c>
      <c r="AF52" s="5">
        <f t="shared" ca="1" si="40"/>
        <v>0</v>
      </c>
      <c r="AG52" s="5">
        <f t="shared" ca="1" si="40"/>
        <v>0</v>
      </c>
      <c r="AH52" s="5">
        <f t="shared" ca="1" si="40"/>
        <v>0</v>
      </c>
      <c r="AI52" s="5">
        <f t="shared" ca="1" si="40"/>
        <v>0</v>
      </c>
      <c r="AJ52" s="5">
        <f t="shared" ca="1" si="40"/>
        <v>0</v>
      </c>
      <c r="AK52" s="5">
        <f t="shared" ca="1" si="40"/>
        <v>0</v>
      </c>
      <c r="AL52" s="5">
        <f t="shared" ca="1" si="40"/>
        <v>0</v>
      </c>
      <c r="AM52" s="5">
        <f t="shared" ca="1" si="40"/>
        <v>0</v>
      </c>
      <c r="AN52" s="5">
        <f t="shared" ca="1" si="40"/>
        <v>0</v>
      </c>
      <c r="AO52" s="5">
        <f t="shared" ca="1" si="40"/>
        <v>0</v>
      </c>
      <c r="AP52" s="5">
        <f t="shared" ca="1" si="40"/>
        <v>0</v>
      </c>
      <c r="AQ52" s="5">
        <f t="shared" ca="1" si="40"/>
        <v>0</v>
      </c>
      <c r="AR52" s="5">
        <f t="shared" ca="1" si="40"/>
        <v>0</v>
      </c>
      <c r="AS52" s="5">
        <f t="shared" ca="1" si="40"/>
        <v>0</v>
      </c>
      <c r="AT52" s="5">
        <f t="shared" ca="1" si="40"/>
        <v>0</v>
      </c>
      <c r="AU52" s="5">
        <f t="shared" ca="1" si="40"/>
        <v>0</v>
      </c>
      <c r="AV52" s="5">
        <f t="shared" ca="1" si="40"/>
        <v>0</v>
      </c>
      <c r="AW52" s="5">
        <f t="shared" ca="1" si="40"/>
        <v>0</v>
      </c>
      <c r="AX52" s="5">
        <f t="shared" ca="1" si="40"/>
        <v>0</v>
      </c>
      <c r="AY52" s="5">
        <f t="shared" ca="1" si="40"/>
        <v>0</v>
      </c>
      <c r="AZ52" s="5">
        <f t="shared" ca="1" si="40"/>
        <v>0</v>
      </c>
      <c r="BA52" s="5">
        <f t="shared" ca="1" si="40"/>
        <v>0</v>
      </c>
      <c r="BB52" s="5">
        <f t="shared" ca="1" si="40"/>
        <v>0</v>
      </c>
      <c r="BC52" s="5">
        <f t="shared" ca="1" si="40"/>
        <v>0</v>
      </c>
      <c r="BD52" s="5">
        <f t="shared" ca="1" si="40"/>
        <v>0</v>
      </c>
      <c r="BE52" s="5">
        <f t="shared" ca="1" si="40"/>
        <v>0</v>
      </c>
      <c r="BF52" s="5">
        <f t="shared" ca="1" si="40"/>
        <v>0</v>
      </c>
      <c r="BG52" s="5">
        <f t="shared" ca="1" si="40"/>
        <v>0</v>
      </c>
      <c r="BH52" s="5">
        <f t="shared" ca="1" si="40"/>
        <v>0</v>
      </c>
      <c r="BI52" s="5">
        <f t="shared" ca="1" si="40"/>
        <v>0</v>
      </c>
      <c r="BJ52" s="5">
        <f t="shared" ca="1" si="40"/>
        <v>0</v>
      </c>
      <c r="BK52" s="5">
        <f t="shared" ca="1" si="40"/>
        <v>0</v>
      </c>
      <c r="BL52" s="5">
        <f t="shared" ca="1" si="40"/>
        <v>0</v>
      </c>
      <c r="BM52" s="5">
        <f t="shared" ca="1" si="40"/>
        <v>0</v>
      </c>
      <c r="BN52" s="5">
        <f t="shared" ca="1" si="40"/>
        <v>0</v>
      </c>
      <c r="BO52" s="5">
        <f t="shared" ca="1" si="40"/>
        <v>0</v>
      </c>
      <c r="BP52" s="5">
        <f t="shared" ref="BP52:CD52" ca="1" si="41">(BO12+BP12)/2*EQUITY</f>
        <v>0</v>
      </c>
      <c r="BQ52" s="5">
        <f t="shared" ca="1" si="41"/>
        <v>0</v>
      </c>
      <c r="BR52" s="5">
        <f t="shared" ca="1" si="41"/>
        <v>0</v>
      </c>
      <c r="BS52" s="5">
        <f t="shared" ca="1" si="41"/>
        <v>0</v>
      </c>
      <c r="BT52" s="5">
        <f t="shared" ca="1" si="41"/>
        <v>0</v>
      </c>
      <c r="BU52" s="5">
        <f t="shared" ca="1" si="41"/>
        <v>0</v>
      </c>
      <c r="BV52" s="5">
        <f t="shared" ca="1" si="41"/>
        <v>0</v>
      </c>
      <c r="BW52" s="5">
        <f t="shared" ca="1" si="41"/>
        <v>0</v>
      </c>
      <c r="BX52" s="5">
        <f t="shared" ca="1" si="41"/>
        <v>0</v>
      </c>
      <c r="BY52" s="5">
        <f t="shared" ca="1" si="41"/>
        <v>0</v>
      </c>
      <c r="BZ52" s="5">
        <f t="shared" ca="1" si="41"/>
        <v>0</v>
      </c>
      <c r="CA52" s="5">
        <f t="shared" ca="1" si="41"/>
        <v>0</v>
      </c>
      <c r="CB52" s="5">
        <f t="shared" ca="1" si="41"/>
        <v>0</v>
      </c>
      <c r="CC52" s="5">
        <f t="shared" ca="1" si="41"/>
        <v>0</v>
      </c>
      <c r="CD52" s="5">
        <f t="shared" ca="1" si="41"/>
        <v>0</v>
      </c>
      <c r="CE52" s="5"/>
    </row>
    <row r="53" spans="1:83" x14ac:dyDescent="0.25">
      <c r="A53" s="20" t="s">
        <v>228</v>
      </c>
      <c r="B53" s="10"/>
      <c r="C53" s="38">
        <f t="shared" ref="C53:BN53" ca="1" si="42">IF(ROUND(C52,0)=0,0,IF(ECR="yes",C57/C52,C38/C52))</f>
        <v>0</v>
      </c>
      <c r="D53" s="38">
        <f t="shared" ca="1" si="42"/>
        <v>0</v>
      </c>
      <c r="E53" s="38">
        <f t="shared" ca="1" si="42"/>
        <v>0</v>
      </c>
      <c r="F53" s="38">
        <f t="shared" ca="1" si="42"/>
        <v>0</v>
      </c>
      <c r="G53" s="38">
        <f t="shared" ca="1" si="42"/>
        <v>0</v>
      </c>
      <c r="H53" s="38">
        <f t="shared" ca="1" si="42"/>
        <v>0</v>
      </c>
      <c r="I53" s="38">
        <f t="shared" ca="1" si="42"/>
        <v>0</v>
      </c>
      <c r="J53" s="38">
        <f t="shared" ca="1" si="42"/>
        <v>0</v>
      </c>
      <c r="K53" s="38">
        <f t="shared" ca="1" si="42"/>
        <v>0</v>
      </c>
      <c r="L53" s="38">
        <f t="shared" ca="1" si="42"/>
        <v>0</v>
      </c>
      <c r="M53" s="38">
        <f t="shared" ca="1" si="42"/>
        <v>0</v>
      </c>
      <c r="N53" s="38">
        <f t="shared" ca="1" si="42"/>
        <v>0</v>
      </c>
      <c r="O53" s="38">
        <f t="shared" ca="1" si="42"/>
        <v>0</v>
      </c>
      <c r="P53" s="38">
        <f t="shared" ca="1" si="42"/>
        <v>0</v>
      </c>
      <c r="Q53" s="38">
        <f t="shared" ca="1" si="42"/>
        <v>0</v>
      </c>
      <c r="R53" s="38">
        <f t="shared" ca="1" si="42"/>
        <v>0</v>
      </c>
      <c r="S53" s="38">
        <f t="shared" ca="1" si="42"/>
        <v>0</v>
      </c>
      <c r="T53" s="38">
        <f t="shared" ca="1" si="42"/>
        <v>0</v>
      </c>
      <c r="U53" s="38">
        <f t="shared" ca="1" si="42"/>
        <v>0</v>
      </c>
      <c r="V53" s="38">
        <f t="shared" ca="1" si="42"/>
        <v>0</v>
      </c>
      <c r="W53" s="38">
        <f t="shared" ca="1" si="42"/>
        <v>0</v>
      </c>
      <c r="X53" s="38">
        <f t="shared" ca="1" si="42"/>
        <v>0</v>
      </c>
      <c r="Y53" s="38">
        <f t="shared" ca="1" si="42"/>
        <v>0</v>
      </c>
      <c r="Z53" s="38">
        <f t="shared" ca="1" si="42"/>
        <v>0</v>
      </c>
      <c r="AA53" s="38">
        <f t="shared" ca="1" si="42"/>
        <v>0</v>
      </c>
      <c r="AB53" s="38">
        <f t="shared" ca="1" si="42"/>
        <v>0</v>
      </c>
      <c r="AC53" s="38">
        <f t="shared" ca="1" si="42"/>
        <v>0</v>
      </c>
      <c r="AD53" s="38">
        <f t="shared" ca="1" si="42"/>
        <v>0</v>
      </c>
      <c r="AE53" s="38">
        <f t="shared" ca="1" si="42"/>
        <v>0</v>
      </c>
      <c r="AF53" s="38">
        <f t="shared" ca="1" si="42"/>
        <v>0</v>
      </c>
      <c r="AG53" s="38">
        <f t="shared" ca="1" si="42"/>
        <v>0</v>
      </c>
      <c r="AH53" s="38">
        <f t="shared" ca="1" si="42"/>
        <v>0</v>
      </c>
      <c r="AI53" s="38">
        <f t="shared" ca="1" si="42"/>
        <v>0</v>
      </c>
      <c r="AJ53" s="38">
        <f t="shared" ca="1" si="42"/>
        <v>0</v>
      </c>
      <c r="AK53" s="38">
        <f t="shared" ca="1" si="42"/>
        <v>0</v>
      </c>
      <c r="AL53" s="38">
        <f t="shared" ca="1" si="42"/>
        <v>0</v>
      </c>
      <c r="AM53" s="38">
        <f t="shared" ca="1" si="42"/>
        <v>0</v>
      </c>
      <c r="AN53" s="38">
        <f t="shared" ca="1" si="42"/>
        <v>0</v>
      </c>
      <c r="AO53" s="38">
        <f t="shared" ca="1" si="42"/>
        <v>0</v>
      </c>
      <c r="AP53" s="38">
        <f t="shared" ca="1" si="42"/>
        <v>0</v>
      </c>
      <c r="AQ53" s="38">
        <f t="shared" ca="1" si="42"/>
        <v>0</v>
      </c>
      <c r="AR53" s="38">
        <f t="shared" ca="1" si="42"/>
        <v>0</v>
      </c>
      <c r="AS53" s="38">
        <f t="shared" ca="1" si="42"/>
        <v>0</v>
      </c>
      <c r="AT53" s="38">
        <f t="shared" ca="1" si="42"/>
        <v>0</v>
      </c>
      <c r="AU53" s="38">
        <f t="shared" ca="1" si="42"/>
        <v>0</v>
      </c>
      <c r="AV53" s="38">
        <f t="shared" ca="1" si="42"/>
        <v>0</v>
      </c>
      <c r="AW53" s="38">
        <f t="shared" ca="1" si="42"/>
        <v>0</v>
      </c>
      <c r="AX53" s="38">
        <f t="shared" ca="1" si="42"/>
        <v>0</v>
      </c>
      <c r="AY53" s="38">
        <f t="shared" ca="1" si="42"/>
        <v>0</v>
      </c>
      <c r="AZ53" s="38">
        <f t="shared" ca="1" si="42"/>
        <v>0</v>
      </c>
      <c r="BA53" s="38">
        <f t="shared" ca="1" si="42"/>
        <v>0</v>
      </c>
      <c r="BB53" s="38">
        <f t="shared" ca="1" si="42"/>
        <v>0</v>
      </c>
      <c r="BC53" s="38">
        <f t="shared" ca="1" si="42"/>
        <v>0</v>
      </c>
      <c r="BD53" s="38">
        <f t="shared" ca="1" si="42"/>
        <v>0</v>
      </c>
      <c r="BE53" s="38">
        <f t="shared" ca="1" si="42"/>
        <v>0</v>
      </c>
      <c r="BF53" s="38">
        <f t="shared" ca="1" si="42"/>
        <v>0</v>
      </c>
      <c r="BG53" s="38">
        <f t="shared" ca="1" si="42"/>
        <v>0</v>
      </c>
      <c r="BH53" s="38">
        <f t="shared" ca="1" si="42"/>
        <v>0</v>
      </c>
      <c r="BI53" s="38">
        <f t="shared" ca="1" si="42"/>
        <v>0</v>
      </c>
      <c r="BJ53" s="38">
        <f t="shared" ca="1" si="42"/>
        <v>0</v>
      </c>
      <c r="BK53" s="38">
        <f t="shared" ca="1" si="42"/>
        <v>0</v>
      </c>
      <c r="BL53" s="38">
        <f t="shared" ca="1" si="42"/>
        <v>0</v>
      </c>
      <c r="BM53" s="38">
        <f t="shared" ca="1" si="42"/>
        <v>0</v>
      </c>
      <c r="BN53" s="38">
        <f t="shared" ca="1" si="42"/>
        <v>0</v>
      </c>
      <c r="BO53" s="38">
        <f t="shared" ref="BO53:CD53" ca="1" si="43">IF(ROUND(BO52,0)=0,0,IF(ECR="yes",BO57/BO52,BO38/BO52))</f>
        <v>0</v>
      </c>
      <c r="BP53" s="38">
        <f t="shared" ca="1" si="43"/>
        <v>0</v>
      </c>
      <c r="BQ53" s="38">
        <f t="shared" ca="1" si="43"/>
        <v>0</v>
      </c>
      <c r="BR53" s="38">
        <f t="shared" ca="1" si="43"/>
        <v>0</v>
      </c>
      <c r="BS53" s="38">
        <f t="shared" ca="1" si="43"/>
        <v>0</v>
      </c>
      <c r="BT53" s="38">
        <f t="shared" ca="1" si="43"/>
        <v>0</v>
      </c>
      <c r="BU53" s="38">
        <f t="shared" ca="1" si="43"/>
        <v>0</v>
      </c>
      <c r="BV53" s="38">
        <f t="shared" ca="1" si="43"/>
        <v>0</v>
      </c>
      <c r="BW53" s="38">
        <f t="shared" ca="1" si="43"/>
        <v>0</v>
      </c>
      <c r="BX53" s="38">
        <f t="shared" ca="1" si="43"/>
        <v>0</v>
      </c>
      <c r="BY53" s="38">
        <f t="shared" ca="1" si="43"/>
        <v>0</v>
      </c>
      <c r="BZ53" s="38">
        <f t="shared" ca="1" si="43"/>
        <v>0</v>
      </c>
      <c r="CA53" s="38">
        <f t="shared" ca="1" si="43"/>
        <v>0</v>
      </c>
      <c r="CB53" s="38">
        <f t="shared" ca="1" si="43"/>
        <v>0</v>
      </c>
      <c r="CC53" s="38">
        <f t="shared" ca="1" si="43"/>
        <v>0</v>
      </c>
      <c r="CD53" s="38">
        <f t="shared" ca="1" si="43"/>
        <v>0</v>
      </c>
      <c r="CE53" s="5"/>
    </row>
    <row r="54" spans="1:83" ht="16.5" thickBot="1" x14ac:dyDescent="0.3">
      <c r="A54" s="20"/>
      <c r="B54" s="1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87" t="s">
        <v>230</v>
      </c>
      <c r="B55" s="85"/>
    </row>
    <row r="56" spans="1:83" x14ac:dyDescent="0.25">
      <c r="A56" s="64" t="s">
        <v>229</v>
      </c>
      <c r="C56" s="5">
        <f ca="1">C12/2</f>
        <v>0</v>
      </c>
      <c r="D56" s="5">
        <f t="shared" ref="D56:BO56" ca="1" si="44">(C12+D12)/2</f>
        <v>0</v>
      </c>
      <c r="E56" s="5">
        <f t="shared" ca="1" si="44"/>
        <v>0</v>
      </c>
      <c r="F56" s="5">
        <f t="shared" ca="1" si="44"/>
        <v>0</v>
      </c>
      <c r="G56" s="5">
        <f t="shared" ca="1" si="44"/>
        <v>0</v>
      </c>
      <c r="H56" s="5">
        <f t="shared" ca="1" si="44"/>
        <v>0</v>
      </c>
      <c r="I56" s="5">
        <f t="shared" ca="1" si="44"/>
        <v>0</v>
      </c>
      <c r="J56" s="5">
        <f t="shared" ca="1" si="44"/>
        <v>0</v>
      </c>
      <c r="K56" s="5">
        <f t="shared" ca="1" si="44"/>
        <v>0</v>
      </c>
      <c r="L56" s="5">
        <f t="shared" ca="1" si="44"/>
        <v>0</v>
      </c>
      <c r="M56" s="5">
        <f t="shared" ca="1" si="44"/>
        <v>0</v>
      </c>
      <c r="N56" s="5">
        <f t="shared" ca="1" si="44"/>
        <v>0</v>
      </c>
      <c r="O56" s="5">
        <f t="shared" ca="1" si="44"/>
        <v>0</v>
      </c>
      <c r="P56" s="5">
        <f t="shared" ca="1" si="44"/>
        <v>0</v>
      </c>
      <c r="Q56" s="5">
        <f t="shared" ca="1" si="44"/>
        <v>0</v>
      </c>
      <c r="R56" s="5">
        <f t="shared" ca="1" si="44"/>
        <v>0</v>
      </c>
      <c r="S56" s="5">
        <f t="shared" ca="1" si="44"/>
        <v>0</v>
      </c>
      <c r="T56" s="5">
        <f t="shared" ca="1" si="44"/>
        <v>0</v>
      </c>
      <c r="U56" s="5">
        <f t="shared" ca="1" si="44"/>
        <v>0</v>
      </c>
      <c r="V56" s="5">
        <f t="shared" ca="1" si="44"/>
        <v>0</v>
      </c>
      <c r="W56" s="5">
        <f t="shared" ca="1" si="44"/>
        <v>0</v>
      </c>
      <c r="X56" s="5">
        <f t="shared" ca="1" si="44"/>
        <v>0</v>
      </c>
      <c r="Y56" s="5">
        <f t="shared" ca="1" si="44"/>
        <v>0</v>
      </c>
      <c r="Z56" s="5">
        <f t="shared" ca="1" si="44"/>
        <v>0</v>
      </c>
      <c r="AA56" s="5">
        <f t="shared" ca="1" si="44"/>
        <v>0</v>
      </c>
      <c r="AB56" s="5">
        <f t="shared" ca="1" si="44"/>
        <v>0</v>
      </c>
      <c r="AC56" s="5">
        <f t="shared" ca="1" si="44"/>
        <v>0</v>
      </c>
      <c r="AD56" s="5">
        <f t="shared" ca="1" si="44"/>
        <v>0</v>
      </c>
      <c r="AE56" s="5">
        <f t="shared" ca="1" si="44"/>
        <v>0</v>
      </c>
      <c r="AF56" s="5">
        <f t="shared" ca="1" si="44"/>
        <v>0</v>
      </c>
      <c r="AG56" s="5">
        <f t="shared" ca="1" si="44"/>
        <v>0</v>
      </c>
      <c r="AH56" s="5">
        <f t="shared" ca="1" si="44"/>
        <v>0</v>
      </c>
      <c r="AI56" s="5">
        <f t="shared" ca="1" si="44"/>
        <v>0</v>
      </c>
      <c r="AJ56" s="5">
        <f t="shared" ca="1" si="44"/>
        <v>0</v>
      </c>
      <c r="AK56" s="5">
        <f t="shared" ca="1" si="44"/>
        <v>0</v>
      </c>
      <c r="AL56" s="5">
        <f t="shared" ca="1" si="44"/>
        <v>0</v>
      </c>
      <c r="AM56" s="5">
        <f t="shared" ca="1" si="44"/>
        <v>0</v>
      </c>
      <c r="AN56" s="5">
        <f t="shared" ca="1" si="44"/>
        <v>0</v>
      </c>
      <c r="AO56" s="5">
        <f t="shared" ca="1" si="44"/>
        <v>0</v>
      </c>
      <c r="AP56" s="5">
        <f t="shared" ca="1" si="44"/>
        <v>0</v>
      </c>
      <c r="AQ56" s="5">
        <f t="shared" ca="1" si="44"/>
        <v>0</v>
      </c>
      <c r="AR56" s="5">
        <f t="shared" ca="1" si="44"/>
        <v>0</v>
      </c>
      <c r="AS56" s="5">
        <f t="shared" ca="1" si="44"/>
        <v>0</v>
      </c>
      <c r="AT56" s="5">
        <f t="shared" ca="1" si="44"/>
        <v>0</v>
      </c>
      <c r="AU56" s="5">
        <f t="shared" ca="1" si="44"/>
        <v>0</v>
      </c>
      <c r="AV56" s="5">
        <f t="shared" ca="1" si="44"/>
        <v>0</v>
      </c>
      <c r="AW56" s="5">
        <f t="shared" ca="1" si="44"/>
        <v>0</v>
      </c>
      <c r="AX56" s="5">
        <f t="shared" ca="1" si="44"/>
        <v>0</v>
      </c>
      <c r="AY56" s="5">
        <f t="shared" ca="1" si="44"/>
        <v>0</v>
      </c>
      <c r="AZ56" s="5">
        <f t="shared" ca="1" si="44"/>
        <v>0</v>
      </c>
      <c r="BA56" s="5">
        <f t="shared" ca="1" si="44"/>
        <v>0</v>
      </c>
      <c r="BB56" s="5">
        <f t="shared" ca="1" si="44"/>
        <v>0</v>
      </c>
      <c r="BC56" s="5">
        <f t="shared" ca="1" si="44"/>
        <v>0</v>
      </c>
      <c r="BD56" s="5">
        <f t="shared" ca="1" si="44"/>
        <v>0</v>
      </c>
      <c r="BE56" s="5">
        <f t="shared" ca="1" si="44"/>
        <v>0</v>
      </c>
      <c r="BF56" s="5">
        <f t="shared" ca="1" si="44"/>
        <v>0</v>
      </c>
      <c r="BG56" s="5">
        <f t="shared" ca="1" si="44"/>
        <v>0</v>
      </c>
      <c r="BH56" s="5">
        <f t="shared" ca="1" si="44"/>
        <v>0</v>
      </c>
      <c r="BI56" s="5">
        <f t="shared" ca="1" si="44"/>
        <v>0</v>
      </c>
      <c r="BJ56" s="5">
        <f t="shared" ca="1" si="44"/>
        <v>0</v>
      </c>
      <c r="BK56" s="5">
        <f t="shared" ca="1" si="44"/>
        <v>0</v>
      </c>
      <c r="BL56" s="5">
        <f t="shared" ca="1" si="44"/>
        <v>0</v>
      </c>
      <c r="BM56" s="5">
        <f t="shared" ca="1" si="44"/>
        <v>0</v>
      </c>
      <c r="BN56" s="5">
        <f t="shared" ca="1" si="44"/>
        <v>0</v>
      </c>
      <c r="BO56" s="5">
        <f t="shared" ca="1" si="44"/>
        <v>0</v>
      </c>
      <c r="BP56" s="5">
        <f t="shared" ref="BP56:CD56" ca="1" si="45">(BO12+BP12)/2</f>
        <v>0</v>
      </c>
      <c r="BQ56" s="5">
        <f t="shared" ca="1" si="45"/>
        <v>0</v>
      </c>
      <c r="BR56" s="5">
        <f t="shared" ca="1" si="45"/>
        <v>0</v>
      </c>
      <c r="BS56" s="5">
        <f t="shared" ca="1" si="45"/>
        <v>0</v>
      </c>
      <c r="BT56" s="5">
        <f t="shared" ca="1" si="45"/>
        <v>0</v>
      </c>
      <c r="BU56" s="5">
        <f t="shared" ca="1" si="45"/>
        <v>0</v>
      </c>
      <c r="BV56" s="5">
        <f t="shared" ca="1" si="45"/>
        <v>0</v>
      </c>
      <c r="BW56" s="5">
        <f t="shared" ca="1" si="45"/>
        <v>0</v>
      </c>
      <c r="BX56" s="5">
        <f t="shared" ca="1" si="45"/>
        <v>0</v>
      </c>
      <c r="BY56" s="5">
        <f t="shared" ca="1" si="45"/>
        <v>0</v>
      </c>
      <c r="BZ56" s="5">
        <f t="shared" ca="1" si="45"/>
        <v>0</v>
      </c>
      <c r="CA56" s="5">
        <f t="shared" ca="1" si="45"/>
        <v>0</v>
      </c>
      <c r="CB56" s="5">
        <f t="shared" ca="1" si="45"/>
        <v>0</v>
      </c>
      <c r="CC56" s="5">
        <f t="shared" ca="1" si="45"/>
        <v>0</v>
      </c>
      <c r="CD56" s="5">
        <f t="shared" ca="1" si="45"/>
        <v>0</v>
      </c>
      <c r="CE56" s="5"/>
    </row>
    <row r="57" spans="1:83" s="10" customFormat="1" x14ac:dyDescent="0.25">
      <c r="A57" s="53" t="s">
        <v>231</v>
      </c>
      <c r="B57" s="69"/>
      <c r="C57" s="27">
        <f t="shared" ref="C57:BN57" ca="1" si="46">C56*$B$13*$B$14</f>
        <v>0</v>
      </c>
      <c r="D57" s="27">
        <f t="shared" ca="1" si="46"/>
        <v>0</v>
      </c>
      <c r="E57" s="27">
        <f t="shared" ca="1" si="46"/>
        <v>0</v>
      </c>
      <c r="F57" s="27">
        <f t="shared" ca="1" si="46"/>
        <v>0</v>
      </c>
      <c r="G57" s="27">
        <f t="shared" ca="1" si="46"/>
        <v>0</v>
      </c>
      <c r="H57" s="27">
        <f t="shared" ca="1" si="46"/>
        <v>0</v>
      </c>
      <c r="I57" s="27">
        <f t="shared" ca="1" si="46"/>
        <v>0</v>
      </c>
      <c r="J57" s="27">
        <f t="shared" ca="1" si="46"/>
        <v>0</v>
      </c>
      <c r="K57" s="27">
        <f t="shared" ca="1" si="46"/>
        <v>0</v>
      </c>
      <c r="L57" s="27">
        <f t="shared" ca="1" si="46"/>
        <v>0</v>
      </c>
      <c r="M57" s="27">
        <f t="shared" ca="1" si="46"/>
        <v>0</v>
      </c>
      <c r="N57" s="27">
        <f t="shared" ca="1" si="46"/>
        <v>0</v>
      </c>
      <c r="O57" s="27">
        <f t="shared" ca="1" si="46"/>
        <v>0</v>
      </c>
      <c r="P57" s="27">
        <f t="shared" ca="1" si="46"/>
        <v>0</v>
      </c>
      <c r="Q57" s="27">
        <f t="shared" ca="1" si="46"/>
        <v>0</v>
      </c>
      <c r="R57" s="27">
        <f t="shared" ca="1" si="46"/>
        <v>0</v>
      </c>
      <c r="S57" s="27">
        <f t="shared" ca="1" si="46"/>
        <v>0</v>
      </c>
      <c r="T57" s="27">
        <f t="shared" ca="1" si="46"/>
        <v>0</v>
      </c>
      <c r="U57" s="27">
        <f t="shared" ca="1" si="46"/>
        <v>0</v>
      </c>
      <c r="V57" s="27">
        <f t="shared" ca="1" si="46"/>
        <v>0</v>
      </c>
      <c r="W57" s="27">
        <f t="shared" ca="1" si="46"/>
        <v>0</v>
      </c>
      <c r="X57" s="27">
        <f t="shared" ca="1" si="46"/>
        <v>0</v>
      </c>
      <c r="Y57" s="27">
        <f t="shared" ca="1" si="46"/>
        <v>0</v>
      </c>
      <c r="Z57" s="27">
        <f t="shared" ca="1" si="46"/>
        <v>0</v>
      </c>
      <c r="AA57" s="27">
        <f t="shared" ca="1" si="46"/>
        <v>0</v>
      </c>
      <c r="AB57" s="27">
        <f t="shared" ca="1" si="46"/>
        <v>0</v>
      </c>
      <c r="AC57" s="27">
        <f t="shared" ca="1" si="46"/>
        <v>0</v>
      </c>
      <c r="AD57" s="27">
        <f t="shared" ca="1" si="46"/>
        <v>0</v>
      </c>
      <c r="AE57" s="27">
        <f t="shared" ca="1" si="46"/>
        <v>0</v>
      </c>
      <c r="AF57" s="27">
        <f t="shared" ca="1" si="46"/>
        <v>0</v>
      </c>
      <c r="AG57" s="27">
        <f t="shared" ca="1" si="46"/>
        <v>0</v>
      </c>
      <c r="AH57" s="27">
        <f t="shared" ca="1" si="46"/>
        <v>0</v>
      </c>
      <c r="AI57" s="27">
        <f t="shared" ca="1" si="46"/>
        <v>0</v>
      </c>
      <c r="AJ57" s="27">
        <f t="shared" ca="1" si="46"/>
        <v>0</v>
      </c>
      <c r="AK57" s="27">
        <f t="shared" ca="1" si="46"/>
        <v>0</v>
      </c>
      <c r="AL57" s="27">
        <f t="shared" ca="1" si="46"/>
        <v>0</v>
      </c>
      <c r="AM57" s="27">
        <f t="shared" ca="1" si="46"/>
        <v>0</v>
      </c>
      <c r="AN57" s="27">
        <f t="shared" ca="1" si="46"/>
        <v>0</v>
      </c>
      <c r="AO57" s="27">
        <f t="shared" ca="1" si="46"/>
        <v>0</v>
      </c>
      <c r="AP57" s="27">
        <f t="shared" ca="1" si="46"/>
        <v>0</v>
      </c>
      <c r="AQ57" s="27">
        <f t="shared" ca="1" si="46"/>
        <v>0</v>
      </c>
      <c r="AR57" s="27">
        <f t="shared" ca="1" si="46"/>
        <v>0</v>
      </c>
      <c r="AS57" s="27">
        <f t="shared" ca="1" si="46"/>
        <v>0</v>
      </c>
      <c r="AT57" s="27">
        <f t="shared" ca="1" si="46"/>
        <v>0</v>
      </c>
      <c r="AU57" s="27">
        <f t="shared" ca="1" si="46"/>
        <v>0</v>
      </c>
      <c r="AV57" s="27">
        <f t="shared" ca="1" si="46"/>
        <v>0</v>
      </c>
      <c r="AW57" s="27">
        <f t="shared" ca="1" si="46"/>
        <v>0</v>
      </c>
      <c r="AX57" s="27">
        <f t="shared" ca="1" si="46"/>
        <v>0</v>
      </c>
      <c r="AY57" s="27">
        <f t="shared" ca="1" si="46"/>
        <v>0</v>
      </c>
      <c r="AZ57" s="27">
        <f t="shared" ca="1" si="46"/>
        <v>0</v>
      </c>
      <c r="BA57" s="27">
        <f t="shared" ca="1" si="46"/>
        <v>0</v>
      </c>
      <c r="BB57" s="27">
        <f t="shared" ca="1" si="46"/>
        <v>0</v>
      </c>
      <c r="BC57" s="27">
        <f t="shared" ca="1" si="46"/>
        <v>0</v>
      </c>
      <c r="BD57" s="27">
        <f t="shared" ca="1" si="46"/>
        <v>0</v>
      </c>
      <c r="BE57" s="27">
        <f t="shared" ca="1" si="46"/>
        <v>0</v>
      </c>
      <c r="BF57" s="27">
        <f t="shared" ca="1" si="46"/>
        <v>0</v>
      </c>
      <c r="BG57" s="27">
        <f t="shared" ca="1" si="46"/>
        <v>0</v>
      </c>
      <c r="BH57" s="27">
        <f t="shared" ca="1" si="46"/>
        <v>0</v>
      </c>
      <c r="BI57" s="27">
        <f t="shared" ca="1" si="46"/>
        <v>0</v>
      </c>
      <c r="BJ57" s="27">
        <f t="shared" ca="1" si="46"/>
        <v>0</v>
      </c>
      <c r="BK57" s="27">
        <f t="shared" ca="1" si="46"/>
        <v>0</v>
      </c>
      <c r="BL57" s="27">
        <f t="shared" ca="1" si="46"/>
        <v>0</v>
      </c>
      <c r="BM57" s="27">
        <f t="shared" ca="1" si="46"/>
        <v>0</v>
      </c>
      <c r="BN57" s="27">
        <f t="shared" ca="1" si="46"/>
        <v>0</v>
      </c>
      <c r="BO57" s="27">
        <f t="shared" ref="BO57:CD57" ca="1" si="47">BO56*$B$13*$B$14</f>
        <v>0</v>
      </c>
      <c r="BP57" s="27">
        <f t="shared" ca="1" si="47"/>
        <v>0</v>
      </c>
      <c r="BQ57" s="27">
        <f t="shared" ca="1" si="47"/>
        <v>0</v>
      </c>
      <c r="BR57" s="27">
        <f t="shared" ca="1" si="47"/>
        <v>0</v>
      </c>
      <c r="BS57" s="27">
        <f t="shared" ca="1" si="47"/>
        <v>0</v>
      </c>
      <c r="BT57" s="27">
        <f t="shared" ca="1" si="47"/>
        <v>0</v>
      </c>
      <c r="BU57" s="27">
        <f t="shared" ca="1" si="47"/>
        <v>0</v>
      </c>
      <c r="BV57" s="27">
        <f t="shared" ca="1" si="47"/>
        <v>0</v>
      </c>
      <c r="BW57" s="27">
        <f t="shared" ca="1" si="47"/>
        <v>0</v>
      </c>
      <c r="BX57" s="27">
        <f t="shared" ca="1" si="47"/>
        <v>0</v>
      </c>
      <c r="BY57" s="27">
        <f t="shared" ca="1" si="47"/>
        <v>0</v>
      </c>
      <c r="BZ57" s="27">
        <f t="shared" ca="1" si="47"/>
        <v>0</v>
      </c>
      <c r="CA57" s="27">
        <f t="shared" ca="1" si="47"/>
        <v>0</v>
      </c>
      <c r="CB57" s="27">
        <f t="shared" ca="1" si="47"/>
        <v>0</v>
      </c>
      <c r="CC57" s="27">
        <f t="shared" ca="1" si="47"/>
        <v>0</v>
      </c>
      <c r="CD57" s="27">
        <f t="shared" ca="1" si="47"/>
        <v>0</v>
      </c>
      <c r="CE57" s="5"/>
    </row>
    <row r="58" spans="1:83" s="10" customFormat="1" x14ac:dyDescent="0.25">
      <c r="A58" s="64"/>
      <c r="B58" s="86"/>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5"/>
    </row>
    <row r="59" spans="1:83" s="10" customFormat="1" x14ac:dyDescent="0.25">
      <c r="A59" s="64"/>
      <c r="B59" s="7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88" t="s">
        <v>210</v>
      </c>
      <c r="B60" s="71"/>
      <c r="C60" s="5">
        <f t="shared" ref="C60:BN60" ca="1" si="48">C21</f>
        <v>0</v>
      </c>
      <c r="D60" s="5">
        <f t="shared" ca="1" si="48"/>
        <v>0</v>
      </c>
      <c r="E60" s="5">
        <f t="shared" ca="1" si="48"/>
        <v>0</v>
      </c>
      <c r="F60" s="5">
        <f t="shared" ca="1" si="48"/>
        <v>0</v>
      </c>
      <c r="G60" s="5">
        <f t="shared" ca="1" si="48"/>
        <v>0</v>
      </c>
      <c r="H60" s="5">
        <f t="shared" ca="1" si="48"/>
        <v>0</v>
      </c>
      <c r="I60" s="5">
        <f t="shared" ca="1" si="48"/>
        <v>0</v>
      </c>
      <c r="J60" s="5">
        <f t="shared" ca="1" si="48"/>
        <v>0</v>
      </c>
      <c r="K60" s="5">
        <f t="shared" ca="1" si="48"/>
        <v>0</v>
      </c>
      <c r="L60" s="5">
        <f t="shared" ca="1" si="48"/>
        <v>0</v>
      </c>
      <c r="M60" s="5">
        <f t="shared" ca="1" si="48"/>
        <v>0</v>
      </c>
      <c r="N60" s="5">
        <f t="shared" ca="1" si="48"/>
        <v>0</v>
      </c>
      <c r="O60" s="5">
        <f t="shared" ca="1" si="48"/>
        <v>0</v>
      </c>
      <c r="P60" s="5">
        <f t="shared" ca="1" si="48"/>
        <v>0</v>
      </c>
      <c r="Q60" s="5">
        <f t="shared" ca="1" si="48"/>
        <v>0</v>
      </c>
      <c r="R60" s="5">
        <f t="shared" ca="1" si="48"/>
        <v>0</v>
      </c>
      <c r="S60" s="5">
        <f t="shared" ca="1" si="48"/>
        <v>0</v>
      </c>
      <c r="T60" s="5">
        <f t="shared" ca="1" si="48"/>
        <v>0</v>
      </c>
      <c r="U60" s="5">
        <f t="shared" ca="1" si="48"/>
        <v>0</v>
      </c>
      <c r="V60" s="5">
        <f t="shared" ca="1" si="48"/>
        <v>0</v>
      </c>
      <c r="W60" s="5">
        <f t="shared" ca="1" si="48"/>
        <v>0</v>
      </c>
      <c r="X60" s="5">
        <f t="shared" ca="1" si="48"/>
        <v>0</v>
      </c>
      <c r="Y60" s="5">
        <f t="shared" ca="1" si="48"/>
        <v>0</v>
      </c>
      <c r="Z60" s="5">
        <f t="shared" ca="1" si="48"/>
        <v>0</v>
      </c>
      <c r="AA60" s="5">
        <f t="shared" ca="1" si="48"/>
        <v>0</v>
      </c>
      <c r="AB60" s="5">
        <f t="shared" ca="1" si="48"/>
        <v>0</v>
      </c>
      <c r="AC60" s="5">
        <f t="shared" ca="1" si="48"/>
        <v>0</v>
      </c>
      <c r="AD60" s="5">
        <f t="shared" ca="1" si="48"/>
        <v>0</v>
      </c>
      <c r="AE60" s="5">
        <f t="shared" ca="1" si="48"/>
        <v>0</v>
      </c>
      <c r="AF60" s="5">
        <f t="shared" ca="1" si="48"/>
        <v>0</v>
      </c>
      <c r="AG60" s="5">
        <f t="shared" ca="1" si="48"/>
        <v>0</v>
      </c>
      <c r="AH60" s="5">
        <f t="shared" ca="1" si="48"/>
        <v>0</v>
      </c>
      <c r="AI60" s="5">
        <f t="shared" ca="1" si="48"/>
        <v>0</v>
      </c>
      <c r="AJ60" s="5">
        <f t="shared" ca="1" si="48"/>
        <v>0</v>
      </c>
      <c r="AK60" s="5">
        <f t="shared" ca="1" si="48"/>
        <v>0</v>
      </c>
      <c r="AL60" s="5">
        <f t="shared" ca="1" si="48"/>
        <v>0</v>
      </c>
      <c r="AM60" s="5">
        <f t="shared" ca="1" si="48"/>
        <v>0</v>
      </c>
      <c r="AN60" s="5">
        <f t="shared" ca="1" si="48"/>
        <v>0</v>
      </c>
      <c r="AO60" s="5">
        <f t="shared" ca="1" si="48"/>
        <v>0</v>
      </c>
      <c r="AP60" s="5">
        <f t="shared" ca="1" si="48"/>
        <v>0</v>
      </c>
      <c r="AQ60" s="5">
        <f t="shared" ca="1" si="48"/>
        <v>0</v>
      </c>
      <c r="AR60" s="5">
        <f t="shared" ca="1" si="48"/>
        <v>0</v>
      </c>
      <c r="AS60" s="5">
        <f t="shared" ca="1" si="48"/>
        <v>0</v>
      </c>
      <c r="AT60" s="5">
        <f t="shared" ca="1" si="48"/>
        <v>0</v>
      </c>
      <c r="AU60" s="5">
        <f t="shared" ca="1" si="48"/>
        <v>0</v>
      </c>
      <c r="AV60" s="5">
        <f t="shared" ca="1" si="48"/>
        <v>0</v>
      </c>
      <c r="AW60" s="5">
        <f t="shared" ca="1" si="48"/>
        <v>0</v>
      </c>
      <c r="AX60" s="5">
        <f t="shared" ca="1" si="48"/>
        <v>0</v>
      </c>
      <c r="AY60" s="5">
        <f t="shared" ca="1" si="48"/>
        <v>0</v>
      </c>
      <c r="AZ60" s="5">
        <f t="shared" ca="1" si="48"/>
        <v>0</v>
      </c>
      <c r="BA60" s="5">
        <f t="shared" ca="1" si="48"/>
        <v>0</v>
      </c>
      <c r="BB60" s="5">
        <f t="shared" ca="1" si="48"/>
        <v>0</v>
      </c>
      <c r="BC60" s="5">
        <f t="shared" ca="1" si="48"/>
        <v>0</v>
      </c>
      <c r="BD60" s="5">
        <f t="shared" ca="1" si="48"/>
        <v>0</v>
      </c>
      <c r="BE60" s="5">
        <f t="shared" ca="1" si="48"/>
        <v>0</v>
      </c>
      <c r="BF60" s="5">
        <f t="shared" ca="1" si="48"/>
        <v>0</v>
      </c>
      <c r="BG60" s="5">
        <f t="shared" ca="1" si="48"/>
        <v>0</v>
      </c>
      <c r="BH60" s="5">
        <f t="shared" ca="1" si="48"/>
        <v>0</v>
      </c>
      <c r="BI60" s="5">
        <f t="shared" ca="1" si="48"/>
        <v>0</v>
      </c>
      <c r="BJ60" s="5">
        <f t="shared" ca="1" si="48"/>
        <v>0</v>
      </c>
      <c r="BK60" s="5">
        <f t="shared" ca="1" si="48"/>
        <v>0</v>
      </c>
      <c r="BL60" s="5">
        <f t="shared" ca="1" si="48"/>
        <v>0</v>
      </c>
      <c r="BM60" s="5">
        <f t="shared" ca="1" si="48"/>
        <v>0</v>
      </c>
      <c r="BN60" s="5">
        <f t="shared" ca="1" si="48"/>
        <v>0</v>
      </c>
      <c r="BO60" s="5">
        <f t="shared" ref="BO60:CD60" ca="1" si="49">BO21</f>
        <v>0</v>
      </c>
      <c r="BP60" s="5">
        <f t="shared" ca="1" si="49"/>
        <v>0</v>
      </c>
      <c r="BQ60" s="5">
        <f t="shared" ca="1" si="49"/>
        <v>0</v>
      </c>
      <c r="BR60" s="5">
        <f t="shared" ca="1" si="49"/>
        <v>0</v>
      </c>
      <c r="BS60" s="5">
        <f t="shared" ca="1" si="49"/>
        <v>0</v>
      </c>
      <c r="BT60" s="5">
        <f t="shared" ca="1" si="49"/>
        <v>0</v>
      </c>
      <c r="BU60" s="5">
        <f t="shared" ca="1" si="49"/>
        <v>0</v>
      </c>
      <c r="BV60" s="5">
        <f t="shared" ca="1" si="49"/>
        <v>0</v>
      </c>
      <c r="BW60" s="5">
        <f t="shared" ca="1" si="49"/>
        <v>0</v>
      </c>
      <c r="BX60" s="5">
        <f t="shared" ca="1" si="49"/>
        <v>0</v>
      </c>
      <c r="BY60" s="5">
        <f t="shared" ca="1" si="49"/>
        <v>0</v>
      </c>
      <c r="BZ60" s="5">
        <f t="shared" ca="1" si="49"/>
        <v>0</v>
      </c>
      <c r="CA60" s="5">
        <f t="shared" ca="1" si="49"/>
        <v>0</v>
      </c>
      <c r="CB60" s="5">
        <f t="shared" ca="1" si="49"/>
        <v>0</v>
      </c>
      <c r="CC60" s="5">
        <f t="shared" ca="1" si="49"/>
        <v>0</v>
      </c>
      <c r="CD60" s="5">
        <f t="shared" ca="1" si="49"/>
        <v>0</v>
      </c>
    </row>
    <row r="61" spans="1:83" s="49" customFormat="1" x14ac:dyDescent="0.25">
      <c r="A61" s="64" t="s">
        <v>232</v>
      </c>
      <c r="C61" s="5">
        <f t="shared" ref="C61:BN61" ca="1" si="50">-(DEBT*DEBT_INT_RATE)*C56</f>
        <v>0</v>
      </c>
      <c r="D61" s="5">
        <f t="shared" ca="1" si="50"/>
        <v>0</v>
      </c>
      <c r="E61" s="5">
        <f t="shared" ca="1" si="50"/>
        <v>0</v>
      </c>
      <c r="F61" s="5">
        <f t="shared" ca="1" si="50"/>
        <v>0</v>
      </c>
      <c r="G61" s="5">
        <f t="shared" ca="1" si="50"/>
        <v>0</v>
      </c>
      <c r="H61" s="5">
        <f t="shared" ca="1" si="50"/>
        <v>0</v>
      </c>
      <c r="I61" s="5">
        <f t="shared" ca="1" si="50"/>
        <v>0</v>
      </c>
      <c r="J61" s="5">
        <f t="shared" ca="1" si="50"/>
        <v>0</v>
      </c>
      <c r="K61" s="5">
        <f t="shared" ca="1" si="50"/>
        <v>0</v>
      </c>
      <c r="L61" s="5">
        <f t="shared" ca="1" si="50"/>
        <v>0</v>
      </c>
      <c r="M61" s="5">
        <f t="shared" ca="1" si="50"/>
        <v>0</v>
      </c>
      <c r="N61" s="5">
        <f t="shared" ca="1" si="50"/>
        <v>0</v>
      </c>
      <c r="O61" s="5">
        <f t="shared" ca="1" si="50"/>
        <v>0</v>
      </c>
      <c r="P61" s="5">
        <f t="shared" ca="1" si="50"/>
        <v>0</v>
      </c>
      <c r="Q61" s="5">
        <f t="shared" ca="1" si="50"/>
        <v>0</v>
      </c>
      <c r="R61" s="5">
        <f t="shared" ca="1" si="50"/>
        <v>0</v>
      </c>
      <c r="S61" s="5">
        <f t="shared" ca="1" si="50"/>
        <v>0</v>
      </c>
      <c r="T61" s="5">
        <f t="shared" ca="1" si="50"/>
        <v>0</v>
      </c>
      <c r="U61" s="5">
        <f t="shared" ca="1" si="50"/>
        <v>0</v>
      </c>
      <c r="V61" s="5">
        <f t="shared" ca="1" si="50"/>
        <v>0</v>
      </c>
      <c r="W61" s="5">
        <f t="shared" ca="1" si="50"/>
        <v>0</v>
      </c>
      <c r="X61" s="5">
        <f t="shared" ca="1" si="50"/>
        <v>0</v>
      </c>
      <c r="Y61" s="5">
        <f t="shared" ca="1" si="50"/>
        <v>0</v>
      </c>
      <c r="Z61" s="5">
        <f t="shared" ca="1" si="50"/>
        <v>0</v>
      </c>
      <c r="AA61" s="5">
        <f t="shared" ca="1" si="50"/>
        <v>0</v>
      </c>
      <c r="AB61" s="5">
        <f t="shared" ca="1" si="50"/>
        <v>0</v>
      </c>
      <c r="AC61" s="5">
        <f t="shared" ca="1" si="50"/>
        <v>0</v>
      </c>
      <c r="AD61" s="5">
        <f t="shared" ca="1" si="50"/>
        <v>0</v>
      </c>
      <c r="AE61" s="5">
        <f t="shared" ca="1" si="50"/>
        <v>0</v>
      </c>
      <c r="AF61" s="5">
        <f t="shared" ca="1" si="50"/>
        <v>0</v>
      </c>
      <c r="AG61" s="5">
        <f t="shared" ca="1" si="50"/>
        <v>0</v>
      </c>
      <c r="AH61" s="5">
        <f t="shared" ca="1" si="50"/>
        <v>0</v>
      </c>
      <c r="AI61" s="5">
        <f t="shared" ca="1" si="50"/>
        <v>0</v>
      </c>
      <c r="AJ61" s="5">
        <f t="shared" ca="1" si="50"/>
        <v>0</v>
      </c>
      <c r="AK61" s="5">
        <f t="shared" ca="1" si="50"/>
        <v>0</v>
      </c>
      <c r="AL61" s="5">
        <f t="shared" ca="1" si="50"/>
        <v>0</v>
      </c>
      <c r="AM61" s="5">
        <f t="shared" ca="1" si="50"/>
        <v>0</v>
      </c>
      <c r="AN61" s="5">
        <f t="shared" ca="1" si="50"/>
        <v>0</v>
      </c>
      <c r="AO61" s="5">
        <f t="shared" ca="1" si="50"/>
        <v>0</v>
      </c>
      <c r="AP61" s="5">
        <f t="shared" ca="1" si="50"/>
        <v>0</v>
      </c>
      <c r="AQ61" s="5">
        <f t="shared" ca="1" si="50"/>
        <v>0</v>
      </c>
      <c r="AR61" s="5">
        <f t="shared" ca="1" si="50"/>
        <v>0</v>
      </c>
      <c r="AS61" s="5">
        <f t="shared" ca="1" si="50"/>
        <v>0</v>
      </c>
      <c r="AT61" s="5">
        <f t="shared" ca="1" si="50"/>
        <v>0</v>
      </c>
      <c r="AU61" s="5">
        <f t="shared" ca="1" si="50"/>
        <v>0</v>
      </c>
      <c r="AV61" s="5">
        <f t="shared" ca="1" si="50"/>
        <v>0</v>
      </c>
      <c r="AW61" s="5">
        <f t="shared" ca="1" si="50"/>
        <v>0</v>
      </c>
      <c r="AX61" s="5">
        <f t="shared" ca="1" si="50"/>
        <v>0</v>
      </c>
      <c r="AY61" s="5">
        <f t="shared" ca="1" si="50"/>
        <v>0</v>
      </c>
      <c r="AZ61" s="5">
        <f t="shared" ca="1" si="50"/>
        <v>0</v>
      </c>
      <c r="BA61" s="5">
        <f t="shared" ca="1" si="50"/>
        <v>0</v>
      </c>
      <c r="BB61" s="5">
        <f t="shared" ca="1" si="50"/>
        <v>0</v>
      </c>
      <c r="BC61" s="5">
        <f t="shared" ca="1" si="50"/>
        <v>0</v>
      </c>
      <c r="BD61" s="5">
        <f t="shared" ca="1" si="50"/>
        <v>0</v>
      </c>
      <c r="BE61" s="5">
        <f t="shared" ca="1" si="50"/>
        <v>0</v>
      </c>
      <c r="BF61" s="5">
        <f t="shared" ca="1" si="50"/>
        <v>0</v>
      </c>
      <c r="BG61" s="5">
        <f t="shared" ca="1" si="50"/>
        <v>0</v>
      </c>
      <c r="BH61" s="5">
        <f t="shared" ca="1" si="50"/>
        <v>0</v>
      </c>
      <c r="BI61" s="5">
        <f t="shared" ca="1" si="50"/>
        <v>0</v>
      </c>
      <c r="BJ61" s="5">
        <f t="shared" ca="1" si="50"/>
        <v>0</v>
      </c>
      <c r="BK61" s="5">
        <f t="shared" ca="1" si="50"/>
        <v>0</v>
      </c>
      <c r="BL61" s="5">
        <f t="shared" ca="1" si="50"/>
        <v>0</v>
      </c>
      <c r="BM61" s="5">
        <f t="shared" ca="1" si="50"/>
        <v>0</v>
      </c>
      <c r="BN61" s="5">
        <f t="shared" ca="1" si="50"/>
        <v>0</v>
      </c>
      <c r="BO61" s="5">
        <f t="shared" ref="BO61:CD61" ca="1" si="51">-(DEBT*DEBT_INT_RATE)*BO56</f>
        <v>0</v>
      </c>
      <c r="BP61" s="5">
        <f t="shared" ca="1" si="51"/>
        <v>0</v>
      </c>
      <c r="BQ61" s="5">
        <f t="shared" ca="1" si="51"/>
        <v>0</v>
      </c>
      <c r="BR61" s="5">
        <f t="shared" ca="1" si="51"/>
        <v>0</v>
      </c>
      <c r="BS61" s="5">
        <f t="shared" ca="1" si="51"/>
        <v>0</v>
      </c>
      <c r="BT61" s="5">
        <f t="shared" ca="1" si="51"/>
        <v>0</v>
      </c>
      <c r="BU61" s="5">
        <f t="shared" ca="1" si="51"/>
        <v>0</v>
      </c>
      <c r="BV61" s="5">
        <f t="shared" ca="1" si="51"/>
        <v>0</v>
      </c>
      <c r="BW61" s="5">
        <f t="shared" ca="1" si="51"/>
        <v>0</v>
      </c>
      <c r="BX61" s="5">
        <f t="shared" ca="1" si="51"/>
        <v>0</v>
      </c>
      <c r="BY61" s="5">
        <f t="shared" ca="1" si="51"/>
        <v>0</v>
      </c>
      <c r="BZ61" s="5">
        <f t="shared" ca="1" si="51"/>
        <v>0</v>
      </c>
      <c r="CA61" s="5">
        <f t="shared" ca="1" si="51"/>
        <v>0</v>
      </c>
      <c r="CB61" s="5">
        <f t="shared" ca="1" si="51"/>
        <v>0</v>
      </c>
      <c r="CC61" s="5">
        <f t="shared" ca="1" si="51"/>
        <v>0</v>
      </c>
      <c r="CD61" s="5">
        <f t="shared" ca="1" si="51"/>
        <v>0</v>
      </c>
    </row>
    <row r="62" spans="1:83" x14ac:dyDescent="0.25">
      <c r="A62" s="88" t="s">
        <v>205</v>
      </c>
      <c r="B62" s="11"/>
      <c r="C62" s="5">
        <f t="shared" ref="C62:AH62" ca="1" si="52">-SUM(C60:C61)*BookIncomeTax</f>
        <v>0</v>
      </c>
      <c r="D62" s="5">
        <f t="shared" ca="1" si="52"/>
        <v>0</v>
      </c>
      <c r="E62" s="5">
        <f t="shared" ca="1" si="52"/>
        <v>0</v>
      </c>
      <c r="F62" s="5">
        <f t="shared" ca="1" si="52"/>
        <v>0</v>
      </c>
      <c r="G62" s="5">
        <f t="shared" ca="1" si="52"/>
        <v>0</v>
      </c>
      <c r="H62" s="5">
        <f t="shared" ca="1" si="52"/>
        <v>0</v>
      </c>
      <c r="I62" s="5">
        <f t="shared" ca="1" si="52"/>
        <v>0</v>
      </c>
      <c r="J62" s="5">
        <f t="shared" ca="1" si="52"/>
        <v>0</v>
      </c>
      <c r="K62" s="5">
        <f t="shared" ca="1" si="52"/>
        <v>0</v>
      </c>
      <c r="L62" s="5">
        <f t="shared" ca="1" si="52"/>
        <v>0</v>
      </c>
      <c r="M62" s="5">
        <f t="shared" ca="1" si="52"/>
        <v>0</v>
      </c>
      <c r="N62" s="5">
        <f t="shared" ca="1" si="52"/>
        <v>0</v>
      </c>
      <c r="O62" s="5">
        <f t="shared" ca="1" si="52"/>
        <v>0</v>
      </c>
      <c r="P62" s="5">
        <f t="shared" ca="1" si="52"/>
        <v>0</v>
      </c>
      <c r="Q62" s="5">
        <f t="shared" ca="1" si="52"/>
        <v>0</v>
      </c>
      <c r="R62" s="5">
        <f t="shared" ca="1" si="52"/>
        <v>0</v>
      </c>
      <c r="S62" s="5">
        <f t="shared" ca="1" si="52"/>
        <v>0</v>
      </c>
      <c r="T62" s="5">
        <f t="shared" ca="1" si="52"/>
        <v>0</v>
      </c>
      <c r="U62" s="5">
        <f t="shared" ca="1" si="52"/>
        <v>0</v>
      </c>
      <c r="V62" s="5">
        <f t="shared" ca="1" si="52"/>
        <v>0</v>
      </c>
      <c r="W62" s="5">
        <f t="shared" ca="1" si="52"/>
        <v>0</v>
      </c>
      <c r="X62" s="5">
        <f t="shared" ca="1" si="52"/>
        <v>0</v>
      </c>
      <c r="Y62" s="5">
        <f t="shared" ca="1" si="52"/>
        <v>0</v>
      </c>
      <c r="Z62" s="5">
        <f t="shared" ca="1" si="52"/>
        <v>0</v>
      </c>
      <c r="AA62" s="5">
        <f t="shared" ca="1" si="52"/>
        <v>0</v>
      </c>
      <c r="AB62" s="5">
        <f t="shared" ca="1" si="52"/>
        <v>0</v>
      </c>
      <c r="AC62" s="5">
        <f t="shared" ca="1" si="52"/>
        <v>0</v>
      </c>
      <c r="AD62" s="5">
        <f t="shared" ca="1" si="52"/>
        <v>0</v>
      </c>
      <c r="AE62" s="5">
        <f t="shared" ca="1" si="52"/>
        <v>0</v>
      </c>
      <c r="AF62" s="5">
        <f t="shared" ca="1" si="52"/>
        <v>0</v>
      </c>
      <c r="AG62" s="5">
        <f t="shared" ca="1" si="52"/>
        <v>0</v>
      </c>
      <c r="AH62" s="5">
        <f t="shared" ca="1" si="52"/>
        <v>0</v>
      </c>
      <c r="AI62" s="5">
        <f t="shared" ref="AI62:BN62" ca="1" si="53">-SUM(AI60:AI61)*BookIncomeTax</f>
        <v>0</v>
      </c>
      <c r="AJ62" s="5">
        <f t="shared" ca="1" si="53"/>
        <v>0</v>
      </c>
      <c r="AK62" s="5">
        <f t="shared" ca="1" si="53"/>
        <v>0</v>
      </c>
      <c r="AL62" s="5">
        <f t="shared" ca="1" si="53"/>
        <v>0</v>
      </c>
      <c r="AM62" s="5">
        <f t="shared" ca="1" si="53"/>
        <v>0</v>
      </c>
      <c r="AN62" s="5">
        <f t="shared" ca="1" si="53"/>
        <v>0</v>
      </c>
      <c r="AO62" s="5">
        <f t="shared" ca="1" si="53"/>
        <v>0</v>
      </c>
      <c r="AP62" s="5">
        <f t="shared" ca="1" si="53"/>
        <v>0</v>
      </c>
      <c r="AQ62" s="5">
        <f t="shared" ca="1" si="53"/>
        <v>0</v>
      </c>
      <c r="AR62" s="5">
        <f t="shared" ca="1" si="53"/>
        <v>0</v>
      </c>
      <c r="AS62" s="5">
        <f t="shared" ca="1" si="53"/>
        <v>0</v>
      </c>
      <c r="AT62" s="5">
        <f t="shared" ca="1" si="53"/>
        <v>0</v>
      </c>
      <c r="AU62" s="5">
        <f t="shared" ca="1" si="53"/>
        <v>0</v>
      </c>
      <c r="AV62" s="5">
        <f t="shared" ca="1" si="53"/>
        <v>0</v>
      </c>
      <c r="AW62" s="5">
        <f t="shared" ca="1" si="53"/>
        <v>0</v>
      </c>
      <c r="AX62" s="5">
        <f t="shared" ca="1" si="53"/>
        <v>0</v>
      </c>
      <c r="AY62" s="5">
        <f t="shared" ca="1" si="53"/>
        <v>0</v>
      </c>
      <c r="AZ62" s="5">
        <f t="shared" ca="1" si="53"/>
        <v>0</v>
      </c>
      <c r="BA62" s="5">
        <f t="shared" ca="1" si="53"/>
        <v>0</v>
      </c>
      <c r="BB62" s="5">
        <f t="shared" ca="1" si="53"/>
        <v>0</v>
      </c>
      <c r="BC62" s="5">
        <f t="shared" ca="1" si="53"/>
        <v>0</v>
      </c>
      <c r="BD62" s="5">
        <f t="shared" ca="1" si="53"/>
        <v>0</v>
      </c>
      <c r="BE62" s="5">
        <f t="shared" ca="1" si="53"/>
        <v>0</v>
      </c>
      <c r="BF62" s="5">
        <f t="shared" ca="1" si="53"/>
        <v>0</v>
      </c>
      <c r="BG62" s="5">
        <f t="shared" ca="1" si="53"/>
        <v>0</v>
      </c>
      <c r="BH62" s="5">
        <f t="shared" ca="1" si="53"/>
        <v>0</v>
      </c>
      <c r="BI62" s="5">
        <f t="shared" ca="1" si="53"/>
        <v>0</v>
      </c>
      <c r="BJ62" s="5">
        <f t="shared" ca="1" si="53"/>
        <v>0</v>
      </c>
      <c r="BK62" s="5">
        <f t="shared" ca="1" si="53"/>
        <v>0</v>
      </c>
      <c r="BL62" s="5">
        <f t="shared" ca="1" si="53"/>
        <v>0</v>
      </c>
      <c r="BM62" s="5">
        <f t="shared" ca="1" si="53"/>
        <v>0</v>
      </c>
      <c r="BN62" s="5">
        <f t="shared" ca="1" si="53"/>
        <v>0</v>
      </c>
      <c r="BO62" s="5">
        <f t="shared" ref="BO62:CD62" ca="1" si="54">-SUM(BO60:BO61)*BookIncomeTax</f>
        <v>0</v>
      </c>
      <c r="BP62" s="5">
        <f t="shared" ca="1" si="54"/>
        <v>0</v>
      </c>
      <c r="BQ62" s="5">
        <f t="shared" ca="1" si="54"/>
        <v>0</v>
      </c>
      <c r="BR62" s="5">
        <f t="shared" ca="1" si="54"/>
        <v>0</v>
      </c>
      <c r="BS62" s="5">
        <f t="shared" ca="1" si="54"/>
        <v>0</v>
      </c>
      <c r="BT62" s="5">
        <f t="shared" ca="1" si="54"/>
        <v>0</v>
      </c>
      <c r="BU62" s="5">
        <f t="shared" ca="1" si="54"/>
        <v>0</v>
      </c>
      <c r="BV62" s="5">
        <f t="shared" ca="1" si="54"/>
        <v>0</v>
      </c>
      <c r="BW62" s="5">
        <f t="shared" ca="1" si="54"/>
        <v>0</v>
      </c>
      <c r="BX62" s="5">
        <f t="shared" ca="1" si="54"/>
        <v>0</v>
      </c>
      <c r="BY62" s="5">
        <f t="shared" ca="1" si="54"/>
        <v>0</v>
      </c>
      <c r="BZ62" s="5">
        <f t="shared" ca="1" si="54"/>
        <v>0</v>
      </c>
      <c r="CA62" s="5">
        <f t="shared" ca="1" si="54"/>
        <v>0</v>
      </c>
      <c r="CB62" s="5">
        <f t="shared" ca="1" si="54"/>
        <v>0</v>
      </c>
      <c r="CC62" s="5">
        <f t="shared" ca="1" si="54"/>
        <v>0</v>
      </c>
      <c r="CD62" s="5">
        <f t="shared" ca="1" si="54"/>
        <v>0</v>
      </c>
      <c r="CE62" s="5"/>
    </row>
    <row r="63" spans="1:83" x14ac:dyDescent="0.25">
      <c r="A63" s="90" t="s">
        <v>209</v>
      </c>
      <c r="B63" s="91"/>
      <c r="C63" s="27">
        <f t="shared" ref="C63:BN63" ca="1" si="55">SUM(C60:C62)</f>
        <v>0</v>
      </c>
      <c r="D63" s="27">
        <f t="shared" ca="1" si="55"/>
        <v>0</v>
      </c>
      <c r="E63" s="27">
        <f t="shared" ca="1" si="55"/>
        <v>0</v>
      </c>
      <c r="F63" s="27">
        <f t="shared" ca="1" si="55"/>
        <v>0</v>
      </c>
      <c r="G63" s="27">
        <f t="shared" ca="1" si="55"/>
        <v>0</v>
      </c>
      <c r="H63" s="27">
        <f t="shared" ca="1" si="55"/>
        <v>0</v>
      </c>
      <c r="I63" s="27">
        <f t="shared" ca="1" si="55"/>
        <v>0</v>
      </c>
      <c r="J63" s="27">
        <f t="shared" ca="1" si="55"/>
        <v>0</v>
      </c>
      <c r="K63" s="27">
        <f t="shared" ca="1" si="55"/>
        <v>0</v>
      </c>
      <c r="L63" s="27">
        <f t="shared" ca="1" si="55"/>
        <v>0</v>
      </c>
      <c r="M63" s="27">
        <f t="shared" ca="1" si="55"/>
        <v>0</v>
      </c>
      <c r="N63" s="27">
        <f t="shared" ca="1" si="55"/>
        <v>0</v>
      </c>
      <c r="O63" s="27">
        <f t="shared" ca="1" si="55"/>
        <v>0</v>
      </c>
      <c r="P63" s="27">
        <f t="shared" ca="1" si="55"/>
        <v>0</v>
      </c>
      <c r="Q63" s="27">
        <f t="shared" ca="1" si="55"/>
        <v>0</v>
      </c>
      <c r="R63" s="27">
        <f t="shared" ca="1" si="55"/>
        <v>0</v>
      </c>
      <c r="S63" s="27">
        <f t="shared" ca="1" si="55"/>
        <v>0</v>
      </c>
      <c r="T63" s="27">
        <f t="shared" ca="1" si="55"/>
        <v>0</v>
      </c>
      <c r="U63" s="27">
        <f t="shared" ca="1" si="55"/>
        <v>0</v>
      </c>
      <c r="V63" s="27">
        <f t="shared" ca="1" si="55"/>
        <v>0</v>
      </c>
      <c r="W63" s="27">
        <f t="shared" ca="1" si="55"/>
        <v>0</v>
      </c>
      <c r="X63" s="27">
        <f t="shared" ca="1" si="55"/>
        <v>0</v>
      </c>
      <c r="Y63" s="27">
        <f t="shared" ca="1" si="55"/>
        <v>0</v>
      </c>
      <c r="Z63" s="27">
        <f t="shared" ca="1" si="55"/>
        <v>0</v>
      </c>
      <c r="AA63" s="27">
        <f t="shared" ca="1" si="55"/>
        <v>0</v>
      </c>
      <c r="AB63" s="27">
        <f t="shared" ca="1" si="55"/>
        <v>0</v>
      </c>
      <c r="AC63" s="27">
        <f t="shared" ca="1" si="55"/>
        <v>0</v>
      </c>
      <c r="AD63" s="27">
        <f t="shared" ca="1" si="55"/>
        <v>0</v>
      </c>
      <c r="AE63" s="27">
        <f t="shared" ca="1" si="55"/>
        <v>0</v>
      </c>
      <c r="AF63" s="27">
        <f t="shared" ca="1" si="55"/>
        <v>0</v>
      </c>
      <c r="AG63" s="27">
        <f t="shared" ca="1" si="55"/>
        <v>0</v>
      </c>
      <c r="AH63" s="27">
        <f t="shared" ca="1" si="55"/>
        <v>0</v>
      </c>
      <c r="AI63" s="27">
        <f t="shared" ca="1" si="55"/>
        <v>0</v>
      </c>
      <c r="AJ63" s="27">
        <f t="shared" ca="1" si="55"/>
        <v>0</v>
      </c>
      <c r="AK63" s="27">
        <f t="shared" ca="1" si="55"/>
        <v>0</v>
      </c>
      <c r="AL63" s="27">
        <f t="shared" ca="1" si="55"/>
        <v>0</v>
      </c>
      <c r="AM63" s="27">
        <f t="shared" ca="1" si="55"/>
        <v>0</v>
      </c>
      <c r="AN63" s="27">
        <f t="shared" ca="1" si="55"/>
        <v>0</v>
      </c>
      <c r="AO63" s="27">
        <f t="shared" ca="1" si="55"/>
        <v>0</v>
      </c>
      <c r="AP63" s="27">
        <f t="shared" ca="1" si="55"/>
        <v>0</v>
      </c>
      <c r="AQ63" s="27">
        <f t="shared" ca="1" si="55"/>
        <v>0</v>
      </c>
      <c r="AR63" s="27">
        <f t="shared" ca="1" si="55"/>
        <v>0</v>
      </c>
      <c r="AS63" s="27">
        <f t="shared" ca="1" si="55"/>
        <v>0</v>
      </c>
      <c r="AT63" s="27">
        <f t="shared" ca="1" si="55"/>
        <v>0</v>
      </c>
      <c r="AU63" s="27">
        <f t="shared" ca="1" si="55"/>
        <v>0</v>
      </c>
      <c r="AV63" s="27">
        <f t="shared" ca="1" si="55"/>
        <v>0</v>
      </c>
      <c r="AW63" s="27">
        <f t="shared" ca="1" si="55"/>
        <v>0</v>
      </c>
      <c r="AX63" s="27">
        <f t="shared" ca="1" si="55"/>
        <v>0</v>
      </c>
      <c r="AY63" s="27">
        <f t="shared" ca="1" si="55"/>
        <v>0</v>
      </c>
      <c r="AZ63" s="27">
        <f t="shared" ca="1" si="55"/>
        <v>0</v>
      </c>
      <c r="BA63" s="27">
        <f t="shared" ca="1" si="55"/>
        <v>0</v>
      </c>
      <c r="BB63" s="27">
        <f t="shared" ca="1" si="55"/>
        <v>0</v>
      </c>
      <c r="BC63" s="27">
        <f t="shared" ca="1" si="55"/>
        <v>0</v>
      </c>
      <c r="BD63" s="27">
        <f t="shared" ca="1" si="55"/>
        <v>0</v>
      </c>
      <c r="BE63" s="27">
        <f t="shared" ca="1" si="55"/>
        <v>0</v>
      </c>
      <c r="BF63" s="27">
        <f t="shared" ca="1" si="55"/>
        <v>0</v>
      </c>
      <c r="BG63" s="27">
        <f t="shared" ca="1" si="55"/>
        <v>0</v>
      </c>
      <c r="BH63" s="27">
        <f t="shared" ca="1" si="55"/>
        <v>0</v>
      </c>
      <c r="BI63" s="27">
        <f t="shared" ca="1" si="55"/>
        <v>0</v>
      </c>
      <c r="BJ63" s="27">
        <f t="shared" ca="1" si="55"/>
        <v>0</v>
      </c>
      <c r="BK63" s="27">
        <f t="shared" ca="1" si="55"/>
        <v>0</v>
      </c>
      <c r="BL63" s="27">
        <f t="shared" ca="1" si="55"/>
        <v>0</v>
      </c>
      <c r="BM63" s="27">
        <f t="shared" ca="1" si="55"/>
        <v>0</v>
      </c>
      <c r="BN63" s="27">
        <f t="shared" ca="1" si="55"/>
        <v>0</v>
      </c>
      <c r="BO63" s="27">
        <f t="shared" ref="BO63:CD63" ca="1" si="56">SUM(BO60:BO62)</f>
        <v>0</v>
      </c>
      <c r="BP63" s="27">
        <f t="shared" ca="1" si="56"/>
        <v>0</v>
      </c>
      <c r="BQ63" s="27">
        <f t="shared" ca="1" si="56"/>
        <v>0</v>
      </c>
      <c r="BR63" s="27">
        <f t="shared" ca="1" si="56"/>
        <v>0</v>
      </c>
      <c r="BS63" s="27">
        <f t="shared" ca="1" si="56"/>
        <v>0</v>
      </c>
      <c r="BT63" s="27">
        <f t="shared" ca="1" si="56"/>
        <v>0</v>
      </c>
      <c r="BU63" s="27">
        <f t="shared" ca="1" si="56"/>
        <v>0</v>
      </c>
      <c r="BV63" s="27">
        <f t="shared" ca="1" si="56"/>
        <v>0</v>
      </c>
      <c r="BW63" s="27">
        <f t="shared" ca="1" si="56"/>
        <v>0</v>
      </c>
      <c r="BX63" s="27">
        <f t="shared" ca="1" si="56"/>
        <v>0</v>
      </c>
      <c r="BY63" s="27">
        <f t="shared" ca="1" si="56"/>
        <v>0</v>
      </c>
      <c r="BZ63" s="27">
        <f t="shared" ca="1" si="56"/>
        <v>0</v>
      </c>
      <c r="CA63" s="27">
        <f t="shared" ca="1" si="56"/>
        <v>0</v>
      </c>
      <c r="CB63" s="27">
        <f t="shared" ca="1" si="56"/>
        <v>0</v>
      </c>
      <c r="CC63" s="27">
        <f t="shared" ca="1" si="56"/>
        <v>0</v>
      </c>
      <c r="CD63" s="27">
        <f t="shared" ca="1" si="56"/>
        <v>0</v>
      </c>
      <c r="CE63" s="5"/>
    </row>
    <row r="64" spans="1:83" x14ac:dyDescent="0.25">
      <c r="A64" s="88"/>
      <c r="B64" s="5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92" t="s">
        <v>125</v>
      </c>
      <c r="B65" s="54"/>
      <c r="C65" s="27">
        <f t="shared" ref="C65:BN65" ca="1" si="57">C57-C63</f>
        <v>0</v>
      </c>
      <c r="D65" s="27">
        <f t="shared" ca="1" si="57"/>
        <v>0</v>
      </c>
      <c r="E65" s="27">
        <f t="shared" ca="1" si="57"/>
        <v>0</v>
      </c>
      <c r="F65" s="27">
        <f t="shared" ca="1" si="57"/>
        <v>0</v>
      </c>
      <c r="G65" s="27">
        <f t="shared" ca="1" si="57"/>
        <v>0</v>
      </c>
      <c r="H65" s="27">
        <f t="shared" ca="1" si="57"/>
        <v>0</v>
      </c>
      <c r="I65" s="27">
        <f t="shared" ca="1" si="57"/>
        <v>0</v>
      </c>
      <c r="J65" s="27">
        <f t="shared" ca="1" si="57"/>
        <v>0</v>
      </c>
      <c r="K65" s="27">
        <f t="shared" ca="1" si="57"/>
        <v>0</v>
      </c>
      <c r="L65" s="27">
        <f t="shared" ca="1" si="57"/>
        <v>0</v>
      </c>
      <c r="M65" s="27">
        <f t="shared" ca="1" si="57"/>
        <v>0</v>
      </c>
      <c r="N65" s="27">
        <f t="shared" ca="1" si="57"/>
        <v>0</v>
      </c>
      <c r="O65" s="27">
        <f t="shared" ca="1" si="57"/>
        <v>0</v>
      </c>
      <c r="P65" s="27">
        <f t="shared" ca="1" si="57"/>
        <v>0</v>
      </c>
      <c r="Q65" s="27">
        <f t="shared" ca="1" si="57"/>
        <v>0</v>
      </c>
      <c r="R65" s="27">
        <f t="shared" ca="1" si="57"/>
        <v>0</v>
      </c>
      <c r="S65" s="27">
        <f t="shared" ca="1" si="57"/>
        <v>0</v>
      </c>
      <c r="T65" s="27">
        <f t="shared" ca="1" si="57"/>
        <v>0</v>
      </c>
      <c r="U65" s="27">
        <f t="shared" ca="1" si="57"/>
        <v>0</v>
      </c>
      <c r="V65" s="27">
        <f t="shared" ca="1" si="57"/>
        <v>0</v>
      </c>
      <c r="W65" s="27">
        <f t="shared" ca="1" si="57"/>
        <v>0</v>
      </c>
      <c r="X65" s="27">
        <f t="shared" ca="1" si="57"/>
        <v>0</v>
      </c>
      <c r="Y65" s="27">
        <f t="shared" ca="1" si="57"/>
        <v>0</v>
      </c>
      <c r="Z65" s="27">
        <f t="shared" ca="1" si="57"/>
        <v>0</v>
      </c>
      <c r="AA65" s="27">
        <f t="shared" ca="1" si="57"/>
        <v>0</v>
      </c>
      <c r="AB65" s="27">
        <f t="shared" ca="1" si="57"/>
        <v>0</v>
      </c>
      <c r="AC65" s="27">
        <f t="shared" ca="1" si="57"/>
        <v>0</v>
      </c>
      <c r="AD65" s="27">
        <f t="shared" ca="1" si="57"/>
        <v>0</v>
      </c>
      <c r="AE65" s="27">
        <f t="shared" ca="1" si="57"/>
        <v>0</v>
      </c>
      <c r="AF65" s="27">
        <f t="shared" ca="1" si="57"/>
        <v>0</v>
      </c>
      <c r="AG65" s="27">
        <f t="shared" ca="1" si="57"/>
        <v>0</v>
      </c>
      <c r="AH65" s="27">
        <f t="shared" ca="1" si="57"/>
        <v>0</v>
      </c>
      <c r="AI65" s="27">
        <f t="shared" ca="1" si="57"/>
        <v>0</v>
      </c>
      <c r="AJ65" s="27">
        <f t="shared" ca="1" si="57"/>
        <v>0</v>
      </c>
      <c r="AK65" s="27">
        <f t="shared" ca="1" si="57"/>
        <v>0</v>
      </c>
      <c r="AL65" s="27">
        <f t="shared" ca="1" si="57"/>
        <v>0</v>
      </c>
      <c r="AM65" s="27">
        <f t="shared" ca="1" si="57"/>
        <v>0</v>
      </c>
      <c r="AN65" s="27">
        <f t="shared" ca="1" si="57"/>
        <v>0</v>
      </c>
      <c r="AO65" s="27">
        <f t="shared" ca="1" si="57"/>
        <v>0</v>
      </c>
      <c r="AP65" s="27">
        <f t="shared" ca="1" si="57"/>
        <v>0</v>
      </c>
      <c r="AQ65" s="27">
        <f t="shared" ca="1" si="57"/>
        <v>0</v>
      </c>
      <c r="AR65" s="27">
        <f t="shared" ca="1" si="57"/>
        <v>0</v>
      </c>
      <c r="AS65" s="27">
        <f t="shared" ca="1" si="57"/>
        <v>0</v>
      </c>
      <c r="AT65" s="27">
        <f t="shared" ca="1" si="57"/>
        <v>0</v>
      </c>
      <c r="AU65" s="27">
        <f t="shared" ca="1" si="57"/>
        <v>0</v>
      </c>
      <c r="AV65" s="27">
        <f t="shared" ca="1" si="57"/>
        <v>0</v>
      </c>
      <c r="AW65" s="27">
        <f t="shared" ca="1" si="57"/>
        <v>0</v>
      </c>
      <c r="AX65" s="27">
        <f t="shared" ca="1" si="57"/>
        <v>0</v>
      </c>
      <c r="AY65" s="27">
        <f t="shared" ca="1" si="57"/>
        <v>0</v>
      </c>
      <c r="AZ65" s="27">
        <f t="shared" ca="1" si="57"/>
        <v>0</v>
      </c>
      <c r="BA65" s="27">
        <f t="shared" ca="1" si="57"/>
        <v>0</v>
      </c>
      <c r="BB65" s="27">
        <f t="shared" ca="1" si="57"/>
        <v>0</v>
      </c>
      <c r="BC65" s="27">
        <f t="shared" ca="1" si="57"/>
        <v>0</v>
      </c>
      <c r="BD65" s="27">
        <f t="shared" ca="1" si="57"/>
        <v>0</v>
      </c>
      <c r="BE65" s="27">
        <f t="shared" ca="1" si="57"/>
        <v>0</v>
      </c>
      <c r="BF65" s="27">
        <f t="shared" ca="1" si="57"/>
        <v>0</v>
      </c>
      <c r="BG65" s="27">
        <f t="shared" ca="1" si="57"/>
        <v>0</v>
      </c>
      <c r="BH65" s="27">
        <f t="shared" ca="1" si="57"/>
        <v>0</v>
      </c>
      <c r="BI65" s="27">
        <f t="shared" ca="1" si="57"/>
        <v>0</v>
      </c>
      <c r="BJ65" s="27">
        <f t="shared" ca="1" si="57"/>
        <v>0</v>
      </c>
      <c r="BK65" s="27">
        <f t="shared" ca="1" si="57"/>
        <v>0</v>
      </c>
      <c r="BL65" s="27">
        <f t="shared" ca="1" si="57"/>
        <v>0</v>
      </c>
      <c r="BM65" s="27">
        <f t="shared" ca="1" si="57"/>
        <v>0</v>
      </c>
      <c r="BN65" s="27">
        <f t="shared" ca="1" si="57"/>
        <v>0</v>
      </c>
      <c r="BO65" s="27">
        <f t="shared" ref="BO65:CD65" ca="1" si="58">BO57-BO63</f>
        <v>0</v>
      </c>
      <c r="BP65" s="27">
        <f t="shared" ca="1" si="58"/>
        <v>0</v>
      </c>
      <c r="BQ65" s="27">
        <f t="shared" ca="1" si="58"/>
        <v>0</v>
      </c>
      <c r="BR65" s="27">
        <f t="shared" ca="1" si="58"/>
        <v>0</v>
      </c>
      <c r="BS65" s="27">
        <f t="shared" ca="1" si="58"/>
        <v>0</v>
      </c>
      <c r="BT65" s="27">
        <f t="shared" ca="1" si="58"/>
        <v>0</v>
      </c>
      <c r="BU65" s="27">
        <f t="shared" ca="1" si="58"/>
        <v>0</v>
      </c>
      <c r="BV65" s="27">
        <f t="shared" ca="1" si="58"/>
        <v>0</v>
      </c>
      <c r="BW65" s="27">
        <f t="shared" ca="1" si="58"/>
        <v>0</v>
      </c>
      <c r="BX65" s="27">
        <f t="shared" ca="1" si="58"/>
        <v>0</v>
      </c>
      <c r="BY65" s="27">
        <f t="shared" ca="1" si="58"/>
        <v>0</v>
      </c>
      <c r="BZ65" s="27">
        <f t="shared" ca="1" si="58"/>
        <v>0</v>
      </c>
      <c r="CA65" s="27">
        <f t="shared" ca="1" si="58"/>
        <v>0</v>
      </c>
      <c r="CB65" s="27">
        <f t="shared" ca="1" si="58"/>
        <v>0</v>
      </c>
      <c r="CC65" s="27">
        <f t="shared" ca="1" si="58"/>
        <v>0</v>
      </c>
      <c r="CD65" s="27">
        <f t="shared" ca="1" si="58"/>
        <v>0</v>
      </c>
    </row>
    <row r="66" spans="1:83" x14ac:dyDescent="0.25">
      <c r="A66" s="51"/>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72" t="s">
        <v>129</v>
      </c>
      <c r="C67" s="5">
        <f t="shared" ref="C67:BN67" ca="1" si="59">C65/(1-BookIncomeTax)-C65</f>
        <v>0</v>
      </c>
      <c r="D67" s="5">
        <f t="shared" ca="1" si="59"/>
        <v>0</v>
      </c>
      <c r="E67" s="5">
        <f t="shared" ca="1" si="59"/>
        <v>0</v>
      </c>
      <c r="F67" s="5">
        <f t="shared" ca="1" si="59"/>
        <v>0</v>
      </c>
      <c r="G67" s="5">
        <f t="shared" ca="1" si="59"/>
        <v>0</v>
      </c>
      <c r="H67" s="5">
        <f t="shared" ca="1" si="59"/>
        <v>0</v>
      </c>
      <c r="I67" s="5">
        <f t="shared" ca="1" si="59"/>
        <v>0</v>
      </c>
      <c r="J67" s="5">
        <f t="shared" ca="1" si="59"/>
        <v>0</v>
      </c>
      <c r="K67" s="5">
        <f t="shared" ca="1" si="59"/>
        <v>0</v>
      </c>
      <c r="L67" s="5">
        <f t="shared" ca="1" si="59"/>
        <v>0</v>
      </c>
      <c r="M67" s="5">
        <f t="shared" ca="1" si="59"/>
        <v>0</v>
      </c>
      <c r="N67" s="5">
        <f t="shared" ca="1" si="59"/>
        <v>0</v>
      </c>
      <c r="O67" s="5">
        <f t="shared" ca="1" si="59"/>
        <v>0</v>
      </c>
      <c r="P67" s="5">
        <f t="shared" ca="1" si="59"/>
        <v>0</v>
      </c>
      <c r="Q67" s="5">
        <f t="shared" ca="1" si="59"/>
        <v>0</v>
      </c>
      <c r="R67" s="5">
        <f t="shared" ca="1" si="59"/>
        <v>0</v>
      </c>
      <c r="S67" s="5">
        <f t="shared" ca="1" si="59"/>
        <v>0</v>
      </c>
      <c r="T67" s="5">
        <f t="shared" ca="1" si="59"/>
        <v>0</v>
      </c>
      <c r="U67" s="5">
        <f t="shared" ca="1" si="59"/>
        <v>0</v>
      </c>
      <c r="V67" s="5">
        <f t="shared" ca="1" si="59"/>
        <v>0</v>
      </c>
      <c r="W67" s="5">
        <f t="shared" ca="1" si="59"/>
        <v>0</v>
      </c>
      <c r="X67" s="5">
        <f t="shared" ca="1" si="59"/>
        <v>0</v>
      </c>
      <c r="Y67" s="5">
        <f t="shared" ca="1" si="59"/>
        <v>0</v>
      </c>
      <c r="Z67" s="5">
        <f t="shared" ca="1" si="59"/>
        <v>0</v>
      </c>
      <c r="AA67" s="5">
        <f t="shared" ca="1" si="59"/>
        <v>0</v>
      </c>
      <c r="AB67" s="5">
        <f t="shared" ca="1" si="59"/>
        <v>0</v>
      </c>
      <c r="AC67" s="5">
        <f t="shared" ca="1" si="59"/>
        <v>0</v>
      </c>
      <c r="AD67" s="5">
        <f t="shared" ca="1" si="59"/>
        <v>0</v>
      </c>
      <c r="AE67" s="5">
        <f t="shared" ca="1" si="59"/>
        <v>0</v>
      </c>
      <c r="AF67" s="5">
        <f t="shared" ca="1" si="59"/>
        <v>0</v>
      </c>
      <c r="AG67" s="5">
        <f t="shared" ca="1" si="59"/>
        <v>0</v>
      </c>
      <c r="AH67" s="5">
        <f t="shared" ca="1" si="59"/>
        <v>0</v>
      </c>
      <c r="AI67" s="5">
        <f t="shared" ca="1" si="59"/>
        <v>0</v>
      </c>
      <c r="AJ67" s="5">
        <f t="shared" ca="1" si="59"/>
        <v>0</v>
      </c>
      <c r="AK67" s="5">
        <f t="shared" ca="1" si="59"/>
        <v>0</v>
      </c>
      <c r="AL67" s="5">
        <f t="shared" ca="1" si="59"/>
        <v>0</v>
      </c>
      <c r="AM67" s="5">
        <f t="shared" ca="1" si="59"/>
        <v>0</v>
      </c>
      <c r="AN67" s="5">
        <f t="shared" ca="1" si="59"/>
        <v>0</v>
      </c>
      <c r="AO67" s="5">
        <f t="shared" ca="1" si="59"/>
        <v>0</v>
      </c>
      <c r="AP67" s="5">
        <f t="shared" ca="1" si="59"/>
        <v>0</v>
      </c>
      <c r="AQ67" s="5">
        <f t="shared" ca="1" si="59"/>
        <v>0</v>
      </c>
      <c r="AR67" s="5">
        <f t="shared" ca="1" si="59"/>
        <v>0</v>
      </c>
      <c r="AS67" s="5">
        <f t="shared" ca="1" si="59"/>
        <v>0</v>
      </c>
      <c r="AT67" s="5">
        <f t="shared" ca="1" si="59"/>
        <v>0</v>
      </c>
      <c r="AU67" s="5">
        <f t="shared" ca="1" si="59"/>
        <v>0</v>
      </c>
      <c r="AV67" s="5">
        <f t="shared" ca="1" si="59"/>
        <v>0</v>
      </c>
      <c r="AW67" s="5">
        <f t="shared" ca="1" si="59"/>
        <v>0</v>
      </c>
      <c r="AX67" s="5">
        <f t="shared" ca="1" si="59"/>
        <v>0</v>
      </c>
      <c r="AY67" s="5">
        <f t="shared" ca="1" si="59"/>
        <v>0</v>
      </c>
      <c r="AZ67" s="5">
        <f t="shared" ca="1" si="59"/>
        <v>0</v>
      </c>
      <c r="BA67" s="5">
        <f t="shared" ca="1" si="59"/>
        <v>0</v>
      </c>
      <c r="BB67" s="5">
        <f t="shared" ca="1" si="59"/>
        <v>0</v>
      </c>
      <c r="BC67" s="5">
        <f t="shared" ca="1" si="59"/>
        <v>0</v>
      </c>
      <c r="BD67" s="5">
        <f t="shared" ca="1" si="59"/>
        <v>0</v>
      </c>
      <c r="BE67" s="5">
        <f t="shared" ca="1" si="59"/>
        <v>0</v>
      </c>
      <c r="BF67" s="5">
        <f t="shared" ca="1" si="59"/>
        <v>0</v>
      </c>
      <c r="BG67" s="5">
        <f t="shared" ca="1" si="59"/>
        <v>0</v>
      </c>
      <c r="BH67" s="5">
        <f t="shared" ca="1" si="59"/>
        <v>0</v>
      </c>
      <c r="BI67" s="5">
        <f t="shared" ca="1" si="59"/>
        <v>0</v>
      </c>
      <c r="BJ67" s="5">
        <f t="shared" ca="1" si="59"/>
        <v>0</v>
      </c>
      <c r="BK67" s="5">
        <f t="shared" ca="1" si="59"/>
        <v>0</v>
      </c>
      <c r="BL67" s="5">
        <f t="shared" ca="1" si="59"/>
        <v>0</v>
      </c>
      <c r="BM67" s="5">
        <f t="shared" ca="1" si="59"/>
        <v>0</v>
      </c>
      <c r="BN67" s="5">
        <f t="shared" ca="1" si="59"/>
        <v>0</v>
      </c>
      <c r="BO67" s="5">
        <f t="shared" ref="BO67:CD67" ca="1" si="60">BO65/(1-BookIncomeTax)-BO65</f>
        <v>0</v>
      </c>
      <c r="BP67" s="5">
        <f t="shared" ca="1" si="60"/>
        <v>0</v>
      </c>
      <c r="BQ67" s="5">
        <f t="shared" ca="1" si="60"/>
        <v>0</v>
      </c>
      <c r="BR67" s="5">
        <f t="shared" ca="1" si="60"/>
        <v>0</v>
      </c>
      <c r="BS67" s="5">
        <f t="shared" ca="1" si="60"/>
        <v>0</v>
      </c>
      <c r="BT67" s="5">
        <f t="shared" ca="1" si="60"/>
        <v>0</v>
      </c>
      <c r="BU67" s="5">
        <f t="shared" ca="1" si="60"/>
        <v>0</v>
      </c>
      <c r="BV67" s="5">
        <f t="shared" ca="1" si="60"/>
        <v>0</v>
      </c>
      <c r="BW67" s="5">
        <f t="shared" ca="1" si="60"/>
        <v>0</v>
      </c>
      <c r="BX67" s="5">
        <f t="shared" ca="1" si="60"/>
        <v>0</v>
      </c>
      <c r="BY67" s="5">
        <f t="shared" ca="1" si="60"/>
        <v>0</v>
      </c>
      <c r="BZ67" s="5">
        <f t="shared" ca="1" si="60"/>
        <v>0</v>
      </c>
      <c r="CA67" s="5">
        <f t="shared" ca="1" si="60"/>
        <v>0</v>
      </c>
      <c r="CB67" s="5">
        <f t="shared" ca="1" si="60"/>
        <v>0</v>
      </c>
      <c r="CC67" s="5">
        <f t="shared" ca="1" si="60"/>
        <v>0</v>
      </c>
      <c r="CD67" s="5">
        <f t="shared" ca="1" si="60"/>
        <v>0</v>
      </c>
      <c r="CE67" s="5"/>
    </row>
    <row r="68" spans="1:83" x14ac:dyDescent="0.25">
      <c r="A68" s="75" t="s">
        <v>131</v>
      </c>
      <c r="B68" s="91"/>
      <c r="C68" s="27">
        <f t="shared" ref="C68:BN68" ca="1" si="61">C65+C67</f>
        <v>0</v>
      </c>
      <c r="D68" s="27">
        <f t="shared" ca="1" si="61"/>
        <v>0</v>
      </c>
      <c r="E68" s="27">
        <f t="shared" ca="1" si="61"/>
        <v>0</v>
      </c>
      <c r="F68" s="27">
        <f t="shared" ca="1" si="61"/>
        <v>0</v>
      </c>
      <c r="G68" s="27">
        <f t="shared" ca="1" si="61"/>
        <v>0</v>
      </c>
      <c r="H68" s="27">
        <f t="shared" ca="1" si="61"/>
        <v>0</v>
      </c>
      <c r="I68" s="27">
        <f t="shared" ca="1" si="61"/>
        <v>0</v>
      </c>
      <c r="J68" s="27">
        <f t="shared" ca="1" si="61"/>
        <v>0</v>
      </c>
      <c r="K68" s="27">
        <f t="shared" ca="1" si="61"/>
        <v>0</v>
      </c>
      <c r="L68" s="27">
        <f t="shared" ca="1" si="61"/>
        <v>0</v>
      </c>
      <c r="M68" s="27">
        <f t="shared" ca="1" si="61"/>
        <v>0</v>
      </c>
      <c r="N68" s="27">
        <f t="shared" ca="1" si="61"/>
        <v>0</v>
      </c>
      <c r="O68" s="27">
        <f t="shared" ca="1" si="61"/>
        <v>0</v>
      </c>
      <c r="P68" s="27">
        <f t="shared" ca="1" si="61"/>
        <v>0</v>
      </c>
      <c r="Q68" s="27">
        <f t="shared" ca="1" si="61"/>
        <v>0</v>
      </c>
      <c r="R68" s="27">
        <f t="shared" ca="1" si="61"/>
        <v>0</v>
      </c>
      <c r="S68" s="27">
        <f t="shared" ca="1" si="61"/>
        <v>0</v>
      </c>
      <c r="T68" s="27">
        <f t="shared" ca="1" si="61"/>
        <v>0</v>
      </c>
      <c r="U68" s="27">
        <f t="shared" ca="1" si="61"/>
        <v>0</v>
      </c>
      <c r="V68" s="27">
        <f t="shared" ca="1" si="61"/>
        <v>0</v>
      </c>
      <c r="W68" s="27">
        <f t="shared" ca="1" si="61"/>
        <v>0</v>
      </c>
      <c r="X68" s="27">
        <f t="shared" ca="1" si="61"/>
        <v>0</v>
      </c>
      <c r="Y68" s="27">
        <f t="shared" ca="1" si="61"/>
        <v>0</v>
      </c>
      <c r="Z68" s="27">
        <f t="shared" ca="1" si="61"/>
        <v>0</v>
      </c>
      <c r="AA68" s="27">
        <f t="shared" ca="1" si="61"/>
        <v>0</v>
      </c>
      <c r="AB68" s="27">
        <f t="shared" ca="1" si="61"/>
        <v>0</v>
      </c>
      <c r="AC68" s="27">
        <f t="shared" ca="1" si="61"/>
        <v>0</v>
      </c>
      <c r="AD68" s="27">
        <f t="shared" ca="1" si="61"/>
        <v>0</v>
      </c>
      <c r="AE68" s="27">
        <f t="shared" ca="1" si="61"/>
        <v>0</v>
      </c>
      <c r="AF68" s="27">
        <f t="shared" ca="1" si="61"/>
        <v>0</v>
      </c>
      <c r="AG68" s="27">
        <f t="shared" ca="1" si="61"/>
        <v>0</v>
      </c>
      <c r="AH68" s="27">
        <f t="shared" ca="1" si="61"/>
        <v>0</v>
      </c>
      <c r="AI68" s="27">
        <f t="shared" ca="1" si="61"/>
        <v>0</v>
      </c>
      <c r="AJ68" s="27">
        <f t="shared" ca="1" si="61"/>
        <v>0</v>
      </c>
      <c r="AK68" s="27">
        <f t="shared" ca="1" si="61"/>
        <v>0</v>
      </c>
      <c r="AL68" s="27">
        <f t="shared" ca="1" si="61"/>
        <v>0</v>
      </c>
      <c r="AM68" s="27">
        <f t="shared" ca="1" si="61"/>
        <v>0</v>
      </c>
      <c r="AN68" s="27">
        <f t="shared" ca="1" si="61"/>
        <v>0</v>
      </c>
      <c r="AO68" s="27">
        <f t="shared" ca="1" si="61"/>
        <v>0</v>
      </c>
      <c r="AP68" s="27">
        <f t="shared" ca="1" si="61"/>
        <v>0</v>
      </c>
      <c r="AQ68" s="27">
        <f t="shared" ca="1" si="61"/>
        <v>0</v>
      </c>
      <c r="AR68" s="27">
        <f t="shared" ca="1" si="61"/>
        <v>0</v>
      </c>
      <c r="AS68" s="27">
        <f t="shared" ca="1" si="61"/>
        <v>0</v>
      </c>
      <c r="AT68" s="27">
        <f t="shared" ca="1" si="61"/>
        <v>0</v>
      </c>
      <c r="AU68" s="27">
        <f t="shared" ca="1" si="61"/>
        <v>0</v>
      </c>
      <c r="AV68" s="27">
        <f t="shared" ca="1" si="61"/>
        <v>0</v>
      </c>
      <c r="AW68" s="27">
        <f t="shared" ca="1" si="61"/>
        <v>0</v>
      </c>
      <c r="AX68" s="27">
        <f t="shared" ca="1" si="61"/>
        <v>0</v>
      </c>
      <c r="AY68" s="27">
        <f t="shared" ca="1" si="61"/>
        <v>0</v>
      </c>
      <c r="AZ68" s="27">
        <f t="shared" ca="1" si="61"/>
        <v>0</v>
      </c>
      <c r="BA68" s="27">
        <f t="shared" ca="1" si="61"/>
        <v>0</v>
      </c>
      <c r="BB68" s="27">
        <f t="shared" ca="1" si="61"/>
        <v>0</v>
      </c>
      <c r="BC68" s="27">
        <f t="shared" ca="1" si="61"/>
        <v>0</v>
      </c>
      <c r="BD68" s="27">
        <f t="shared" ca="1" si="61"/>
        <v>0</v>
      </c>
      <c r="BE68" s="27">
        <f t="shared" ca="1" si="61"/>
        <v>0</v>
      </c>
      <c r="BF68" s="27">
        <f t="shared" ca="1" si="61"/>
        <v>0</v>
      </c>
      <c r="BG68" s="27">
        <f t="shared" ca="1" si="61"/>
        <v>0</v>
      </c>
      <c r="BH68" s="27">
        <f t="shared" ca="1" si="61"/>
        <v>0</v>
      </c>
      <c r="BI68" s="27">
        <f t="shared" ca="1" si="61"/>
        <v>0</v>
      </c>
      <c r="BJ68" s="27">
        <f t="shared" ca="1" si="61"/>
        <v>0</v>
      </c>
      <c r="BK68" s="27">
        <f t="shared" ca="1" si="61"/>
        <v>0</v>
      </c>
      <c r="BL68" s="27">
        <f t="shared" ca="1" si="61"/>
        <v>0</v>
      </c>
      <c r="BM68" s="27">
        <f t="shared" ca="1" si="61"/>
        <v>0</v>
      </c>
      <c r="BN68" s="27">
        <f t="shared" ca="1" si="61"/>
        <v>0</v>
      </c>
      <c r="BO68" s="27">
        <f t="shared" ref="BO68:CD68" ca="1" si="62">BO65+BO67</f>
        <v>0</v>
      </c>
      <c r="BP68" s="27">
        <f t="shared" ca="1" si="62"/>
        <v>0</v>
      </c>
      <c r="BQ68" s="27">
        <f t="shared" ca="1" si="62"/>
        <v>0</v>
      </c>
      <c r="BR68" s="27">
        <f t="shared" ca="1" si="62"/>
        <v>0</v>
      </c>
      <c r="BS68" s="27">
        <f t="shared" ca="1" si="62"/>
        <v>0</v>
      </c>
      <c r="BT68" s="27">
        <f t="shared" ca="1" si="62"/>
        <v>0</v>
      </c>
      <c r="BU68" s="27">
        <f t="shared" ca="1" si="62"/>
        <v>0</v>
      </c>
      <c r="BV68" s="27">
        <f t="shared" ca="1" si="62"/>
        <v>0</v>
      </c>
      <c r="BW68" s="27">
        <f t="shared" ca="1" si="62"/>
        <v>0</v>
      </c>
      <c r="BX68" s="27">
        <f t="shared" ca="1" si="62"/>
        <v>0</v>
      </c>
      <c r="BY68" s="27">
        <f t="shared" ca="1" si="62"/>
        <v>0</v>
      </c>
      <c r="BZ68" s="27">
        <f t="shared" ca="1" si="62"/>
        <v>0</v>
      </c>
      <c r="CA68" s="27">
        <f t="shared" ca="1" si="62"/>
        <v>0</v>
      </c>
      <c r="CB68" s="27">
        <f t="shared" ca="1" si="62"/>
        <v>0</v>
      </c>
      <c r="CC68" s="27">
        <f t="shared" ca="1" si="62"/>
        <v>0</v>
      </c>
      <c r="CD68" s="27">
        <f t="shared" ca="1" si="62"/>
        <v>0</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93" t="s">
        <v>133</v>
      </c>
      <c r="B70" s="50">
        <f ca="1">NPV('LookUp Ranges'!$B$137,D68:OFFSET($D$68,0,(Inservice-FirstYear+'Depreciation-Alt#2'!$C$1)-1))+C68</f>
        <v>0</v>
      </c>
      <c r="C70" s="469"/>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94" t="str">
        <f>"(Discounted at "&amp;TEXT(WACC,"0.00%")&amp;" WACC rate)"</f>
        <v>(Discounted at 6.62% WACC rate)</v>
      </c>
      <c r="B71" s="95"/>
    </row>
  </sheetData>
  <mergeCells count="2">
    <mergeCell ref="A2:B2"/>
    <mergeCell ref="A3:B3"/>
  </mergeCells>
  <conditionalFormatting sqref="D66:CD70 D4:CD7 D56:CD59 D37:CD54 D10:CD13 E14:CD14 D15:CD35">
    <cfRule type="expression" dxfId="1300" priority="748">
      <formula>$D$4=""</formula>
    </cfRule>
  </conditionalFormatting>
  <conditionalFormatting sqref="E66:CD70 E56:CD59 E4:CD7 E37:CD54 E10:CD35">
    <cfRule type="expression" dxfId="1299" priority="747">
      <formula>$E$4=""</formula>
    </cfRule>
  </conditionalFormatting>
  <conditionalFormatting sqref="F66:CD70 F56:CD59 F4:CD7 F37:CD54 F10:CD35">
    <cfRule type="expression" dxfId="1298" priority="746">
      <formula>$F$4=""</formula>
    </cfRule>
  </conditionalFormatting>
  <conditionalFormatting sqref="G66:CD70 G56:CD59 G4:CD7 G37:CD54 G10:CD35">
    <cfRule type="expression" dxfId="1297" priority="745">
      <formula>$G$4=""</formula>
    </cfRule>
  </conditionalFormatting>
  <conditionalFormatting sqref="H66:CD70 H56:CD59 H4:CD7 H37:CD54 H10:CD35">
    <cfRule type="expression" dxfId="1296" priority="744">
      <formula>$H$4=""</formula>
    </cfRule>
  </conditionalFormatting>
  <conditionalFormatting sqref="I66:CD70 I56:CD59 I4:CD7 I37:CD54 I10:CD35">
    <cfRule type="expression" dxfId="1295" priority="743">
      <formula>$I$4=""</formula>
    </cfRule>
  </conditionalFormatting>
  <conditionalFormatting sqref="J66:CD70 J56:CD59 J4:CD7 J37:CD54 J10:CD35">
    <cfRule type="expression" dxfId="1294" priority="742">
      <formula>$J$4=""</formula>
    </cfRule>
  </conditionalFormatting>
  <conditionalFormatting sqref="K66:CD70 K56:CD59 K4:CD7 K37:CD54 K10:CD35">
    <cfRule type="expression" dxfId="1293" priority="741">
      <formula>$K$4=""</formula>
    </cfRule>
  </conditionalFormatting>
  <conditionalFormatting sqref="L66:CD70 L56:CD59 L4:CD7 L37:CD54 L10:CD35">
    <cfRule type="expression" dxfId="1292" priority="740">
      <formula>$L$4=""</formula>
    </cfRule>
  </conditionalFormatting>
  <conditionalFormatting sqref="M66:CD70 M56:CD59 M4:CD7 M37:CD54 M10:CD35">
    <cfRule type="expression" dxfId="1291" priority="739">
      <formula>$M$4=""</formula>
    </cfRule>
  </conditionalFormatting>
  <conditionalFormatting sqref="N66:CD70 N56:CD59 N4:CD7 N37:CD54 N10:CD35">
    <cfRule type="expression" dxfId="1290" priority="738">
      <formula>$N$4=""</formula>
    </cfRule>
  </conditionalFormatting>
  <conditionalFormatting sqref="O66:CD70 O56:CD59 O4:CD7 O37:CD54 O10:CD35">
    <cfRule type="expression" dxfId="1289" priority="737">
      <formula>$O$4=""</formula>
    </cfRule>
  </conditionalFormatting>
  <conditionalFormatting sqref="P66:CD70 P56:CD59 P4:CD7 P37:CD54 P10:CD35">
    <cfRule type="expression" dxfId="1288" priority="736">
      <formula>$P$4=""</formula>
    </cfRule>
  </conditionalFormatting>
  <conditionalFormatting sqref="Q66:CD70 Q56:CD59 Q4:CD7 Q37:CD54 Q10:CD35">
    <cfRule type="expression" dxfId="1287" priority="735">
      <formula>$Q$4=""</formula>
    </cfRule>
  </conditionalFormatting>
  <conditionalFormatting sqref="R66:CD70 R56:CD59 R4:CD7 R37:CD54 R10:CD35">
    <cfRule type="expression" dxfId="1286" priority="734">
      <formula>$R$4=""</formula>
    </cfRule>
  </conditionalFormatting>
  <conditionalFormatting sqref="S66:CD70 S56:CD59 S4:CD7 S37:CD54 S10:CD35">
    <cfRule type="expression" dxfId="1285" priority="733">
      <formula>$S$4=""</formula>
    </cfRule>
  </conditionalFormatting>
  <conditionalFormatting sqref="T66:CD70 T56:CD59 T4:CD7 T37:CD54 T10:CD35">
    <cfRule type="expression" dxfId="1284" priority="732">
      <formula>$T$4=""</formula>
    </cfRule>
  </conditionalFormatting>
  <conditionalFormatting sqref="U66:CD70 U56:CD59 U4:CD7 U37:CD54 U10:CD35">
    <cfRule type="expression" dxfId="1283" priority="731">
      <formula>$U$4=""</formula>
    </cfRule>
  </conditionalFormatting>
  <conditionalFormatting sqref="V66:CD70 V56:CD59 V4:CD7 V37:CD54 V10:CD35">
    <cfRule type="expression" dxfId="1282" priority="730">
      <formula>$V$4=""</formula>
    </cfRule>
  </conditionalFormatting>
  <conditionalFormatting sqref="W66:CD70 W56:CD59 W4:CD7 W37:CD54 W10:CD35">
    <cfRule type="expression" dxfId="1281" priority="729">
      <formula>$W$4=""</formula>
    </cfRule>
  </conditionalFormatting>
  <conditionalFormatting sqref="X66:CD70 X56:CD59 X4:CD7 X37:CD54 X10:CD35">
    <cfRule type="expression" dxfId="1280" priority="728">
      <formula>$X$4=""</formula>
    </cfRule>
  </conditionalFormatting>
  <conditionalFormatting sqref="Y66:CD70 Y56:CD59 Y4:CD7 Y37:CD54 Y10:CD35">
    <cfRule type="expression" dxfId="1279" priority="727">
      <formula>$Y$4=""</formula>
    </cfRule>
  </conditionalFormatting>
  <conditionalFormatting sqref="Z66:CD70 Z56:CD59 Z4:CD7 Z37:CD54 Z10:CD35">
    <cfRule type="expression" dxfId="1278" priority="726">
      <formula>$Z$4=""</formula>
    </cfRule>
  </conditionalFormatting>
  <conditionalFormatting sqref="AA66:CD70 AA56:CD59 AA4:CD7 AA37:CD54 AA10:CD35">
    <cfRule type="expression" dxfId="1277" priority="725">
      <formula>$AA$4=""</formula>
    </cfRule>
  </conditionalFormatting>
  <conditionalFormatting sqref="AY66:CD70 AY56:CD59 AY4:CD7 AY37:CD54 AY10:CD35">
    <cfRule type="expression" dxfId="1276" priority="701">
      <formula>$AY$4=""</formula>
    </cfRule>
  </conditionalFormatting>
  <conditionalFormatting sqref="AX66:CD70 AX56:CD59 AX4:CD7 AX37:CD54 AX10:CD35">
    <cfRule type="expression" dxfId="1275" priority="702">
      <formula>$AX$4=""</formula>
    </cfRule>
  </conditionalFormatting>
  <conditionalFormatting sqref="AW66:CD70 AW56:CD59 AW4:CD7 AW37:CD54 AW10:CD35">
    <cfRule type="expression" dxfId="1274" priority="703">
      <formula>$AW$4=""</formula>
    </cfRule>
  </conditionalFormatting>
  <conditionalFormatting sqref="AV66:CD70 AV56:CD59 AV4:CD7 AV37:CD54 AV10:CD35">
    <cfRule type="expression" dxfId="1273" priority="704">
      <formula>$AV$4=""</formula>
    </cfRule>
  </conditionalFormatting>
  <conditionalFormatting sqref="AU66:CD70 AU56:CD59 AU4:CD7 AU37:CD54 AU10:CD35">
    <cfRule type="expression" dxfId="1272" priority="705">
      <formula>$AU$4=""</formula>
    </cfRule>
  </conditionalFormatting>
  <conditionalFormatting sqref="AT66:CD70 AT56:CD59 AT4:CD7 AT37:CD54 AT10:CD35">
    <cfRule type="expression" dxfId="1271" priority="706">
      <formula>$AT$4=""</formula>
    </cfRule>
  </conditionalFormatting>
  <conditionalFormatting sqref="AS66:CD70 AS56:CD59 AS4:CD7 AS37:CD54 AS10:CD35">
    <cfRule type="expression" dxfId="1270" priority="707">
      <formula>$AS$4=""</formula>
    </cfRule>
  </conditionalFormatting>
  <conditionalFormatting sqref="AR66:CD70 AR56:CD59 AR4:CD7 AR37:CD54 AR10:CD35">
    <cfRule type="expression" dxfId="1269" priority="708">
      <formula>$AR$4=""</formula>
    </cfRule>
  </conditionalFormatting>
  <conditionalFormatting sqref="AQ66:CD70 AQ56:CD59 AQ4:CD7 AQ37:CD54 AQ10:CD35">
    <cfRule type="expression" dxfId="1268" priority="709">
      <formula>$AQ$4=""</formula>
    </cfRule>
  </conditionalFormatting>
  <conditionalFormatting sqref="AP66:CD70 AP56:CD59 AP4:CD7 AP37:CD54 AP10:CD35">
    <cfRule type="expression" dxfId="1267" priority="710">
      <formula>$AP$4=""</formula>
    </cfRule>
  </conditionalFormatting>
  <conditionalFormatting sqref="AO66:CD70 AO56:CD59 AO4:CD7 AO37:CD54 AO10:CD35">
    <cfRule type="expression" dxfId="1266" priority="711">
      <formula>$AO$4=""</formula>
    </cfRule>
  </conditionalFormatting>
  <conditionalFormatting sqref="AN66:CD70 AN56:CD59 AN4:CD7 AN37:CD54 AN10:CD35">
    <cfRule type="expression" dxfId="1265" priority="712">
      <formula>$AN$4=""</formula>
    </cfRule>
  </conditionalFormatting>
  <conditionalFormatting sqref="AM66:CD70 AM56:CD59 AM4:CD7 AM37:CD54 AM10:CD35">
    <cfRule type="expression" dxfId="1264" priority="713">
      <formula>$AM$4=""</formula>
    </cfRule>
  </conditionalFormatting>
  <conditionalFormatting sqref="AL66:CD70 AL56:CD59 AL4:CD7 AL37:CD54 AL10:CD35">
    <cfRule type="expression" dxfId="1263" priority="714">
      <formula>$AL$4=""</formula>
    </cfRule>
  </conditionalFormatting>
  <conditionalFormatting sqref="AK66:CD70 AK56:CD59 AK4:CD7 AK37:CD54 AK10:CD35">
    <cfRule type="expression" dxfId="1262" priority="715">
      <formula>$AK$4=""</formula>
    </cfRule>
  </conditionalFormatting>
  <conditionalFormatting sqref="AJ66:CD70 AJ56:CD59 AJ4:CD7 AJ37:CD54 AJ10:CD35">
    <cfRule type="expression" dxfId="1261" priority="716">
      <formula>$AJ$4=""</formula>
    </cfRule>
  </conditionalFormatting>
  <conditionalFormatting sqref="AI66:CD70 AI56:CD59 AI4:CD7 AI37:CD54 AI10:CD35">
    <cfRule type="expression" dxfId="1260" priority="717">
      <formula>$AI$4=""</formula>
    </cfRule>
  </conditionalFormatting>
  <conditionalFormatting sqref="AH66:CD70 AH56:CD59 AH4:CD7 AH37:CD54 AH10:CD35">
    <cfRule type="expression" dxfId="1259" priority="718">
      <formula>$AH$4=""</formula>
    </cfRule>
  </conditionalFormatting>
  <conditionalFormatting sqref="AG66:CD70 AG56:CD59 AG4:CD7 AG37:CD54 AG10:CD35">
    <cfRule type="expression" dxfId="1258" priority="719">
      <formula>$AG$4=""</formula>
    </cfRule>
  </conditionalFormatting>
  <conditionalFormatting sqref="AF66:CD70 AF56:CD59 AF4:CD7 AF37:CD54 AF10:CD35">
    <cfRule type="expression" dxfId="1257" priority="720">
      <formula>$AF$4=""</formula>
    </cfRule>
  </conditionalFormatting>
  <conditionalFormatting sqref="AE66:CD70 AE56:CD59 AE4:CD7 AE37:CD54 AE10:CD35">
    <cfRule type="expression" dxfId="1256" priority="721">
      <formula>$AE$4=""</formula>
    </cfRule>
  </conditionalFormatting>
  <conditionalFormatting sqref="AD66:CD70 AD56:CD59 AD4:CD7 AD37:CD54 AD10:CD35">
    <cfRule type="expression" dxfId="1255" priority="722">
      <formula>$AD$4=""</formula>
    </cfRule>
  </conditionalFormatting>
  <conditionalFormatting sqref="AC66:CD70 AC56:CD59 AC4:CD7 AC37:CD54 AC10:CD35">
    <cfRule type="expression" dxfId="1254" priority="723">
      <formula>$AC$4=""</formula>
    </cfRule>
  </conditionalFormatting>
  <conditionalFormatting sqref="AB66:CD70 AB56:CD59 AB4:CD7 AB37:CD54 AB10:CD35">
    <cfRule type="expression" dxfId="1253" priority="724">
      <formula>$AB$4=""</formula>
    </cfRule>
  </conditionalFormatting>
  <conditionalFormatting sqref="BA66:CD70 BA56:CD59 BA4:CD7 BA37:CD54 BA10:CD35">
    <cfRule type="expression" dxfId="1252" priority="699">
      <formula>$BA$4=""</formula>
    </cfRule>
  </conditionalFormatting>
  <conditionalFormatting sqref="BO66:CD70 BO56:CD59 BO4:CD7 BO37:CD54 BO10:CD35">
    <cfRule type="expression" dxfId="1251" priority="685">
      <formula>$BO$4=""</formula>
    </cfRule>
  </conditionalFormatting>
  <conditionalFormatting sqref="BN66:CD70 BN56:CD59 BN4:CD7 BN37:CD54 BN10:CD35">
    <cfRule type="expression" dxfId="1250" priority="686">
      <formula>$BN$4=""</formula>
    </cfRule>
  </conditionalFormatting>
  <conditionalFormatting sqref="BM66:CD70 BM56:CD59 BM4:CD7 BM37:CD54 BM10:CD35">
    <cfRule type="expression" dxfId="1249" priority="687">
      <formula>$BM$4=""</formula>
    </cfRule>
  </conditionalFormatting>
  <conditionalFormatting sqref="BL66:CD70 BL56:CD59 BL4:CD7 BL37:CD54 BL10:CD35">
    <cfRule type="expression" dxfId="1248" priority="688">
      <formula>$BL$4=""</formula>
    </cfRule>
  </conditionalFormatting>
  <conditionalFormatting sqref="BK66:CD70 BK56:CD59 BK4:CD7 BK37:CD54 BK10:CD35">
    <cfRule type="expression" dxfId="1247" priority="689">
      <formula>$BK$4=""</formula>
    </cfRule>
  </conditionalFormatting>
  <conditionalFormatting sqref="BJ66:CD70 BJ56:CD59 BJ4:CD7 BJ37:CD54 BJ10:CD35">
    <cfRule type="expression" dxfId="1246" priority="690">
      <formula>$BJ$4=""</formula>
    </cfRule>
  </conditionalFormatting>
  <conditionalFormatting sqref="BI66:CD70 BI56:CD59 BI4:CD7 BI37:CD54 BI10:CD35">
    <cfRule type="expression" dxfId="1245" priority="691">
      <formula>$BI$4=""</formula>
    </cfRule>
  </conditionalFormatting>
  <conditionalFormatting sqref="BH66:CD70 BH56:CD59 BH4:CD7 BH37:CD54 BH10:CD35">
    <cfRule type="expression" dxfId="1244" priority="692">
      <formula>$BH$4=""</formula>
    </cfRule>
  </conditionalFormatting>
  <conditionalFormatting sqref="BG66:CD70 BG56:CD59 BG4:CD7 BG37:CD54 BG10:CD35">
    <cfRule type="expression" dxfId="1243" priority="693">
      <formula>$BG$4=""</formula>
    </cfRule>
  </conditionalFormatting>
  <conditionalFormatting sqref="BF66:CD70 BF56:CD59 BF4:CD7 BF37:CD54 BF10:CD35">
    <cfRule type="expression" dxfId="1242" priority="694">
      <formula>$BF$4=""</formula>
    </cfRule>
  </conditionalFormatting>
  <conditionalFormatting sqref="BE66:CD70 BE56:CD59 BE4:CD7 BE37:CD54 BE10:CD35">
    <cfRule type="expression" dxfId="1241" priority="695">
      <formula>$BE$4=""</formula>
    </cfRule>
  </conditionalFormatting>
  <conditionalFormatting sqref="BD66:CD70 BD56:CD59 BD4:CD7 BD37:CD54 BD10:CD35">
    <cfRule type="expression" dxfId="1240" priority="696">
      <formula>$BD$4=""</formula>
    </cfRule>
  </conditionalFormatting>
  <conditionalFormatting sqref="BB66:CD70 BB56:CD59 BB4:CD7 BB37:CD54 BB10:CD35">
    <cfRule type="expression" dxfId="1239" priority="698">
      <formula>$BB$4=""</formula>
    </cfRule>
  </conditionalFormatting>
  <conditionalFormatting sqref="AZ66:CD70 AZ56:CD59 AZ4:CD7 AZ37:CD54 AZ10:CD35">
    <cfRule type="expression" dxfId="1238" priority="700">
      <formula>$AZ$4=""</formula>
    </cfRule>
  </conditionalFormatting>
  <conditionalFormatting sqref="CD66:CD70 CD56:CD59 CD4:CD7 CD37:CD54 CD10:CD35">
    <cfRule type="expression" dxfId="1237" priority="670">
      <formula>$CD$4=""</formula>
    </cfRule>
  </conditionalFormatting>
  <conditionalFormatting sqref="BP66:CD70 BP56:CD59 BP4:CD7 BP37:CD54 BP10:CD35">
    <cfRule type="expression" dxfId="1236" priority="684">
      <formula>$BP$4=""</formula>
    </cfRule>
  </conditionalFormatting>
  <conditionalFormatting sqref="BQ66:CD70 BQ56:CD59 BQ4:CD7 BQ37:CD54 BQ10:CD35">
    <cfRule type="expression" dxfId="1235" priority="683">
      <formula>$BQ$4=""</formula>
    </cfRule>
  </conditionalFormatting>
  <conditionalFormatting sqref="BR66:CD70 BR56:CD59 BR4:CD7 BR37:CD54 BR10:CD35">
    <cfRule type="expression" dxfId="1234" priority="682">
      <formula>$BR$4=""</formula>
    </cfRule>
  </conditionalFormatting>
  <conditionalFormatting sqref="BS66:CD70 BS56:CD59 BS4:CD7 BS37:CD54 BS10:CD35">
    <cfRule type="expression" dxfId="1233" priority="681">
      <formula>$BS$4=""</formula>
    </cfRule>
  </conditionalFormatting>
  <conditionalFormatting sqref="BT66:CD70 BT56:CD59 BT4:CD7 BT37:CD54 BT10:CD35">
    <cfRule type="expression" dxfId="1232" priority="680">
      <formula>$BT$4=""</formula>
    </cfRule>
  </conditionalFormatting>
  <conditionalFormatting sqref="BU66:CD70 BU56:CD59 BU4:CD7 BU37:CD54 BU10:CD35">
    <cfRule type="expression" dxfId="1231" priority="679">
      <formula>$BU$4=""</formula>
    </cfRule>
  </conditionalFormatting>
  <conditionalFormatting sqref="BV66:CD70 BV56:CD59 BV4:CD7 BV37:CD54 BV10:CD35">
    <cfRule type="expression" dxfId="1230" priority="678">
      <formula>$BV$4=""</formula>
    </cfRule>
  </conditionalFormatting>
  <conditionalFormatting sqref="BW66:CD70 BW56:CD59 BW4:CD7 BW37:CD54 BW10:CD35">
    <cfRule type="expression" dxfId="1229" priority="677">
      <formula>$BW$4=""</formula>
    </cfRule>
  </conditionalFormatting>
  <conditionalFormatting sqref="BX66:CD70 BX56:CD59 BX4:CD7 BX37:CD54 BX10:CD35">
    <cfRule type="expression" dxfId="1228" priority="676">
      <formula>$BX$4=""</formula>
    </cfRule>
  </conditionalFormatting>
  <conditionalFormatting sqref="BY66:CD70 BY56:CD59 BY4:CD7 BY37:CD54 BY10:CD35">
    <cfRule type="expression" dxfId="1227" priority="675">
      <formula>$BY$4=""</formula>
    </cfRule>
  </conditionalFormatting>
  <conditionalFormatting sqref="BZ66:CD70 BZ56:CD59 BZ4:CD7 BZ37:CD54 BZ10:CD35">
    <cfRule type="expression" dxfId="1226" priority="674">
      <formula>$BZ$4=""</formula>
    </cfRule>
  </conditionalFormatting>
  <conditionalFormatting sqref="CA66:CD70 CA56:CD59 CA4:CD7 CA37:CD54 CA10:CD35">
    <cfRule type="expression" dxfId="1225" priority="673">
      <formula>$CA$4=""</formula>
    </cfRule>
  </conditionalFormatting>
  <conditionalFormatting sqref="CB66:CD70 CB56:CD59 CB4:CD7 CB37:CD54 CB10:CD35">
    <cfRule type="expression" dxfId="1224" priority="672">
      <formula>$CB$4=""</formula>
    </cfRule>
  </conditionalFormatting>
  <conditionalFormatting sqref="CC66:CD70 CC56:CD59 CC4:CD7 CC37:CD54 CC10:CD35">
    <cfRule type="expression" dxfId="1223" priority="671">
      <formula>$CC$4=""</formula>
    </cfRule>
  </conditionalFormatting>
  <conditionalFormatting sqref="BC66:CD70 BC56:CD59 BC4:CD7 BC37:CD54 BC10:CD35">
    <cfRule type="expression" dxfId="1222" priority="697">
      <formula>$BC$4=""</formula>
    </cfRule>
  </conditionalFormatting>
  <conditionalFormatting sqref="D60:CD60">
    <cfRule type="expression" dxfId="1221" priority="669">
      <formula>$D$4=""</formula>
    </cfRule>
  </conditionalFormatting>
  <conditionalFormatting sqref="E60:CD60">
    <cfRule type="expression" dxfId="1220" priority="668">
      <formula>$E$4=""</formula>
    </cfRule>
  </conditionalFormatting>
  <conditionalFormatting sqref="F60:CD60">
    <cfRule type="expression" dxfId="1219" priority="667">
      <formula>$F$4=""</formula>
    </cfRule>
  </conditionalFormatting>
  <conditionalFormatting sqref="G60:CD60">
    <cfRule type="expression" dxfId="1218" priority="666">
      <formula>$G$4=""</formula>
    </cfRule>
  </conditionalFormatting>
  <conditionalFormatting sqref="H60:CD60">
    <cfRule type="expression" dxfId="1217" priority="665">
      <formula>$H$4=""</formula>
    </cfRule>
  </conditionalFormatting>
  <conditionalFormatting sqref="I60:CD60">
    <cfRule type="expression" dxfId="1216" priority="664">
      <formula>$I$4=""</formula>
    </cfRule>
  </conditionalFormatting>
  <conditionalFormatting sqref="J60:CD60">
    <cfRule type="expression" dxfId="1215" priority="663">
      <formula>$J$4=""</formula>
    </cfRule>
  </conditionalFormatting>
  <conditionalFormatting sqref="K60:CD60">
    <cfRule type="expression" dxfId="1214" priority="662">
      <formula>$K$4=""</formula>
    </cfRule>
  </conditionalFormatting>
  <conditionalFormatting sqref="L60:CD60">
    <cfRule type="expression" dxfId="1213" priority="661">
      <formula>$L$4=""</formula>
    </cfRule>
  </conditionalFormatting>
  <conditionalFormatting sqref="M60:CD60">
    <cfRule type="expression" dxfId="1212" priority="660">
      <formula>$M$4=""</formula>
    </cfRule>
  </conditionalFormatting>
  <conditionalFormatting sqref="N60:CD60">
    <cfRule type="expression" dxfId="1211" priority="659">
      <formula>$N$4=""</formula>
    </cfRule>
  </conditionalFormatting>
  <conditionalFormatting sqref="O60:CD60">
    <cfRule type="expression" dxfId="1210" priority="658">
      <formula>$O$4=""</formula>
    </cfRule>
  </conditionalFormatting>
  <conditionalFormatting sqref="P60:CD60">
    <cfRule type="expression" dxfId="1209" priority="657">
      <formula>$P$4=""</formula>
    </cfRule>
  </conditionalFormatting>
  <conditionalFormatting sqref="Q60:CD60">
    <cfRule type="expression" dxfId="1208" priority="656">
      <formula>$Q$4=""</formula>
    </cfRule>
  </conditionalFormatting>
  <conditionalFormatting sqref="R60:CD60">
    <cfRule type="expression" dxfId="1207" priority="655">
      <formula>$R$4=""</formula>
    </cfRule>
  </conditionalFormatting>
  <conditionalFormatting sqref="S60:CD60">
    <cfRule type="expression" dxfId="1206" priority="654">
      <formula>$S$4=""</formula>
    </cfRule>
  </conditionalFormatting>
  <conditionalFormatting sqref="T60:CD60">
    <cfRule type="expression" dxfId="1205" priority="653">
      <formula>$T$4=""</formula>
    </cfRule>
  </conditionalFormatting>
  <conditionalFormatting sqref="U60:CD60">
    <cfRule type="expression" dxfId="1204" priority="652">
      <formula>$U$4=""</formula>
    </cfRule>
  </conditionalFormatting>
  <conditionalFormatting sqref="V60:CD60">
    <cfRule type="expression" dxfId="1203" priority="651">
      <formula>$V$4=""</formula>
    </cfRule>
  </conditionalFormatting>
  <conditionalFormatting sqref="W60:CD60">
    <cfRule type="expression" dxfId="1202" priority="650">
      <formula>$W$4=""</formula>
    </cfRule>
  </conditionalFormatting>
  <conditionalFormatting sqref="X60:CD60">
    <cfRule type="expression" dxfId="1201" priority="649">
      <formula>$X$4=""</formula>
    </cfRule>
  </conditionalFormatting>
  <conditionalFormatting sqref="Y60:CD60">
    <cfRule type="expression" dxfId="1200" priority="648">
      <formula>$Y$4=""</formula>
    </cfRule>
  </conditionalFormatting>
  <conditionalFormatting sqref="Z60:CD60">
    <cfRule type="expression" dxfId="1199" priority="647">
      <formula>$Z$4=""</formula>
    </cfRule>
  </conditionalFormatting>
  <conditionalFormatting sqref="AA60:CD60">
    <cfRule type="expression" dxfId="1198" priority="646">
      <formula>$AA$4=""</formula>
    </cfRule>
  </conditionalFormatting>
  <conditionalFormatting sqref="AY60:CD60">
    <cfRule type="expression" dxfId="1197" priority="622">
      <formula>$AY$4=""</formula>
    </cfRule>
  </conditionalFormatting>
  <conditionalFormatting sqref="AX60:CD60">
    <cfRule type="expression" dxfId="1196" priority="623">
      <formula>$AX$4=""</formula>
    </cfRule>
  </conditionalFormatting>
  <conditionalFormatting sqref="AW60:CD60">
    <cfRule type="expression" dxfId="1195" priority="624">
      <formula>$AW$4=""</formula>
    </cfRule>
  </conditionalFormatting>
  <conditionalFormatting sqref="AV60:CD60">
    <cfRule type="expression" dxfId="1194" priority="625">
      <formula>$AV$4=""</formula>
    </cfRule>
  </conditionalFormatting>
  <conditionalFormatting sqref="AU60:CD60">
    <cfRule type="expression" dxfId="1193" priority="626">
      <formula>$AU$4=""</formula>
    </cfRule>
  </conditionalFormatting>
  <conditionalFormatting sqref="AT60:CD60">
    <cfRule type="expression" dxfId="1192" priority="627">
      <formula>$AT$4=""</formula>
    </cfRule>
  </conditionalFormatting>
  <conditionalFormatting sqref="AS60:CD60">
    <cfRule type="expression" dxfId="1191" priority="628">
      <formula>$AS$4=""</formula>
    </cfRule>
  </conditionalFormatting>
  <conditionalFormatting sqref="AR60:CD60">
    <cfRule type="expression" dxfId="1190" priority="629">
      <formula>$AR$4=""</formula>
    </cfRule>
  </conditionalFormatting>
  <conditionalFormatting sqref="AQ60:CD60">
    <cfRule type="expression" dxfId="1189" priority="630">
      <formula>$AQ$4=""</formula>
    </cfRule>
  </conditionalFormatting>
  <conditionalFormatting sqref="AP60:CD60">
    <cfRule type="expression" dxfId="1188" priority="631">
      <formula>$AP$4=""</formula>
    </cfRule>
  </conditionalFormatting>
  <conditionalFormatting sqref="AO60:CD60">
    <cfRule type="expression" dxfId="1187" priority="632">
      <formula>$AO$4=""</formula>
    </cfRule>
  </conditionalFormatting>
  <conditionalFormatting sqref="AN60:CD60">
    <cfRule type="expression" dxfId="1186" priority="633">
      <formula>$AN$4=""</formula>
    </cfRule>
  </conditionalFormatting>
  <conditionalFormatting sqref="AM60:CD60">
    <cfRule type="expression" dxfId="1185" priority="634">
      <formula>$AM$4=""</formula>
    </cfRule>
  </conditionalFormatting>
  <conditionalFormatting sqref="AL60:CD60">
    <cfRule type="expression" dxfId="1184" priority="635">
      <formula>$AL$4=""</formula>
    </cfRule>
  </conditionalFormatting>
  <conditionalFormatting sqref="AK60:CD60">
    <cfRule type="expression" dxfId="1183" priority="636">
      <formula>$AK$4=""</formula>
    </cfRule>
  </conditionalFormatting>
  <conditionalFormatting sqref="AJ60:CD60">
    <cfRule type="expression" dxfId="1182" priority="637">
      <formula>$AJ$4=""</formula>
    </cfRule>
  </conditionalFormatting>
  <conditionalFormatting sqref="AI60:CD60">
    <cfRule type="expression" dxfId="1181" priority="638">
      <formula>$AI$4=""</formula>
    </cfRule>
  </conditionalFormatting>
  <conditionalFormatting sqref="AH60:CD60">
    <cfRule type="expression" dxfId="1180" priority="639">
      <formula>$AH$4=""</formula>
    </cfRule>
  </conditionalFormatting>
  <conditionalFormatting sqref="AG60:CD60">
    <cfRule type="expression" dxfId="1179" priority="640">
      <formula>$AG$4=""</formula>
    </cfRule>
  </conditionalFormatting>
  <conditionalFormatting sqref="AF60:CD60">
    <cfRule type="expression" dxfId="1178" priority="641">
      <formula>$AF$4=""</formula>
    </cfRule>
  </conditionalFormatting>
  <conditionalFormatting sqref="AE60:CD60">
    <cfRule type="expression" dxfId="1177" priority="642">
      <formula>$AE$4=""</formula>
    </cfRule>
  </conditionalFormatting>
  <conditionalFormatting sqref="AD60:CD60">
    <cfRule type="expression" dxfId="1176" priority="643">
      <formula>$AD$4=""</formula>
    </cfRule>
  </conditionalFormatting>
  <conditionalFormatting sqref="AC60:CD60">
    <cfRule type="expression" dxfId="1175" priority="644">
      <formula>$AC$4=""</formula>
    </cfRule>
  </conditionalFormatting>
  <conditionalFormatting sqref="AB60:CD60">
    <cfRule type="expression" dxfId="1174" priority="645">
      <formula>$AB$4=""</formula>
    </cfRule>
  </conditionalFormatting>
  <conditionalFormatting sqref="BA60:CD60">
    <cfRule type="expression" dxfId="1173" priority="620">
      <formula>$BA$4=""</formula>
    </cfRule>
  </conditionalFormatting>
  <conditionalFormatting sqref="BO60:CD60">
    <cfRule type="expression" dxfId="1172" priority="606">
      <formula>$BO$4=""</formula>
    </cfRule>
  </conditionalFormatting>
  <conditionalFormatting sqref="BN60:CD60">
    <cfRule type="expression" dxfId="1171" priority="607">
      <formula>$BN$4=""</formula>
    </cfRule>
  </conditionalFormatting>
  <conditionalFormatting sqref="BM60:CD60">
    <cfRule type="expression" dxfId="1170" priority="608">
      <formula>$BM$4=""</formula>
    </cfRule>
  </conditionalFormatting>
  <conditionalFormatting sqref="BL60:CD60">
    <cfRule type="expression" dxfId="1169" priority="609">
      <formula>$BL$4=""</formula>
    </cfRule>
  </conditionalFormatting>
  <conditionalFormatting sqref="BK60:CD60">
    <cfRule type="expression" dxfId="1168" priority="610">
      <formula>$BK$4=""</formula>
    </cfRule>
  </conditionalFormatting>
  <conditionalFormatting sqref="BJ60:CD60">
    <cfRule type="expression" dxfId="1167" priority="611">
      <formula>$BJ$4=""</formula>
    </cfRule>
  </conditionalFormatting>
  <conditionalFormatting sqref="BI60:CD60">
    <cfRule type="expression" dxfId="1166" priority="612">
      <formula>$BI$4=""</formula>
    </cfRule>
  </conditionalFormatting>
  <conditionalFormatting sqref="BH60:CD60">
    <cfRule type="expression" dxfId="1165" priority="613">
      <formula>$BH$4=""</formula>
    </cfRule>
  </conditionalFormatting>
  <conditionalFormatting sqref="BG60:CD60">
    <cfRule type="expression" dxfId="1164" priority="614">
      <formula>$BG$4=""</formula>
    </cfRule>
  </conditionalFormatting>
  <conditionalFormatting sqref="BF60:CD60">
    <cfRule type="expression" dxfId="1163" priority="615">
      <formula>$BF$4=""</formula>
    </cfRule>
  </conditionalFormatting>
  <conditionalFormatting sqref="BE60:CD60">
    <cfRule type="expression" dxfId="1162" priority="616">
      <formula>$BE$4=""</formula>
    </cfRule>
  </conditionalFormatting>
  <conditionalFormatting sqref="BD60:CD60">
    <cfRule type="expression" dxfId="1161" priority="617">
      <formula>$BD$4=""</formula>
    </cfRule>
  </conditionalFormatting>
  <conditionalFormatting sqref="BB60:CD60">
    <cfRule type="expression" dxfId="1160" priority="619">
      <formula>$BB$4=""</formula>
    </cfRule>
  </conditionalFormatting>
  <conditionalFormatting sqref="AZ60:CD60">
    <cfRule type="expression" dxfId="1159" priority="621">
      <formula>$AZ$4=""</formula>
    </cfRule>
  </conditionalFormatting>
  <conditionalFormatting sqref="CD60">
    <cfRule type="expression" dxfId="1158" priority="591">
      <formula>$CD$4=""</formula>
    </cfRule>
  </conditionalFormatting>
  <conditionalFormatting sqref="BP60:CD60">
    <cfRule type="expression" dxfId="1157" priority="605">
      <formula>$BP$4=""</formula>
    </cfRule>
  </conditionalFormatting>
  <conditionalFormatting sqref="BQ60:CD60">
    <cfRule type="expression" dxfId="1156" priority="604">
      <formula>$BQ$4=""</formula>
    </cfRule>
  </conditionalFormatting>
  <conditionalFormatting sqref="BR60:CD60">
    <cfRule type="expression" dxfId="1155" priority="603">
      <formula>$BR$4=""</formula>
    </cfRule>
  </conditionalFormatting>
  <conditionalFormatting sqref="BS60:CD60">
    <cfRule type="expression" dxfId="1154" priority="602">
      <formula>$BS$4=""</formula>
    </cfRule>
  </conditionalFormatting>
  <conditionalFormatting sqref="BT60:CD60">
    <cfRule type="expression" dxfId="1153" priority="601">
      <formula>$BT$4=""</formula>
    </cfRule>
  </conditionalFormatting>
  <conditionalFormatting sqref="BU60:CD60">
    <cfRule type="expression" dxfId="1152" priority="600">
      <formula>$BU$4=""</formula>
    </cfRule>
  </conditionalFormatting>
  <conditionalFormatting sqref="BV60:CD60">
    <cfRule type="expression" dxfId="1151" priority="599">
      <formula>$BV$4=""</formula>
    </cfRule>
  </conditionalFormatting>
  <conditionalFormatting sqref="BW60:CD60">
    <cfRule type="expression" dxfId="1150" priority="598">
      <formula>$BW$4=""</formula>
    </cfRule>
  </conditionalFormatting>
  <conditionalFormatting sqref="BX60:CD60">
    <cfRule type="expression" dxfId="1149" priority="597">
      <formula>$BX$4=""</formula>
    </cfRule>
  </conditionalFormatting>
  <conditionalFormatting sqref="BY60:CD60">
    <cfRule type="expression" dxfId="1148" priority="596">
      <formula>$BY$4=""</formula>
    </cfRule>
  </conditionalFormatting>
  <conditionalFormatting sqref="BZ60:CD60">
    <cfRule type="expression" dxfId="1147" priority="595">
      <formula>$BZ$4=""</formula>
    </cfRule>
  </conditionalFormatting>
  <conditionalFormatting sqref="CA60:CD60">
    <cfRule type="expression" dxfId="1146" priority="594">
      <formula>$CA$4=""</formula>
    </cfRule>
  </conditionalFormatting>
  <conditionalFormatting sqref="CB60:CD60">
    <cfRule type="expression" dxfId="1145" priority="593">
      <formula>$CB$4=""</formula>
    </cfRule>
  </conditionalFormatting>
  <conditionalFormatting sqref="CC60:CD60">
    <cfRule type="expression" dxfId="1144" priority="592">
      <formula>$CC$4=""</formula>
    </cfRule>
  </conditionalFormatting>
  <conditionalFormatting sqref="BC60:CD60">
    <cfRule type="expression" dxfId="1143" priority="618">
      <formula>$BC$4=""</formula>
    </cfRule>
  </conditionalFormatting>
  <conditionalFormatting sqref="D61:CD61">
    <cfRule type="expression" dxfId="1142" priority="590">
      <formula>$D$4=""</formula>
    </cfRule>
  </conditionalFormatting>
  <conditionalFormatting sqref="E61:CD61">
    <cfRule type="expression" dxfId="1141" priority="589">
      <formula>$E$4=""</formula>
    </cfRule>
  </conditionalFormatting>
  <conditionalFormatting sqref="F61:CD61">
    <cfRule type="expression" dxfId="1140" priority="588">
      <formula>$F$4=""</formula>
    </cfRule>
  </conditionalFormatting>
  <conditionalFormatting sqref="G61:CD61">
    <cfRule type="expression" dxfId="1139" priority="587">
      <formula>$G$4=""</formula>
    </cfRule>
  </conditionalFormatting>
  <conditionalFormatting sqref="H61:CD61">
    <cfRule type="expression" dxfId="1138" priority="586">
      <formula>$H$4=""</formula>
    </cfRule>
  </conditionalFormatting>
  <conditionalFormatting sqref="I61:CD61">
    <cfRule type="expression" dxfId="1137" priority="585">
      <formula>$I$4=""</formula>
    </cfRule>
  </conditionalFormatting>
  <conditionalFormatting sqref="J61:CD61">
    <cfRule type="expression" dxfId="1136" priority="584">
      <formula>$J$4=""</formula>
    </cfRule>
  </conditionalFormatting>
  <conditionalFormatting sqref="K61:CD61">
    <cfRule type="expression" dxfId="1135" priority="583">
      <formula>$K$4=""</formula>
    </cfRule>
  </conditionalFormatting>
  <conditionalFormatting sqref="L61:CD61">
    <cfRule type="expression" dxfId="1134" priority="582">
      <formula>$L$4=""</formula>
    </cfRule>
  </conditionalFormatting>
  <conditionalFormatting sqref="M61:CD61">
    <cfRule type="expression" dxfId="1133" priority="581">
      <formula>$M$4=""</formula>
    </cfRule>
  </conditionalFormatting>
  <conditionalFormatting sqref="N61:CD61">
    <cfRule type="expression" dxfId="1132" priority="580">
      <formula>$N$4=""</formula>
    </cfRule>
  </conditionalFormatting>
  <conditionalFormatting sqref="O61:CD61">
    <cfRule type="expression" dxfId="1131" priority="579">
      <formula>$O$4=""</formula>
    </cfRule>
  </conditionalFormatting>
  <conditionalFormatting sqref="P61:CD61">
    <cfRule type="expression" dxfId="1130" priority="578">
      <formula>$P$4=""</formula>
    </cfRule>
  </conditionalFormatting>
  <conditionalFormatting sqref="Q61:CD61">
    <cfRule type="expression" dxfId="1129" priority="577">
      <formula>$Q$4=""</formula>
    </cfRule>
  </conditionalFormatting>
  <conditionalFormatting sqref="R61:CD61">
    <cfRule type="expression" dxfId="1128" priority="576">
      <formula>$R$4=""</formula>
    </cfRule>
  </conditionalFormatting>
  <conditionalFormatting sqref="S61:CD61">
    <cfRule type="expression" dxfId="1127" priority="575">
      <formula>$S$4=""</formula>
    </cfRule>
  </conditionalFormatting>
  <conditionalFormatting sqref="T61:CD61">
    <cfRule type="expression" dxfId="1126" priority="574">
      <formula>$T$4=""</formula>
    </cfRule>
  </conditionalFormatting>
  <conditionalFormatting sqref="U61:CD61">
    <cfRule type="expression" dxfId="1125" priority="573">
      <formula>$U$4=""</formula>
    </cfRule>
  </conditionalFormatting>
  <conditionalFormatting sqref="V61:CD61">
    <cfRule type="expression" dxfId="1124" priority="572">
      <formula>$V$4=""</formula>
    </cfRule>
  </conditionalFormatting>
  <conditionalFormatting sqref="W61:CD61">
    <cfRule type="expression" dxfId="1123" priority="571">
      <formula>$W$4=""</formula>
    </cfRule>
  </conditionalFormatting>
  <conditionalFormatting sqref="X61:CD61">
    <cfRule type="expression" dxfId="1122" priority="570">
      <formula>$X$4=""</formula>
    </cfRule>
  </conditionalFormatting>
  <conditionalFormatting sqref="Y61:CD61">
    <cfRule type="expression" dxfId="1121" priority="569">
      <formula>$Y$4=""</formula>
    </cfRule>
  </conditionalFormatting>
  <conditionalFormatting sqref="Z61:CD61">
    <cfRule type="expression" dxfId="1120" priority="568">
      <formula>$Z$4=""</formula>
    </cfRule>
  </conditionalFormatting>
  <conditionalFormatting sqref="AA61:CD61">
    <cfRule type="expression" dxfId="1119" priority="567">
      <formula>$AA$4=""</formula>
    </cfRule>
  </conditionalFormatting>
  <conditionalFormatting sqref="AY61:CD61">
    <cfRule type="expression" dxfId="1118" priority="543">
      <formula>$AY$4=""</formula>
    </cfRule>
  </conditionalFormatting>
  <conditionalFormatting sqref="AX61:CD61">
    <cfRule type="expression" dxfId="1117" priority="544">
      <formula>$AX$4=""</formula>
    </cfRule>
  </conditionalFormatting>
  <conditionalFormatting sqref="AW61:CD61">
    <cfRule type="expression" dxfId="1116" priority="545">
      <formula>$AW$4=""</formula>
    </cfRule>
  </conditionalFormatting>
  <conditionalFormatting sqref="AV61:CD61">
    <cfRule type="expression" dxfId="1115" priority="546">
      <formula>$AV$4=""</formula>
    </cfRule>
  </conditionalFormatting>
  <conditionalFormatting sqref="AU61:CD61">
    <cfRule type="expression" dxfId="1114" priority="547">
      <formula>$AU$4=""</formula>
    </cfRule>
  </conditionalFormatting>
  <conditionalFormatting sqref="AT61:CD61">
    <cfRule type="expression" dxfId="1113" priority="548">
      <formula>$AT$4=""</formula>
    </cfRule>
  </conditionalFormatting>
  <conditionalFormatting sqref="AS61:CD61">
    <cfRule type="expression" dxfId="1112" priority="549">
      <formula>$AS$4=""</formula>
    </cfRule>
  </conditionalFormatting>
  <conditionalFormatting sqref="AR61:CD61">
    <cfRule type="expression" dxfId="1111" priority="550">
      <formula>$AR$4=""</formula>
    </cfRule>
  </conditionalFormatting>
  <conditionalFormatting sqref="AQ61:CD61">
    <cfRule type="expression" dxfId="1110" priority="551">
      <formula>$AQ$4=""</formula>
    </cfRule>
  </conditionalFormatting>
  <conditionalFormatting sqref="AP61:CD61">
    <cfRule type="expression" dxfId="1109" priority="552">
      <formula>$AP$4=""</formula>
    </cfRule>
  </conditionalFormatting>
  <conditionalFormatting sqref="AO61:CD61">
    <cfRule type="expression" dxfId="1108" priority="553">
      <formula>$AO$4=""</formula>
    </cfRule>
  </conditionalFormatting>
  <conditionalFormatting sqref="AN61:CD61">
    <cfRule type="expression" dxfId="1107" priority="554">
      <formula>$AN$4=""</formula>
    </cfRule>
  </conditionalFormatting>
  <conditionalFormatting sqref="AM61:CD61">
    <cfRule type="expression" dxfId="1106" priority="555">
      <formula>$AM$4=""</formula>
    </cfRule>
  </conditionalFormatting>
  <conditionalFormatting sqref="AL61:CD61">
    <cfRule type="expression" dxfId="1105" priority="556">
      <formula>$AL$4=""</formula>
    </cfRule>
  </conditionalFormatting>
  <conditionalFormatting sqref="AK61:CD61">
    <cfRule type="expression" dxfId="1104" priority="557">
      <formula>$AK$4=""</formula>
    </cfRule>
  </conditionalFormatting>
  <conditionalFormatting sqref="AJ61:CD61">
    <cfRule type="expression" dxfId="1103" priority="558">
      <formula>$AJ$4=""</formula>
    </cfRule>
  </conditionalFormatting>
  <conditionalFormatting sqref="AI61:CD61">
    <cfRule type="expression" dxfId="1102" priority="559">
      <formula>$AI$4=""</formula>
    </cfRule>
  </conditionalFormatting>
  <conditionalFormatting sqref="AH61:CD61">
    <cfRule type="expression" dxfId="1101" priority="560">
      <formula>$AH$4=""</formula>
    </cfRule>
  </conditionalFormatting>
  <conditionalFormatting sqref="AG61:CD61">
    <cfRule type="expression" dxfId="1100" priority="561">
      <formula>$AG$4=""</formula>
    </cfRule>
  </conditionalFormatting>
  <conditionalFormatting sqref="AF61:CD61">
    <cfRule type="expression" dxfId="1099" priority="562">
      <formula>$AF$4=""</formula>
    </cfRule>
  </conditionalFormatting>
  <conditionalFormatting sqref="AE61:CD61">
    <cfRule type="expression" dxfId="1098" priority="563">
      <formula>$AE$4=""</formula>
    </cfRule>
  </conditionalFormatting>
  <conditionalFormatting sqref="AD61:CD61">
    <cfRule type="expression" dxfId="1097" priority="564">
      <formula>$AD$4=""</formula>
    </cfRule>
  </conditionalFormatting>
  <conditionalFormatting sqref="AC61:CD61">
    <cfRule type="expression" dxfId="1096" priority="565">
      <formula>$AC$4=""</formula>
    </cfRule>
  </conditionalFormatting>
  <conditionalFormatting sqref="AB61:CD61">
    <cfRule type="expression" dxfId="1095" priority="566">
      <formula>$AB$4=""</formula>
    </cfRule>
  </conditionalFormatting>
  <conditionalFormatting sqref="BA61:CD61">
    <cfRule type="expression" dxfId="1094" priority="541">
      <formula>$BA$4=""</formula>
    </cfRule>
  </conditionalFormatting>
  <conditionalFormatting sqref="BO61:CD61">
    <cfRule type="expression" dxfId="1093" priority="527">
      <formula>$BO$4=""</formula>
    </cfRule>
  </conditionalFormatting>
  <conditionalFormatting sqref="BN61:CD61">
    <cfRule type="expression" dxfId="1092" priority="528">
      <formula>$BN$4=""</formula>
    </cfRule>
  </conditionalFormatting>
  <conditionalFormatting sqref="BM61:CD61">
    <cfRule type="expression" dxfId="1091" priority="529">
      <formula>$BM$4=""</formula>
    </cfRule>
  </conditionalFormatting>
  <conditionalFormatting sqref="BL61:CD61">
    <cfRule type="expression" dxfId="1090" priority="530">
      <formula>$BL$4=""</formula>
    </cfRule>
  </conditionalFormatting>
  <conditionalFormatting sqref="BK61:CD61">
    <cfRule type="expression" dxfId="1089" priority="531">
      <formula>$BK$4=""</formula>
    </cfRule>
  </conditionalFormatting>
  <conditionalFormatting sqref="BJ61:CD61">
    <cfRule type="expression" dxfId="1088" priority="532">
      <formula>$BJ$4=""</formula>
    </cfRule>
  </conditionalFormatting>
  <conditionalFormatting sqref="BI61:CD61">
    <cfRule type="expression" dxfId="1087" priority="533">
      <formula>$BI$4=""</formula>
    </cfRule>
  </conditionalFormatting>
  <conditionalFormatting sqref="BH61:CD61">
    <cfRule type="expression" dxfId="1086" priority="534">
      <formula>$BH$4=""</formula>
    </cfRule>
  </conditionalFormatting>
  <conditionalFormatting sqref="BG61:CD61">
    <cfRule type="expression" dxfId="1085" priority="535">
      <formula>$BG$4=""</formula>
    </cfRule>
  </conditionalFormatting>
  <conditionalFormatting sqref="BF61:CD61">
    <cfRule type="expression" dxfId="1084" priority="536">
      <formula>$BF$4=""</formula>
    </cfRule>
  </conditionalFormatting>
  <conditionalFormatting sqref="BE61:CD61">
    <cfRule type="expression" dxfId="1083" priority="537">
      <formula>$BE$4=""</formula>
    </cfRule>
  </conditionalFormatting>
  <conditionalFormatting sqref="BD61:CD61">
    <cfRule type="expression" dxfId="1082" priority="538">
      <formula>$BD$4=""</formula>
    </cfRule>
  </conditionalFormatting>
  <conditionalFormatting sqref="BB61:CD61">
    <cfRule type="expression" dxfId="1081" priority="540">
      <formula>$BB$4=""</formula>
    </cfRule>
  </conditionalFormatting>
  <conditionalFormatting sqref="AZ61:CD61">
    <cfRule type="expression" dxfId="1080" priority="542">
      <formula>$AZ$4=""</formula>
    </cfRule>
  </conditionalFormatting>
  <conditionalFormatting sqref="CD61">
    <cfRule type="expression" dxfId="1079" priority="512">
      <formula>$CD$4=""</formula>
    </cfRule>
  </conditionalFormatting>
  <conditionalFormatting sqref="BP61:CD61">
    <cfRule type="expression" dxfId="1078" priority="526">
      <formula>$BP$4=""</formula>
    </cfRule>
  </conditionalFormatting>
  <conditionalFormatting sqref="BQ61:CD61">
    <cfRule type="expression" dxfId="1077" priority="525">
      <formula>$BQ$4=""</formula>
    </cfRule>
  </conditionalFormatting>
  <conditionalFormatting sqref="BR61:CD61">
    <cfRule type="expression" dxfId="1076" priority="524">
      <formula>$BR$4=""</formula>
    </cfRule>
  </conditionalFormatting>
  <conditionalFormatting sqref="BS61:CD61">
    <cfRule type="expression" dxfId="1075" priority="523">
      <formula>$BS$4=""</formula>
    </cfRule>
  </conditionalFormatting>
  <conditionalFormatting sqref="BT61:CD61">
    <cfRule type="expression" dxfId="1074" priority="522">
      <formula>$BT$4=""</formula>
    </cfRule>
  </conditionalFormatting>
  <conditionalFormatting sqref="BU61:CD61">
    <cfRule type="expression" dxfId="1073" priority="521">
      <formula>$BU$4=""</formula>
    </cfRule>
  </conditionalFormatting>
  <conditionalFormatting sqref="BV61:CD61">
    <cfRule type="expression" dxfId="1072" priority="520">
      <formula>$BV$4=""</formula>
    </cfRule>
  </conditionalFormatting>
  <conditionalFormatting sqref="BW61:CD61">
    <cfRule type="expression" dxfId="1071" priority="519">
      <formula>$BW$4=""</formula>
    </cfRule>
  </conditionalFormatting>
  <conditionalFormatting sqref="BX61:CD61">
    <cfRule type="expression" dxfId="1070" priority="518">
      <formula>$BX$4=""</formula>
    </cfRule>
  </conditionalFormatting>
  <conditionalFormatting sqref="BY61:CD61">
    <cfRule type="expression" dxfId="1069" priority="517">
      <formula>$BY$4=""</formula>
    </cfRule>
  </conditionalFormatting>
  <conditionalFormatting sqref="BZ61:CD61">
    <cfRule type="expression" dxfId="1068" priority="516">
      <formula>$BZ$4=""</formula>
    </cfRule>
  </conditionalFormatting>
  <conditionalFormatting sqref="CA61:CD61">
    <cfRule type="expression" dxfId="1067" priority="515">
      <formula>$CA$4=""</formula>
    </cfRule>
  </conditionalFormatting>
  <conditionalFormatting sqref="CB61:CD61">
    <cfRule type="expression" dxfId="1066" priority="514">
      <formula>$CB$4=""</formula>
    </cfRule>
  </conditionalFormatting>
  <conditionalFormatting sqref="CC61:CD61">
    <cfRule type="expression" dxfId="1065" priority="513">
      <formula>$CC$4=""</formula>
    </cfRule>
  </conditionalFormatting>
  <conditionalFormatting sqref="BC61:CD61">
    <cfRule type="expression" dxfId="1064" priority="539">
      <formula>$BC$4=""</formula>
    </cfRule>
  </conditionalFormatting>
  <conditionalFormatting sqref="D62:CD64">
    <cfRule type="expression" dxfId="1063" priority="511">
      <formula>$D$4=""</formula>
    </cfRule>
  </conditionalFormatting>
  <conditionalFormatting sqref="E62:CD64">
    <cfRule type="expression" dxfId="1062" priority="510">
      <formula>$E$4=""</formula>
    </cfRule>
  </conditionalFormatting>
  <conditionalFormatting sqref="F62:CD64">
    <cfRule type="expression" dxfId="1061" priority="509">
      <formula>$F$4=""</formula>
    </cfRule>
  </conditionalFormatting>
  <conditionalFormatting sqref="G62:CD64">
    <cfRule type="expression" dxfId="1060" priority="508">
      <formula>$G$4=""</formula>
    </cfRule>
  </conditionalFormatting>
  <conditionalFormatting sqref="H62:CD64">
    <cfRule type="expression" dxfId="1059" priority="507">
      <formula>$H$4=""</formula>
    </cfRule>
  </conditionalFormatting>
  <conditionalFormatting sqref="I62:CD64">
    <cfRule type="expression" dxfId="1058" priority="506">
      <formula>$I$4=""</formula>
    </cfRule>
  </conditionalFormatting>
  <conditionalFormatting sqref="J62:CD64">
    <cfRule type="expression" dxfId="1057" priority="505">
      <formula>$J$4=""</formula>
    </cfRule>
  </conditionalFormatting>
  <conditionalFormatting sqref="K62:CD64">
    <cfRule type="expression" dxfId="1056" priority="504">
      <formula>$K$4=""</formula>
    </cfRule>
  </conditionalFormatting>
  <conditionalFormatting sqref="L62:CD64">
    <cfRule type="expression" dxfId="1055" priority="503">
      <formula>$L$4=""</formula>
    </cfRule>
  </conditionalFormatting>
  <conditionalFormatting sqref="M62:CD64">
    <cfRule type="expression" dxfId="1054" priority="502">
      <formula>$M$4=""</formula>
    </cfRule>
  </conditionalFormatting>
  <conditionalFormatting sqref="N62:CD64">
    <cfRule type="expression" dxfId="1053" priority="501">
      <formula>$N$4=""</formula>
    </cfRule>
  </conditionalFormatting>
  <conditionalFormatting sqref="O62:CD64">
    <cfRule type="expression" dxfId="1052" priority="500">
      <formula>$O$4=""</formula>
    </cfRule>
  </conditionalFormatting>
  <conditionalFormatting sqref="P62:CD64">
    <cfRule type="expression" dxfId="1051" priority="499">
      <formula>$P$4=""</formula>
    </cfRule>
  </conditionalFormatting>
  <conditionalFormatting sqref="Q62:CD64">
    <cfRule type="expression" dxfId="1050" priority="498">
      <formula>$Q$4=""</formula>
    </cfRule>
  </conditionalFormatting>
  <conditionalFormatting sqref="R62:CD64">
    <cfRule type="expression" dxfId="1049" priority="497">
      <formula>$R$4=""</formula>
    </cfRule>
  </conditionalFormatting>
  <conditionalFormatting sqref="S62:CD64">
    <cfRule type="expression" dxfId="1048" priority="496">
      <formula>$S$4=""</formula>
    </cfRule>
  </conditionalFormatting>
  <conditionalFormatting sqref="T62:CD64">
    <cfRule type="expression" dxfId="1047" priority="495">
      <formula>$T$4=""</formula>
    </cfRule>
  </conditionalFormatting>
  <conditionalFormatting sqref="U62:CD64">
    <cfRule type="expression" dxfId="1046" priority="494">
      <formula>$U$4=""</formula>
    </cfRule>
  </conditionalFormatting>
  <conditionalFormatting sqref="V62:CD64">
    <cfRule type="expression" dxfId="1045" priority="493">
      <formula>$V$4=""</formula>
    </cfRule>
  </conditionalFormatting>
  <conditionalFormatting sqref="W62:CD64">
    <cfRule type="expression" dxfId="1044" priority="492">
      <formula>$W$4=""</formula>
    </cfRule>
  </conditionalFormatting>
  <conditionalFormatting sqref="X62:CD64">
    <cfRule type="expression" dxfId="1043" priority="491">
      <formula>$X$4=""</formula>
    </cfRule>
  </conditionalFormatting>
  <conditionalFormatting sqref="Y62:CD64">
    <cfRule type="expression" dxfId="1042" priority="490">
      <formula>$Y$4=""</formula>
    </cfRule>
  </conditionalFormatting>
  <conditionalFormatting sqref="Z62:CD64">
    <cfRule type="expression" dxfId="1041" priority="489">
      <formula>$Z$4=""</formula>
    </cfRule>
  </conditionalFormatting>
  <conditionalFormatting sqref="AA62:CD64">
    <cfRule type="expression" dxfId="1040" priority="488">
      <formula>$AA$4=""</formula>
    </cfRule>
  </conditionalFormatting>
  <conditionalFormatting sqref="AY62:CD64">
    <cfRule type="expression" dxfId="1039" priority="464">
      <formula>$AY$4=""</formula>
    </cfRule>
  </conditionalFormatting>
  <conditionalFormatting sqref="AX62:CD64">
    <cfRule type="expression" dxfId="1038" priority="465">
      <formula>$AX$4=""</formula>
    </cfRule>
  </conditionalFormatting>
  <conditionalFormatting sqref="AW62:CD64">
    <cfRule type="expression" dxfId="1037" priority="466">
      <formula>$AW$4=""</formula>
    </cfRule>
  </conditionalFormatting>
  <conditionalFormatting sqref="AV62:CD64">
    <cfRule type="expression" dxfId="1036" priority="467">
      <formula>$AV$4=""</formula>
    </cfRule>
  </conditionalFormatting>
  <conditionalFormatting sqref="AU62:CD64">
    <cfRule type="expression" dxfId="1035" priority="468">
      <formula>$AU$4=""</formula>
    </cfRule>
  </conditionalFormatting>
  <conditionalFormatting sqref="AT62:CD64">
    <cfRule type="expression" dxfId="1034" priority="469">
      <formula>$AT$4=""</formula>
    </cfRule>
  </conditionalFormatting>
  <conditionalFormatting sqref="AS62:CD64">
    <cfRule type="expression" dxfId="1033" priority="470">
      <formula>$AS$4=""</formula>
    </cfRule>
  </conditionalFormatting>
  <conditionalFormatting sqref="AR62:CD64">
    <cfRule type="expression" dxfId="1032" priority="471">
      <formula>$AR$4=""</formula>
    </cfRule>
  </conditionalFormatting>
  <conditionalFormatting sqref="AQ62:CD64">
    <cfRule type="expression" dxfId="1031" priority="472">
      <formula>$AQ$4=""</formula>
    </cfRule>
  </conditionalFormatting>
  <conditionalFormatting sqref="AP62:CD64">
    <cfRule type="expression" dxfId="1030" priority="473">
      <formula>$AP$4=""</formula>
    </cfRule>
  </conditionalFormatting>
  <conditionalFormatting sqref="AO62:CD64">
    <cfRule type="expression" dxfId="1029" priority="474">
      <formula>$AO$4=""</formula>
    </cfRule>
  </conditionalFormatting>
  <conditionalFormatting sqref="AN62:CD64">
    <cfRule type="expression" dxfId="1028" priority="475">
      <formula>$AN$4=""</formula>
    </cfRule>
  </conditionalFormatting>
  <conditionalFormatting sqref="AM62:CD64">
    <cfRule type="expression" dxfId="1027" priority="476">
      <formula>$AM$4=""</formula>
    </cfRule>
  </conditionalFormatting>
  <conditionalFormatting sqref="AL62:CD64">
    <cfRule type="expression" dxfId="1026" priority="477">
      <formula>$AL$4=""</formula>
    </cfRule>
  </conditionalFormatting>
  <conditionalFormatting sqref="AK62:CD64">
    <cfRule type="expression" dxfId="1025" priority="478">
      <formula>$AK$4=""</formula>
    </cfRule>
  </conditionalFormatting>
  <conditionalFormatting sqref="AJ62:CD64">
    <cfRule type="expression" dxfId="1024" priority="479">
      <formula>$AJ$4=""</formula>
    </cfRule>
  </conditionalFormatting>
  <conditionalFormatting sqref="AI62:CD64">
    <cfRule type="expression" dxfId="1023" priority="480">
      <formula>$AI$4=""</formula>
    </cfRule>
  </conditionalFormatting>
  <conditionalFormatting sqref="AH62:CD64">
    <cfRule type="expression" dxfId="1022" priority="481">
      <formula>$AH$4=""</formula>
    </cfRule>
  </conditionalFormatting>
  <conditionalFormatting sqref="AG62:CD64">
    <cfRule type="expression" dxfId="1021" priority="482">
      <formula>$AG$4=""</formula>
    </cfRule>
  </conditionalFormatting>
  <conditionalFormatting sqref="AF62:CD64">
    <cfRule type="expression" dxfId="1020" priority="483">
      <formula>$AF$4=""</formula>
    </cfRule>
  </conditionalFormatting>
  <conditionalFormatting sqref="AE62:CD64">
    <cfRule type="expression" dxfId="1019" priority="484">
      <formula>$AE$4=""</formula>
    </cfRule>
  </conditionalFormatting>
  <conditionalFormatting sqref="AD62:CD64">
    <cfRule type="expression" dxfId="1018" priority="485">
      <formula>$AD$4=""</formula>
    </cfRule>
  </conditionalFormatting>
  <conditionalFormatting sqref="AC62:CD64">
    <cfRule type="expression" dxfId="1017" priority="486">
      <formula>$AC$4=""</formula>
    </cfRule>
  </conditionalFormatting>
  <conditionalFormatting sqref="AB62:CD64">
    <cfRule type="expression" dxfId="1016" priority="487">
      <formula>$AB$4=""</formula>
    </cfRule>
  </conditionalFormatting>
  <conditionalFormatting sqref="BA62:CD64">
    <cfRule type="expression" dxfId="1015" priority="462">
      <formula>$BA$4=""</formula>
    </cfRule>
  </conditionalFormatting>
  <conditionalFormatting sqref="BO62:CD64">
    <cfRule type="expression" dxfId="1014" priority="448">
      <formula>$BO$4=""</formula>
    </cfRule>
  </conditionalFormatting>
  <conditionalFormatting sqref="BN62:CD64">
    <cfRule type="expression" dxfId="1013" priority="449">
      <formula>$BN$4=""</formula>
    </cfRule>
  </conditionalFormatting>
  <conditionalFormatting sqref="BM62:CD64">
    <cfRule type="expression" dxfId="1012" priority="450">
      <formula>$BM$4=""</formula>
    </cfRule>
  </conditionalFormatting>
  <conditionalFormatting sqref="BL62:CD64">
    <cfRule type="expression" dxfId="1011" priority="451">
      <formula>$BL$4=""</formula>
    </cfRule>
  </conditionalFormatting>
  <conditionalFormatting sqref="BK62:CD64">
    <cfRule type="expression" dxfId="1010" priority="452">
      <formula>$BK$4=""</formula>
    </cfRule>
  </conditionalFormatting>
  <conditionalFormatting sqref="BJ62:CD64">
    <cfRule type="expression" dxfId="1009" priority="453">
      <formula>$BJ$4=""</formula>
    </cfRule>
  </conditionalFormatting>
  <conditionalFormatting sqref="BI62:CD64">
    <cfRule type="expression" dxfId="1008" priority="454">
      <formula>$BI$4=""</formula>
    </cfRule>
  </conditionalFormatting>
  <conditionalFormatting sqref="BH62:CD64">
    <cfRule type="expression" dxfId="1007" priority="455">
      <formula>$BH$4=""</formula>
    </cfRule>
  </conditionalFormatting>
  <conditionalFormatting sqref="BG62:CD64">
    <cfRule type="expression" dxfId="1006" priority="456">
      <formula>$BG$4=""</formula>
    </cfRule>
  </conditionalFormatting>
  <conditionalFormatting sqref="BF62:CD64">
    <cfRule type="expression" dxfId="1005" priority="457">
      <formula>$BF$4=""</formula>
    </cfRule>
  </conditionalFormatting>
  <conditionalFormatting sqref="BE62:CD64">
    <cfRule type="expression" dxfId="1004" priority="458">
      <formula>$BE$4=""</formula>
    </cfRule>
  </conditionalFormatting>
  <conditionalFormatting sqref="BD62:CD64">
    <cfRule type="expression" dxfId="1003" priority="459">
      <formula>$BD$4=""</formula>
    </cfRule>
  </conditionalFormatting>
  <conditionalFormatting sqref="BB62:CD64">
    <cfRule type="expression" dxfId="1002" priority="461">
      <formula>$BB$4=""</formula>
    </cfRule>
  </conditionalFormatting>
  <conditionalFormatting sqref="AZ62:CD64">
    <cfRule type="expression" dxfId="1001" priority="463">
      <formula>$AZ$4=""</formula>
    </cfRule>
  </conditionalFormatting>
  <conditionalFormatting sqref="CD62:CD64">
    <cfRule type="expression" dxfId="1000" priority="433">
      <formula>$CD$4=""</formula>
    </cfRule>
  </conditionalFormatting>
  <conditionalFormatting sqref="BP62:CD64">
    <cfRule type="expression" dxfId="999" priority="447">
      <formula>$BP$4=""</formula>
    </cfRule>
  </conditionalFormatting>
  <conditionalFormatting sqref="BQ62:CD64">
    <cfRule type="expression" dxfId="998" priority="446">
      <formula>$BQ$4=""</formula>
    </cfRule>
  </conditionalFormatting>
  <conditionalFormatting sqref="BR62:CD64">
    <cfRule type="expression" dxfId="997" priority="445">
      <formula>$BR$4=""</formula>
    </cfRule>
  </conditionalFormatting>
  <conditionalFormatting sqref="BS62:CD64">
    <cfRule type="expression" dxfId="996" priority="444">
      <formula>$BS$4=""</formula>
    </cfRule>
  </conditionalFormatting>
  <conditionalFormatting sqref="BT62:CD64">
    <cfRule type="expression" dxfId="995" priority="443">
      <formula>$BT$4=""</formula>
    </cfRule>
  </conditionalFormatting>
  <conditionalFormatting sqref="BU62:CD64">
    <cfRule type="expression" dxfId="994" priority="442">
      <formula>$BU$4=""</formula>
    </cfRule>
  </conditionalFormatting>
  <conditionalFormatting sqref="BV62:CD64">
    <cfRule type="expression" dxfId="993" priority="441">
      <formula>$BV$4=""</formula>
    </cfRule>
  </conditionalFormatting>
  <conditionalFormatting sqref="BW62:CD64">
    <cfRule type="expression" dxfId="992" priority="440">
      <formula>$BW$4=""</formula>
    </cfRule>
  </conditionalFormatting>
  <conditionalFormatting sqref="BX62:CD64">
    <cfRule type="expression" dxfId="991" priority="439">
      <formula>$BX$4=""</formula>
    </cfRule>
  </conditionalFormatting>
  <conditionalFormatting sqref="BY62:CD64">
    <cfRule type="expression" dxfId="990" priority="438">
      <formula>$BY$4=""</formula>
    </cfRule>
  </conditionalFormatting>
  <conditionalFormatting sqref="BZ62:CD64">
    <cfRule type="expression" dxfId="989" priority="437">
      <formula>$BZ$4=""</formula>
    </cfRule>
  </conditionalFormatting>
  <conditionalFormatting sqref="CA62:CD64">
    <cfRule type="expression" dxfId="988" priority="436">
      <formula>$CA$4=""</formula>
    </cfRule>
  </conditionalFormatting>
  <conditionalFormatting sqref="CB62:CD64">
    <cfRule type="expression" dxfId="987" priority="435">
      <formula>$CB$4=""</formula>
    </cfRule>
  </conditionalFormatting>
  <conditionalFormatting sqref="CC62:CD64">
    <cfRule type="expression" dxfId="986" priority="434">
      <formula>$CC$4=""</formula>
    </cfRule>
  </conditionalFormatting>
  <conditionalFormatting sqref="BC62:CD64">
    <cfRule type="expression" dxfId="985" priority="460">
      <formula>$BC$4=""</formula>
    </cfRule>
  </conditionalFormatting>
  <conditionalFormatting sqref="D65:CD65">
    <cfRule type="expression" dxfId="984" priority="432">
      <formula>$D$4=""</formula>
    </cfRule>
  </conditionalFormatting>
  <conditionalFormatting sqref="E65:CD65">
    <cfRule type="expression" dxfId="983" priority="431">
      <formula>$E$4=""</formula>
    </cfRule>
  </conditionalFormatting>
  <conditionalFormatting sqref="F65:CD65">
    <cfRule type="expression" dxfId="982" priority="430">
      <formula>$F$4=""</formula>
    </cfRule>
  </conditionalFormatting>
  <conditionalFormatting sqref="G65:CD65">
    <cfRule type="expression" dxfId="981" priority="429">
      <formula>$G$4=""</formula>
    </cfRule>
  </conditionalFormatting>
  <conditionalFormatting sqref="H65:CD65">
    <cfRule type="expression" dxfId="980" priority="428">
      <formula>$H$4=""</formula>
    </cfRule>
  </conditionalFormatting>
  <conditionalFormatting sqref="I65:CD65">
    <cfRule type="expression" dxfId="979" priority="427">
      <formula>$I$4=""</formula>
    </cfRule>
  </conditionalFormatting>
  <conditionalFormatting sqref="J65:CD65">
    <cfRule type="expression" dxfId="978" priority="426">
      <formula>$J$4=""</formula>
    </cfRule>
  </conditionalFormatting>
  <conditionalFormatting sqref="K65:CD65">
    <cfRule type="expression" dxfId="977" priority="425">
      <formula>$K$4=""</formula>
    </cfRule>
  </conditionalFormatting>
  <conditionalFormatting sqref="L65:CD65">
    <cfRule type="expression" dxfId="976" priority="424">
      <formula>$L$4=""</formula>
    </cfRule>
  </conditionalFormatting>
  <conditionalFormatting sqref="M65:CD65">
    <cfRule type="expression" dxfId="975" priority="423">
      <formula>$M$4=""</formula>
    </cfRule>
  </conditionalFormatting>
  <conditionalFormatting sqref="N65:CD65">
    <cfRule type="expression" dxfId="974" priority="422">
      <formula>$N$4=""</formula>
    </cfRule>
  </conditionalFormatting>
  <conditionalFormatting sqref="O65:CD65">
    <cfRule type="expression" dxfId="973" priority="421">
      <formula>$O$4=""</formula>
    </cfRule>
  </conditionalFormatting>
  <conditionalFormatting sqref="P65:CD65">
    <cfRule type="expression" dxfId="972" priority="420">
      <formula>$P$4=""</formula>
    </cfRule>
  </conditionalFormatting>
  <conditionalFormatting sqref="Q65:CD65">
    <cfRule type="expression" dxfId="971" priority="419">
      <formula>$Q$4=""</formula>
    </cfRule>
  </conditionalFormatting>
  <conditionalFormatting sqref="R65:CD65">
    <cfRule type="expression" dxfId="970" priority="418">
      <formula>$R$4=""</formula>
    </cfRule>
  </conditionalFormatting>
  <conditionalFormatting sqref="S65:CD65">
    <cfRule type="expression" dxfId="969" priority="417">
      <formula>$S$4=""</formula>
    </cfRule>
  </conditionalFormatting>
  <conditionalFormatting sqref="T65:CD65">
    <cfRule type="expression" dxfId="968" priority="416">
      <formula>$T$4=""</formula>
    </cfRule>
  </conditionalFormatting>
  <conditionalFormatting sqref="U65:CD65">
    <cfRule type="expression" dxfId="967" priority="415">
      <formula>$U$4=""</formula>
    </cfRule>
  </conditionalFormatting>
  <conditionalFormatting sqref="V65:CD65">
    <cfRule type="expression" dxfId="966" priority="414">
      <formula>$V$4=""</formula>
    </cfRule>
  </conditionalFormatting>
  <conditionalFormatting sqref="W65:CD65">
    <cfRule type="expression" dxfId="965" priority="413">
      <formula>$W$4=""</formula>
    </cfRule>
  </conditionalFormatting>
  <conditionalFormatting sqref="X65:CD65">
    <cfRule type="expression" dxfId="964" priority="412">
      <formula>$X$4=""</formula>
    </cfRule>
  </conditionalFormatting>
  <conditionalFormatting sqref="Y65:CD65">
    <cfRule type="expression" dxfId="963" priority="411">
      <formula>$Y$4=""</formula>
    </cfRule>
  </conditionalFormatting>
  <conditionalFormatting sqref="Z65:CD65">
    <cfRule type="expression" dxfId="962" priority="410">
      <formula>$Z$4=""</formula>
    </cfRule>
  </conditionalFormatting>
  <conditionalFormatting sqref="AA65:CD65">
    <cfRule type="expression" dxfId="961" priority="409">
      <formula>$AA$4=""</formula>
    </cfRule>
  </conditionalFormatting>
  <conditionalFormatting sqref="AY65:CD65">
    <cfRule type="expression" dxfId="960" priority="385">
      <formula>$AY$4=""</formula>
    </cfRule>
  </conditionalFormatting>
  <conditionalFormatting sqref="AX65:CD65">
    <cfRule type="expression" dxfId="959" priority="386">
      <formula>$AX$4=""</formula>
    </cfRule>
  </conditionalFormatting>
  <conditionalFormatting sqref="AW65:CD65">
    <cfRule type="expression" dxfId="958" priority="387">
      <formula>$AW$4=""</formula>
    </cfRule>
  </conditionalFormatting>
  <conditionalFormatting sqref="AV65:CD65">
    <cfRule type="expression" dxfId="957" priority="388">
      <formula>$AV$4=""</formula>
    </cfRule>
  </conditionalFormatting>
  <conditionalFormatting sqref="AU65:CD65">
    <cfRule type="expression" dxfId="956" priority="389">
      <formula>$AU$4=""</formula>
    </cfRule>
  </conditionalFormatting>
  <conditionalFormatting sqref="AT65:CD65">
    <cfRule type="expression" dxfId="955" priority="390">
      <formula>$AT$4=""</formula>
    </cfRule>
  </conditionalFormatting>
  <conditionalFormatting sqref="AS65:CD65">
    <cfRule type="expression" dxfId="954" priority="391">
      <formula>$AS$4=""</formula>
    </cfRule>
  </conditionalFormatting>
  <conditionalFormatting sqref="AR65:CD65">
    <cfRule type="expression" dxfId="953" priority="392">
      <formula>$AR$4=""</formula>
    </cfRule>
  </conditionalFormatting>
  <conditionalFormatting sqref="AQ65:CD65">
    <cfRule type="expression" dxfId="952" priority="393">
      <formula>$AQ$4=""</formula>
    </cfRule>
  </conditionalFormatting>
  <conditionalFormatting sqref="AP65:CD65">
    <cfRule type="expression" dxfId="951" priority="394">
      <formula>$AP$4=""</formula>
    </cfRule>
  </conditionalFormatting>
  <conditionalFormatting sqref="AO65:CD65">
    <cfRule type="expression" dxfId="950" priority="395">
      <formula>$AO$4=""</formula>
    </cfRule>
  </conditionalFormatting>
  <conditionalFormatting sqref="AN65:CD65">
    <cfRule type="expression" dxfId="949" priority="396">
      <formula>$AN$4=""</formula>
    </cfRule>
  </conditionalFormatting>
  <conditionalFormatting sqref="AM65:CD65">
    <cfRule type="expression" dxfId="948" priority="397">
      <formula>$AM$4=""</formula>
    </cfRule>
  </conditionalFormatting>
  <conditionalFormatting sqref="AL65:CD65">
    <cfRule type="expression" dxfId="947" priority="398">
      <formula>$AL$4=""</formula>
    </cfRule>
  </conditionalFormatting>
  <conditionalFormatting sqref="AK65:CD65">
    <cfRule type="expression" dxfId="946" priority="399">
      <formula>$AK$4=""</formula>
    </cfRule>
  </conditionalFormatting>
  <conditionalFormatting sqref="AJ65:CD65">
    <cfRule type="expression" dxfId="945" priority="400">
      <formula>$AJ$4=""</formula>
    </cfRule>
  </conditionalFormatting>
  <conditionalFormatting sqref="AI65:CD65">
    <cfRule type="expression" dxfId="944" priority="401">
      <formula>$AI$4=""</formula>
    </cfRule>
  </conditionalFormatting>
  <conditionalFormatting sqref="AH65:CD65">
    <cfRule type="expression" dxfId="943" priority="402">
      <formula>$AH$4=""</formula>
    </cfRule>
  </conditionalFormatting>
  <conditionalFormatting sqref="AG65:CD65">
    <cfRule type="expression" dxfId="942" priority="403">
      <formula>$AG$4=""</formula>
    </cfRule>
  </conditionalFormatting>
  <conditionalFormatting sqref="AF65:CD65">
    <cfRule type="expression" dxfId="941" priority="404">
      <formula>$AF$4=""</formula>
    </cfRule>
  </conditionalFormatting>
  <conditionalFormatting sqref="AE65:CD65">
    <cfRule type="expression" dxfId="940" priority="405">
      <formula>$AE$4=""</formula>
    </cfRule>
  </conditionalFormatting>
  <conditionalFormatting sqref="AD65:CD65">
    <cfRule type="expression" dxfId="939" priority="406">
      <formula>$AD$4=""</formula>
    </cfRule>
  </conditionalFormatting>
  <conditionalFormatting sqref="AC65:CD65">
    <cfRule type="expression" dxfId="938" priority="407">
      <formula>$AC$4=""</formula>
    </cfRule>
  </conditionalFormatting>
  <conditionalFormatting sqref="AB65:CD65">
    <cfRule type="expression" dxfId="937" priority="408">
      <formula>$AB$4=""</formula>
    </cfRule>
  </conditionalFormatting>
  <conditionalFormatting sqref="BA65:CD65">
    <cfRule type="expression" dxfId="936" priority="383">
      <formula>$BA$4=""</formula>
    </cfRule>
  </conditionalFormatting>
  <conditionalFormatting sqref="BO65:CD65">
    <cfRule type="expression" dxfId="935" priority="369">
      <formula>$BO$4=""</formula>
    </cfRule>
  </conditionalFormatting>
  <conditionalFormatting sqref="BN65:CD65">
    <cfRule type="expression" dxfId="934" priority="370">
      <formula>$BN$4=""</formula>
    </cfRule>
  </conditionalFormatting>
  <conditionalFormatting sqref="BM65:CD65">
    <cfRule type="expression" dxfId="933" priority="371">
      <formula>$BM$4=""</formula>
    </cfRule>
  </conditionalFormatting>
  <conditionalFormatting sqref="BL65:CD65">
    <cfRule type="expression" dxfId="932" priority="372">
      <formula>$BL$4=""</formula>
    </cfRule>
  </conditionalFormatting>
  <conditionalFormatting sqref="BK65:CD65">
    <cfRule type="expression" dxfId="931" priority="373">
      <formula>$BK$4=""</formula>
    </cfRule>
  </conditionalFormatting>
  <conditionalFormatting sqref="BJ65:CD65">
    <cfRule type="expression" dxfId="930" priority="374">
      <formula>$BJ$4=""</formula>
    </cfRule>
  </conditionalFormatting>
  <conditionalFormatting sqref="BI65:CD65">
    <cfRule type="expression" dxfId="929" priority="375">
      <formula>$BI$4=""</formula>
    </cfRule>
  </conditionalFormatting>
  <conditionalFormatting sqref="BH65:CD65">
    <cfRule type="expression" dxfId="928" priority="376">
      <formula>$BH$4=""</formula>
    </cfRule>
  </conditionalFormatting>
  <conditionalFormatting sqref="BG65:CD65">
    <cfRule type="expression" dxfId="927" priority="377">
      <formula>$BG$4=""</formula>
    </cfRule>
  </conditionalFormatting>
  <conditionalFormatting sqref="BF65:CD65">
    <cfRule type="expression" dxfId="926" priority="378">
      <formula>$BF$4=""</formula>
    </cfRule>
  </conditionalFormatting>
  <conditionalFormatting sqref="BE65:CD65">
    <cfRule type="expression" dxfId="925" priority="379">
      <formula>$BE$4=""</formula>
    </cfRule>
  </conditionalFormatting>
  <conditionalFormatting sqref="BD65:CD65">
    <cfRule type="expression" dxfId="924" priority="380">
      <formula>$BD$4=""</formula>
    </cfRule>
  </conditionalFormatting>
  <conditionalFormatting sqref="BB65:CD65">
    <cfRule type="expression" dxfId="923" priority="382">
      <formula>$BB$4=""</formula>
    </cfRule>
  </conditionalFormatting>
  <conditionalFormatting sqref="AZ65:CD65">
    <cfRule type="expression" dxfId="922" priority="384">
      <formula>$AZ$4=""</formula>
    </cfRule>
  </conditionalFormatting>
  <conditionalFormatting sqref="CD65">
    <cfRule type="expression" dxfId="921" priority="354">
      <formula>$CD$4=""</formula>
    </cfRule>
  </conditionalFormatting>
  <conditionalFormatting sqref="BP65:CD65">
    <cfRule type="expression" dxfId="920" priority="368">
      <formula>$BP$4=""</formula>
    </cfRule>
  </conditionalFormatting>
  <conditionalFormatting sqref="BQ65:CD65">
    <cfRule type="expression" dxfId="919" priority="367">
      <formula>$BQ$4=""</formula>
    </cfRule>
  </conditionalFormatting>
  <conditionalFormatting sqref="BR65:CD65">
    <cfRule type="expression" dxfId="918" priority="366">
      <formula>$BR$4=""</formula>
    </cfRule>
  </conditionalFormatting>
  <conditionalFormatting sqref="BS65:CD65">
    <cfRule type="expression" dxfId="917" priority="365">
      <formula>$BS$4=""</formula>
    </cfRule>
  </conditionalFormatting>
  <conditionalFormatting sqref="BT65:CD65">
    <cfRule type="expression" dxfId="916" priority="364">
      <formula>$BT$4=""</formula>
    </cfRule>
  </conditionalFormatting>
  <conditionalFormatting sqref="BU65:CD65">
    <cfRule type="expression" dxfId="915" priority="363">
      <formula>$BU$4=""</formula>
    </cfRule>
  </conditionalFormatting>
  <conditionalFormatting sqref="BV65:CD65">
    <cfRule type="expression" dxfId="914" priority="362">
      <formula>$BV$4=""</formula>
    </cfRule>
  </conditionalFormatting>
  <conditionalFormatting sqref="BW65:CD65">
    <cfRule type="expression" dxfId="913" priority="361">
      <formula>$BW$4=""</formula>
    </cfRule>
  </conditionalFormatting>
  <conditionalFormatting sqref="BX65:CD65">
    <cfRule type="expression" dxfId="912" priority="360">
      <formula>$BX$4=""</formula>
    </cfRule>
  </conditionalFormatting>
  <conditionalFormatting sqref="BY65:CD65">
    <cfRule type="expression" dxfId="911" priority="359">
      <formula>$BY$4=""</formula>
    </cfRule>
  </conditionalFormatting>
  <conditionalFormatting sqref="BZ65:CD65">
    <cfRule type="expression" dxfId="910" priority="358">
      <formula>$BZ$4=""</formula>
    </cfRule>
  </conditionalFormatting>
  <conditionalFormatting sqref="CA65:CD65">
    <cfRule type="expression" dxfId="909" priority="357">
      <formula>$CA$4=""</formula>
    </cfRule>
  </conditionalFormatting>
  <conditionalFormatting sqref="CB65:CD65">
    <cfRule type="expression" dxfId="908" priority="356">
      <formula>$CB$4=""</formula>
    </cfRule>
  </conditionalFormatting>
  <conditionalFormatting sqref="CC65:CD65">
    <cfRule type="expression" dxfId="907" priority="355">
      <formula>$CC$4=""</formula>
    </cfRule>
  </conditionalFormatting>
  <conditionalFormatting sqref="BC65:CD65">
    <cfRule type="expression" dxfId="906" priority="381">
      <formula>$BC$4=""</formula>
    </cfRule>
  </conditionalFormatting>
  <conditionalFormatting sqref="AT8:CD8">
    <cfRule type="expression" dxfId="905" priority="274">
      <formula>$D$4=""</formula>
    </cfRule>
  </conditionalFormatting>
  <conditionalFormatting sqref="AT8:CD8">
    <cfRule type="expression" dxfId="904" priority="273">
      <formula>$E$4=""</formula>
    </cfRule>
  </conditionalFormatting>
  <conditionalFormatting sqref="AT8:CD8">
    <cfRule type="expression" dxfId="903" priority="272">
      <formula>$F$4=""</formula>
    </cfRule>
  </conditionalFormatting>
  <conditionalFormatting sqref="AT8:CD8">
    <cfRule type="expression" dxfId="902" priority="271">
      <formula>$G$4=""</formula>
    </cfRule>
  </conditionalFormatting>
  <conditionalFormatting sqref="AT8:CD8">
    <cfRule type="expression" dxfId="901" priority="270">
      <formula>$H$4=""</formula>
    </cfRule>
  </conditionalFormatting>
  <conditionalFormatting sqref="AT8:CD8">
    <cfRule type="expression" dxfId="900" priority="269">
      <formula>$I$4=""</formula>
    </cfRule>
  </conditionalFormatting>
  <conditionalFormatting sqref="AT8:CD8">
    <cfRule type="expression" dxfId="899" priority="268">
      <formula>$J$4=""</formula>
    </cfRule>
  </conditionalFormatting>
  <conditionalFormatting sqref="AT8:CD8">
    <cfRule type="expression" dxfId="898" priority="267">
      <formula>$K$4=""</formula>
    </cfRule>
  </conditionalFormatting>
  <conditionalFormatting sqref="AT8:CD8">
    <cfRule type="expression" dxfId="897" priority="266">
      <formula>$L$4=""</formula>
    </cfRule>
  </conditionalFormatting>
  <conditionalFormatting sqref="AT8:CD8">
    <cfRule type="expression" dxfId="896" priority="265">
      <formula>$M$4=""</formula>
    </cfRule>
  </conditionalFormatting>
  <conditionalFormatting sqref="AT8:CD8">
    <cfRule type="expression" dxfId="895" priority="264">
      <formula>$N$4=""</formula>
    </cfRule>
  </conditionalFormatting>
  <conditionalFormatting sqref="AT8:CD8">
    <cfRule type="expression" dxfId="894" priority="263">
      <formula>$O$4=""</formula>
    </cfRule>
  </conditionalFormatting>
  <conditionalFormatting sqref="AT8:CD8">
    <cfRule type="expression" dxfId="893" priority="262">
      <formula>$P$4=""</formula>
    </cfRule>
  </conditionalFormatting>
  <conditionalFormatting sqref="AT8:CD8">
    <cfRule type="expression" dxfId="892" priority="261">
      <formula>$Q$4=""</formula>
    </cfRule>
  </conditionalFormatting>
  <conditionalFormatting sqref="AT8:CD8">
    <cfRule type="expression" dxfId="891" priority="260">
      <formula>$R$4=""</formula>
    </cfRule>
  </conditionalFormatting>
  <conditionalFormatting sqref="AT8:CD8">
    <cfRule type="expression" dxfId="890" priority="259">
      <formula>$S$4=""</formula>
    </cfRule>
  </conditionalFormatting>
  <conditionalFormatting sqref="AT8:CD8">
    <cfRule type="expression" dxfId="889" priority="258">
      <formula>$T$4=""</formula>
    </cfRule>
  </conditionalFormatting>
  <conditionalFormatting sqref="AT8:CD8">
    <cfRule type="expression" dxfId="888" priority="257">
      <formula>$U$4=""</formula>
    </cfRule>
  </conditionalFormatting>
  <conditionalFormatting sqref="AT8:CD8">
    <cfRule type="expression" dxfId="887" priority="256">
      <formula>$V$4=""</formula>
    </cfRule>
  </conditionalFormatting>
  <conditionalFormatting sqref="AT8:CD8">
    <cfRule type="expression" dxfId="886" priority="255">
      <formula>$W$4=""</formula>
    </cfRule>
  </conditionalFormatting>
  <conditionalFormatting sqref="AT8:CD8">
    <cfRule type="expression" dxfId="885" priority="254">
      <formula>$X$4=""</formula>
    </cfRule>
  </conditionalFormatting>
  <conditionalFormatting sqref="AT8:CD8">
    <cfRule type="expression" dxfId="884" priority="253">
      <formula>$Y$4=""</formula>
    </cfRule>
  </conditionalFormatting>
  <conditionalFormatting sqref="AT8:CD8">
    <cfRule type="expression" dxfId="883" priority="252">
      <formula>$Z$4=""</formula>
    </cfRule>
  </conditionalFormatting>
  <conditionalFormatting sqref="AT8:CD8">
    <cfRule type="expression" dxfId="882" priority="251">
      <formula>$AA$4=""</formula>
    </cfRule>
  </conditionalFormatting>
  <conditionalFormatting sqref="AY8:CD8">
    <cfRule type="expression" dxfId="881" priority="227">
      <formula>$AY$4=""</formula>
    </cfRule>
  </conditionalFormatting>
  <conditionalFormatting sqref="AX8:CD8">
    <cfRule type="expression" dxfId="880" priority="228">
      <formula>$AX$4=""</formula>
    </cfRule>
  </conditionalFormatting>
  <conditionalFormatting sqref="AW8:CD8">
    <cfRule type="expression" dxfId="879" priority="229">
      <formula>$AW$4=""</formula>
    </cfRule>
  </conditionalFormatting>
  <conditionalFormatting sqref="AV8:CD8">
    <cfRule type="expression" dxfId="878" priority="230">
      <formula>$AV$4=""</formula>
    </cfRule>
  </conditionalFormatting>
  <conditionalFormatting sqref="AU8:CD8">
    <cfRule type="expression" dxfId="877" priority="231">
      <formula>$AU$4=""</formula>
    </cfRule>
  </conditionalFormatting>
  <conditionalFormatting sqref="AT8:CD8">
    <cfRule type="expression" dxfId="876" priority="232">
      <formula>$AT$4=""</formula>
    </cfRule>
  </conditionalFormatting>
  <conditionalFormatting sqref="AT8:CD8">
    <cfRule type="expression" dxfId="875" priority="233">
      <formula>$AS$4=""</formula>
    </cfRule>
  </conditionalFormatting>
  <conditionalFormatting sqref="AT8:CD8">
    <cfRule type="expression" dxfId="874" priority="234">
      <formula>$AR$4=""</formula>
    </cfRule>
  </conditionalFormatting>
  <conditionalFormatting sqref="AT8:CD8">
    <cfRule type="expression" dxfId="873" priority="235">
      <formula>$AQ$4=""</formula>
    </cfRule>
  </conditionalFormatting>
  <conditionalFormatting sqref="AT8:CD8">
    <cfRule type="expression" dxfId="872" priority="236">
      <formula>$AP$4=""</formula>
    </cfRule>
  </conditionalFormatting>
  <conditionalFormatting sqref="AT8:CD8">
    <cfRule type="expression" dxfId="871" priority="237">
      <formula>$AO$4=""</formula>
    </cfRule>
  </conditionalFormatting>
  <conditionalFormatting sqref="AT8:CD8">
    <cfRule type="expression" dxfId="870" priority="238">
      <formula>$AN$4=""</formula>
    </cfRule>
  </conditionalFormatting>
  <conditionalFormatting sqref="AT8:CD8">
    <cfRule type="expression" dxfId="869" priority="239">
      <formula>$AM$4=""</formula>
    </cfRule>
  </conditionalFormatting>
  <conditionalFormatting sqref="AT8:CD8">
    <cfRule type="expression" dxfId="868" priority="240">
      <formula>$AL$4=""</formula>
    </cfRule>
  </conditionalFormatting>
  <conditionalFormatting sqref="AT8:CD8">
    <cfRule type="expression" dxfId="867" priority="241">
      <formula>$AK$4=""</formula>
    </cfRule>
  </conditionalFormatting>
  <conditionalFormatting sqref="AT8:CD8">
    <cfRule type="expression" dxfId="866" priority="242">
      <formula>$AJ$4=""</formula>
    </cfRule>
  </conditionalFormatting>
  <conditionalFormatting sqref="AT8:CD8">
    <cfRule type="expression" dxfId="865" priority="243">
      <formula>$AI$4=""</formula>
    </cfRule>
  </conditionalFormatting>
  <conditionalFormatting sqref="AT8:CD8">
    <cfRule type="expression" dxfId="864" priority="244">
      <formula>$AH$4=""</formula>
    </cfRule>
  </conditionalFormatting>
  <conditionalFormatting sqref="AT8:CD8">
    <cfRule type="expression" dxfId="863" priority="245">
      <formula>$AG$4=""</formula>
    </cfRule>
  </conditionalFormatting>
  <conditionalFormatting sqref="AT8:CD8">
    <cfRule type="expression" dxfId="862" priority="246">
      <formula>$AF$4=""</formula>
    </cfRule>
  </conditionalFormatting>
  <conditionalFormatting sqref="AT8:CD8">
    <cfRule type="expression" dxfId="861" priority="247">
      <formula>$AE$4=""</formula>
    </cfRule>
  </conditionalFormatting>
  <conditionalFormatting sqref="AT8:CD8">
    <cfRule type="expression" dxfId="860" priority="248">
      <formula>$AD$4=""</formula>
    </cfRule>
  </conditionalFormatting>
  <conditionalFormatting sqref="AT8:CD8">
    <cfRule type="expression" dxfId="859" priority="249">
      <formula>$AC$4=""</formula>
    </cfRule>
  </conditionalFormatting>
  <conditionalFormatting sqref="AT8:CD8">
    <cfRule type="expression" dxfId="858" priority="250">
      <formula>$AB$4=""</formula>
    </cfRule>
  </conditionalFormatting>
  <conditionalFormatting sqref="BA8:CD8">
    <cfRule type="expression" dxfId="857" priority="225">
      <formula>$BA$4=""</formula>
    </cfRule>
  </conditionalFormatting>
  <conditionalFormatting sqref="BO8:CD8">
    <cfRule type="expression" dxfId="856" priority="211">
      <formula>$BO$4=""</formula>
    </cfRule>
  </conditionalFormatting>
  <conditionalFormatting sqref="BN8:CD8">
    <cfRule type="expression" dxfId="855" priority="212">
      <formula>$BN$4=""</formula>
    </cfRule>
  </conditionalFormatting>
  <conditionalFormatting sqref="BM8:CD8">
    <cfRule type="expression" dxfId="854" priority="213">
      <formula>$BM$4=""</formula>
    </cfRule>
  </conditionalFormatting>
  <conditionalFormatting sqref="BL8:CD8">
    <cfRule type="expression" dxfId="853" priority="214">
      <formula>$BL$4=""</formula>
    </cfRule>
  </conditionalFormatting>
  <conditionalFormatting sqref="BK8:CD8">
    <cfRule type="expression" dxfId="852" priority="215">
      <formula>$BK$4=""</formula>
    </cfRule>
  </conditionalFormatting>
  <conditionalFormatting sqref="BJ8:CD8">
    <cfRule type="expression" dxfId="851" priority="216">
      <formula>$BJ$4=""</formula>
    </cfRule>
  </conditionalFormatting>
  <conditionalFormatting sqref="BI8:CD8">
    <cfRule type="expression" dxfId="850" priority="217">
      <formula>$BI$4=""</formula>
    </cfRule>
  </conditionalFormatting>
  <conditionalFormatting sqref="BH8:CD8">
    <cfRule type="expression" dxfId="849" priority="218">
      <formula>$BH$4=""</formula>
    </cfRule>
  </conditionalFormatting>
  <conditionalFormatting sqref="BG8:CD8">
    <cfRule type="expression" dxfId="848" priority="219">
      <formula>$BG$4=""</formula>
    </cfRule>
  </conditionalFormatting>
  <conditionalFormatting sqref="BF8:CD8">
    <cfRule type="expression" dxfId="847" priority="220">
      <formula>$BF$4=""</formula>
    </cfRule>
  </conditionalFormatting>
  <conditionalFormatting sqref="BE8:CD8">
    <cfRule type="expression" dxfId="846" priority="221">
      <formula>$BE$4=""</formula>
    </cfRule>
  </conditionalFormatting>
  <conditionalFormatting sqref="BD8:CD8">
    <cfRule type="expression" dxfId="845" priority="222">
      <formula>$BD$4=""</formula>
    </cfRule>
  </conditionalFormatting>
  <conditionalFormatting sqref="BB8:CD8">
    <cfRule type="expression" dxfId="844" priority="224">
      <formula>$BB$4=""</formula>
    </cfRule>
  </conditionalFormatting>
  <conditionalFormatting sqref="AZ8:CD8">
    <cfRule type="expression" dxfId="843" priority="226">
      <formula>$AZ$4=""</formula>
    </cfRule>
  </conditionalFormatting>
  <conditionalFormatting sqref="CD8">
    <cfRule type="expression" dxfId="842" priority="196">
      <formula>$CD$4=""</formula>
    </cfRule>
  </conditionalFormatting>
  <conditionalFormatting sqref="BP8:CD8">
    <cfRule type="expression" dxfId="841" priority="210">
      <formula>$BP$4=""</formula>
    </cfRule>
  </conditionalFormatting>
  <conditionalFormatting sqref="BQ8:CD8">
    <cfRule type="expression" dxfId="840" priority="209">
      <formula>$BQ$4=""</formula>
    </cfRule>
  </conditionalFormatting>
  <conditionalFormatting sqref="BR8:CD8">
    <cfRule type="expression" dxfId="839" priority="208">
      <formula>$BR$4=""</formula>
    </cfRule>
  </conditionalFormatting>
  <conditionalFormatting sqref="BS8:CD8">
    <cfRule type="expression" dxfId="838" priority="207">
      <formula>$BS$4=""</formula>
    </cfRule>
  </conditionalFormatting>
  <conditionalFormatting sqref="BT8:CD8">
    <cfRule type="expression" dxfId="837" priority="206">
      <formula>$BT$4=""</formula>
    </cfRule>
  </conditionalFormatting>
  <conditionalFormatting sqref="BU8:CD8">
    <cfRule type="expression" dxfId="836" priority="205">
      <formula>$BU$4=""</formula>
    </cfRule>
  </conditionalFormatting>
  <conditionalFormatting sqref="BV8:CD8">
    <cfRule type="expression" dxfId="835" priority="204">
      <formula>$BV$4=""</formula>
    </cfRule>
  </conditionalFormatting>
  <conditionalFormatting sqref="BW8:CD8">
    <cfRule type="expression" dxfId="834" priority="203">
      <formula>$BW$4=""</formula>
    </cfRule>
  </conditionalFormatting>
  <conditionalFormatting sqref="BX8:CD8">
    <cfRule type="expression" dxfId="833" priority="202">
      <formula>$BX$4=""</formula>
    </cfRule>
  </conditionalFormatting>
  <conditionalFormatting sqref="BY8:CD8">
    <cfRule type="expression" dxfId="832" priority="201">
      <formula>$BY$4=""</formula>
    </cfRule>
  </conditionalFormatting>
  <conditionalFormatting sqref="BZ8:CD8">
    <cfRule type="expression" dxfId="831" priority="200">
      <formula>$BZ$4=""</formula>
    </cfRule>
  </conditionalFormatting>
  <conditionalFormatting sqref="CA8:CD8">
    <cfRule type="expression" dxfId="830" priority="199">
      <formula>$CA$4=""</formula>
    </cfRule>
  </conditionalFormatting>
  <conditionalFormatting sqref="CB8:CD8">
    <cfRule type="expression" dxfId="829" priority="198">
      <formula>$CB$4=""</formula>
    </cfRule>
  </conditionalFormatting>
  <conditionalFormatting sqref="CC8:CD8">
    <cfRule type="expression" dxfId="828" priority="197">
      <formula>$CC$4=""</formula>
    </cfRule>
  </conditionalFormatting>
  <conditionalFormatting sqref="BC8:CD8">
    <cfRule type="expression" dxfId="827" priority="223">
      <formula>$BC$4=""</formula>
    </cfRule>
  </conditionalFormatting>
  <conditionalFormatting sqref="AT9:CD9">
    <cfRule type="expression" dxfId="826" priority="195">
      <formula>$D$4=""</formula>
    </cfRule>
  </conditionalFormatting>
  <conditionalFormatting sqref="AT9:CD9">
    <cfRule type="expression" dxfId="825" priority="194">
      <formula>$E$4=""</formula>
    </cfRule>
  </conditionalFormatting>
  <conditionalFormatting sqref="AT9:CD9">
    <cfRule type="expression" dxfId="824" priority="193">
      <formula>$F$4=""</formula>
    </cfRule>
  </conditionalFormatting>
  <conditionalFormatting sqref="AT9:CD9">
    <cfRule type="expression" dxfId="823" priority="192">
      <formula>$G$4=""</formula>
    </cfRule>
  </conditionalFormatting>
  <conditionalFormatting sqref="AT9:CD9">
    <cfRule type="expression" dxfId="822" priority="191">
      <formula>$H$4=""</formula>
    </cfRule>
  </conditionalFormatting>
  <conditionalFormatting sqref="AT9:CD9">
    <cfRule type="expression" dxfId="821" priority="190">
      <formula>$I$4=""</formula>
    </cfRule>
  </conditionalFormatting>
  <conditionalFormatting sqref="AT9:CD9">
    <cfRule type="expression" dxfId="820" priority="189">
      <formula>$J$4=""</formula>
    </cfRule>
  </conditionalFormatting>
  <conditionalFormatting sqref="AT9:CD9">
    <cfRule type="expression" dxfId="819" priority="188">
      <formula>$K$4=""</formula>
    </cfRule>
  </conditionalFormatting>
  <conditionalFormatting sqref="AT9:CD9">
    <cfRule type="expression" dxfId="818" priority="187">
      <formula>$L$4=""</formula>
    </cfRule>
  </conditionalFormatting>
  <conditionalFormatting sqref="AT9:CD9">
    <cfRule type="expression" dxfId="817" priority="186">
      <formula>$M$4=""</formula>
    </cfRule>
  </conditionalFormatting>
  <conditionalFormatting sqref="AT9:CD9">
    <cfRule type="expression" dxfId="816" priority="185">
      <formula>$N$4=""</formula>
    </cfRule>
  </conditionalFormatting>
  <conditionalFormatting sqref="AT9:CD9">
    <cfRule type="expression" dxfId="815" priority="184">
      <formula>$O$4=""</formula>
    </cfRule>
  </conditionalFormatting>
  <conditionalFormatting sqref="AT9:CD9">
    <cfRule type="expression" dxfId="814" priority="183">
      <formula>$P$4=""</formula>
    </cfRule>
  </conditionalFormatting>
  <conditionalFormatting sqref="AT9:CD9">
    <cfRule type="expression" dxfId="813" priority="182">
      <formula>$Q$4=""</formula>
    </cfRule>
  </conditionalFormatting>
  <conditionalFormatting sqref="AT9:CD9">
    <cfRule type="expression" dxfId="812" priority="181">
      <formula>$R$4=""</formula>
    </cfRule>
  </conditionalFormatting>
  <conditionalFormatting sqref="AT9:CD9">
    <cfRule type="expression" dxfId="811" priority="180">
      <formula>$S$4=""</formula>
    </cfRule>
  </conditionalFormatting>
  <conditionalFormatting sqref="AT9:CD9">
    <cfRule type="expression" dxfId="810" priority="179">
      <formula>$T$4=""</formula>
    </cfRule>
  </conditionalFormatting>
  <conditionalFormatting sqref="AT9:CD9">
    <cfRule type="expression" dxfId="809" priority="178">
      <formula>$U$4=""</formula>
    </cfRule>
  </conditionalFormatting>
  <conditionalFormatting sqref="AT9:CD9">
    <cfRule type="expression" dxfId="808" priority="177">
      <formula>$V$4=""</formula>
    </cfRule>
  </conditionalFormatting>
  <conditionalFormatting sqref="AT9:CD9">
    <cfRule type="expression" dxfId="807" priority="176">
      <formula>$W$4=""</formula>
    </cfRule>
  </conditionalFormatting>
  <conditionalFormatting sqref="AT9:CD9">
    <cfRule type="expression" dxfId="806" priority="175">
      <formula>$X$4=""</formula>
    </cfRule>
  </conditionalFormatting>
  <conditionalFormatting sqref="AT9:CD9">
    <cfRule type="expression" dxfId="805" priority="174">
      <formula>$Y$4=""</formula>
    </cfRule>
  </conditionalFormatting>
  <conditionalFormatting sqref="AT9:CD9">
    <cfRule type="expression" dxfId="804" priority="173">
      <formula>$Z$4=""</formula>
    </cfRule>
  </conditionalFormatting>
  <conditionalFormatting sqref="AT9:CD9">
    <cfRule type="expression" dxfId="803" priority="172">
      <formula>$AA$4=""</formula>
    </cfRule>
  </conditionalFormatting>
  <conditionalFormatting sqref="AY9:CD9">
    <cfRule type="expression" dxfId="802" priority="148">
      <formula>$AY$4=""</formula>
    </cfRule>
  </conditionalFormatting>
  <conditionalFormatting sqref="AX9:CD9">
    <cfRule type="expression" dxfId="801" priority="149">
      <formula>$AX$4=""</formula>
    </cfRule>
  </conditionalFormatting>
  <conditionalFormatting sqref="AW9:CD9">
    <cfRule type="expression" dxfId="800" priority="150">
      <formula>$AW$4=""</formula>
    </cfRule>
  </conditionalFormatting>
  <conditionalFormatting sqref="AV9:CD9">
    <cfRule type="expression" dxfId="799" priority="151">
      <formula>$AV$4=""</formula>
    </cfRule>
  </conditionalFormatting>
  <conditionalFormatting sqref="AU9:CD9">
    <cfRule type="expression" dxfId="798" priority="152">
      <formula>$AU$4=""</formula>
    </cfRule>
  </conditionalFormatting>
  <conditionalFormatting sqref="AT9:CD9">
    <cfRule type="expression" dxfId="797" priority="153">
      <formula>$AT$4=""</formula>
    </cfRule>
  </conditionalFormatting>
  <conditionalFormatting sqref="AT9:CD9">
    <cfRule type="expression" dxfId="796" priority="154">
      <formula>$AS$4=""</formula>
    </cfRule>
  </conditionalFormatting>
  <conditionalFormatting sqref="AT9:CD9">
    <cfRule type="expression" dxfId="795" priority="155">
      <formula>$AR$4=""</formula>
    </cfRule>
  </conditionalFormatting>
  <conditionalFormatting sqref="AT9:CD9">
    <cfRule type="expression" dxfId="794" priority="156">
      <formula>$AQ$4=""</formula>
    </cfRule>
  </conditionalFormatting>
  <conditionalFormatting sqref="AT9:CD9">
    <cfRule type="expression" dxfId="793" priority="157">
      <formula>$AP$4=""</formula>
    </cfRule>
  </conditionalFormatting>
  <conditionalFormatting sqref="AT9:CD9">
    <cfRule type="expression" dxfId="792" priority="158">
      <formula>$AO$4=""</formula>
    </cfRule>
  </conditionalFormatting>
  <conditionalFormatting sqref="AT9:CD9">
    <cfRule type="expression" dxfId="791" priority="159">
      <formula>$AN$4=""</formula>
    </cfRule>
  </conditionalFormatting>
  <conditionalFormatting sqref="AT9:CD9">
    <cfRule type="expression" dxfId="790" priority="160">
      <formula>$AM$4=""</formula>
    </cfRule>
  </conditionalFormatting>
  <conditionalFormatting sqref="AT9:CD9">
    <cfRule type="expression" dxfId="789" priority="161">
      <formula>$AL$4=""</formula>
    </cfRule>
  </conditionalFormatting>
  <conditionalFormatting sqref="AT9:CD9">
    <cfRule type="expression" dxfId="788" priority="162">
      <formula>$AK$4=""</formula>
    </cfRule>
  </conditionalFormatting>
  <conditionalFormatting sqref="AT9:CD9">
    <cfRule type="expression" dxfId="787" priority="163">
      <formula>$AJ$4=""</formula>
    </cfRule>
  </conditionalFormatting>
  <conditionalFormatting sqref="AT9:CD9">
    <cfRule type="expression" dxfId="786" priority="164">
      <formula>$AI$4=""</formula>
    </cfRule>
  </conditionalFormatting>
  <conditionalFormatting sqref="AT9:CD9">
    <cfRule type="expression" dxfId="785" priority="165">
      <formula>$AH$4=""</formula>
    </cfRule>
  </conditionalFormatting>
  <conditionalFormatting sqref="AT9:CD9">
    <cfRule type="expression" dxfId="784" priority="166">
      <formula>$AG$4=""</formula>
    </cfRule>
  </conditionalFormatting>
  <conditionalFormatting sqref="AT9:CD9">
    <cfRule type="expression" dxfId="783" priority="167">
      <formula>$AF$4=""</formula>
    </cfRule>
  </conditionalFormatting>
  <conditionalFormatting sqref="AT9:CD9">
    <cfRule type="expression" dxfId="782" priority="168">
      <formula>$AE$4=""</formula>
    </cfRule>
  </conditionalFormatting>
  <conditionalFormatting sqref="AT9:CD9">
    <cfRule type="expression" dxfId="781" priority="169">
      <formula>$AD$4=""</formula>
    </cfRule>
  </conditionalFormatting>
  <conditionalFormatting sqref="AT9:CD9">
    <cfRule type="expression" dxfId="780" priority="170">
      <formula>$AC$4=""</formula>
    </cfRule>
  </conditionalFormatting>
  <conditionalFormatting sqref="AT9:CD9">
    <cfRule type="expression" dxfId="779" priority="171">
      <formula>$AB$4=""</formula>
    </cfRule>
  </conditionalFormatting>
  <conditionalFormatting sqref="BA9:CD9">
    <cfRule type="expression" dxfId="778" priority="146">
      <formula>$BA$4=""</formula>
    </cfRule>
  </conditionalFormatting>
  <conditionalFormatting sqref="BO9:CD9">
    <cfRule type="expression" dxfId="777" priority="132">
      <formula>$BO$4=""</formula>
    </cfRule>
  </conditionalFormatting>
  <conditionalFormatting sqref="BN9:CD9">
    <cfRule type="expression" dxfId="776" priority="133">
      <formula>$BN$4=""</formula>
    </cfRule>
  </conditionalFormatting>
  <conditionalFormatting sqref="BM9:CD9">
    <cfRule type="expression" dxfId="775" priority="134">
      <formula>$BM$4=""</formula>
    </cfRule>
  </conditionalFormatting>
  <conditionalFormatting sqref="BL9:CD9">
    <cfRule type="expression" dxfId="774" priority="135">
      <formula>$BL$4=""</formula>
    </cfRule>
  </conditionalFormatting>
  <conditionalFormatting sqref="BK9:CD9">
    <cfRule type="expression" dxfId="773" priority="136">
      <formula>$BK$4=""</formula>
    </cfRule>
  </conditionalFormatting>
  <conditionalFormatting sqref="BJ9:CD9">
    <cfRule type="expression" dxfId="772" priority="137">
      <formula>$BJ$4=""</formula>
    </cfRule>
  </conditionalFormatting>
  <conditionalFormatting sqref="BI9:CD9">
    <cfRule type="expression" dxfId="771" priority="138">
      <formula>$BI$4=""</formula>
    </cfRule>
  </conditionalFormatting>
  <conditionalFormatting sqref="BH9:CD9">
    <cfRule type="expression" dxfId="770" priority="139">
      <formula>$BH$4=""</formula>
    </cfRule>
  </conditionalFormatting>
  <conditionalFormatting sqref="BG9:CD9">
    <cfRule type="expression" dxfId="769" priority="140">
      <formula>$BG$4=""</formula>
    </cfRule>
  </conditionalFormatting>
  <conditionalFormatting sqref="BF9:CD9">
    <cfRule type="expression" dxfId="768" priority="141">
      <formula>$BF$4=""</formula>
    </cfRule>
  </conditionalFormatting>
  <conditionalFormatting sqref="BE9:CD9">
    <cfRule type="expression" dxfId="767" priority="142">
      <formula>$BE$4=""</formula>
    </cfRule>
  </conditionalFormatting>
  <conditionalFormatting sqref="BD9:CD9">
    <cfRule type="expression" dxfId="766" priority="143">
      <formula>$BD$4=""</formula>
    </cfRule>
  </conditionalFormatting>
  <conditionalFormatting sqref="BB9:CD9">
    <cfRule type="expression" dxfId="765" priority="145">
      <formula>$BB$4=""</formula>
    </cfRule>
  </conditionalFormatting>
  <conditionalFormatting sqref="AZ9:CD9">
    <cfRule type="expression" dxfId="764" priority="147">
      <formula>$AZ$4=""</formula>
    </cfRule>
  </conditionalFormatting>
  <conditionalFormatting sqref="CD9">
    <cfRule type="expression" dxfId="763" priority="117">
      <formula>$CD$4=""</formula>
    </cfRule>
  </conditionalFormatting>
  <conditionalFormatting sqref="BP9:CD9">
    <cfRule type="expression" dxfId="762" priority="131">
      <formula>$BP$4=""</formula>
    </cfRule>
  </conditionalFormatting>
  <conditionalFormatting sqref="BQ9:CD9">
    <cfRule type="expression" dxfId="761" priority="130">
      <formula>$BQ$4=""</formula>
    </cfRule>
  </conditionalFormatting>
  <conditionalFormatting sqref="BR9:CD9">
    <cfRule type="expression" dxfId="760" priority="129">
      <formula>$BR$4=""</formula>
    </cfRule>
  </conditionalFormatting>
  <conditionalFormatting sqref="BS9:CD9">
    <cfRule type="expression" dxfId="759" priority="128">
      <formula>$BS$4=""</formula>
    </cfRule>
  </conditionalFormatting>
  <conditionalFormatting sqref="BT9:CD9">
    <cfRule type="expression" dxfId="758" priority="127">
      <formula>$BT$4=""</formula>
    </cfRule>
  </conditionalFormatting>
  <conditionalFormatting sqref="BU9:CD9">
    <cfRule type="expression" dxfId="757" priority="126">
      <formula>$BU$4=""</formula>
    </cfRule>
  </conditionalFormatting>
  <conditionalFormatting sqref="BV9:CD9">
    <cfRule type="expression" dxfId="756" priority="125">
      <formula>$BV$4=""</formula>
    </cfRule>
  </conditionalFormatting>
  <conditionalFormatting sqref="BW9:CD9">
    <cfRule type="expression" dxfId="755" priority="124">
      <formula>$BW$4=""</formula>
    </cfRule>
  </conditionalFormatting>
  <conditionalFormatting sqref="BX9:CD9">
    <cfRule type="expression" dxfId="754" priority="123">
      <formula>$BX$4=""</formula>
    </cfRule>
  </conditionalFormatting>
  <conditionalFormatting sqref="BY9:CD9">
    <cfRule type="expression" dxfId="753" priority="122">
      <formula>$BY$4=""</formula>
    </cfRule>
  </conditionalFormatting>
  <conditionalFormatting sqref="BZ9:CD9">
    <cfRule type="expression" dxfId="752" priority="121">
      <formula>$BZ$4=""</formula>
    </cfRule>
  </conditionalFormatting>
  <conditionalFormatting sqref="CA9:CD9">
    <cfRule type="expression" dxfId="751" priority="120">
      <formula>$CA$4=""</formula>
    </cfRule>
  </conditionalFormatting>
  <conditionalFormatting sqref="CB9:CD9">
    <cfRule type="expression" dxfId="750" priority="119">
      <formula>$CB$4=""</formula>
    </cfRule>
  </conditionalFormatting>
  <conditionalFormatting sqref="CC9:CD9">
    <cfRule type="expression" dxfId="749" priority="118">
      <formula>$CC$4=""</formula>
    </cfRule>
  </conditionalFormatting>
  <conditionalFormatting sqref="BC9:CD9">
    <cfRule type="expression" dxfId="748" priority="144">
      <formula>$BC$4=""</formula>
    </cfRule>
  </conditionalFormatting>
  <conditionalFormatting sqref="D36:CD36">
    <cfRule type="expression" dxfId="747" priority="116">
      <formula>$D$4=""</formula>
    </cfRule>
  </conditionalFormatting>
  <conditionalFormatting sqref="E36:CD36">
    <cfRule type="expression" dxfId="746" priority="115">
      <formula>$E$4=""</formula>
    </cfRule>
  </conditionalFormatting>
  <conditionalFormatting sqref="F36:CD36">
    <cfRule type="expression" dxfId="745" priority="114">
      <formula>$F$4=""</formula>
    </cfRule>
  </conditionalFormatting>
  <conditionalFormatting sqref="G36:CD36">
    <cfRule type="expression" dxfId="744" priority="113">
      <formula>$G$4=""</formula>
    </cfRule>
  </conditionalFormatting>
  <conditionalFormatting sqref="H36:CD36">
    <cfRule type="expression" dxfId="743" priority="112">
      <formula>$H$4=""</formula>
    </cfRule>
  </conditionalFormatting>
  <conditionalFormatting sqref="I36:CD36">
    <cfRule type="expression" dxfId="742" priority="111">
      <formula>$I$4=""</formula>
    </cfRule>
  </conditionalFormatting>
  <conditionalFormatting sqref="J36:CD36">
    <cfRule type="expression" dxfId="741" priority="110">
      <formula>$J$4=""</formula>
    </cfRule>
  </conditionalFormatting>
  <conditionalFormatting sqref="K36:CD36">
    <cfRule type="expression" dxfId="740" priority="109">
      <formula>$K$4=""</formula>
    </cfRule>
  </conditionalFormatting>
  <conditionalFormatting sqref="L36:CD36">
    <cfRule type="expression" dxfId="739" priority="108">
      <formula>$L$4=""</formula>
    </cfRule>
  </conditionalFormatting>
  <conditionalFormatting sqref="M36:CD36">
    <cfRule type="expression" dxfId="738" priority="107">
      <formula>$M$4=""</formula>
    </cfRule>
  </conditionalFormatting>
  <conditionalFormatting sqref="N36:CD36">
    <cfRule type="expression" dxfId="737" priority="106">
      <formula>$N$4=""</formula>
    </cfRule>
  </conditionalFormatting>
  <conditionalFormatting sqref="O36:CD36">
    <cfRule type="expression" dxfId="736" priority="105">
      <formula>$O$4=""</formula>
    </cfRule>
  </conditionalFormatting>
  <conditionalFormatting sqref="P36:CD36">
    <cfRule type="expression" dxfId="735" priority="104">
      <formula>$P$4=""</formula>
    </cfRule>
  </conditionalFormatting>
  <conditionalFormatting sqref="Q36:CD36">
    <cfRule type="expression" dxfId="734" priority="103">
      <formula>$Q$4=""</formula>
    </cfRule>
  </conditionalFormatting>
  <conditionalFormatting sqref="R36:CD36">
    <cfRule type="expression" dxfId="733" priority="102">
      <formula>$R$4=""</formula>
    </cfRule>
  </conditionalFormatting>
  <conditionalFormatting sqref="S36:CD36">
    <cfRule type="expression" dxfId="732" priority="101">
      <formula>$S$4=""</formula>
    </cfRule>
  </conditionalFormatting>
  <conditionalFormatting sqref="T36:CD36">
    <cfRule type="expression" dxfId="731" priority="100">
      <formula>$T$4=""</formula>
    </cfRule>
  </conditionalFormatting>
  <conditionalFormatting sqref="U36:CD36">
    <cfRule type="expression" dxfId="730" priority="99">
      <formula>$U$4=""</formula>
    </cfRule>
  </conditionalFormatting>
  <conditionalFormatting sqref="V36:CD36">
    <cfRule type="expression" dxfId="729" priority="98">
      <formula>$V$4=""</formula>
    </cfRule>
  </conditionalFormatting>
  <conditionalFormatting sqref="W36:CD36">
    <cfRule type="expression" dxfId="728" priority="97">
      <formula>$W$4=""</formula>
    </cfRule>
  </conditionalFormatting>
  <conditionalFormatting sqref="X36:CD36">
    <cfRule type="expression" dxfId="727" priority="96">
      <formula>$X$4=""</formula>
    </cfRule>
  </conditionalFormatting>
  <conditionalFormatting sqref="Y36:CD36">
    <cfRule type="expression" dxfId="726" priority="95">
      <formula>$Y$4=""</formula>
    </cfRule>
  </conditionalFormatting>
  <conditionalFormatting sqref="Z36:CD36">
    <cfRule type="expression" dxfId="725" priority="94">
      <formula>$Z$4=""</formula>
    </cfRule>
  </conditionalFormatting>
  <conditionalFormatting sqref="AA36:CD36">
    <cfRule type="expression" dxfId="724" priority="93">
      <formula>$AA$4=""</formula>
    </cfRule>
  </conditionalFormatting>
  <conditionalFormatting sqref="AY36:CD36">
    <cfRule type="expression" dxfId="723" priority="69">
      <formula>$AY$4=""</formula>
    </cfRule>
  </conditionalFormatting>
  <conditionalFormatting sqref="AX36:CD36">
    <cfRule type="expression" dxfId="722" priority="70">
      <formula>$AX$4=""</formula>
    </cfRule>
  </conditionalFormatting>
  <conditionalFormatting sqref="AW36:CD36">
    <cfRule type="expression" dxfId="721" priority="71">
      <formula>$AW$4=""</formula>
    </cfRule>
  </conditionalFormatting>
  <conditionalFormatting sqref="AV36:CD36">
    <cfRule type="expression" dxfId="720" priority="72">
      <formula>$AV$4=""</formula>
    </cfRule>
  </conditionalFormatting>
  <conditionalFormatting sqref="AU36:CD36">
    <cfRule type="expression" dxfId="719" priority="73">
      <formula>$AU$4=""</formula>
    </cfRule>
  </conditionalFormatting>
  <conditionalFormatting sqref="AT36:CD36">
    <cfRule type="expression" dxfId="718" priority="74">
      <formula>$AT$4=""</formula>
    </cfRule>
  </conditionalFormatting>
  <conditionalFormatting sqref="AS36:CD36">
    <cfRule type="expression" dxfId="717" priority="75">
      <formula>$AS$4=""</formula>
    </cfRule>
  </conditionalFormatting>
  <conditionalFormatting sqref="AR36:CD36">
    <cfRule type="expression" dxfId="716" priority="76">
      <formula>$AR$4=""</formula>
    </cfRule>
  </conditionalFormatting>
  <conditionalFormatting sqref="AQ36:CD36">
    <cfRule type="expression" dxfId="715" priority="77">
      <formula>$AQ$4=""</formula>
    </cfRule>
  </conditionalFormatting>
  <conditionalFormatting sqref="AP36:CD36">
    <cfRule type="expression" dxfId="714" priority="78">
      <formula>$AP$4=""</formula>
    </cfRule>
  </conditionalFormatting>
  <conditionalFormatting sqref="AO36:CD36">
    <cfRule type="expression" dxfId="713" priority="79">
      <formula>$AO$4=""</formula>
    </cfRule>
  </conditionalFormatting>
  <conditionalFormatting sqref="AN36:CD36">
    <cfRule type="expression" dxfId="712" priority="80">
      <formula>$AN$4=""</formula>
    </cfRule>
  </conditionalFormatting>
  <conditionalFormatting sqref="AM36:CD36">
    <cfRule type="expression" dxfId="711" priority="81">
      <formula>$AM$4=""</formula>
    </cfRule>
  </conditionalFormatting>
  <conditionalFormatting sqref="AL36:CD36">
    <cfRule type="expression" dxfId="710" priority="82">
      <formula>$AL$4=""</formula>
    </cfRule>
  </conditionalFormatting>
  <conditionalFormatting sqref="AK36:CD36">
    <cfRule type="expression" dxfId="709" priority="83">
      <formula>$AK$4=""</formula>
    </cfRule>
  </conditionalFormatting>
  <conditionalFormatting sqref="AJ36:CD36">
    <cfRule type="expression" dxfId="708" priority="84">
      <formula>$AJ$4=""</formula>
    </cfRule>
  </conditionalFormatting>
  <conditionalFormatting sqref="AI36:CD36">
    <cfRule type="expression" dxfId="707" priority="85">
      <formula>$AI$4=""</formula>
    </cfRule>
  </conditionalFormatting>
  <conditionalFormatting sqref="AH36:CD36">
    <cfRule type="expression" dxfId="706" priority="86">
      <formula>$AH$4=""</formula>
    </cfRule>
  </conditionalFormatting>
  <conditionalFormatting sqref="AG36:CD36">
    <cfRule type="expression" dxfId="705" priority="87">
      <formula>$AG$4=""</formula>
    </cfRule>
  </conditionalFormatting>
  <conditionalFormatting sqref="AF36:CD36">
    <cfRule type="expression" dxfId="704" priority="88">
      <formula>$AF$4=""</formula>
    </cfRule>
  </conditionalFormatting>
  <conditionalFormatting sqref="AE36:CD36">
    <cfRule type="expression" dxfId="703" priority="89">
      <formula>$AE$4=""</formula>
    </cfRule>
  </conditionalFormatting>
  <conditionalFormatting sqref="AD36:CD36">
    <cfRule type="expression" dxfId="702" priority="90">
      <formula>$AD$4=""</formula>
    </cfRule>
  </conditionalFormatting>
  <conditionalFormatting sqref="AC36:CD36">
    <cfRule type="expression" dxfId="701" priority="91">
      <formula>$AC$4=""</formula>
    </cfRule>
  </conditionalFormatting>
  <conditionalFormatting sqref="AB36:CD36">
    <cfRule type="expression" dxfId="700" priority="92">
      <formula>$AB$4=""</formula>
    </cfRule>
  </conditionalFormatting>
  <conditionalFormatting sqref="BA36:CD36">
    <cfRule type="expression" dxfId="699" priority="67">
      <formula>$BA$4=""</formula>
    </cfRule>
  </conditionalFormatting>
  <conditionalFormatting sqref="BO36:CD36">
    <cfRule type="expression" dxfId="698" priority="53">
      <formula>$BO$4=""</formula>
    </cfRule>
  </conditionalFormatting>
  <conditionalFormatting sqref="BN36:CD36">
    <cfRule type="expression" dxfId="697" priority="54">
      <formula>$BN$4=""</formula>
    </cfRule>
  </conditionalFormatting>
  <conditionalFormatting sqref="BM36:CD36">
    <cfRule type="expression" dxfId="696" priority="55">
      <formula>$BM$4=""</formula>
    </cfRule>
  </conditionalFormatting>
  <conditionalFormatting sqref="BL36:CD36">
    <cfRule type="expression" dxfId="695" priority="56">
      <formula>$BL$4=""</formula>
    </cfRule>
  </conditionalFormatting>
  <conditionalFormatting sqref="BK36:CD36">
    <cfRule type="expression" dxfId="694" priority="57">
      <formula>$BK$4=""</formula>
    </cfRule>
  </conditionalFormatting>
  <conditionalFormatting sqref="BJ36:CD36">
    <cfRule type="expression" dxfId="693" priority="58">
      <formula>$BJ$4=""</formula>
    </cfRule>
  </conditionalFormatting>
  <conditionalFormatting sqref="BI36:CD36">
    <cfRule type="expression" dxfId="692" priority="59">
      <formula>$BI$4=""</formula>
    </cfRule>
  </conditionalFormatting>
  <conditionalFormatting sqref="BH36:CD36">
    <cfRule type="expression" dxfId="691" priority="60">
      <formula>$BH$4=""</formula>
    </cfRule>
  </conditionalFormatting>
  <conditionalFormatting sqref="BG36:CD36">
    <cfRule type="expression" dxfId="690" priority="61">
      <formula>$BG$4=""</formula>
    </cfRule>
  </conditionalFormatting>
  <conditionalFormatting sqref="BF36:CD36">
    <cfRule type="expression" dxfId="689" priority="62">
      <formula>$BF$4=""</formula>
    </cfRule>
  </conditionalFormatting>
  <conditionalFormatting sqref="BE36:CD36">
    <cfRule type="expression" dxfId="688" priority="63">
      <formula>$BE$4=""</formula>
    </cfRule>
  </conditionalFormatting>
  <conditionalFormatting sqref="BD36:CD36">
    <cfRule type="expression" dxfId="687" priority="64">
      <formula>$BD$4=""</formula>
    </cfRule>
  </conditionalFormatting>
  <conditionalFormatting sqref="BB36:CD36">
    <cfRule type="expression" dxfId="686" priority="66">
      <formula>$BB$4=""</formula>
    </cfRule>
  </conditionalFormatting>
  <conditionalFormatting sqref="AZ36:CD36">
    <cfRule type="expression" dxfId="685" priority="68">
      <formula>$AZ$4=""</formula>
    </cfRule>
  </conditionalFormatting>
  <conditionalFormatting sqref="CD36">
    <cfRule type="expression" dxfId="684" priority="38">
      <formula>$CD$4=""</formula>
    </cfRule>
  </conditionalFormatting>
  <conditionalFormatting sqref="BP36:CD36">
    <cfRule type="expression" dxfId="683" priority="52">
      <formula>$BP$4=""</formula>
    </cfRule>
  </conditionalFormatting>
  <conditionalFormatting sqref="BQ36:CD36">
    <cfRule type="expression" dxfId="682" priority="51">
      <formula>$BQ$4=""</formula>
    </cfRule>
  </conditionalFormatting>
  <conditionalFormatting sqref="BR36:CD36">
    <cfRule type="expression" dxfId="681" priority="50">
      <formula>$BR$4=""</formula>
    </cfRule>
  </conditionalFormatting>
  <conditionalFormatting sqref="BS36:CD36">
    <cfRule type="expression" dxfId="680" priority="49">
      <formula>$BS$4=""</formula>
    </cfRule>
  </conditionalFormatting>
  <conditionalFormatting sqref="BT36:CD36">
    <cfRule type="expression" dxfId="679" priority="48">
      <formula>$BT$4=""</formula>
    </cfRule>
  </conditionalFormatting>
  <conditionalFormatting sqref="BU36:CD36">
    <cfRule type="expression" dxfId="678" priority="47">
      <formula>$BU$4=""</formula>
    </cfRule>
  </conditionalFormatting>
  <conditionalFormatting sqref="BV36:CD36">
    <cfRule type="expression" dxfId="677" priority="46">
      <formula>$BV$4=""</formula>
    </cfRule>
  </conditionalFormatting>
  <conditionalFormatting sqref="BW36:CD36">
    <cfRule type="expression" dxfId="676" priority="45">
      <formula>$BW$4=""</formula>
    </cfRule>
  </conditionalFormatting>
  <conditionalFormatting sqref="BX36:CD36">
    <cfRule type="expression" dxfId="675" priority="44">
      <formula>$BX$4=""</formula>
    </cfRule>
  </conditionalFormatting>
  <conditionalFormatting sqref="BY36:CD36">
    <cfRule type="expression" dxfId="674" priority="43">
      <formula>$BY$4=""</formula>
    </cfRule>
  </conditionalFormatting>
  <conditionalFormatting sqref="BZ36:CD36">
    <cfRule type="expression" dxfId="673" priority="42">
      <formula>$BZ$4=""</formula>
    </cfRule>
  </conditionalFormatting>
  <conditionalFormatting sqref="CA36:CD36">
    <cfRule type="expression" dxfId="672" priority="41">
      <formula>$CA$4=""</formula>
    </cfRule>
  </conditionalFormatting>
  <conditionalFormatting sqref="CB36:CD36">
    <cfRule type="expression" dxfId="671" priority="40">
      <formula>$CB$4=""</formula>
    </cfRule>
  </conditionalFormatting>
  <conditionalFormatting sqref="CC36:CD36">
    <cfRule type="expression" dxfId="670" priority="39">
      <formula>$CC$4=""</formula>
    </cfRule>
  </conditionalFormatting>
  <conditionalFormatting sqref="BC36:CD36">
    <cfRule type="expression" dxfId="669" priority="65">
      <formula>$BC$4=""</formula>
    </cfRule>
  </conditionalFormatting>
  <conditionalFormatting sqref="AN8:AS9">
    <cfRule type="expression" dxfId="668" priority="37">
      <formula>$D$4=""</formula>
    </cfRule>
  </conditionalFormatting>
  <conditionalFormatting sqref="AN8:AS9">
    <cfRule type="expression" dxfId="667" priority="36">
      <formula>$E$4=""</formula>
    </cfRule>
  </conditionalFormatting>
  <conditionalFormatting sqref="AN8:AS9">
    <cfRule type="expression" dxfId="666" priority="35">
      <formula>$F$4=""</formula>
    </cfRule>
  </conditionalFormatting>
  <conditionalFormatting sqref="AN8:AS9">
    <cfRule type="expression" dxfId="665" priority="34">
      <formula>$G$4=""</formula>
    </cfRule>
  </conditionalFormatting>
  <conditionalFormatting sqref="AN8:AS9">
    <cfRule type="expression" dxfId="664" priority="33">
      <formula>$H$4=""</formula>
    </cfRule>
  </conditionalFormatting>
  <conditionalFormatting sqref="AN8:AS9">
    <cfRule type="expression" dxfId="663" priority="32">
      <formula>$I$4=""</formula>
    </cfRule>
  </conditionalFormatting>
  <conditionalFormatting sqref="AN8:AS9">
    <cfRule type="expression" dxfId="662" priority="31">
      <formula>$J$4=""</formula>
    </cfRule>
  </conditionalFormatting>
  <conditionalFormatting sqref="AN8:AS9">
    <cfRule type="expression" dxfId="661" priority="30">
      <formula>$K$4=""</formula>
    </cfRule>
  </conditionalFormatting>
  <conditionalFormatting sqref="AN8:AS9">
    <cfRule type="expression" dxfId="660" priority="29">
      <formula>$L$4=""</formula>
    </cfRule>
  </conditionalFormatting>
  <conditionalFormatting sqref="AN8:AS9">
    <cfRule type="expression" dxfId="659" priority="28">
      <formula>$M$4=""</formula>
    </cfRule>
  </conditionalFormatting>
  <conditionalFormatting sqref="AN8:AS9">
    <cfRule type="expression" dxfId="658" priority="27">
      <formula>$N$4=""</formula>
    </cfRule>
  </conditionalFormatting>
  <conditionalFormatting sqref="AN8:AS9">
    <cfRule type="expression" dxfId="657" priority="26">
      <formula>$O$4=""</formula>
    </cfRule>
  </conditionalFormatting>
  <conditionalFormatting sqref="AN8:AS9">
    <cfRule type="expression" dxfId="656" priority="25">
      <formula>$P$4=""</formula>
    </cfRule>
  </conditionalFormatting>
  <conditionalFormatting sqref="AN8:AS9">
    <cfRule type="expression" dxfId="655" priority="24">
      <formula>$Q$4=""</formula>
    </cfRule>
  </conditionalFormatting>
  <conditionalFormatting sqref="AN8:AS9">
    <cfRule type="expression" dxfId="654" priority="23">
      <formula>$R$4=""</formula>
    </cfRule>
  </conditionalFormatting>
  <conditionalFormatting sqref="AN8:AS9">
    <cfRule type="expression" dxfId="653" priority="22">
      <formula>$S$4=""</formula>
    </cfRule>
  </conditionalFormatting>
  <conditionalFormatting sqref="AN8:AS9">
    <cfRule type="expression" dxfId="652" priority="21">
      <formula>$T$4=""</formula>
    </cfRule>
  </conditionalFormatting>
  <conditionalFormatting sqref="AN8:AS9">
    <cfRule type="expression" dxfId="651" priority="20">
      <formula>$U$4=""</formula>
    </cfRule>
  </conditionalFormatting>
  <conditionalFormatting sqref="AN8:AS9">
    <cfRule type="expression" dxfId="650" priority="19">
      <formula>$V$4=""</formula>
    </cfRule>
  </conditionalFormatting>
  <conditionalFormatting sqref="AN8:AS9">
    <cfRule type="expression" dxfId="649" priority="18">
      <formula>$W$4=""</formula>
    </cfRule>
  </conditionalFormatting>
  <conditionalFormatting sqref="AN8:AS9">
    <cfRule type="expression" dxfId="648" priority="17">
      <formula>$X$4=""</formula>
    </cfRule>
  </conditionalFormatting>
  <conditionalFormatting sqref="AN8:AS9">
    <cfRule type="expression" dxfId="647" priority="16">
      <formula>$Y$4=""</formula>
    </cfRule>
  </conditionalFormatting>
  <conditionalFormatting sqref="AN8:AS9">
    <cfRule type="expression" dxfId="646" priority="15">
      <formula>$Z$4=""</formula>
    </cfRule>
  </conditionalFormatting>
  <conditionalFormatting sqref="AN8:AS9">
    <cfRule type="expression" dxfId="645" priority="14">
      <formula>$AA$4=""</formula>
    </cfRule>
  </conditionalFormatting>
  <conditionalFormatting sqref="AN8:AS9">
    <cfRule type="expression" dxfId="644" priority="1">
      <formula>$AN$4=""</formula>
    </cfRule>
  </conditionalFormatting>
  <conditionalFormatting sqref="AN8:AS9">
    <cfRule type="expression" dxfId="643" priority="2">
      <formula>$AM$4=""</formula>
    </cfRule>
  </conditionalFormatting>
  <conditionalFormatting sqref="AN8:AS9">
    <cfRule type="expression" dxfId="642" priority="3">
      <formula>$AL$4=""</formula>
    </cfRule>
  </conditionalFormatting>
  <conditionalFormatting sqref="AN8:AS9">
    <cfRule type="expression" dxfId="641" priority="4">
      <formula>$AK$4=""</formula>
    </cfRule>
  </conditionalFormatting>
  <conditionalFormatting sqref="AN8:AS9">
    <cfRule type="expression" dxfId="640" priority="5">
      <formula>$AJ$4=""</formula>
    </cfRule>
  </conditionalFormatting>
  <conditionalFormatting sqref="AN8:AS9">
    <cfRule type="expression" dxfId="639" priority="6">
      <formula>$AI$4=""</formula>
    </cfRule>
  </conditionalFormatting>
  <conditionalFormatting sqref="AN8:AS9">
    <cfRule type="expression" dxfId="638" priority="7">
      <formula>$AH$4=""</formula>
    </cfRule>
  </conditionalFormatting>
  <conditionalFormatting sqref="AN8:AS9">
    <cfRule type="expression" dxfId="637" priority="8">
      <formula>$AG$4=""</formula>
    </cfRule>
  </conditionalFormatting>
  <conditionalFormatting sqref="AN8:AS9">
    <cfRule type="expression" dxfId="636" priority="9">
      <formula>$AF$4=""</formula>
    </cfRule>
  </conditionalFormatting>
  <conditionalFormatting sqref="AN8:AS9">
    <cfRule type="expression" dxfId="635" priority="10">
      <formula>$AE$4=""</formula>
    </cfRule>
  </conditionalFormatting>
  <conditionalFormatting sqref="AN8:AS9">
    <cfRule type="expression" dxfId="634" priority="11">
      <formula>$AD$4=""</formula>
    </cfRule>
  </conditionalFormatting>
  <conditionalFormatting sqref="AN8:AS9">
    <cfRule type="expression" dxfId="633" priority="12">
      <formula>$AC$4=""</formula>
    </cfRule>
  </conditionalFormatting>
  <conditionalFormatting sqref="AN8:AS9">
    <cfRule type="expression" dxfId="632" priority="13">
      <formula>$AB$4=""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sheetPr>
  <dimension ref="A1:CE71"/>
  <sheetViews>
    <sheetView zoomScale="80" zoomScaleNormal="80" workbookViewId="0">
      <pane xSplit="2" ySplit="4" topLeftCell="C5" activePane="bottomRight" state="frozen"/>
      <selection activeCell="P50" sqref="P50"/>
      <selection pane="topRight" activeCell="P50" sqref="P50"/>
      <selection pane="bottomLeft" activeCell="P50" sqref="P50"/>
      <selection pane="bottomRight" activeCell="C5" sqref="C5"/>
    </sheetView>
  </sheetViews>
  <sheetFormatPr defaultColWidth="9" defaultRowHeight="15.75" x14ac:dyDescent="0.25"/>
  <cols>
    <col min="1" max="1" width="40" style="107" customWidth="1"/>
    <col min="2" max="2" width="9.375" style="107" customWidth="1"/>
    <col min="3" max="7" width="11.25" style="107" customWidth="1"/>
    <col min="8" max="8" width="11.125" style="107" customWidth="1"/>
    <col min="9" max="82" width="11.25" style="107" customWidth="1"/>
    <col min="83" max="83" width="2.875" style="107" customWidth="1"/>
    <col min="84" max="16384" width="9" style="107"/>
  </cols>
  <sheetData>
    <row r="1" spans="1:83" x14ac:dyDescent="0.25">
      <c r="A1" s="367" t="s">
        <v>257</v>
      </c>
      <c r="B1" s="367"/>
      <c r="C1" s="367"/>
      <c r="D1" s="431"/>
      <c r="E1" s="431"/>
      <c r="F1" s="431"/>
      <c r="G1" s="52"/>
      <c r="H1" s="52"/>
    </row>
    <row r="2" spans="1:83" ht="18.75" x14ac:dyDescent="0.3">
      <c r="A2" s="595" t="s">
        <v>150</v>
      </c>
      <c r="B2" s="596"/>
    </row>
    <row r="3" spans="1:83" x14ac:dyDescent="0.25">
      <c r="A3" s="597" t="s">
        <v>108</v>
      </c>
      <c r="B3" s="597"/>
    </row>
    <row r="4" spans="1:83" ht="16.5" thickBot="1" x14ac:dyDescent="0.3">
      <c r="B4" s="7"/>
      <c r="C4" s="25">
        <f>Inputs!E26</f>
        <v>2016</v>
      </c>
      <c r="D4" s="25">
        <f ca="1">IF(COUNT($C$4:C4)&gt;=('LookUp Ranges'!$B$141),"",C$4+1)</f>
        <v>2017</v>
      </c>
      <c r="E4" s="25">
        <f ca="1">IF(COUNT($C$4:D4)&gt;=('LookUp Ranges'!$B$141),"",D$4+1)</f>
        <v>2018</v>
      </c>
      <c r="F4" s="25">
        <f ca="1">IF(COUNT($C$4:E4)&gt;=('LookUp Ranges'!$B$141),"",E$4+1)</f>
        <v>2019</v>
      </c>
      <c r="G4" s="25">
        <f ca="1">IF(COUNT($C$4:F4)&gt;=('LookUp Ranges'!$B$141),"",F$4+1)</f>
        <v>2020</v>
      </c>
      <c r="H4" s="25">
        <f ca="1">IF(COUNT($C$4:G4)&gt;=('LookUp Ranges'!$B$141),"",G$4+1)</f>
        <v>2021</v>
      </c>
      <c r="I4" s="25">
        <f ca="1">IF(COUNT($C$4:H4)&gt;=('LookUp Ranges'!$B$141),"",H$4+1)</f>
        <v>2022</v>
      </c>
      <c r="J4" s="25">
        <f ca="1">IF(COUNT($C$4:I4)&gt;=('LookUp Ranges'!$B$141),"",I$4+1)</f>
        <v>2023</v>
      </c>
      <c r="K4" s="25">
        <f ca="1">IF(COUNT($C$4:J4)&gt;=('LookUp Ranges'!$B$141),"",J$4+1)</f>
        <v>2024</v>
      </c>
      <c r="L4" s="25">
        <f ca="1">IF(COUNT($C$4:K4)&gt;=('LookUp Ranges'!$B$141),"",K$4+1)</f>
        <v>2025</v>
      </c>
      <c r="M4" s="25">
        <f ca="1">IF(COUNT($C$4:L4)&gt;=('LookUp Ranges'!$B$141),"",L$4+1)</f>
        <v>2026</v>
      </c>
      <c r="N4" s="25">
        <f ca="1">IF(COUNT($C$4:M4)&gt;=('LookUp Ranges'!$B$141),"",M$4+1)</f>
        <v>2027</v>
      </c>
      <c r="O4" s="25">
        <f ca="1">IF(COUNT($C$4:N4)&gt;=('LookUp Ranges'!$B$141),"",N$4+1)</f>
        <v>2028</v>
      </c>
      <c r="P4" s="25">
        <f ca="1">IF(COUNT($C$4:O4)&gt;=('LookUp Ranges'!$B$141),"",O$4+1)</f>
        <v>2029</v>
      </c>
      <c r="Q4" s="25">
        <f ca="1">IF(COUNT($C$4:P4)&gt;=('LookUp Ranges'!$B$141),"",P$4+1)</f>
        <v>2030</v>
      </c>
      <c r="R4" s="25">
        <f ca="1">IF(COUNT($C$4:Q4)&gt;=('LookUp Ranges'!$B$141),"",Q$4+1)</f>
        <v>2031</v>
      </c>
      <c r="S4" s="25">
        <f ca="1">IF(COUNT($C$4:R4)&gt;=('LookUp Ranges'!$B$141),"",R$4+1)</f>
        <v>2032</v>
      </c>
      <c r="T4" s="25">
        <f ca="1">IF(COUNT($C$4:S4)&gt;=('LookUp Ranges'!$B$141),"",S$4+1)</f>
        <v>2033</v>
      </c>
      <c r="U4" s="25">
        <f ca="1">IF(COUNT($C$4:T4)&gt;=('LookUp Ranges'!$B$141),"",T$4+1)</f>
        <v>2034</v>
      </c>
      <c r="V4" s="25">
        <f ca="1">IF(COUNT($C$4:U4)&gt;=('LookUp Ranges'!$B$141),"",U$4+1)</f>
        <v>2035</v>
      </c>
      <c r="W4" s="25" t="str">
        <f ca="1">IF(COUNT($C$4:V4)&gt;=('LookUp Ranges'!$B$141),"",V$4+1)</f>
        <v/>
      </c>
      <c r="X4" s="25" t="str">
        <f ca="1">IF(COUNT($C$4:W4)&gt;=('LookUp Ranges'!$B$141),"",W$4+1)</f>
        <v/>
      </c>
      <c r="Y4" s="25" t="str">
        <f ca="1">IF(COUNT($C$4:X4)&gt;=('LookUp Ranges'!$B$141),"",X$4+1)</f>
        <v/>
      </c>
      <c r="Z4" s="25" t="str">
        <f ca="1">IF(COUNT($C$4:Y4)&gt;=('LookUp Ranges'!$B$141),"",Y$4+1)</f>
        <v/>
      </c>
      <c r="AA4" s="25" t="str">
        <f ca="1">IF(COUNT($C$4:Z4)&gt;=('LookUp Ranges'!$B$141),"",Z$4+1)</f>
        <v/>
      </c>
      <c r="AB4" s="25" t="str">
        <f ca="1">IF(COUNT($C$4:AA4)&gt;=('LookUp Ranges'!$B$141),"",AA$4+1)</f>
        <v/>
      </c>
      <c r="AC4" s="25" t="str">
        <f ca="1">IF(COUNT($C$4:AB4)&gt;=('LookUp Ranges'!$B$141),"",AB$4+1)</f>
        <v/>
      </c>
      <c r="AD4" s="25" t="str">
        <f ca="1">IF(COUNT($C$4:AC4)&gt;=('LookUp Ranges'!$B$141),"",AC$4+1)</f>
        <v/>
      </c>
      <c r="AE4" s="25" t="str">
        <f ca="1">IF(COUNT($C$4:AD4)&gt;=('LookUp Ranges'!$B$141),"",AD$4+1)</f>
        <v/>
      </c>
      <c r="AF4" s="25" t="str">
        <f ca="1">IF(COUNT($C$4:AE4)&gt;=('LookUp Ranges'!$B$141),"",AE$4+1)</f>
        <v/>
      </c>
      <c r="AG4" s="25" t="str">
        <f ca="1">IF(COUNT($C$4:AF4)&gt;=('LookUp Ranges'!$B$141),"",AF$4+1)</f>
        <v/>
      </c>
      <c r="AH4" s="25" t="str">
        <f ca="1">IF(COUNT($C$4:AG4)&gt;=('LookUp Ranges'!$B$141),"",AG$4+1)</f>
        <v/>
      </c>
      <c r="AI4" s="25" t="str">
        <f ca="1">IF(COUNT($C$4:AH4)&gt;=('LookUp Ranges'!$B$141),"",AH$4+1)</f>
        <v/>
      </c>
      <c r="AJ4" s="25" t="str">
        <f ca="1">IF(COUNT($C$4:AI4)&gt;=('LookUp Ranges'!$B$141),"",AI$4+1)</f>
        <v/>
      </c>
      <c r="AK4" s="25" t="str">
        <f ca="1">IF(COUNT($C$4:AJ4)&gt;=('LookUp Ranges'!$B$141),"",AJ$4+1)</f>
        <v/>
      </c>
      <c r="AL4" s="25" t="str">
        <f ca="1">IF(COUNT($C$4:AK4)&gt;=('LookUp Ranges'!$B$141),"",AK$4+1)</f>
        <v/>
      </c>
      <c r="AM4" s="25" t="str">
        <f ca="1">IF(COUNT($C$4:AL4)&gt;=('LookUp Ranges'!$B$141),"",AL$4+1)</f>
        <v/>
      </c>
      <c r="AN4" s="25" t="str">
        <f ca="1">IF(COUNT($C$4:AM4)&gt;=('LookUp Ranges'!$B$141),"",AM$4+1)</f>
        <v/>
      </c>
      <c r="AO4" s="25" t="str">
        <f ca="1">IF(COUNT($C$4:AN4)&gt;=('LookUp Ranges'!$B$141),"",AN$4+1)</f>
        <v/>
      </c>
      <c r="AP4" s="25" t="str">
        <f ca="1">IF(COUNT($C$4:AO4)&gt;=('LookUp Ranges'!$B$141),"",AO$4+1)</f>
        <v/>
      </c>
      <c r="AQ4" s="25" t="str">
        <f ca="1">IF(COUNT($C$4:AP4)&gt;=('LookUp Ranges'!$B$141),"",AP$4+1)</f>
        <v/>
      </c>
      <c r="AR4" s="25" t="str">
        <f ca="1">IF(COUNT($C$4:AQ4)&gt;=('LookUp Ranges'!$B$141),"",AQ$4+1)</f>
        <v/>
      </c>
      <c r="AS4" s="25" t="str">
        <f ca="1">IF(COUNT($C$4:AR4)&gt;=('LookUp Ranges'!$B$141),"",AR$4+1)</f>
        <v/>
      </c>
      <c r="AT4" s="25" t="str">
        <f ca="1">IF(COUNT($C$4:AS4)&gt;=('LookUp Ranges'!$B$141),"",AS$4+1)</f>
        <v/>
      </c>
      <c r="AU4" s="25" t="str">
        <f ca="1">IF(COUNT($C$4:AT4)&gt;=('LookUp Ranges'!$B$141),"",AT$4+1)</f>
        <v/>
      </c>
      <c r="AV4" s="25" t="str">
        <f ca="1">IF(COUNT($C$4:AU4)&gt;=('LookUp Ranges'!$B$141),"",AU$4+1)</f>
        <v/>
      </c>
      <c r="AW4" s="25" t="str">
        <f ca="1">IF(COUNT($C$4:AV4)&gt;=('LookUp Ranges'!$B$141),"",AV$4+1)</f>
        <v/>
      </c>
      <c r="AX4" s="25" t="str">
        <f ca="1">IF(COUNT($C$4:AW4)&gt;=('LookUp Ranges'!$B$141),"",AW$4+1)</f>
        <v/>
      </c>
      <c r="AY4" s="25" t="str">
        <f ca="1">IF(COUNT($C$4:AX4)&gt;=('LookUp Ranges'!$B$141),"",AX$4+1)</f>
        <v/>
      </c>
      <c r="AZ4" s="25" t="str">
        <f ca="1">IF(COUNT($C$4:AY4)&gt;=('LookUp Ranges'!$B$141),"",AY$4+1)</f>
        <v/>
      </c>
      <c r="BA4" s="25" t="str">
        <f ca="1">IF(COUNT($C$4:AZ4)&gt;=('LookUp Ranges'!$B$141),"",AZ$4+1)</f>
        <v/>
      </c>
      <c r="BB4" s="25" t="str">
        <f ca="1">IF(COUNT($C$4:BA4)&gt;=('LookUp Ranges'!$B$141),"",BA$4+1)</f>
        <v/>
      </c>
      <c r="BC4" s="25" t="str">
        <f ca="1">IF(COUNT($C$4:BB4)&gt;=('LookUp Ranges'!$B$141),"",BB$4+1)</f>
        <v/>
      </c>
      <c r="BD4" s="25" t="str">
        <f ca="1">IF(COUNT($C$4:BC4)&gt;=('LookUp Ranges'!$B$141),"",BC$4+1)</f>
        <v/>
      </c>
      <c r="BE4" s="25" t="str">
        <f ca="1">IF(COUNT($C$4:BD4)&gt;=('LookUp Ranges'!$B$141),"",BD$4+1)</f>
        <v/>
      </c>
      <c r="BF4" s="25" t="str">
        <f ca="1">IF(COUNT($C$4:BE4)&gt;=('LookUp Ranges'!$B$141),"",BE$4+1)</f>
        <v/>
      </c>
      <c r="BG4" s="25" t="str">
        <f ca="1">IF(COUNT($C$4:BF4)&gt;=('LookUp Ranges'!$B$141),"",BF$4+1)</f>
        <v/>
      </c>
      <c r="BH4" s="25" t="str">
        <f ca="1">IF(COUNT($C$4:BG4)&gt;=('LookUp Ranges'!$B$141),"",BG$4+1)</f>
        <v/>
      </c>
      <c r="BI4" s="25" t="str">
        <f ca="1">IF(COUNT($C$4:BH4)&gt;=('LookUp Ranges'!$B$141),"",BH$4+1)</f>
        <v/>
      </c>
      <c r="BJ4" s="25" t="str">
        <f ca="1">IF(COUNT($C$4:BI4)&gt;=('LookUp Ranges'!$B$141),"",BI$4+1)</f>
        <v/>
      </c>
      <c r="BK4" s="25" t="str">
        <f ca="1">IF(COUNT($C$4:BJ4)&gt;=('LookUp Ranges'!$B$141),"",BJ$4+1)</f>
        <v/>
      </c>
      <c r="BL4" s="25" t="str">
        <f ca="1">IF(COUNT($C$4:BK4)&gt;=('LookUp Ranges'!$B$141),"",BK$4+1)</f>
        <v/>
      </c>
      <c r="BM4" s="25" t="str">
        <f ca="1">IF(COUNT($C$4:BL4)&gt;=('LookUp Ranges'!$B$141),"",BL$4+1)</f>
        <v/>
      </c>
      <c r="BN4" s="25" t="str">
        <f ca="1">IF(COUNT($C$4:BM4)&gt;=('LookUp Ranges'!$B$141),"",BM$4+1)</f>
        <v/>
      </c>
      <c r="BO4" s="25" t="str">
        <f ca="1">IF(COUNT($C$4:BN4)&gt;=('LookUp Ranges'!$B$141),"",BN$4+1)</f>
        <v/>
      </c>
      <c r="BP4" s="25" t="str">
        <f ca="1">IF(COUNT($C$4:BO4)&gt;=('LookUp Ranges'!$B$141),"",BO$4+1)</f>
        <v/>
      </c>
      <c r="BQ4" s="25" t="str">
        <f ca="1">IF(COUNT($C$4:BP4)&gt;=('LookUp Ranges'!$B$141),"",BP$4+1)</f>
        <v/>
      </c>
      <c r="BR4" s="25" t="str">
        <f ca="1">IF(COUNT($C$4:BQ4)&gt;=('LookUp Ranges'!$B$141),"",BQ$4+1)</f>
        <v/>
      </c>
      <c r="BS4" s="25" t="str">
        <f ca="1">IF(COUNT($C$4:BR4)&gt;=('LookUp Ranges'!$B$141),"",BR$4+1)</f>
        <v/>
      </c>
      <c r="BT4" s="25" t="str">
        <f ca="1">IF(COUNT($C$4:BS4)&gt;=('LookUp Ranges'!$B$141),"",BS$4+1)</f>
        <v/>
      </c>
      <c r="BU4" s="25" t="str">
        <f ca="1">IF(COUNT($C$4:BT4)&gt;=('LookUp Ranges'!$B$141),"",BT$4+1)</f>
        <v/>
      </c>
      <c r="BV4" s="25" t="str">
        <f ca="1">IF(COUNT($C$4:BU4)&gt;=('LookUp Ranges'!$B$141),"",BU$4+1)</f>
        <v/>
      </c>
      <c r="BW4" s="25" t="str">
        <f ca="1">IF(COUNT($C$4:BV4)&gt;=('LookUp Ranges'!$B$141),"",BV$4+1)</f>
        <v/>
      </c>
      <c r="BX4" s="25" t="str">
        <f ca="1">IF(COUNT($C$4:BW4)&gt;=('LookUp Ranges'!$B$141),"",BW$4+1)</f>
        <v/>
      </c>
      <c r="BY4" s="25" t="str">
        <f ca="1">IF(COUNT($C$4:BX4)&gt;=('LookUp Ranges'!$B$141),"",BX$4+1)</f>
        <v/>
      </c>
      <c r="BZ4" s="25" t="str">
        <f ca="1">IF(COUNT($C$4:BY4)&gt;=('LookUp Ranges'!$B$141),"",BY$4+1)</f>
        <v/>
      </c>
      <c r="CA4" s="25" t="str">
        <f ca="1">IF(COUNT($C$4:BZ4)&gt;=('LookUp Ranges'!$B$141),"",BZ$4+1)</f>
        <v/>
      </c>
      <c r="CB4" s="25" t="str">
        <f ca="1">IF(COUNT($C$4:CA4)&gt;=('LookUp Ranges'!$B$141),"",CA$4+1)</f>
        <v/>
      </c>
      <c r="CC4" s="25" t="str">
        <f ca="1">IF(COUNT($C$4:CB4)&gt;=('LookUp Ranges'!$B$141),"",CB$4+1)</f>
        <v/>
      </c>
      <c r="CD4" s="25" t="str">
        <f ca="1">IF(COUNT($C$4:CC4)&gt;=('LookUp Ranges'!$B$141),"",CC$4+1)</f>
        <v/>
      </c>
      <c r="CE4" s="29">
        <v>0</v>
      </c>
    </row>
    <row r="5" spans="1:83" s="10" customFormat="1" ht="16.5" thickBot="1" x14ac:dyDescent="0.3">
      <c r="A5" s="59" t="s">
        <v>202</v>
      </c>
      <c r="B5" s="60"/>
      <c r="C5" s="8"/>
      <c r="D5" s="8"/>
      <c r="E5" s="8"/>
      <c r="F5" s="8"/>
      <c r="G5" s="8"/>
      <c r="H5" s="8"/>
      <c r="I5" s="8"/>
      <c r="J5" s="8"/>
      <c r="K5" s="8"/>
      <c r="L5" s="8"/>
      <c r="M5" s="8"/>
      <c r="N5" s="8"/>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0" customFormat="1" x14ac:dyDescent="0.25">
      <c r="A6" s="64" t="s">
        <v>217</v>
      </c>
      <c r="B6" s="65"/>
      <c r="C6" s="8"/>
      <c r="D6" s="8"/>
      <c r="E6" s="8"/>
      <c r="F6" s="8"/>
      <c r="G6" s="8"/>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row>
    <row r="7" spans="1:83" s="10" customFormat="1" x14ac:dyDescent="0.25">
      <c r="A7" s="56" t="s">
        <v>201</v>
      </c>
      <c r="B7" s="65"/>
      <c r="C7" s="8"/>
      <c r="D7" s="8"/>
      <c r="E7" s="8"/>
      <c r="F7" s="8"/>
      <c r="G7" s="8"/>
      <c r="H7" s="8"/>
      <c r="I7" s="8"/>
      <c r="J7" s="8"/>
      <c r="K7" s="8"/>
      <c r="L7" s="8"/>
      <c r="M7" s="8"/>
      <c r="N7" s="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row>
    <row r="8" spans="1:83" x14ac:dyDescent="0.25">
      <c r="A8" s="66" t="s">
        <v>109</v>
      </c>
      <c r="C8" s="5">
        <f>IF(C4&gt;=Inservice,SUM(Inputs!$E$152:E152)-IF(AND(C4&lt;&gt;"",D4=""),0,0),0)</f>
        <v>0</v>
      </c>
      <c r="D8" s="5">
        <f ca="1">IF(D4&gt;=Inservice,SUM(Inputs!$E$152:F152)-IF(AND(D4&lt;&gt;"",E4=""),0,0),0)</f>
        <v>0</v>
      </c>
      <c r="E8" s="5">
        <f ca="1">IF(E4&gt;=Inservice,SUM(Inputs!$E$152:G152)-IF(AND(E4&lt;&gt;"",F4=""),0,0),0)</f>
        <v>0</v>
      </c>
      <c r="F8" s="5">
        <f ca="1">IF(F4&gt;=Inservice,SUM(Inputs!$E$152:H152)-IF(AND(F4&lt;&gt;"",G4=""),0,0),0)</f>
        <v>0</v>
      </c>
      <c r="G8" s="5">
        <f ca="1">IF(G4&gt;=Inservice,SUM(Inputs!$E$152:I152)-IF(AND(G4&lt;&gt;"",H4=""),0,0),0)</f>
        <v>0</v>
      </c>
      <c r="H8" s="5">
        <f ca="1">IF(H4&gt;=Inservice,SUM(Inputs!$E$152:J152)-IF(AND(H4&lt;&gt;"",I4=""),0,0),0)</f>
        <v>0</v>
      </c>
      <c r="I8" s="5">
        <f ca="1">IF(I4&gt;=Inservice,SUM(Inputs!$E$152:K152)-IF(AND(I4&lt;&gt;"",J4=""),0,0),0)</f>
        <v>0</v>
      </c>
      <c r="J8" s="5">
        <f ca="1">IF(J4&gt;=Inservice,SUM(Inputs!$E$152:L152)-IF(AND(J4&lt;&gt;"",K4=""),0,0),0)</f>
        <v>0</v>
      </c>
      <c r="K8" s="5">
        <f ca="1">IF(K4&gt;=Inservice,SUM(Inputs!$E$152:M152)-IF(AND(K4&lt;&gt;"",L4=""),0,0),0)</f>
        <v>0</v>
      </c>
      <c r="L8" s="5">
        <f ca="1">IF(L4&gt;=Inservice,SUM(Inputs!$E$152:N152)-IF(AND(L4&lt;&gt;"",M4=""),0,0),0)</f>
        <v>0</v>
      </c>
      <c r="M8" s="5">
        <f ca="1">IF(M4&gt;=Inservice,SUM(Inputs!$E$152:O152)-IF(AND(M4&lt;&gt;"",N4=""),0,0),0)</f>
        <v>0</v>
      </c>
      <c r="N8" s="5">
        <f ca="1">IF(N4&gt;=Inservice,SUM(Inputs!$E$152:P152)-IF(AND(N4&lt;&gt;"",O4=""),0,0),0)</f>
        <v>0</v>
      </c>
      <c r="O8" s="5">
        <f ca="1">IF(O4&gt;=Inservice,SUM(Inputs!$E$152:Q152)-IF(AND(O4&lt;&gt;"",P4=""),0,0),0)</f>
        <v>0</v>
      </c>
      <c r="P8" s="5">
        <f ca="1">IF(P4&gt;=Inservice,SUM(Inputs!$E$152:Q152)-IF(AND(P4&lt;&gt;"",Q4=""),0,0),0)</f>
        <v>0</v>
      </c>
      <c r="Q8" s="5">
        <f ca="1">IF(Q4&gt;=Inservice,SUM(Inputs!$E$152:Q152)-IF(AND(Q4&lt;&gt;"",R4=""),0,0),0)</f>
        <v>0</v>
      </c>
      <c r="R8" s="5">
        <f ca="1">IF(R4&gt;=Inservice,SUM(Inputs!$E$152:Q152)-IF(AND(R4&lt;&gt;"",S4=""),0,0),0)</f>
        <v>0</v>
      </c>
      <c r="S8" s="5">
        <f ca="1">IF(S4&gt;=Inservice,SUM(Inputs!$E$152:Q152)-IF(AND(S4&lt;&gt;"",T4=""),0,0),0)</f>
        <v>0</v>
      </c>
      <c r="T8" s="5">
        <f ca="1">IF(T4&gt;=Inservice,SUM(Inputs!$E$152:Q152)-IF(AND(T4&lt;&gt;"",U4=""),0,0),0)</f>
        <v>0</v>
      </c>
      <c r="U8" s="5">
        <f ca="1">IF(U4&gt;=Inservice,SUM(Inputs!$E$152:Q152)-IF(AND(U4&lt;&gt;"",V4=""),0,0),0)</f>
        <v>0</v>
      </c>
      <c r="V8" s="5">
        <f ca="1">IF(V4&gt;=Inservice,SUM(Inputs!$E$152:Q152)-IF(AND(V4&lt;&gt;"",W4=""),0,0),0)</f>
        <v>0</v>
      </c>
      <c r="W8" s="5">
        <f ca="1">IF(W4&gt;=Inservice,SUM(Inputs!$E$152:AD152)-IF(AND(W4&lt;&gt;"",X4=""),0,0),0)</f>
        <v>0</v>
      </c>
      <c r="X8" s="5">
        <f ca="1">IF(X4&gt;=Inservice,SUM(Inputs!$E$152:AE152)-IF(AND(X4&lt;&gt;"",Y4=""),0,0),0)</f>
        <v>0</v>
      </c>
      <c r="Y8" s="5">
        <f ca="1">IF(Y4&gt;=Inservice,SUM(Inputs!$E$152:AF152)-IF(AND(Y4&lt;&gt;"",Z4=""),0,0),0)</f>
        <v>0</v>
      </c>
      <c r="Z8" s="5">
        <f ca="1">IF(Z4&gt;=Inservice,SUM(Inputs!$E$152:AG152)-IF(AND(Z4&lt;&gt;"",AA4=""),0,0),0)</f>
        <v>0</v>
      </c>
      <c r="AA8" s="5">
        <f ca="1">IF(AA4&gt;=Inservice,SUM(Inputs!$E$152:AH152)-IF(AND(AA4&lt;&gt;"",AB4=""),0,0),0)</f>
        <v>0</v>
      </c>
      <c r="AB8" s="5">
        <f ca="1">IF(AB4&gt;=Inservice,SUM(Inputs!$E$152:AI152)-IF(AND(AB4&lt;&gt;"",AC4=""),0,0),0)</f>
        <v>0</v>
      </c>
      <c r="AC8" s="5">
        <f ca="1">IF(AC4&gt;=Inservice,SUM(Inputs!$E$152:AJ152)-IF(AND(AC4&lt;&gt;"",AD4=""),0,0),0)</f>
        <v>0</v>
      </c>
      <c r="AD8" s="5">
        <f ca="1">IF(AD4&gt;=Inservice,SUM(Inputs!$E$152:AK152)-IF(AND(AD4&lt;&gt;"",AE4=""),0,0),0)</f>
        <v>0</v>
      </c>
      <c r="AE8" s="5">
        <f ca="1">IF(AE4&gt;=Inservice,SUM(Inputs!$E$152:AL152)-IF(AND(AE4&lt;&gt;"",AF4=""),0,0),0)</f>
        <v>0</v>
      </c>
      <c r="AF8" s="5">
        <f ca="1">IF(AF4&gt;=Inservice,SUM(Inputs!$E$152:AM152)-IF(AND(AF4&lt;&gt;"",AG4=""),0,0),0)</f>
        <v>0</v>
      </c>
      <c r="AG8" s="5">
        <f ca="1">IF(AG4&gt;=Inservice,SUM(Inputs!$E$152:AN152)-IF(AND(AG4&lt;&gt;"",AH4=""),0,0),0)</f>
        <v>0</v>
      </c>
      <c r="AH8" s="5">
        <f ca="1">IF(AH4&gt;=Inservice,SUM(Inputs!$E$152:AO152)-IF(AND(AH4&lt;&gt;"",AI4=""),0,0),0)</f>
        <v>0</v>
      </c>
      <c r="AI8" s="5">
        <f ca="1">IF(AI4&gt;=Inservice,SUM(Inputs!$E$152:AP152)-IF(AND(AI4&lt;&gt;"",AJ4=""),0,0),0)</f>
        <v>0</v>
      </c>
      <c r="AJ8" s="5">
        <f ca="1">IF(AJ4&gt;=Inservice,SUM(Inputs!$E$152:AQ152)-IF(AND(AJ4&lt;&gt;"",AK4=""),0,0),0)</f>
        <v>0</v>
      </c>
      <c r="AK8" s="5">
        <f ca="1">IF(AK4&gt;=Inservice,SUM(Inputs!$E$152:AR152)-IF(AND(AK4&lt;&gt;"",AL4=""),0,0),0)</f>
        <v>0</v>
      </c>
      <c r="AL8" s="5">
        <f ca="1">IF(AL4&gt;=Inservice,SUM(Inputs!$E$152:AS152)-IF(AND(AL4&lt;&gt;"",AM4=""),0,0),0)</f>
        <v>0</v>
      </c>
      <c r="AM8" s="5">
        <f ca="1">IF(AM4&gt;=Inservice,SUM(Inputs!$E$152:AT152)-IF(AND(AM4&lt;&gt;"",AN4=""),0,0),0)</f>
        <v>0</v>
      </c>
      <c r="AN8" s="5">
        <f ca="1">IF(AN4&gt;=Inservice,SUM(Inputs!$E$152:AU152)-IF(AND(AN4&lt;&gt;"",AO4=""),0,0),0)</f>
        <v>0</v>
      </c>
      <c r="AO8" s="5">
        <f ca="1">IF(AO4&gt;=Inservice,SUM(Inputs!$E$152:AV152)-IF(AND(AO4&lt;&gt;"",AP4=""),0,0),0)</f>
        <v>0</v>
      </c>
      <c r="AP8" s="5">
        <f ca="1">IF(AP4&gt;=Inservice,SUM(Inputs!$E$152:AW152)-IF(AND(AP4&lt;&gt;"",AQ4=""),0,0),0)</f>
        <v>0</v>
      </c>
      <c r="AQ8" s="5">
        <f ca="1">IF(AQ4&gt;=Inservice,SUM(Inputs!$E$152:AX152)-IF(AND(AQ4&lt;&gt;"",AR4=""),0,0),0)</f>
        <v>0</v>
      </c>
      <c r="AR8" s="5">
        <f ca="1">IF(AR4&gt;=Inservice,SUM(Inputs!$E$152:AY152)-IF(AND(AR4&lt;&gt;"",AS4=""),0,0),0)</f>
        <v>0</v>
      </c>
      <c r="AS8" s="5">
        <f ca="1">IF(AS4&gt;=Inservice,SUM(Inputs!$E$152:AZ152)-IF(AND(AS4&lt;&gt;"",AT4=""),0,0),0)</f>
        <v>0</v>
      </c>
      <c r="AT8" s="5">
        <f ca="1">IF(AT4&gt;=Inservice,SUM(Inputs!$E$152:BA152)-IF(AND(AT4&lt;&gt;"",AU4=""),0,0),0)</f>
        <v>0</v>
      </c>
      <c r="AU8" s="5">
        <f ca="1">IF(AU4&gt;=Inservice,SUM(Inputs!$E$152:BB152)-IF(AND(AU4&lt;&gt;"",AV4=""),0,0),0)</f>
        <v>0</v>
      </c>
      <c r="AV8" s="5">
        <f ca="1">IF(AV4&gt;=Inservice,SUM(Inputs!$E$152:BC152)-IF(AND(AV4&lt;&gt;"",AW4=""),0,0),0)</f>
        <v>0</v>
      </c>
      <c r="AW8" s="5">
        <f ca="1">IF(AW4&gt;=Inservice,SUM(Inputs!$E$152:BD152)-IF(AND(AW4&lt;&gt;"",AX4=""),0,0),0)</f>
        <v>0</v>
      </c>
      <c r="AX8" s="5">
        <f ca="1">IF(AX4&gt;=Inservice,SUM(Inputs!$E$152:BE152)-IF(AND(AX4&lt;&gt;"",AY4=""),0,0),0)</f>
        <v>0</v>
      </c>
      <c r="AY8" s="5">
        <f ca="1">IF(AY4&gt;=Inservice,SUM(Inputs!$E$152:BF152)-IF(AND(AY4&lt;&gt;"",AZ4=""),0,0),0)</f>
        <v>0</v>
      </c>
      <c r="AZ8" s="5">
        <f ca="1">IF(AZ4&gt;=Inservice,SUM(Inputs!$E$152:BG152)-IF(AND(AZ4&lt;&gt;"",BA4=""),0,0),0)</f>
        <v>0</v>
      </c>
      <c r="BA8" s="5">
        <f ca="1">IF(BA4&gt;=Inservice,SUM(Inputs!$E$152:BH152)-IF(AND(BA4&lt;&gt;"",BB4=""),0,0),0)</f>
        <v>0</v>
      </c>
      <c r="BB8" s="5">
        <f ca="1">IF(BB4&gt;=Inservice,SUM(Inputs!$E$152:BI152)-IF(AND(BB4&lt;&gt;"",BC4=""),0,0),0)</f>
        <v>0</v>
      </c>
      <c r="BC8" s="5">
        <f ca="1">IF(BC4&gt;=Inservice,SUM(Inputs!$E$152:BJ152)-IF(AND(BC4&lt;&gt;"",BD4=""),0,0),0)</f>
        <v>0</v>
      </c>
      <c r="BD8" s="5">
        <f ca="1">IF(BD4&gt;=Inservice,SUM(Inputs!$E$152:BK152)-IF(AND(BD4&lt;&gt;"",BE4=""),0,0),0)</f>
        <v>0</v>
      </c>
      <c r="BE8" s="5">
        <f ca="1">IF(BE4&gt;=Inservice,SUM(Inputs!$E$152:BL152)-IF(AND(BE4&lt;&gt;"",BF4=""),0,0),0)</f>
        <v>0</v>
      </c>
      <c r="BF8" s="5">
        <f ca="1">IF(BF4&gt;=Inservice,SUM(Inputs!$E$152:BM152)-IF(AND(BF4&lt;&gt;"",BG4=""),0,0),0)</f>
        <v>0</v>
      </c>
      <c r="BG8" s="5">
        <f ca="1">IF(BG4&gt;=Inservice,SUM(Inputs!$E$152:BN152)-IF(AND(BG4&lt;&gt;"",BH4=""),0,0),0)</f>
        <v>0</v>
      </c>
      <c r="BH8" s="5">
        <f ca="1">IF(BH4&gt;=Inservice,SUM(Inputs!$E$152:BO152)-IF(AND(BH4&lt;&gt;"",BI4=""),0,0),0)</f>
        <v>0</v>
      </c>
      <c r="BI8" s="5">
        <f ca="1">IF(BI4&gt;=Inservice,SUM(Inputs!$E$152:BP152)-IF(AND(BI4&lt;&gt;"",BJ4=""),0,0),0)</f>
        <v>0</v>
      </c>
      <c r="BJ8" s="5">
        <f ca="1">IF(BJ4&gt;=Inservice,SUM(Inputs!$E$152:BQ152)-IF(AND(BJ4&lt;&gt;"",BK4=""),0,0),0)</f>
        <v>0</v>
      </c>
      <c r="BK8" s="5">
        <f ca="1">IF(BK4&gt;=Inservice,SUM(Inputs!$E$152:BR152)-IF(AND(BK4&lt;&gt;"",BL4=""),0,0),0)</f>
        <v>0</v>
      </c>
      <c r="BL8" s="5">
        <f ca="1">IF(BL4&gt;=Inservice,SUM(Inputs!$E$152:BS152)-IF(AND(BL4&lt;&gt;"",BM4=""),0,0),0)</f>
        <v>0</v>
      </c>
      <c r="BM8" s="5">
        <f ca="1">IF(BM4&gt;=Inservice,SUM(Inputs!$E$152:BT152)-IF(AND(BM4&lt;&gt;"",BN4=""),0,0),0)</f>
        <v>0</v>
      </c>
      <c r="BN8" s="5">
        <f ca="1">IF(BN4&gt;=Inservice,SUM(Inputs!$E$152:BU152)-IF(AND(BN4&lt;&gt;"",BO4=""),0,0),0)</f>
        <v>0</v>
      </c>
      <c r="BO8" s="5">
        <f ca="1">IF(BO4&gt;=Inservice,SUM(Inputs!$E$152:BV152)-IF(AND(BO4&lt;&gt;"",BP4=""),0,0),0)</f>
        <v>0</v>
      </c>
      <c r="BP8" s="5">
        <f ca="1">IF(BP4&gt;=Inservice,SUM(Inputs!$E$152:BW152)-IF(AND(BP4&lt;&gt;"",BQ4=""),0,0),0)</f>
        <v>0</v>
      </c>
      <c r="BQ8" s="5">
        <f ca="1">IF(BQ4&gt;=Inservice,SUM(Inputs!$E$152:BX152)-IF(AND(BQ4&lt;&gt;"",BR4=""),0,0),0)</f>
        <v>0</v>
      </c>
      <c r="BR8" s="5">
        <f ca="1">IF(BR4&gt;=Inservice,SUM(Inputs!$E$152:BY152)-IF(AND(BR4&lt;&gt;"",BS4=""),0,0),0)</f>
        <v>0</v>
      </c>
      <c r="BS8" s="5">
        <f ca="1">IF(BS4&gt;=Inservice,SUM(Inputs!$E$152:BZ152)-IF(AND(BS4&lt;&gt;"",BT4=""),0,0),0)</f>
        <v>0</v>
      </c>
      <c r="BT8" s="5">
        <f ca="1">IF(BT4&gt;=Inservice,SUM(Inputs!$E$152:CA152)-IF(AND(BT4&lt;&gt;"",BU4=""),0,0),0)</f>
        <v>0</v>
      </c>
      <c r="BU8" s="5">
        <f ca="1">IF(BU4&gt;=Inservice,SUM(Inputs!$E$152:CB152)-IF(AND(BU4&lt;&gt;"",BV4=""),0,0),0)</f>
        <v>0</v>
      </c>
      <c r="BV8" s="5">
        <f ca="1">IF(BV4&gt;=Inservice,SUM(Inputs!$E$152:CC152)-IF(AND(BV4&lt;&gt;"",BW4=""),0,0),0)</f>
        <v>0</v>
      </c>
      <c r="BW8" s="5">
        <f ca="1">IF(BW4&gt;=Inservice,SUM(Inputs!$E$152:CD152)-IF(AND(BW4&lt;&gt;"",BX4=""),0,0),0)</f>
        <v>0</v>
      </c>
      <c r="BX8" s="5">
        <f ca="1">IF(BX4&gt;=Inservice,SUM(Inputs!$E$152:CE152)-IF(AND(BX4&lt;&gt;"",BY4=""),0,0),0)</f>
        <v>0</v>
      </c>
      <c r="BY8" s="5">
        <f ca="1">IF(BY4&gt;=Inservice,SUM(Inputs!$E$152:CF152)-IF(AND(BY4&lt;&gt;"",BZ4=""),0,0),0)</f>
        <v>0</v>
      </c>
      <c r="BZ8" s="5">
        <f ca="1">IF(BZ4&gt;=Inservice,SUM(Inputs!$E$152:CG152)-IF(AND(BZ4&lt;&gt;"",CA4=""),0,0),0)</f>
        <v>0</v>
      </c>
      <c r="CA8" s="5">
        <f ca="1">IF(CA4&gt;=Inservice,SUM(Inputs!$E$152:CH152)-IF(AND(CA4&lt;&gt;"",CB4=""),0,0),0)</f>
        <v>0</v>
      </c>
      <c r="CB8" s="5">
        <f ca="1">IF(CB4&gt;=Inservice,SUM(Inputs!$E$152:CI152)-IF(AND(CB4&lt;&gt;"",CC4=""),0,0),0)</f>
        <v>0</v>
      </c>
      <c r="CC8" s="5">
        <f ca="1">IF(CC4&gt;=Inservice,SUM(Inputs!$E$152:CJ152)-IF(AND(CC4&lt;&gt;"",CD4=""),0,0),0)</f>
        <v>0</v>
      </c>
      <c r="CD8" s="5">
        <f ca="1">IF(CD4&gt;=Inservice,SUM(Inputs!$E$152:CK152)-IF(AND(CD4&lt;&gt;"",CE4=""),0,0),0)</f>
        <v>0</v>
      </c>
      <c r="CE8" s="5"/>
    </row>
    <row r="9" spans="1:83" x14ac:dyDescent="0.25">
      <c r="A9" s="66" t="s">
        <v>110</v>
      </c>
      <c r="C9" s="5">
        <f ca="1">IF(C4&gt;=Inservice,0,SUM(Inputs!$E$152:E152)-IF(AND(C4&lt;&gt;"",D4=""),0,0))</f>
        <v>0</v>
      </c>
      <c r="D9" s="5">
        <f ca="1">IF(D4&gt;=Inservice,0,SUM(Inputs!$E$152:F152)-IF(AND(D4&lt;&gt;"",E4=""),0,0))</f>
        <v>0</v>
      </c>
      <c r="E9" s="5">
        <f ca="1">IF(E4&gt;=Inservice,0,SUM(Inputs!$E$152:G152)-IF(AND(E4&lt;&gt;"",F4=""),0,0))</f>
        <v>0</v>
      </c>
      <c r="F9" s="5">
        <f ca="1">IF(F4&gt;=Inservice,0,SUM(Inputs!$E$152:H152)-IF(AND(F4&lt;&gt;"",G4=""),0,0))</f>
        <v>0</v>
      </c>
      <c r="G9" s="5">
        <f ca="1">IF(G4&gt;=Inservice,0,SUM(Inputs!$E$152:I152)-IF(AND(G4&lt;&gt;"",H4=""),0,0))</f>
        <v>0</v>
      </c>
      <c r="H9" s="5">
        <f ca="1">IF(H4&gt;=Inservice,0,SUM(Inputs!$E$152:J152)-IF(AND(H4&lt;&gt;"",I4=""),0,0))</f>
        <v>0</v>
      </c>
      <c r="I9" s="5">
        <f ca="1">IF(I4&gt;=Inservice,0,SUM(Inputs!$E$152:K152)-IF(AND(I4&lt;&gt;"",J4=""),0,0))</f>
        <v>0</v>
      </c>
      <c r="J9" s="5">
        <f ca="1">IF(J4&gt;=Inservice,0,SUM(Inputs!$E$152:L152)-IF(AND(J4&lt;&gt;"",K4=""),0,0))</f>
        <v>0</v>
      </c>
      <c r="K9" s="5">
        <f ca="1">IF(K4&gt;=Inservice,0,SUM(Inputs!$E$152:M152)-IF(AND(K4&lt;&gt;"",L4=""),0,0))</f>
        <v>0</v>
      </c>
      <c r="L9" s="5">
        <f ca="1">IF(L4&gt;=Inservice,0,SUM(Inputs!$E$152:N152)-IF(AND(L4&lt;&gt;"",M4=""),0,0))</f>
        <v>0</v>
      </c>
      <c r="M9" s="5">
        <f ca="1">IF(M4&gt;=Inservice,0,SUM(Inputs!$E$152:O152)-IF(AND(M4&lt;&gt;"",N4=""),0,0))</f>
        <v>0</v>
      </c>
      <c r="N9" s="5">
        <f ca="1">IF(N4&gt;=Inservice,0,SUM(Inputs!$E$152:P152)-IF(AND(N4&lt;&gt;"",O4=""),0,0))</f>
        <v>0</v>
      </c>
      <c r="O9" s="5">
        <f ca="1">IF(O4&gt;=Inservice,0,SUM(Inputs!$E$152:Q152)-IF(AND(O4&lt;&gt;"",P4=""),0,0))</f>
        <v>0</v>
      </c>
      <c r="P9" s="5">
        <f ca="1">IF(P4&gt;=Inservice,0,SUM(Inputs!$E$152:Q152)-IF(AND(P4&lt;&gt;"",Q4=""),0,0))</f>
        <v>0</v>
      </c>
      <c r="Q9" s="5">
        <f ca="1">IF(Q4&gt;=Inservice,0,SUM(Inputs!$E$152:Q152)-IF(AND(Q4&lt;&gt;"",R4=""),0,0))</f>
        <v>0</v>
      </c>
      <c r="R9" s="5">
        <f ca="1">IF(R4&gt;=Inservice,0,SUM(Inputs!$E$152:Q152)-IF(AND(R4&lt;&gt;"",S4=""),0,0))</f>
        <v>0</v>
      </c>
      <c r="S9" s="5">
        <f ca="1">IF(S4&gt;=Inservice,0,SUM(Inputs!$E$152:Q152)-IF(AND(S4&lt;&gt;"",T4=""),0,0))</f>
        <v>0</v>
      </c>
      <c r="T9" s="5">
        <f ca="1">IF(T4&gt;=Inservice,0,SUM(Inputs!$E$152:Q152)-IF(AND(T4&lt;&gt;"",U4=""),0,0))</f>
        <v>0</v>
      </c>
      <c r="U9" s="5">
        <f ca="1">IF(U4&gt;=Inservice,0,SUM(Inputs!$E$152:Q152)-IF(AND(U4&lt;&gt;"",V4=""),0,0))</f>
        <v>0</v>
      </c>
      <c r="V9" s="5">
        <f ca="1">IF(V4&gt;=Inservice,0,SUM(Inputs!$E$152:Q152)-IF(AND(V4&lt;&gt;"",W4=""),0,0))</f>
        <v>0</v>
      </c>
      <c r="W9" s="5">
        <f ca="1">IF(W4&gt;=Inservice,0,SUM(Inputs!$E$152:AD152)-IF(AND(W4&lt;&gt;"",X4=""),0,0))</f>
        <v>0</v>
      </c>
      <c r="X9" s="5">
        <f ca="1">IF(X4&gt;=Inservice,0,SUM(Inputs!$E$152:AE152)-IF(AND(X4&lt;&gt;"",Y4=""),0,0))</f>
        <v>0</v>
      </c>
      <c r="Y9" s="5">
        <f ca="1">IF(Y4&gt;=Inservice,0,SUM(Inputs!$E$152:AF152)-IF(AND(Y4&lt;&gt;"",Z4=""),0,0))</f>
        <v>0</v>
      </c>
      <c r="Z9" s="5">
        <f ca="1">IF(Z4&gt;=Inservice,0,SUM(Inputs!$E$152:AG152)-IF(AND(Z4&lt;&gt;"",AA4=""),0,0))</f>
        <v>0</v>
      </c>
      <c r="AA9" s="5">
        <f ca="1">IF(AA4&gt;=Inservice,0,SUM(Inputs!$E$152:AH152)-IF(AND(AA4&lt;&gt;"",AB4=""),0,0))</f>
        <v>0</v>
      </c>
      <c r="AB9" s="5">
        <f ca="1">IF(AB4&gt;=Inservice,0,SUM(Inputs!$E$152:AI152)-IF(AND(AB4&lt;&gt;"",AC4=""),0,0))</f>
        <v>0</v>
      </c>
      <c r="AC9" s="5">
        <f ca="1">IF(AC4&gt;=Inservice,0,SUM(Inputs!$E$152:AJ152)-IF(AND(AC4&lt;&gt;"",AD4=""),0,0))</f>
        <v>0</v>
      </c>
      <c r="AD9" s="5">
        <f ca="1">IF(AD4&gt;=Inservice,0,SUM(Inputs!$E$152:AK152)-IF(AND(AD4&lt;&gt;"",AE4=""),0,0))</f>
        <v>0</v>
      </c>
      <c r="AE9" s="5">
        <f ca="1">IF(AE4&gt;=Inservice,0,SUM(Inputs!$E$152:AL152)-IF(AND(AE4&lt;&gt;"",AF4=""),0,0))</f>
        <v>0</v>
      </c>
      <c r="AF9" s="5">
        <f ca="1">IF(AF4&gt;=Inservice,0,SUM(Inputs!$E$152:AM152)-IF(AND(AF4&lt;&gt;"",AG4=""),0,0))</f>
        <v>0</v>
      </c>
      <c r="AG9" s="5">
        <f ca="1">IF(AG4&gt;=Inservice,0,SUM(Inputs!$E$152:AN152)-IF(AND(AG4&lt;&gt;"",AH4=""),0,0))</f>
        <v>0</v>
      </c>
      <c r="AH9" s="5">
        <f ca="1">IF(AH4&gt;=Inservice,0,SUM(Inputs!$E$152:AO152)-IF(AND(AH4&lt;&gt;"",AI4=""),0,0))</f>
        <v>0</v>
      </c>
      <c r="AI9" s="5">
        <f ca="1">IF(AI4&gt;=Inservice,0,SUM(Inputs!$E$152:AP152)-IF(AND(AI4&lt;&gt;"",AJ4=""),0,0))</f>
        <v>0</v>
      </c>
      <c r="AJ9" s="5">
        <f ca="1">IF(AJ4&gt;=Inservice,0,SUM(Inputs!$E$152:AQ152)-IF(AND(AJ4&lt;&gt;"",AK4=""),0,0))</f>
        <v>0</v>
      </c>
      <c r="AK9" s="5">
        <f ca="1">IF(AK4&gt;=Inservice,0,SUM(Inputs!$E$152:AR152)-IF(AND(AK4&lt;&gt;"",AL4=""),0,0))</f>
        <v>0</v>
      </c>
      <c r="AL9" s="5">
        <f ca="1">IF(AL4&gt;=Inservice,0,SUM(Inputs!$E$152:AS152)-IF(AND(AL4&lt;&gt;"",AM4=""),0,0))</f>
        <v>0</v>
      </c>
      <c r="AM9" s="5">
        <f ca="1">IF(AM4&gt;=Inservice,0,SUM(Inputs!$E$152:AT152)-IF(AND(AM4&lt;&gt;"",AN4=""),0,0))</f>
        <v>0</v>
      </c>
      <c r="AN9" s="5">
        <f ca="1">IF(AN4&gt;=Inservice,0,SUM(Inputs!$E$152:AU152)-IF(AND(AN4&lt;&gt;"",AO4=""),0,0))</f>
        <v>0</v>
      </c>
      <c r="AO9" s="5">
        <f ca="1">IF(AO4&gt;=Inservice,0,SUM(Inputs!$E$152:AV152)-IF(AND(AO4&lt;&gt;"",AP4=""),0,0))</f>
        <v>0</v>
      </c>
      <c r="AP9" s="5">
        <f ca="1">IF(AP4&gt;=Inservice,0,SUM(Inputs!$E$152:AW152)-IF(AND(AP4&lt;&gt;"",AQ4=""),0,0))</f>
        <v>0</v>
      </c>
      <c r="AQ9" s="5">
        <f ca="1">IF(AQ4&gt;=Inservice,0,SUM(Inputs!$E$152:AX152)-IF(AND(AQ4&lt;&gt;"",AR4=""),0,0))</f>
        <v>0</v>
      </c>
      <c r="AR9" s="5">
        <f ca="1">IF(AR4&gt;=Inservice,0,SUM(Inputs!$E$152:AY152)-IF(AND(AR4&lt;&gt;"",AS4=""),0,0))</f>
        <v>0</v>
      </c>
      <c r="AS9" s="5">
        <f ca="1">IF(AS4&gt;=Inservice,0,SUM(Inputs!$E$152:AZ152)-IF(AND(AS4&lt;&gt;"",AT4=""),0,0))</f>
        <v>0</v>
      </c>
      <c r="AT9" s="5">
        <f ca="1">IF(AT4&gt;=Inservice,0,SUM(Inputs!$E$152:BA152)-IF(AND(AT4&lt;&gt;"",AU4=""),0,0))</f>
        <v>0</v>
      </c>
      <c r="AU9" s="5">
        <f ca="1">IF(AU4&gt;=Inservice,0,SUM(Inputs!$E$152:BB152)-IF(AND(AU4&lt;&gt;"",AV4=""),0,0))</f>
        <v>0</v>
      </c>
      <c r="AV9" s="5">
        <f ca="1">IF(AV4&gt;=Inservice,0,SUM(Inputs!$E$152:BC152)-IF(AND(AV4&lt;&gt;"",AW4=""),0,0))</f>
        <v>0</v>
      </c>
      <c r="AW9" s="5">
        <f ca="1">IF(AW4&gt;=Inservice,0,SUM(Inputs!$E$152:BD152)-IF(AND(AW4&lt;&gt;"",AX4=""),0,0))</f>
        <v>0</v>
      </c>
      <c r="AX9" s="5">
        <f ca="1">IF(AX4&gt;=Inservice,0,SUM(Inputs!$E$152:BE152)-IF(AND(AX4&lt;&gt;"",AY4=""),0,0))</f>
        <v>0</v>
      </c>
      <c r="AY9" s="5">
        <f ca="1">IF(AY4&gt;=Inservice,0,SUM(Inputs!$E$152:BF152)-IF(AND(AY4&lt;&gt;"",AZ4=""),0,0))</f>
        <v>0</v>
      </c>
      <c r="AZ9" s="5">
        <f ca="1">IF(AZ4&gt;=Inservice,0,SUM(Inputs!$E$152:BG152)-IF(AND(AZ4&lt;&gt;"",BA4=""),0,0))</f>
        <v>0</v>
      </c>
      <c r="BA9" s="5">
        <f ca="1">IF(BA4&gt;=Inservice,0,SUM(Inputs!$E$152:BH152)-IF(AND(BA4&lt;&gt;"",BB4=""),0,0))</f>
        <v>0</v>
      </c>
      <c r="BB9" s="5">
        <f ca="1">IF(BB4&gt;=Inservice,0,SUM(Inputs!$E$152:BI152)-IF(AND(BB4&lt;&gt;"",BC4=""),0,0))</f>
        <v>0</v>
      </c>
      <c r="BC9" s="5">
        <f ca="1">IF(BC4&gt;=Inservice,0,SUM(Inputs!$E$152:BJ152)-IF(AND(BC4&lt;&gt;"",BD4=""),0,0))</f>
        <v>0</v>
      </c>
      <c r="BD9" s="5">
        <f ca="1">IF(BD4&gt;=Inservice,0,SUM(Inputs!$E$152:BK152)-IF(AND(BD4&lt;&gt;"",BE4=""),0,0))</f>
        <v>0</v>
      </c>
      <c r="BE9" s="5">
        <f ca="1">IF(BE4&gt;=Inservice,0,SUM(Inputs!$E$152:BL152)-IF(AND(BE4&lt;&gt;"",BF4=""),0,0))</f>
        <v>0</v>
      </c>
      <c r="BF9" s="5">
        <f ca="1">IF(BF4&gt;=Inservice,0,SUM(Inputs!$E$152:BM152)-IF(AND(BF4&lt;&gt;"",BG4=""),0,0))</f>
        <v>0</v>
      </c>
      <c r="BG9" s="5">
        <f ca="1">IF(BG4&gt;=Inservice,0,SUM(Inputs!$E$152:BN152)-IF(AND(BG4&lt;&gt;"",BH4=""),0,0))</f>
        <v>0</v>
      </c>
      <c r="BH9" s="5">
        <f ca="1">IF(BH4&gt;=Inservice,0,SUM(Inputs!$E$152:BO152)-IF(AND(BH4&lt;&gt;"",BI4=""),0,0))</f>
        <v>0</v>
      </c>
      <c r="BI9" s="5">
        <f ca="1">IF(BI4&gt;=Inservice,0,SUM(Inputs!$E$152:BP152)-IF(AND(BI4&lt;&gt;"",BJ4=""),0,0))</f>
        <v>0</v>
      </c>
      <c r="BJ9" s="5">
        <f ca="1">IF(BJ4&gt;=Inservice,0,SUM(Inputs!$E$152:BQ152)-IF(AND(BJ4&lt;&gt;"",BK4=""),0,0))</f>
        <v>0</v>
      </c>
      <c r="BK9" s="5">
        <f ca="1">IF(BK4&gt;=Inservice,0,SUM(Inputs!$E$152:BR152)-IF(AND(BK4&lt;&gt;"",BL4=""),0,0))</f>
        <v>0</v>
      </c>
      <c r="BL9" s="5">
        <f ca="1">IF(BL4&gt;=Inservice,0,SUM(Inputs!$E$152:BS152)-IF(AND(BL4&lt;&gt;"",BM4=""),0,0))</f>
        <v>0</v>
      </c>
      <c r="BM9" s="5">
        <f ca="1">IF(BM4&gt;=Inservice,0,SUM(Inputs!$E$152:BT152)-IF(AND(BM4&lt;&gt;"",BN4=""),0,0))</f>
        <v>0</v>
      </c>
      <c r="BN9" s="5">
        <f ca="1">IF(BN4&gt;=Inservice,0,SUM(Inputs!$E$152:BU152)-IF(AND(BN4&lt;&gt;"",BO4=""),0,0))</f>
        <v>0</v>
      </c>
      <c r="BO9" s="5">
        <f ca="1">IF(BO4&gt;=Inservice,0,SUM(Inputs!$E$152:BV152)-IF(AND(BO4&lt;&gt;"",BP4=""),0,0))</f>
        <v>0</v>
      </c>
      <c r="BP9" s="5">
        <f ca="1">IF(BP4&gt;=Inservice,0,SUM(Inputs!$E$152:BW152)-IF(AND(BP4&lt;&gt;"",BQ4=""),0,0))</f>
        <v>0</v>
      </c>
      <c r="BQ9" s="5">
        <f ca="1">IF(BQ4&gt;=Inservice,0,SUM(Inputs!$E$152:BX152)-IF(AND(BQ4&lt;&gt;"",BR4=""),0,0))</f>
        <v>0</v>
      </c>
      <c r="BR9" s="5">
        <f ca="1">IF(BR4&gt;=Inservice,0,SUM(Inputs!$E$152:BY152)-IF(AND(BR4&lt;&gt;"",BS4=""),0,0))</f>
        <v>0</v>
      </c>
      <c r="BS9" s="5">
        <f ca="1">IF(BS4&gt;=Inservice,0,SUM(Inputs!$E$152:BZ152)-IF(AND(BS4&lt;&gt;"",BT4=""),0,0))</f>
        <v>0</v>
      </c>
      <c r="BT9" s="5">
        <f ca="1">IF(BT4&gt;=Inservice,0,SUM(Inputs!$E$152:CA152)-IF(AND(BT4&lt;&gt;"",BU4=""),0,0))</f>
        <v>0</v>
      </c>
      <c r="BU9" s="5">
        <f ca="1">IF(BU4&gt;=Inservice,0,SUM(Inputs!$E$152:CB152)-IF(AND(BU4&lt;&gt;"",BV4=""),0,0))</f>
        <v>0</v>
      </c>
      <c r="BV9" s="5">
        <f ca="1">IF(BV4&gt;=Inservice,0,SUM(Inputs!$E$152:CC152)-IF(AND(BV4&lt;&gt;"",BW4=""),0,0))</f>
        <v>0</v>
      </c>
      <c r="BW9" s="5">
        <f ca="1">IF(BW4&gt;=Inservice,0,SUM(Inputs!$E$152:CD152)-IF(AND(BW4&lt;&gt;"",BX4=""),0,0))</f>
        <v>0</v>
      </c>
      <c r="BX9" s="5">
        <f ca="1">IF(BX4&gt;=Inservice,0,SUM(Inputs!$E$152:CE152)-IF(AND(BX4&lt;&gt;"",BY4=""),0,0))</f>
        <v>0</v>
      </c>
      <c r="BY9" s="5">
        <f ca="1">IF(BY4&gt;=Inservice,0,SUM(Inputs!$E$152:CF152)-IF(AND(BY4&lt;&gt;"",BZ4=""),0,0))</f>
        <v>0</v>
      </c>
      <c r="BZ9" s="5">
        <f ca="1">IF(BZ4&gt;=Inservice,0,SUM(Inputs!$E$152:CG152)-IF(AND(BZ4&lt;&gt;"",CA4=""),0,0))</f>
        <v>0</v>
      </c>
      <c r="CA9" s="5">
        <f ca="1">IF(CA4&gt;=Inservice,0,SUM(Inputs!$E$152:CH152)-IF(AND(CA4&lt;&gt;"",CB4=""),0,0))</f>
        <v>0</v>
      </c>
      <c r="CB9" s="5">
        <f ca="1">IF(CB4&gt;=Inservice,0,SUM(Inputs!$E$152:CI152)-IF(AND(CB4&lt;&gt;"",CC4=""),0,0))</f>
        <v>0</v>
      </c>
      <c r="CC9" s="5">
        <f ca="1">IF(CC4&gt;=Inservice,0,SUM(Inputs!$E$152:CJ152)-IF(AND(CC4&lt;&gt;"",CD4=""),0,0))</f>
        <v>0</v>
      </c>
      <c r="CD9" s="5">
        <f ca="1">IF(CD4&gt;=Inservice,0,SUM(Inputs!$E$152:CK152)-IF(AND(CD4&lt;&gt;"",CE4=""),0,0))</f>
        <v>0</v>
      </c>
      <c r="CE9" s="5"/>
    </row>
    <row r="10" spans="1:83" x14ac:dyDescent="0.25">
      <c r="A10" s="66" t="s">
        <v>111</v>
      </c>
      <c r="C10" s="5">
        <f ca="1">'Depreciation-Alt#3'!C34</f>
        <v>0</v>
      </c>
      <c r="D10" s="5">
        <f ca="1">'Depreciation-Alt#3'!D34+C10</f>
        <v>0</v>
      </c>
      <c r="E10" s="5">
        <f ca="1">'Depreciation-Alt#3'!E34+D10</f>
        <v>0</v>
      </c>
      <c r="F10" s="5">
        <f ca="1">'Depreciation-Alt#3'!F34+E10</f>
        <v>0</v>
      </c>
      <c r="G10" s="5">
        <f ca="1">'Depreciation-Alt#3'!G34+F10</f>
        <v>0</v>
      </c>
      <c r="H10" s="5">
        <f ca="1">'Depreciation-Alt#3'!H34+G10</f>
        <v>0</v>
      </c>
      <c r="I10" s="5">
        <f ca="1">'Depreciation-Alt#3'!I34+H10</f>
        <v>0</v>
      </c>
      <c r="J10" s="5">
        <f ca="1">'Depreciation-Alt#3'!J34+I10</f>
        <v>0</v>
      </c>
      <c r="K10" s="5">
        <f ca="1">'Depreciation-Alt#3'!K34+J10</f>
        <v>0</v>
      </c>
      <c r="L10" s="5">
        <f ca="1">'Depreciation-Alt#3'!L34+K10</f>
        <v>0</v>
      </c>
      <c r="M10" s="5">
        <f ca="1">'Depreciation-Alt#3'!M34+L10</f>
        <v>0</v>
      </c>
      <c r="N10" s="5">
        <f ca="1">'Depreciation-Alt#3'!N34+M10</f>
        <v>0</v>
      </c>
      <c r="O10" s="5">
        <f ca="1">'Depreciation-Alt#3'!O34+N10</f>
        <v>0</v>
      </c>
      <c r="P10" s="5">
        <f ca="1">'Depreciation-Alt#3'!P34+O10</f>
        <v>0</v>
      </c>
      <c r="Q10" s="5">
        <f ca="1">'Depreciation-Alt#3'!Q34+P10</f>
        <v>0</v>
      </c>
      <c r="R10" s="5">
        <f ca="1">'Depreciation-Alt#3'!R34+Q10</f>
        <v>0</v>
      </c>
      <c r="S10" s="5">
        <f ca="1">'Depreciation-Alt#3'!S34+R10</f>
        <v>0</v>
      </c>
      <c r="T10" s="5">
        <f ca="1">'Depreciation-Alt#3'!T34+S10</f>
        <v>0</v>
      </c>
      <c r="U10" s="5">
        <f ca="1">'Depreciation-Alt#3'!U34+T10</f>
        <v>0</v>
      </c>
      <c r="V10" s="5">
        <f ca="1">'Depreciation-Alt#3'!V34+U10</f>
        <v>0</v>
      </c>
      <c r="W10" s="5">
        <f ca="1">'Depreciation-Alt#3'!W34+V10</f>
        <v>0</v>
      </c>
      <c r="X10" s="5">
        <f ca="1">'Depreciation-Alt#3'!X34+W10</f>
        <v>0</v>
      </c>
      <c r="Y10" s="5">
        <f ca="1">'Depreciation-Alt#3'!Y34+X10</f>
        <v>0</v>
      </c>
      <c r="Z10" s="5">
        <f ca="1">'Depreciation-Alt#3'!Z34+Y10</f>
        <v>0</v>
      </c>
      <c r="AA10" s="5">
        <f ca="1">'Depreciation-Alt#3'!AA34+Z10</f>
        <v>0</v>
      </c>
      <c r="AB10" s="5">
        <f ca="1">'Depreciation-Alt#3'!AB34+AA10</f>
        <v>0</v>
      </c>
      <c r="AC10" s="5">
        <f ca="1">'Depreciation-Alt#3'!AC34+AB10</f>
        <v>0</v>
      </c>
      <c r="AD10" s="5">
        <f ca="1">'Depreciation-Alt#3'!AD34+AC10</f>
        <v>0</v>
      </c>
      <c r="AE10" s="5">
        <f ca="1">'Depreciation-Alt#3'!AE34+AD10</f>
        <v>0</v>
      </c>
      <c r="AF10" s="5">
        <f ca="1">'Depreciation-Alt#3'!AF34+AE10</f>
        <v>0</v>
      </c>
      <c r="AG10" s="5">
        <f ca="1">'Depreciation-Alt#3'!AG34+AF10</f>
        <v>0</v>
      </c>
      <c r="AH10" s="5">
        <f ca="1">'Depreciation-Alt#3'!AH34+AG10</f>
        <v>0</v>
      </c>
      <c r="AI10" s="5">
        <f ca="1">'Depreciation-Alt#3'!AI34+AH10</f>
        <v>0</v>
      </c>
      <c r="AJ10" s="5">
        <f ca="1">'Depreciation-Alt#3'!AJ34+AI10</f>
        <v>0</v>
      </c>
      <c r="AK10" s="5">
        <f ca="1">'Depreciation-Alt#3'!AK34+AJ10</f>
        <v>0</v>
      </c>
      <c r="AL10" s="5">
        <f ca="1">'Depreciation-Alt#3'!AL34+AK10</f>
        <v>0</v>
      </c>
      <c r="AM10" s="5">
        <f ca="1">'Depreciation-Alt#3'!AM34+AL10</f>
        <v>0</v>
      </c>
      <c r="AN10" s="5">
        <f ca="1">'Depreciation-Alt#3'!AN34+AM10</f>
        <v>0</v>
      </c>
      <c r="AO10" s="5">
        <f ca="1">'Depreciation-Alt#3'!AO34+AN10</f>
        <v>0</v>
      </c>
      <c r="AP10" s="5">
        <f ca="1">'Depreciation-Alt#3'!AP34+AO10</f>
        <v>0</v>
      </c>
      <c r="AQ10" s="5">
        <f ca="1">'Depreciation-Alt#3'!AQ34+AP10</f>
        <v>0</v>
      </c>
      <c r="AR10" s="5">
        <f ca="1">'Depreciation-Alt#3'!AR34+AQ10</f>
        <v>0</v>
      </c>
      <c r="AS10" s="5">
        <f ca="1">'Depreciation-Alt#3'!AS34+AR10</f>
        <v>0</v>
      </c>
      <c r="AT10" s="5">
        <f ca="1">'Depreciation-Alt#3'!AT34+AS10</f>
        <v>0</v>
      </c>
      <c r="AU10" s="5">
        <f ca="1">'Depreciation-Alt#3'!AU34+AT10</f>
        <v>0</v>
      </c>
      <c r="AV10" s="5">
        <f ca="1">'Depreciation-Alt#3'!AV34+AU10</f>
        <v>0</v>
      </c>
      <c r="AW10" s="5">
        <f ca="1">'Depreciation-Alt#3'!AW34+AV10</f>
        <v>0</v>
      </c>
      <c r="AX10" s="5">
        <f ca="1">'Depreciation-Alt#3'!AX34+AW10</f>
        <v>0</v>
      </c>
      <c r="AY10" s="5">
        <f ca="1">'Depreciation-Alt#3'!AY34+AX10</f>
        <v>0</v>
      </c>
      <c r="AZ10" s="5">
        <f ca="1">'Depreciation-Alt#3'!AZ34+AY10</f>
        <v>0</v>
      </c>
      <c r="BA10" s="5">
        <f ca="1">'Depreciation-Alt#3'!BA34+AZ10</f>
        <v>0</v>
      </c>
      <c r="BB10" s="5">
        <f ca="1">'Depreciation-Alt#3'!BB34+BA10</f>
        <v>0</v>
      </c>
      <c r="BC10" s="5">
        <f ca="1">'Depreciation-Alt#3'!BC34+BB10</f>
        <v>0</v>
      </c>
      <c r="BD10" s="5">
        <f ca="1">'Depreciation-Alt#3'!BD34+BC10</f>
        <v>0</v>
      </c>
      <c r="BE10" s="5">
        <f ca="1">'Depreciation-Alt#3'!BE34+BD10</f>
        <v>0</v>
      </c>
      <c r="BF10" s="5">
        <f ca="1">'Depreciation-Alt#3'!BF34+BE10</f>
        <v>0</v>
      </c>
      <c r="BG10" s="5">
        <f ca="1">'Depreciation-Alt#3'!BG34+BF10</f>
        <v>0</v>
      </c>
      <c r="BH10" s="5">
        <f ca="1">'Depreciation-Alt#3'!BH34+BG10</f>
        <v>0</v>
      </c>
      <c r="BI10" s="5">
        <f ca="1">'Depreciation-Alt#3'!BI34+BH10</f>
        <v>0</v>
      </c>
      <c r="BJ10" s="5">
        <f ca="1">'Depreciation-Alt#3'!BJ34+BI10</f>
        <v>0</v>
      </c>
      <c r="BK10" s="5">
        <f ca="1">'Depreciation-Alt#3'!BK34+BJ10</f>
        <v>0</v>
      </c>
      <c r="BL10" s="5">
        <f ca="1">'Depreciation-Alt#3'!BL34+BK10</f>
        <v>0</v>
      </c>
      <c r="BM10" s="5">
        <f ca="1">'Depreciation-Alt#3'!BM34+BL10</f>
        <v>0</v>
      </c>
      <c r="BN10" s="5">
        <f ca="1">'Depreciation-Alt#3'!BN34+BM10</f>
        <v>0</v>
      </c>
      <c r="BO10" s="5">
        <f ca="1">'Depreciation-Alt#3'!BO34+BN10</f>
        <v>0</v>
      </c>
      <c r="BP10" s="5">
        <f ca="1">'Depreciation-Alt#3'!BP34+BO10</f>
        <v>0</v>
      </c>
      <c r="BQ10" s="5">
        <f ca="1">'Depreciation-Alt#3'!BQ34+BP10</f>
        <v>0</v>
      </c>
      <c r="BR10" s="5">
        <f ca="1">'Depreciation-Alt#3'!BR34+BQ10</f>
        <v>0</v>
      </c>
      <c r="BS10" s="5">
        <f ca="1">'Depreciation-Alt#3'!BS34+BR10</f>
        <v>0</v>
      </c>
      <c r="BT10" s="5">
        <f ca="1">'Depreciation-Alt#3'!BT34+BS10</f>
        <v>0</v>
      </c>
      <c r="BU10" s="5">
        <f ca="1">'Depreciation-Alt#3'!BU34+BT10</f>
        <v>0</v>
      </c>
      <c r="BV10" s="5">
        <f ca="1">'Depreciation-Alt#3'!BV34+BU10</f>
        <v>0</v>
      </c>
      <c r="BW10" s="5">
        <f ca="1">'Depreciation-Alt#3'!BW34+BV10</f>
        <v>0</v>
      </c>
      <c r="BX10" s="5">
        <f ca="1">'Depreciation-Alt#3'!BX34+BW10</f>
        <v>0</v>
      </c>
      <c r="BY10" s="5">
        <f ca="1">'Depreciation-Alt#3'!BY34+BX10</f>
        <v>0</v>
      </c>
      <c r="BZ10" s="5">
        <f ca="1">'Depreciation-Alt#3'!BZ34+BY10</f>
        <v>0</v>
      </c>
      <c r="CA10" s="5">
        <f ca="1">'Depreciation-Alt#3'!CA34+BZ10</f>
        <v>0</v>
      </c>
      <c r="CB10" s="5">
        <f ca="1">'Depreciation-Alt#3'!CB34+CA10</f>
        <v>0</v>
      </c>
      <c r="CC10" s="5">
        <f ca="1">'Depreciation-Alt#3'!CC34+CB10</f>
        <v>0</v>
      </c>
      <c r="CD10" s="5">
        <f ca="1">'Depreciation-Alt#3'!CD34+CC10</f>
        <v>0</v>
      </c>
      <c r="CE10" s="5"/>
    </row>
    <row r="11" spans="1:83" s="30" customFormat="1" x14ac:dyDescent="0.25">
      <c r="A11" s="66" t="s">
        <v>206</v>
      </c>
      <c r="C11" s="61">
        <f ca="1">('Depreciation-Alt#3'!C$60-'Depreciation-Alt#3'!C$34)*BookIncomeTax</f>
        <v>0</v>
      </c>
      <c r="D11" s="61">
        <f ca="1">(('Depreciation-Alt#3'!D$60-'Depreciation-Alt#3'!D$34)*BookIncomeTax)+C11</f>
        <v>0</v>
      </c>
      <c r="E11" s="61">
        <f ca="1">(('Depreciation-Alt#3'!E$60-'Depreciation-Alt#3'!E$34)*BookIncomeTax)+D11</f>
        <v>0</v>
      </c>
      <c r="F11" s="61">
        <f ca="1">(('Depreciation-Alt#3'!F$60-'Depreciation-Alt#3'!F$34)*BookIncomeTax)+E11</f>
        <v>0</v>
      </c>
      <c r="G11" s="61">
        <f ca="1">(('Depreciation-Alt#3'!G$60-'Depreciation-Alt#3'!G$34)*BookIncomeTax)+F11</f>
        <v>0</v>
      </c>
      <c r="H11" s="61">
        <f ca="1">(('Depreciation-Alt#3'!H$60-'Depreciation-Alt#3'!H$34)*BookIncomeTax)+G11</f>
        <v>0</v>
      </c>
      <c r="I11" s="61">
        <f ca="1">(('Depreciation-Alt#3'!I$60-'Depreciation-Alt#3'!I$34)*BookIncomeTax)+H11</f>
        <v>0</v>
      </c>
      <c r="J11" s="61">
        <f ca="1">(('Depreciation-Alt#3'!J$60-'Depreciation-Alt#3'!J$34)*BookIncomeTax)+I11</f>
        <v>0</v>
      </c>
      <c r="K11" s="61">
        <f ca="1">(('Depreciation-Alt#3'!K$60-'Depreciation-Alt#3'!K$34)*BookIncomeTax)+J11</f>
        <v>0</v>
      </c>
      <c r="L11" s="61">
        <f ca="1">(('Depreciation-Alt#3'!L$60-'Depreciation-Alt#3'!L$34)*BookIncomeTax)+K11</f>
        <v>0</v>
      </c>
      <c r="M11" s="61">
        <f ca="1">(('Depreciation-Alt#3'!M$60-'Depreciation-Alt#3'!M$34)*BookIncomeTax)+L11</f>
        <v>0</v>
      </c>
      <c r="N11" s="61">
        <f ca="1">(('Depreciation-Alt#3'!N$60-'Depreciation-Alt#3'!N$34)*BookIncomeTax)+M11</f>
        <v>0</v>
      </c>
      <c r="O11" s="61">
        <f ca="1">(('Depreciation-Alt#3'!O$60-'Depreciation-Alt#3'!O$34)*BookIncomeTax)+N11</f>
        <v>0</v>
      </c>
      <c r="P11" s="61">
        <f ca="1">(('Depreciation-Alt#3'!P$60-'Depreciation-Alt#3'!P$34)*BookIncomeTax)+O11</f>
        <v>0</v>
      </c>
      <c r="Q11" s="61">
        <f ca="1">(('Depreciation-Alt#3'!Q$60-'Depreciation-Alt#3'!Q$34)*BookIncomeTax)+P11</f>
        <v>0</v>
      </c>
      <c r="R11" s="61">
        <f ca="1">(('Depreciation-Alt#3'!R$60-'Depreciation-Alt#3'!R$34)*BookIncomeTax)+Q11</f>
        <v>0</v>
      </c>
      <c r="S11" s="61">
        <f ca="1">(('Depreciation-Alt#3'!S$60-'Depreciation-Alt#3'!S$34)*BookIncomeTax)+R11</f>
        <v>0</v>
      </c>
      <c r="T11" s="61">
        <f ca="1">(('Depreciation-Alt#3'!T$60-'Depreciation-Alt#3'!T$34)*BookIncomeTax)+S11</f>
        <v>0</v>
      </c>
      <c r="U11" s="61">
        <f ca="1">(('Depreciation-Alt#3'!U$60-'Depreciation-Alt#3'!U$34)*BookIncomeTax)+T11</f>
        <v>0</v>
      </c>
      <c r="V11" s="61">
        <f ca="1">(('Depreciation-Alt#3'!V$60-'Depreciation-Alt#3'!V$34)*BookIncomeTax)+U11</f>
        <v>0</v>
      </c>
      <c r="W11" s="61">
        <f ca="1">(('Depreciation-Alt#3'!W$60-'Depreciation-Alt#3'!W$34)*BookIncomeTax)+V11</f>
        <v>0</v>
      </c>
      <c r="X11" s="61">
        <f ca="1">(('Depreciation-Alt#3'!X$60-'Depreciation-Alt#3'!X$34)*BookIncomeTax)+W11</f>
        <v>0</v>
      </c>
      <c r="Y11" s="61">
        <f ca="1">(('Depreciation-Alt#3'!Y$60-'Depreciation-Alt#3'!Y$34)*BookIncomeTax)+X11</f>
        <v>0</v>
      </c>
      <c r="Z11" s="61">
        <f ca="1">(('Depreciation-Alt#3'!Z$60-'Depreciation-Alt#3'!Z$34)*BookIncomeTax)+Y11</f>
        <v>0</v>
      </c>
      <c r="AA11" s="61">
        <f ca="1">(('Depreciation-Alt#3'!AA$60-'Depreciation-Alt#3'!AA$34)*BookIncomeTax)+Z11</f>
        <v>0</v>
      </c>
      <c r="AB11" s="61">
        <f ca="1">(('Depreciation-Alt#3'!AB$60-'Depreciation-Alt#3'!AB$34)*BookIncomeTax)+AA11</f>
        <v>0</v>
      </c>
      <c r="AC11" s="61">
        <f ca="1">(('Depreciation-Alt#3'!AC$60-'Depreciation-Alt#3'!AC$34)*BookIncomeTax)+AB11</f>
        <v>0</v>
      </c>
      <c r="AD11" s="61">
        <f ca="1">(('Depreciation-Alt#3'!AD$60-'Depreciation-Alt#3'!AD$34)*BookIncomeTax)+AC11</f>
        <v>0</v>
      </c>
      <c r="AE11" s="61">
        <f ca="1">(('Depreciation-Alt#3'!AE$60-'Depreciation-Alt#3'!AE$34)*BookIncomeTax)+AD11</f>
        <v>0</v>
      </c>
      <c r="AF11" s="61">
        <f ca="1">(('Depreciation-Alt#3'!AF$60-'Depreciation-Alt#3'!AF$34)*BookIncomeTax)+AE11</f>
        <v>0</v>
      </c>
      <c r="AG11" s="61">
        <f ca="1">(('Depreciation-Alt#3'!AG$60-'Depreciation-Alt#3'!AG$34)*BookIncomeTax)+AF11</f>
        <v>0</v>
      </c>
      <c r="AH11" s="61">
        <f ca="1">(('Depreciation-Alt#3'!AH$60-'Depreciation-Alt#3'!AH$34)*BookIncomeTax)+AG11</f>
        <v>0</v>
      </c>
      <c r="AI11" s="61">
        <f ca="1">(('Depreciation-Alt#3'!AI$60-'Depreciation-Alt#3'!AI$34)*BookIncomeTax)+AH11</f>
        <v>0</v>
      </c>
      <c r="AJ11" s="61">
        <f ca="1">(('Depreciation-Alt#3'!AJ$60-'Depreciation-Alt#3'!AJ$34)*BookIncomeTax)+AI11</f>
        <v>0</v>
      </c>
      <c r="AK11" s="61">
        <f ca="1">(('Depreciation-Alt#3'!AK$60-'Depreciation-Alt#3'!AK$34)*BookIncomeTax)+AJ11</f>
        <v>0</v>
      </c>
      <c r="AL11" s="61">
        <f ca="1">(('Depreciation-Alt#3'!AL$60-'Depreciation-Alt#3'!AL$34)*BookIncomeTax)+AK11</f>
        <v>0</v>
      </c>
      <c r="AM11" s="61">
        <f ca="1">(('Depreciation-Alt#3'!AM$60-'Depreciation-Alt#3'!AM$34)*BookIncomeTax)+AL11</f>
        <v>0</v>
      </c>
      <c r="AN11" s="61">
        <f ca="1">(('Depreciation-Alt#3'!AN$60-'Depreciation-Alt#3'!AN$34)*BookIncomeTax)+AM11</f>
        <v>0</v>
      </c>
      <c r="AO11" s="61">
        <f ca="1">(('Depreciation-Alt#3'!AO$60-'Depreciation-Alt#3'!AO$34)*BookIncomeTax)+AN11</f>
        <v>0</v>
      </c>
      <c r="AP11" s="61">
        <f ca="1">(('Depreciation-Alt#3'!AP$60-'Depreciation-Alt#3'!AP$34)*BookIncomeTax)+AO11</f>
        <v>0</v>
      </c>
      <c r="AQ11" s="61">
        <f ca="1">(('Depreciation-Alt#3'!AQ$60-'Depreciation-Alt#3'!AQ$34)*BookIncomeTax)+AP11</f>
        <v>0</v>
      </c>
      <c r="AR11" s="61">
        <f ca="1">(('Depreciation-Alt#3'!AR$60-'Depreciation-Alt#3'!AR$34)*BookIncomeTax)+AQ11</f>
        <v>0</v>
      </c>
      <c r="AS11" s="61">
        <f ca="1">(('Depreciation-Alt#3'!AS$60-'Depreciation-Alt#3'!AS$34)*BookIncomeTax)+AR11</f>
        <v>0</v>
      </c>
      <c r="AT11" s="61">
        <f ca="1">(('Depreciation-Alt#3'!AT$60-'Depreciation-Alt#3'!AT$34)*BookIncomeTax)+AS11</f>
        <v>0</v>
      </c>
      <c r="AU11" s="61">
        <f ca="1">(('Depreciation-Alt#3'!AU$60-'Depreciation-Alt#3'!AU$34)*BookIncomeTax)+AT11</f>
        <v>0</v>
      </c>
      <c r="AV11" s="61">
        <f ca="1">(('Depreciation-Alt#3'!AV$60-'Depreciation-Alt#3'!AV$34)*BookIncomeTax)+AU11</f>
        <v>0</v>
      </c>
      <c r="AW11" s="61">
        <f ca="1">(('Depreciation-Alt#3'!AW$60-'Depreciation-Alt#3'!AW$34)*BookIncomeTax)+AV11</f>
        <v>0</v>
      </c>
      <c r="AX11" s="61">
        <f ca="1">(('Depreciation-Alt#3'!AX$60-'Depreciation-Alt#3'!AX$34)*BookIncomeTax)+AW11</f>
        <v>0</v>
      </c>
      <c r="AY11" s="61">
        <f ca="1">(('Depreciation-Alt#3'!AY$60-'Depreciation-Alt#3'!AY$34)*BookIncomeTax)+AX11</f>
        <v>0</v>
      </c>
      <c r="AZ11" s="61">
        <f ca="1">(('Depreciation-Alt#3'!AZ$60-'Depreciation-Alt#3'!AZ$34)*BookIncomeTax)+AY11</f>
        <v>0</v>
      </c>
      <c r="BA11" s="61">
        <f ca="1">(('Depreciation-Alt#3'!BA$60-'Depreciation-Alt#3'!BA$34)*BookIncomeTax)+AZ11</f>
        <v>0</v>
      </c>
      <c r="BB11" s="61">
        <f ca="1">(('Depreciation-Alt#3'!BB$60-'Depreciation-Alt#3'!BB$34)*BookIncomeTax)+BA11</f>
        <v>0</v>
      </c>
      <c r="BC11" s="61">
        <f ca="1">(('Depreciation-Alt#3'!BC$60-'Depreciation-Alt#3'!BC$34)*BookIncomeTax)+BB11</f>
        <v>0</v>
      </c>
      <c r="BD11" s="61">
        <f ca="1">(('Depreciation-Alt#3'!BD$60-'Depreciation-Alt#3'!BD$34)*BookIncomeTax)+BC11</f>
        <v>0</v>
      </c>
      <c r="BE11" s="61">
        <f ca="1">(('Depreciation-Alt#3'!BE$60-'Depreciation-Alt#3'!BE$34)*BookIncomeTax)+BD11</f>
        <v>0</v>
      </c>
      <c r="BF11" s="61">
        <f ca="1">(('Depreciation-Alt#3'!BF$60-'Depreciation-Alt#3'!BF$34)*BookIncomeTax)+BE11</f>
        <v>0</v>
      </c>
      <c r="BG11" s="61">
        <f ca="1">(('Depreciation-Alt#3'!BG$60-'Depreciation-Alt#3'!BG$34)*BookIncomeTax)+BF11</f>
        <v>0</v>
      </c>
      <c r="BH11" s="61">
        <f ca="1">(('Depreciation-Alt#3'!BH$60-'Depreciation-Alt#3'!BH$34)*BookIncomeTax)+BG11</f>
        <v>0</v>
      </c>
      <c r="BI11" s="61">
        <f ca="1">(('Depreciation-Alt#3'!BI$60-'Depreciation-Alt#3'!BI$34)*BookIncomeTax)+BH11</f>
        <v>0</v>
      </c>
      <c r="BJ11" s="61">
        <f ca="1">(('Depreciation-Alt#3'!BJ$60-'Depreciation-Alt#3'!BJ$34)*BookIncomeTax)+BI11</f>
        <v>0</v>
      </c>
      <c r="BK11" s="61">
        <f ca="1">(('Depreciation-Alt#3'!BK$60-'Depreciation-Alt#3'!BK$34)*BookIncomeTax)+BJ11</f>
        <v>0</v>
      </c>
      <c r="BL11" s="61">
        <f ca="1">(('Depreciation-Alt#3'!BL$60-'Depreciation-Alt#3'!BL$34)*BookIncomeTax)+BK11</f>
        <v>0</v>
      </c>
      <c r="BM11" s="61">
        <f ca="1">(('Depreciation-Alt#3'!BM$60-'Depreciation-Alt#3'!BM$34)*BookIncomeTax)+BL11</f>
        <v>0</v>
      </c>
      <c r="BN11" s="61">
        <f ca="1">(('Depreciation-Alt#3'!BN$60-'Depreciation-Alt#3'!BN$34)*BookIncomeTax)+BM11</f>
        <v>0</v>
      </c>
      <c r="BO11" s="61">
        <f ca="1">(('Depreciation-Alt#3'!BO$60-'Depreciation-Alt#3'!BO$34)*BookIncomeTax)+BN11</f>
        <v>0</v>
      </c>
      <c r="BP11" s="61">
        <f ca="1">(('Depreciation-Alt#3'!BP$60-'Depreciation-Alt#3'!BP$34)*BookIncomeTax)+BO11</f>
        <v>0</v>
      </c>
      <c r="BQ11" s="61">
        <f ca="1">(('Depreciation-Alt#3'!BQ$60-'Depreciation-Alt#3'!BQ$34)*BookIncomeTax)+BP11</f>
        <v>0</v>
      </c>
      <c r="BR11" s="61">
        <f ca="1">(('Depreciation-Alt#3'!BR$60-'Depreciation-Alt#3'!BR$34)*BookIncomeTax)+BQ11</f>
        <v>0</v>
      </c>
      <c r="BS11" s="61">
        <f ca="1">(('Depreciation-Alt#3'!BS$60-'Depreciation-Alt#3'!BS$34)*BookIncomeTax)+BR11</f>
        <v>0</v>
      </c>
      <c r="BT11" s="61">
        <f ca="1">(('Depreciation-Alt#3'!BT$60-'Depreciation-Alt#3'!BT$34)*BookIncomeTax)+BS11</f>
        <v>0</v>
      </c>
      <c r="BU11" s="61">
        <f ca="1">(('Depreciation-Alt#3'!BU$60-'Depreciation-Alt#3'!BU$34)*BookIncomeTax)+BT11</f>
        <v>0</v>
      </c>
      <c r="BV11" s="61">
        <f ca="1">(('Depreciation-Alt#3'!BV$60-'Depreciation-Alt#3'!BV$34)*BookIncomeTax)+BU11</f>
        <v>0</v>
      </c>
      <c r="BW11" s="61">
        <f ca="1">(('Depreciation-Alt#3'!BW$60-'Depreciation-Alt#3'!BW$34)*BookIncomeTax)+BV11</f>
        <v>0</v>
      </c>
      <c r="BX11" s="61">
        <f ca="1">(('Depreciation-Alt#3'!BX$60-'Depreciation-Alt#3'!BX$34)*BookIncomeTax)+BW11</f>
        <v>0</v>
      </c>
      <c r="BY11" s="61">
        <f ca="1">(('Depreciation-Alt#3'!BY$60-'Depreciation-Alt#3'!BY$34)*BookIncomeTax)+BX11</f>
        <v>0</v>
      </c>
      <c r="BZ11" s="61">
        <f ca="1">(('Depreciation-Alt#3'!BZ$60-'Depreciation-Alt#3'!BZ$34)*BookIncomeTax)+BY11</f>
        <v>0</v>
      </c>
      <c r="CA11" s="61">
        <f ca="1">(('Depreciation-Alt#3'!CA$60-'Depreciation-Alt#3'!CA$34)*BookIncomeTax)+BZ11</f>
        <v>0</v>
      </c>
      <c r="CB11" s="61">
        <f ca="1">(('Depreciation-Alt#3'!CB$60-'Depreciation-Alt#3'!CB$34)*BookIncomeTax)+CA11</f>
        <v>0</v>
      </c>
      <c r="CC11" s="61">
        <f ca="1">(('Depreciation-Alt#3'!CC$60-'Depreciation-Alt#3'!CC$34)*BookIncomeTax)+CB11</f>
        <v>0</v>
      </c>
      <c r="CD11" s="61">
        <f ca="1">(('Depreciation-Alt#3'!CD$60-'Depreciation-Alt#3'!CD$34)*BookIncomeTax)+CC11</f>
        <v>0</v>
      </c>
      <c r="CE11" s="5"/>
    </row>
    <row r="12" spans="1:83" s="49" customFormat="1" x14ac:dyDescent="0.25">
      <c r="A12" s="68" t="s">
        <v>207</v>
      </c>
      <c r="C12" s="5">
        <f t="shared" ref="C12:L12" ca="1" si="0">SUM(C8:C11)</f>
        <v>0</v>
      </c>
      <c r="D12" s="5">
        <f t="shared" ca="1" si="0"/>
        <v>0</v>
      </c>
      <c r="E12" s="5">
        <f t="shared" ca="1" si="0"/>
        <v>0</v>
      </c>
      <c r="F12" s="5">
        <f t="shared" ca="1" si="0"/>
        <v>0</v>
      </c>
      <c r="G12" s="5">
        <f t="shared" ca="1" si="0"/>
        <v>0</v>
      </c>
      <c r="H12" s="5">
        <f t="shared" ca="1" si="0"/>
        <v>0</v>
      </c>
      <c r="I12" s="5">
        <f t="shared" ca="1" si="0"/>
        <v>0</v>
      </c>
      <c r="J12" s="5">
        <f t="shared" ca="1" si="0"/>
        <v>0</v>
      </c>
      <c r="K12" s="5">
        <f t="shared" ca="1" si="0"/>
        <v>0</v>
      </c>
      <c r="L12" s="5">
        <f t="shared" ca="1" si="0"/>
        <v>0</v>
      </c>
      <c r="M12" s="5">
        <f t="shared" ref="M12:BX12" ca="1" si="1">SUM(M8:M11)</f>
        <v>0</v>
      </c>
      <c r="N12" s="5">
        <f t="shared" ca="1" si="1"/>
        <v>0</v>
      </c>
      <c r="O12" s="5">
        <f t="shared" ca="1" si="1"/>
        <v>0</v>
      </c>
      <c r="P12" s="5">
        <f t="shared" ca="1" si="1"/>
        <v>0</v>
      </c>
      <c r="Q12" s="5">
        <f t="shared" ca="1" si="1"/>
        <v>0</v>
      </c>
      <c r="R12" s="5">
        <f t="shared" ca="1" si="1"/>
        <v>0</v>
      </c>
      <c r="S12" s="5">
        <f t="shared" ca="1" si="1"/>
        <v>0</v>
      </c>
      <c r="T12" s="5">
        <f t="shared" ca="1" si="1"/>
        <v>0</v>
      </c>
      <c r="U12" s="5">
        <f t="shared" ca="1" si="1"/>
        <v>0</v>
      </c>
      <c r="V12" s="5">
        <f t="shared" ca="1" si="1"/>
        <v>0</v>
      </c>
      <c r="W12" s="5">
        <f t="shared" ca="1" si="1"/>
        <v>0</v>
      </c>
      <c r="X12" s="5">
        <f t="shared" ca="1" si="1"/>
        <v>0</v>
      </c>
      <c r="Y12" s="5">
        <f t="shared" ca="1" si="1"/>
        <v>0</v>
      </c>
      <c r="Z12" s="5">
        <f t="shared" ca="1" si="1"/>
        <v>0</v>
      </c>
      <c r="AA12" s="5">
        <f t="shared" ca="1" si="1"/>
        <v>0</v>
      </c>
      <c r="AB12" s="5">
        <f t="shared" ca="1" si="1"/>
        <v>0</v>
      </c>
      <c r="AC12" s="5">
        <f t="shared" ca="1" si="1"/>
        <v>0</v>
      </c>
      <c r="AD12" s="5">
        <f t="shared" ca="1" si="1"/>
        <v>0</v>
      </c>
      <c r="AE12" s="5">
        <f t="shared" ca="1" si="1"/>
        <v>0</v>
      </c>
      <c r="AF12" s="5">
        <f t="shared" ca="1" si="1"/>
        <v>0</v>
      </c>
      <c r="AG12" s="5">
        <f t="shared" ca="1" si="1"/>
        <v>0</v>
      </c>
      <c r="AH12" s="5">
        <f t="shared" ca="1" si="1"/>
        <v>0</v>
      </c>
      <c r="AI12" s="5">
        <f t="shared" ca="1" si="1"/>
        <v>0</v>
      </c>
      <c r="AJ12" s="5">
        <f t="shared" ca="1" si="1"/>
        <v>0</v>
      </c>
      <c r="AK12" s="5">
        <f t="shared" ca="1" si="1"/>
        <v>0</v>
      </c>
      <c r="AL12" s="5">
        <f t="shared" ca="1" si="1"/>
        <v>0</v>
      </c>
      <c r="AM12" s="5">
        <f t="shared" ca="1" si="1"/>
        <v>0</v>
      </c>
      <c r="AN12" s="5">
        <f t="shared" ca="1" si="1"/>
        <v>0</v>
      </c>
      <c r="AO12" s="5">
        <f t="shared" ca="1" si="1"/>
        <v>0</v>
      </c>
      <c r="AP12" s="5">
        <f t="shared" ca="1" si="1"/>
        <v>0</v>
      </c>
      <c r="AQ12" s="5">
        <f t="shared" ca="1" si="1"/>
        <v>0</v>
      </c>
      <c r="AR12" s="5">
        <f t="shared" ca="1" si="1"/>
        <v>0</v>
      </c>
      <c r="AS12" s="5">
        <f t="shared" ca="1" si="1"/>
        <v>0</v>
      </c>
      <c r="AT12" s="5">
        <f t="shared" ca="1" si="1"/>
        <v>0</v>
      </c>
      <c r="AU12" s="5">
        <f t="shared" ca="1" si="1"/>
        <v>0</v>
      </c>
      <c r="AV12" s="5">
        <f t="shared" ca="1" si="1"/>
        <v>0</v>
      </c>
      <c r="AW12" s="5">
        <f t="shared" ca="1" si="1"/>
        <v>0</v>
      </c>
      <c r="AX12" s="5">
        <f t="shared" ca="1" si="1"/>
        <v>0</v>
      </c>
      <c r="AY12" s="5">
        <f t="shared" ca="1" si="1"/>
        <v>0</v>
      </c>
      <c r="AZ12" s="5">
        <f t="shared" ca="1" si="1"/>
        <v>0</v>
      </c>
      <c r="BA12" s="5">
        <f t="shared" ca="1" si="1"/>
        <v>0</v>
      </c>
      <c r="BB12" s="5">
        <f t="shared" ca="1" si="1"/>
        <v>0</v>
      </c>
      <c r="BC12" s="5">
        <f t="shared" ca="1" si="1"/>
        <v>0</v>
      </c>
      <c r="BD12" s="5">
        <f t="shared" ca="1" si="1"/>
        <v>0</v>
      </c>
      <c r="BE12" s="5">
        <f t="shared" ca="1" si="1"/>
        <v>0</v>
      </c>
      <c r="BF12" s="5">
        <f t="shared" ca="1" si="1"/>
        <v>0</v>
      </c>
      <c r="BG12" s="5">
        <f t="shared" ca="1" si="1"/>
        <v>0</v>
      </c>
      <c r="BH12" s="5">
        <f t="shared" ca="1" si="1"/>
        <v>0</v>
      </c>
      <c r="BI12" s="5">
        <f t="shared" ca="1" si="1"/>
        <v>0</v>
      </c>
      <c r="BJ12" s="5">
        <f t="shared" ca="1" si="1"/>
        <v>0</v>
      </c>
      <c r="BK12" s="5">
        <f t="shared" ca="1" si="1"/>
        <v>0</v>
      </c>
      <c r="BL12" s="5">
        <f t="shared" ca="1" si="1"/>
        <v>0</v>
      </c>
      <c r="BM12" s="5">
        <f t="shared" ca="1" si="1"/>
        <v>0</v>
      </c>
      <c r="BN12" s="5">
        <f t="shared" ca="1" si="1"/>
        <v>0</v>
      </c>
      <c r="BO12" s="5">
        <f t="shared" ca="1" si="1"/>
        <v>0</v>
      </c>
      <c r="BP12" s="5">
        <f t="shared" ca="1" si="1"/>
        <v>0</v>
      </c>
      <c r="BQ12" s="5">
        <f t="shared" ca="1" si="1"/>
        <v>0</v>
      </c>
      <c r="BR12" s="5">
        <f t="shared" ca="1" si="1"/>
        <v>0</v>
      </c>
      <c r="BS12" s="5">
        <f t="shared" ca="1" si="1"/>
        <v>0</v>
      </c>
      <c r="BT12" s="5">
        <f t="shared" ca="1" si="1"/>
        <v>0</v>
      </c>
      <c r="BU12" s="5">
        <f t="shared" ca="1" si="1"/>
        <v>0</v>
      </c>
      <c r="BV12" s="5">
        <f t="shared" ca="1" si="1"/>
        <v>0</v>
      </c>
      <c r="BW12" s="5">
        <f t="shared" ca="1" si="1"/>
        <v>0</v>
      </c>
      <c r="BX12" s="5">
        <f t="shared" ca="1" si="1"/>
        <v>0</v>
      </c>
      <c r="BY12" s="5">
        <f t="shared" ref="BY12:CD12" ca="1" si="2">SUM(BY8:BY11)</f>
        <v>0</v>
      </c>
      <c r="BZ12" s="5">
        <f t="shared" ca="1" si="2"/>
        <v>0</v>
      </c>
      <c r="CA12" s="5">
        <f t="shared" ca="1" si="2"/>
        <v>0</v>
      </c>
      <c r="CB12" s="5">
        <f t="shared" ca="1" si="2"/>
        <v>0</v>
      </c>
      <c r="CC12" s="5">
        <f t="shared" ca="1" si="2"/>
        <v>0</v>
      </c>
      <c r="CD12" s="5">
        <f t="shared" ca="1" si="2"/>
        <v>0</v>
      </c>
      <c r="CE12" s="5"/>
    </row>
    <row r="13" spans="1:83" s="30" customFormat="1" x14ac:dyDescent="0.25">
      <c r="A13" s="67" t="s">
        <v>208</v>
      </c>
      <c r="B13" s="70">
        <f>EQUITY</f>
        <v>0.53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row>
    <row r="14" spans="1:83" s="30" customFormat="1" x14ac:dyDescent="0.25">
      <c r="A14" s="67" t="s">
        <v>233</v>
      </c>
      <c r="B14" s="28">
        <f>IF(ECR="yes",ROE_ECR,ROE)</f>
        <v>0.1023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row>
    <row r="15" spans="1:83" s="6" customFormat="1" x14ac:dyDescent="0.25">
      <c r="A15" s="53" t="s">
        <v>218</v>
      </c>
      <c r="B15" s="69"/>
      <c r="C15" s="62">
        <f t="shared" ref="C15:BN15" ca="1" si="3">C12*$B$13*$B$14</f>
        <v>0</v>
      </c>
      <c r="D15" s="62">
        <f t="shared" ca="1" si="3"/>
        <v>0</v>
      </c>
      <c r="E15" s="62">
        <f t="shared" ca="1" si="3"/>
        <v>0</v>
      </c>
      <c r="F15" s="62">
        <f t="shared" ca="1" si="3"/>
        <v>0</v>
      </c>
      <c r="G15" s="62">
        <f t="shared" ca="1" si="3"/>
        <v>0</v>
      </c>
      <c r="H15" s="62">
        <f t="shared" ca="1" si="3"/>
        <v>0</v>
      </c>
      <c r="I15" s="62">
        <f t="shared" ca="1" si="3"/>
        <v>0</v>
      </c>
      <c r="J15" s="62">
        <f t="shared" ca="1" si="3"/>
        <v>0</v>
      </c>
      <c r="K15" s="62">
        <f t="shared" ca="1" si="3"/>
        <v>0</v>
      </c>
      <c r="L15" s="62">
        <f t="shared" ca="1" si="3"/>
        <v>0</v>
      </c>
      <c r="M15" s="62">
        <f t="shared" ca="1" si="3"/>
        <v>0</v>
      </c>
      <c r="N15" s="62">
        <f t="shared" ca="1" si="3"/>
        <v>0</v>
      </c>
      <c r="O15" s="62">
        <f t="shared" ca="1" si="3"/>
        <v>0</v>
      </c>
      <c r="P15" s="62">
        <f t="shared" ca="1" si="3"/>
        <v>0</v>
      </c>
      <c r="Q15" s="62">
        <f t="shared" ca="1" si="3"/>
        <v>0</v>
      </c>
      <c r="R15" s="62">
        <f t="shared" ca="1" si="3"/>
        <v>0</v>
      </c>
      <c r="S15" s="62">
        <f t="shared" ca="1" si="3"/>
        <v>0</v>
      </c>
      <c r="T15" s="62">
        <f t="shared" ca="1" si="3"/>
        <v>0</v>
      </c>
      <c r="U15" s="62">
        <f t="shared" ca="1" si="3"/>
        <v>0</v>
      </c>
      <c r="V15" s="62">
        <f t="shared" ca="1" si="3"/>
        <v>0</v>
      </c>
      <c r="W15" s="62">
        <f t="shared" ca="1" si="3"/>
        <v>0</v>
      </c>
      <c r="X15" s="62">
        <f t="shared" ca="1" si="3"/>
        <v>0</v>
      </c>
      <c r="Y15" s="62">
        <f t="shared" ca="1" si="3"/>
        <v>0</v>
      </c>
      <c r="Z15" s="62">
        <f t="shared" ca="1" si="3"/>
        <v>0</v>
      </c>
      <c r="AA15" s="62">
        <f t="shared" ca="1" si="3"/>
        <v>0</v>
      </c>
      <c r="AB15" s="62">
        <f t="shared" ca="1" si="3"/>
        <v>0</v>
      </c>
      <c r="AC15" s="62">
        <f t="shared" ca="1" si="3"/>
        <v>0</v>
      </c>
      <c r="AD15" s="62">
        <f t="shared" ca="1" si="3"/>
        <v>0</v>
      </c>
      <c r="AE15" s="62">
        <f t="shared" ca="1" si="3"/>
        <v>0</v>
      </c>
      <c r="AF15" s="62">
        <f t="shared" ca="1" si="3"/>
        <v>0</v>
      </c>
      <c r="AG15" s="62">
        <f t="shared" ca="1" si="3"/>
        <v>0</v>
      </c>
      <c r="AH15" s="62">
        <f t="shared" ca="1" si="3"/>
        <v>0</v>
      </c>
      <c r="AI15" s="62">
        <f t="shared" ca="1" si="3"/>
        <v>0</v>
      </c>
      <c r="AJ15" s="62">
        <f t="shared" ca="1" si="3"/>
        <v>0</v>
      </c>
      <c r="AK15" s="62">
        <f t="shared" ca="1" si="3"/>
        <v>0</v>
      </c>
      <c r="AL15" s="62">
        <f t="shared" ca="1" si="3"/>
        <v>0</v>
      </c>
      <c r="AM15" s="62">
        <f t="shared" ca="1" si="3"/>
        <v>0</v>
      </c>
      <c r="AN15" s="62">
        <f t="shared" ca="1" si="3"/>
        <v>0</v>
      </c>
      <c r="AO15" s="62">
        <f t="shared" ca="1" si="3"/>
        <v>0</v>
      </c>
      <c r="AP15" s="62">
        <f t="shared" ca="1" si="3"/>
        <v>0</v>
      </c>
      <c r="AQ15" s="62">
        <f t="shared" ca="1" si="3"/>
        <v>0</v>
      </c>
      <c r="AR15" s="62">
        <f t="shared" ca="1" si="3"/>
        <v>0</v>
      </c>
      <c r="AS15" s="62">
        <f t="shared" ca="1" si="3"/>
        <v>0</v>
      </c>
      <c r="AT15" s="62">
        <f t="shared" ca="1" si="3"/>
        <v>0</v>
      </c>
      <c r="AU15" s="62">
        <f t="shared" ca="1" si="3"/>
        <v>0</v>
      </c>
      <c r="AV15" s="62">
        <f t="shared" ca="1" si="3"/>
        <v>0</v>
      </c>
      <c r="AW15" s="62">
        <f t="shared" ca="1" si="3"/>
        <v>0</v>
      </c>
      <c r="AX15" s="62">
        <f t="shared" ca="1" si="3"/>
        <v>0</v>
      </c>
      <c r="AY15" s="62">
        <f t="shared" ca="1" si="3"/>
        <v>0</v>
      </c>
      <c r="AZ15" s="62">
        <f t="shared" ca="1" si="3"/>
        <v>0</v>
      </c>
      <c r="BA15" s="62">
        <f t="shared" ca="1" si="3"/>
        <v>0</v>
      </c>
      <c r="BB15" s="62">
        <f t="shared" ca="1" si="3"/>
        <v>0</v>
      </c>
      <c r="BC15" s="62">
        <f t="shared" ca="1" si="3"/>
        <v>0</v>
      </c>
      <c r="BD15" s="62">
        <f t="shared" ca="1" si="3"/>
        <v>0</v>
      </c>
      <c r="BE15" s="62">
        <f t="shared" ca="1" si="3"/>
        <v>0</v>
      </c>
      <c r="BF15" s="62">
        <f t="shared" ca="1" si="3"/>
        <v>0</v>
      </c>
      <c r="BG15" s="62">
        <f t="shared" ca="1" si="3"/>
        <v>0</v>
      </c>
      <c r="BH15" s="62">
        <f t="shared" ca="1" si="3"/>
        <v>0</v>
      </c>
      <c r="BI15" s="62">
        <f t="shared" ca="1" si="3"/>
        <v>0</v>
      </c>
      <c r="BJ15" s="62">
        <f t="shared" ca="1" si="3"/>
        <v>0</v>
      </c>
      <c r="BK15" s="62">
        <f t="shared" ca="1" si="3"/>
        <v>0</v>
      </c>
      <c r="BL15" s="62">
        <f t="shared" ca="1" si="3"/>
        <v>0</v>
      </c>
      <c r="BM15" s="62">
        <f t="shared" ca="1" si="3"/>
        <v>0</v>
      </c>
      <c r="BN15" s="62">
        <f t="shared" ca="1" si="3"/>
        <v>0</v>
      </c>
      <c r="BO15" s="62">
        <f t="shared" ref="BO15:CD15" ca="1" si="4">BO12*$B$13*$B$14</f>
        <v>0</v>
      </c>
      <c r="BP15" s="62">
        <f t="shared" ca="1" si="4"/>
        <v>0</v>
      </c>
      <c r="BQ15" s="62">
        <f t="shared" ca="1" si="4"/>
        <v>0</v>
      </c>
      <c r="BR15" s="62">
        <f t="shared" ca="1" si="4"/>
        <v>0</v>
      </c>
      <c r="BS15" s="62">
        <f t="shared" ca="1" si="4"/>
        <v>0</v>
      </c>
      <c r="BT15" s="62">
        <f t="shared" ca="1" si="4"/>
        <v>0</v>
      </c>
      <c r="BU15" s="62">
        <f t="shared" ca="1" si="4"/>
        <v>0</v>
      </c>
      <c r="BV15" s="62">
        <f t="shared" ca="1" si="4"/>
        <v>0</v>
      </c>
      <c r="BW15" s="62">
        <f t="shared" ca="1" si="4"/>
        <v>0</v>
      </c>
      <c r="BX15" s="62">
        <f t="shared" ca="1" si="4"/>
        <v>0</v>
      </c>
      <c r="BY15" s="62">
        <f t="shared" ca="1" si="4"/>
        <v>0</v>
      </c>
      <c r="BZ15" s="62">
        <f t="shared" ca="1" si="4"/>
        <v>0</v>
      </c>
      <c r="CA15" s="62">
        <f t="shared" ca="1" si="4"/>
        <v>0</v>
      </c>
      <c r="CB15" s="62">
        <f t="shared" ca="1" si="4"/>
        <v>0</v>
      </c>
      <c r="CC15" s="62">
        <f t="shared" ca="1" si="4"/>
        <v>0</v>
      </c>
      <c r="CD15" s="62">
        <f t="shared" ca="1" si="4"/>
        <v>0</v>
      </c>
      <c r="CE15" s="63"/>
    </row>
    <row r="16" spans="1:83" x14ac:dyDescent="0.25">
      <c r="A16" s="15"/>
      <c r="B16" s="1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row>
    <row r="17" spans="1:83" x14ac:dyDescent="0.25">
      <c r="A17" s="72" t="s">
        <v>124</v>
      </c>
      <c r="B17" s="10"/>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row>
    <row r="18" spans="1:83" s="10" customFormat="1" x14ac:dyDescent="0.25">
      <c r="A18" s="56" t="s">
        <v>211</v>
      </c>
      <c r="C18" s="5">
        <f>Inputs!E166</f>
        <v>0</v>
      </c>
      <c r="D18" s="5">
        <f>Inputs!F166</f>
        <v>0</v>
      </c>
      <c r="E18" s="5">
        <f>Inputs!G166</f>
        <v>0</v>
      </c>
      <c r="F18" s="5">
        <f>Inputs!H166</f>
        <v>0</v>
      </c>
      <c r="G18" s="5">
        <f>Inputs!I166</f>
        <v>0</v>
      </c>
      <c r="H18" s="5">
        <f>Inputs!J166</f>
        <v>0</v>
      </c>
      <c r="I18" s="5">
        <f>Inputs!K166</f>
        <v>0</v>
      </c>
      <c r="J18" s="5">
        <f>Inputs!L166</f>
        <v>0</v>
      </c>
      <c r="K18" s="5">
        <f>Inputs!M166</f>
        <v>0</v>
      </c>
      <c r="L18" s="5">
        <f>Inputs!N166</f>
        <v>0</v>
      </c>
      <c r="M18" s="5">
        <f>Inputs!O166</f>
        <v>0</v>
      </c>
      <c r="N18" s="5">
        <f>Inputs!P166</f>
        <v>0</v>
      </c>
      <c r="O18" s="5">
        <f>Inputs!Q166</f>
        <v>0</v>
      </c>
      <c r="P18" s="516">
        <f>Inputs!R166</f>
        <v>0</v>
      </c>
      <c r="Q18" s="516">
        <f>Inputs!S166</f>
        <v>0</v>
      </c>
      <c r="R18" s="516">
        <f>Inputs!T166</f>
        <v>0</v>
      </c>
      <c r="S18" s="516">
        <f>Inputs!U166</f>
        <v>0</v>
      </c>
      <c r="T18" s="516">
        <f>Inputs!V166</f>
        <v>0</v>
      </c>
      <c r="U18" s="516">
        <f>Inputs!AB166</f>
        <v>0</v>
      </c>
      <c r="V18" s="516">
        <f>Inputs!AC166</f>
        <v>0</v>
      </c>
      <c r="W18" s="516">
        <f>Inputs!AD166</f>
        <v>0</v>
      </c>
      <c r="X18" s="516">
        <f>Inputs!AE166</f>
        <v>0</v>
      </c>
      <c r="Y18" s="516">
        <f>Inputs!AF166</f>
        <v>0</v>
      </c>
      <c r="Z18" s="516">
        <f>Inputs!AG166</f>
        <v>0</v>
      </c>
      <c r="AA18" s="516">
        <f>Inputs!AH166</f>
        <v>0</v>
      </c>
      <c r="AB18" s="516">
        <f>Inputs!AI166</f>
        <v>0</v>
      </c>
      <c r="AC18" s="516">
        <f>Inputs!AJ166</f>
        <v>0</v>
      </c>
      <c r="AD18" s="516">
        <f>Inputs!AK166</f>
        <v>0</v>
      </c>
      <c r="AE18" s="516">
        <f>Inputs!AL166</f>
        <v>0</v>
      </c>
      <c r="AF18" s="516">
        <f>Inputs!AM166</f>
        <v>0</v>
      </c>
      <c r="AG18" s="516">
        <f>Inputs!AN166</f>
        <v>0</v>
      </c>
      <c r="AH18" s="516">
        <f>Inputs!AO166</f>
        <v>0</v>
      </c>
      <c r="AI18" s="516">
        <f>Inputs!AP166</f>
        <v>0</v>
      </c>
      <c r="AJ18" s="516">
        <f>Inputs!AQ166</f>
        <v>0</v>
      </c>
      <c r="AK18" s="516">
        <f>Inputs!AR166</f>
        <v>0</v>
      </c>
      <c r="AL18" s="516">
        <f>Inputs!AS166</f>
        <v>0</v>
      </c>
      <c r="AM18" s="516">
        <f>Inputs!AT166</f>
        <v>0</v>
      </c>
      <c r="AN18" s="516">
        <f>Inputs!AU166</f>
        <v>0</v>
      </c>
      <c r="AO18" s="516">
        <f>Inputs!AV166</f>
        <v>0</v>
      </c>
      <c r="AP18" s="516">
        <f>Inputs!AW166</f>
        <v>0</v>
      </c>
      <c r="AQ18" s="516">
        <f>Inputs!AX166</f>
        <v>0</v>
      </c>
      <c r="AR18" s="516">
        <f>Inputs!AY166</f>
        <v>0</v>
      </c>
      <c r="AS18" s="516">
        <f>Inputs!AZ166</f>
        <v>0</v>
      </c>
      <c r="AT18" s="516">
        <f>Inputs!BA166</f>
        <v>0</v>
      </c>
      <c r="AU18" s="516">
        <f>Inputs!BB166</f>
        <v>0</v>
      </c>
      <c r="AV18" s="516">
        <f>Inputs!BC166</f>
        <v>0</v>
      </c>
      <c r="AW18" s="516">
        <f>Inputs!BD166</f>
        <v>0</v>
      </c>
      <c r="AX18" s="516">
        <f>Inputs!BE166</f>
        <v>0</v>
      </c>
      <c r="AY18" s="516">
        <f>Inputs!BF166</f>
        <v>0</v>
      </c>
      <c r="AZ18" s="516">
        <f>Inputs!BG166</f>
        <v>0</v>
      </c>
      <c r="BA18" s="516">
        <f>Inputs!BH166</f>
        <v>0</v>
      </c>
      <c r="BB18" s="516">
        <f>Inputs!BI166</f>
        <v>0</v>
      </c>
      <c r="BC18" s="516">
        <f>Inputs!BJ166</f>
        <v>0</v>
      </c>
      <c r="BD18" s="516">
        <f>Inputs!BK166</f>
        <v>0</v>
      </c>
      <c r="BE18" s="516">
        <f>Inputs!BL166</f>
        <v>0</v>
      </c>
      <c r="BF18" s="516">
        <f>Inputs!BM166</f>
        <v>0</v>
      </c>
      <c r="BG18" s="516">
        <f>Inputs!BN166</f>
        <v>0</v>
      </c>
      <c r="BH18" s="516">
        <f>Inputs!BO166</f>
        <v>0</v>
      </c>
      <c r="BI18" s="516">
        <f>Inputs!BP166</f>
        <v>0</v>
      </c>
      <c r="BJ18" s="516">
        <f>Inputs!BQ166</f>
        <v>0</v>
      </c>
      <c r="BK18" s="516">
        <f>Inputs!BR166</f>
        <v>0</v>
      </c>
      <c r="BL18" s="516">
        <f>Inputs!BS166</f>
        <v>0</v>
      </c>
      <c r="BM18" s="516">
        <f>Inputs!BT166</f>
        <v>0</v>
      </c>
      <c r="BN18" s="516">
        <f>Inputs!BU166</f>
        <v>0</v>
      </c>
      <c r="BO18" s="516">
        <f>Inputs!BV166</f>
        <v>0</v>
      </c>
      <c r="BP18" s="516">
        <f>Inputs!BW166</f>
        <v>0</v>
      </c>
      <c r="BQ18" s="516">
        <f>Inputs!BX166</f>
        <v>0</v>
      </c>
      <c r="BR18" s="516">
        <f>Inputs!BY166</f>
        <v>0</v>
      </c>
      <c r="BS18" s="516">
        <f>Inputs!BZ166</f>
        <v>0</v>
      </c>
      <c r="BT18" s="516">
        <f>Inputs!CA166</f>
        <v>0</v>
      </c>
      <c r="BU18" s="516">
        <f>Inputs!CB166</f>
        <v>0</v>
      </c>
      <c r="BV18" s="516">
        <f>Inputs!CC166</f>
        <v>0</v>
      </c>
      <c r="BW18" s="516">
        <f>Inputs!CD166</f>
        <v>0</v>
      </c>
      <c r="BX18" s="516">
        <f>Inputs!CE166</f>
        <v>0</v>
      </c>
      <c r="BY18" s="516">
        <f>Inputs!CF166</f>
        <v>0</v>
      </c>
      <c r="BZ18" s="516">
        <f>Inputs!CG166</f>
        <v>0</v>
      </c>
      <c r="CA18" s="516">
        <f>Inputs!CH166</f>
        <v>0</v>
      </c>
      <c r="CB18" s="516">
        <f>Inputs!CI166</f>
        <v>0</v>
      </c>
      <c r="CC18" s="516">
        <f>Inputs!CJ166</f>
        <v>0</v>
      </c>
      <c r="CD18" s="516">
        <f>Inputs!CK166</f>
        <v>0</v>
      </c>
      <c r="CE18" s="5"/>
    </row>
    <row r="19" spans="1:83" s="10" customFormat="1" x14ac:dyDescent="0.25">
      <c r="A19" s="56" t="s">
        <v>204</v>
      </c>
      <c r="C19" s="5">
        <f ca="1">-(SUM(Inputs!$E$152:'Inputs'!E152)+C10)*PropertyTaxRate</f>
        <v>0</v>
      </c>
      <c r="D19" s="5">
        <f ca="1">-(SUM(Inputs!$E$152:'Inputs'!F152)+D10)*PropertyTaxRate</f>
        <v>0</v>
      </c>
      <c r="E19" s="5">
        <f ca="1">-(SUM(Inputs!$E$152:'Inputs'!G152)+E10)*PropertyTaxRate</f>
        <v>0</v>
      </c>
      <c r="F19" s="5">
        <f ca="1">-(SUM(Inputs!$E$152:'Inputs'!H152)+F10)*PropertyTaxRate</f>
        <v>0</v>
      </c>
      <c r="G19" s="5">
        <f ca="1">-(SUM(Inputs!$E$152:'Inputs'!I152)+G10)*PropertyTaxRate</f>
        <v>0</v>
      </c>
      <c r="H19" s="5">
        <f ca="1">-(SUM(Inputs!$E$152:'Inputs'!J152)+H10)*PropertyTaxRate</f>
        <v>0</v>
      </c>
      <c r="I19" s="5">
        <f ca="1">-(SUM(Inputs!$E$152:'Inputs'!K152)+I10)*PropertyTaxRate</f>
        <v>0</v>
      </c>
      <c r="J19" s="5">
        <f ca="1">-(SUM(Inputs!$E$152:'Inputs'!L152)+J10)*PropertyTaxRate</f>
        <v>0</v>
      </c>
      <c r="K19" s="5">
        <f ca="1">-(SUM(Inputs!$E$152:'Inputs'!M152)+K10)*PropertyTaxRate</f>
        <v>0</v>
      </c>
      <c r="L19" s="5">
        <f ca="1">-(SUM(Inputs!$E$152:'Inputs'!N152)+L10)*PropertyTaxRate</f>
        <v>0</v>
      </c>
      <c r="M19" s="5">
        <f ca="1">-(SUM(Inputs!$E$152:'Inputs'!O152)+M10)*PropertyTaxRate</f>
        <v>0</v>
      </c>
      <c r="N19" s="5">
        <f ca="1">-(SUM(Inputs!$E$152:'Inputs'!P152)+N10)*PropertyTaxRate</f>
        <v>0</v>
      </c>
      <c r="O19" s="5">
        <f ca="1">-(SUM(Inputs!$E$152:'Inputs'!Q152)+O10)*PropertyTaxRate</f>
        <v>0</v>
      </c>
      <c r="P19" s="5">
        <f ca="1">-(SUM(Inputs!$E$152:'Inputs'!AD152)+P10)*PropertyTaxRate</f>
        <v>0</v>
      </c>
      <c r="Q19" s="5">
        <f ca="1">-(SUM(Inputs!$E$152:'Inputs'!AE152)+Q10)*PropertyTaxRate</f>
        <v>0</v>
      </c>
      <c r="R19" s="5">
        <f ca="1">-(SUM(Inputs!$E$152:'Inputs'!AF152)+R10)*PropertyTaxRate</f>
        <v>0</v>
      </c>
      <c r="S19" s="5">
        <f ca="1">-(SUM(Inputs!$E$152:'Inputs'!AG152)+S10)*PropertyTaxRate</f>
        <v>0</v>
      </c>
      <c r="T19" s="5">
        <f ca="1">-(SUM(Inputs!$E$152:'Inputs'!AH152)+T10)*PropertyTaxRate</f>
        <v>0</v>
      </c>
      <c r="U19" s="5">
        <f ca="1">-(SUM(Inputs!$E$152:'Inputs'!AI152)+U10)*PropertyTaxRate</f>
        <v>0</v>
      </c>
      <c r="V19" s="5">
        <f ca="1">-(SUM(Inputs!$E$152:'Inputs'!AJ152)+V10)*PropertyTaxRate</f>
        <v>0</v>
      </c>
      <c r="W19" s="5">
        <f ca="1">-(SUM(Inputs!$E$152:'Inputs'!AD152)+W10)*PropertyTaxRate</f>
        <v>0</v>
      </c>
      <c r="X19" s="5">
        <f ca="1">-(SUM(Inputs!$E$152:'Inputs'!AE152)+X10)*PropertyTaxRate</f>
        <v>0</v>
      </c>
      <c r="Y19" s="5">
        <f ca="1">-(SUM(Inputs!$E$152:'Inputs'!AF152)+Y10)*PropertyTaxRate</f>
        <v>0</v>
      </c>
      <c r="Z19" s="5">
        <f ca="1">-(SUM(Inputs!$E$152:'Inputs'!AG152)+Z10)*PropertyTaxRate</f>
        <v>0</v>
      </c>
      <c r="AA19" s="5">
        <f ca="1">-(SUM(Inputs!$E$152:'Inputs'!AH152)+AA10)*PropertyTaxRate</f>
        <v>0</v>
      </c>
      <c r="AB19" s="5">
        <f ca="1">-(SUM(Inputs!$E$152:'Inputs'!AI152)+AB10)*PropertyTaxRate</f>
        <v>0</v>
      </c>
      <c r="AC19" s="5">
        <f ca="1">-(SUM(Inputs!$E$152:'Inputs'!AJ152)+AC10)*PropertyTaxRate</f>
        <v>0</v>
      </c>
      <c r="AD19" s="5">
        <f ca="1">-(SUM(Inputs!$E$152:'Inputs'!AK152)+AD10)*PropertyTaxRate</f>
        <v>0</v>
      </c>
      <c r="AE19" s="5">
        <f ca="1">-(SUM(Inputs!$E$152:'Inputs'!AL152)+AE10)*PropertyTaxRate</f>
        <v>0</v>
      </c>
      <c r="AF19" s="5">
        <f ca="1">-(SUM(Inputs!$E$152:'Inputs'!AM152)+AF10)*PropertyTaxRate</f>
        <v>0</v>
      </c>
      <c r="AG19" s="5">
        <f ca="1">-(SUM(Inputs!$E$152:'Inputs'!AN152)+AG10)*PropertyTaxRate</f>
        <v>0</v>
      </c>
      <c r="AH19" s="5">
        <f ca="1">-(SUM(Inputs!$E$152:'Inputs'!AO152)+AH10)*PropertyTaxRate</f>
        <v>0</v>
      </c>
      <c r="AI19" s="5">
        <f ca="1">-(SUM(Inputs!$E$152:'Inputs'!AP152)+AI10)*PropertyTaxRate</f>
        <v>0</v>
      </c>
      <c r="AJ19" s="5">
        <f ca="1">-(SUM(Inputs!$E$152:'Inputs'!AQ152)+AJ10)*PropertyTaxRate</f>
        <v>0</v>
      </c>
      <c r="AK19" s="5">
        <f ca="1">-(SUM(Inputs!$E$152:'Inputs'!AR152)+AK10)*PropertyTaxRate</f>
        <v>0</v>
      </c>
      <c r="AL19" s="5">
        <f ca="1">-(SUM(Inputs!$E$152:'Inputs'!AS152)+AL10)*PropertyTaxRate</f>
        <v>0</v>
      </c>
      <c r="AM19" s="5">
        <f ca="1">-(SUM(Inputs!$E$152:'Inputs'!AT152)+AM10)*PropertyTaxRate</f>
        <v>0</v>
      </c>
      <c r="AN19" s="5">
        <f ca="1">-(SUM(Inputs!$E$152:'Inputs'!AU152)+AN10)*PropertyTaxRate</f>
        <v>0</v>
      </c>
      <c r="AO19" s="5">
        <f ca="1">-(SUM(Inputs!$E$152:'Inputs'!AV152)+AO10)*PropertyTaxRate</f>
        <v>0</v>
      </c>
      <c r="AP19" s="5">
        <f ca="1">-(SUM(Inputs!$E$152:'Inputs'!AW152)+AP10)*PropertyTaxRate</f>
        <v>0</v>
      </c>
      <c r="AQ19" s="5">
        <f ca="1">-(SUM(Inputs!$E$152:'Inputs'!AX152)+AQ10)*PropertyTaxRate</f>
        <v>0</v>
      </c>
      <c r="AR19" s="5">
        <f ca="1">-(SUM(Inputs!$E$152:'Inputs'!AY152)+AR10)*PropertyTaxRate</f>
        <v>0</v>
      </c>
      <c r="AS19" s="5">
        <f ca="1">-(SUM(Inputs!$E$152:'Inputs'!AZ152)+AS10)*PropertyTaxRate</f>
        <v>0</v>
      </c>
      <c r="AT19" s="5">
        <f ca="1">-(SUM(Inputs!$E$152:'Inputs'!BA152)+AT10)*PropertyTaxRate</f>
        <v>0</v>
      </c>
      <c r="AU19" s="5">
        <f ca="1">-(SUM(Inputs!$E$152:'Inputs'!BB152)+AU10)*PropertyTaxRate</f>
        <v>0</v>
      </c>
      <c r="AV19" s="5">
        <f ca="1">-(SUM(Inputs!$E$152:'Inputs'!BC152)+AV10)*PropertyTaxRate</f>
        <v>0</v>
      </c>
      <c r="AW19" s="5">
        <f ca="1">-(SUM(Inputs!$E$152:'Inputs'!BD152)+AW10)*PropertyTaxRate</f>
        <v>0</v>
      </c>
      <c r="AX19" s="5">
        <f ca="1">-(SUM(Inputs!$E$152:'Inputs'!BE152)+AX10)*PropertyTaxRate</f>
        <v>0</v>
      </c>
      <c r="AY19" s="5">
        <f ca="1">-(SUM(Inputs!$E$152:'Inputs'!BF152)+AY10)*PropertyTaxRate</f>
        <v>0</v>
      </c>
      <c r="AZ19" s="5">
        <f ca="1">-(SUM(Inputs!$E$152:'Inputs'!BG152)+AZ10)*PropertyTaxRate</f>
        <v>0</v>
      </c>
      <c r="BA19" s="5">
        <f ca="1">-(SUM(Inputs!$E$152:'Inputs'!BH152)+BA10)*PropertyTaxRate</f>
        <v>0</v>
      </c>
      <c r="BB19" s="5">
        <f ca="1">-(SUM(Inputs!$E$152:'Inputs'!BI152)+BB10)*PropertyTaxRate</f>
        <v>0</v>
      </c>
      <c r="BC19" s="5">
        <f ca="1">-(SUM(Inputs!$E$152:'Inputs'!BJ152)+BC10)*PropertyTaxRate</f>
        <v>0</v>
      </c>
      <c r="BD19" s="5">
        <f ca="1">-(SUM(Inputs!$E$152:'Inputs'!BK152)+BD10)*PropertyTaxRate</f>
        <v>0</v>
      </c>
      <c r="BE19" s="5">
        <f ca="1">-(SUM(Inputs!$E$152:'Inputs'!BL152)+BE10)*PropertyTaxRate</f>
        <v>0</v>
      </c>
      <c r="BF19" s="5">
        <f ca="1">-(SUM(Inputs!$E$152:'Inputs'!BM152)+BF10)*PropertyTaxRate</f>
        <v>0</v>
      </c>
      <c r="BG19" s="5">
        <f ca="1">-(SUM(Inputs!$E$152:'Inputs'!BN152)+BG10)*PropertyTaxRate</f>
        <v>0</v>
      </c>
      <c r="BH19" s="5">
        <f ca="1">-(SUM(Inputs!$E$152:'Inputs'!BO152)+BH10)*PropertyTaxRate</f>
        <v>0</v>
      </c>
      <c r="BI19" s="5">
        <f ca="1">-(SUM(Inputs!$E$152:'Inputs'!BP152)+BI10)*PropertyTaxRate</f>
        <v>0</v>
      </c>
      <c r="BJ19" s="5">
        <f ca="1">-(SUM(Inputs!$E$152:'Inputs'!BQ152)+BJ10)*PropertyTaxRate</f>
        <v>0</v>
      </c>
      <c r="BK19" s="5">
        <f ca="1">-(SUM(Inputs!$E$152:'Inputs'!BR152)+BK10)*PropertyTaxRate</f>
        <v>0</v>
      </c>
      <c r="BL19" s="5">
        <f ca="1">-(SUM(Inputs!$E$152:'Inputs'!BS152)+BL10)*PropertyTaxRate</f>
        <v>0</v>
      </c>
      <c r="BM19" s="5">
        <f ca="1">-(SUM(Inputs!$E$152:'Inputs'!BT152)+BM10)*PropertyTaxRate</f>
        <v>0</v>
      </c>
      <c r="BN19" s="5">
        <f ca="1">-(SUM(Inputs!$E$152:'Inputs'!BU152)+BN10)*PropertyTaxRate</f>
        <v>0</v>
      </c>
      <c r="BO19" s="5">
        <f ca="1">-(SUM(Inputs!$E$152:'Inputs'!BV152)+BO10)*PropertyTaxRate</f>
        <v>0</v>
      </c>
      <c r="BP19" s="5">
        <f ca="1">-(SUM(Inputs!$E$152:'Inputs'!BW152)+BP10)*PropertyTaxRate</f>
        <v>0</v>
      </c>
      <c r="BQ19" s="5">
        <f ca="1">-(SUM(Inputs!$E$152:'Inputs'!BX152)+BQ10)*PropertyTaxRate</f>
        <v>0</v>
      </c>
      <c r="BR19" s="5">
        <f ca="1">-(SUM(Inputs!$E$152:'Inputs'!BY152)+BR10)*PropertyTaxRate</f>
        <v>0</v>
      </c>
      <c r="BS19" s="5">
        <f ca="1">-(SUM(Inputs!$E$152:'Inputs'!BZ152)+BS10)*PropertyTaxRate</f>
        <v>0</v>
      </c>
      <c r="BT19" s="5">
        <f ca="1">-(SUM(Inputs!$E$152:'Inputs'!CA152)+BT10)*PropertyTaxRate</f>
        <v>0</v>
      </c>
      <c r="BU19" s="5">
        <f ca="1">-(SUM(Inputs!$E$152:'Inputs'!CB152)+BU10)*PropertyTaxRate</f>
        <v>0</v>
      </c>
      <c r="BV19" s="5">
        <f ca="1">-(SUM(Inputs!$E$152:'Inputs'!CC152)+BV10)*PropertyTaxRate</f>
        <v>0</v>
      </c>
      <c r="BW19" s="5">
        <f ca="1">-(SUM(Inputs!$E$152:'Inputs'!CD152)+BW10)*PropertyTaxRate</f>
        <v>0</v>
      </c>
      <c r="BX19" s="5">
        <f ca="1">-(SUM(Inputs!$E$152:'Inputs'!CE152)+BX10)*PropertyTaxRate</f>
        <v>0</v>
      </c>
      <c r="BY19" s="5">
        <f ca="1">-(SUM(Inputs!$E$152:'Inputs'!CF152)+BY10)*PropertyTaxRate</f>
        <v>0</v>
      </c>
      <c r="BZ19" s="5">
        <f ca="1">-(SUM(Inputs!$E$152:'Inputs'!CG152)+BZ10)*PropertyTaxRate</f>
        <v>0</v>
      </c>
      <c r="CA19" s="5">
        <f ca="1">-(SUM(Inputs!$E$152:'Inputs'!CH152)+CA10)*PropertyTaxRate</f>
        <v>0</v>
      </c>
      <c r="CB19" s="5">
        <f ca="1">-(SUM(Inputs!$E$152:'Inputs'!CI152)+CB10)*PropertyTaxRate</f>
        <v>0</v>
      </c>
      <c r="CC19" s="5">
        <f ca="1">-(SUM(Inputs!$E$152:'Inputs'!CJ152)+CC10)*PropertyTaxRate</f>
        <v>0</v>
      </c>
      <c r="CD19" s="5">
        <f ca="1">-(SUM(Inputs!$E$152:'Inputs'!CK152)+CD10)*PropertyTaxRate</f>
        <v>0</v>
      </c>
      <c r="CE19" s="5"/>
    </row>
    <row r="20" spans="1:83" s="10" customFormat="1" x14ac:dyDescent="0.25">
      <c r="A20" s="56" t="s">
        <v>89</v>
      </c>
      <c r="C20" s="61">
        <f ca="1">'Depreciation-Alt#3'!C34</f>
        <v>0</v>
      </c>
      <c r="D20" s="61">
        <f ca="1">'Depreciation-Alt#3'!D34</f>
        <v>0</v>
      </c>
      <c r="E20" s="61">
        <f ca="1">'Depreciation-Alt#3'!E34</f>
        <v>0</v>
      </c>
      <c r="F20" s="61">
        <f ca="1">'Depreciation-Alt#3'!F34</f>
        <v>0</v>
      </c>
      <c r="G20" s="61">
        <f ca="1">'Depreciation-Alt#3'!G34</f>
        <v>0</v>
      </c>
      <c r="H20" s="61">
        <f ca="1">'Depreciation-Alt#3'!H34</f>
        <v>0</v>
      </c>
      <c r="I20" s="61">
        <f ca="1">'Depreciation-Alt#3'!I34</f>
        <v>0</v>
      </c>
      <c r="J20" s="61">
        <f ca="1">'Depreciation-Alt#3'!J34</f>
        <v>0</v>
      </c>
      <c r="K20" s="61">
        <f ca="1">'Depreciation-Alt#3'!K34</f>
        <v>0</v>
      </c>
      <c r="L20" s="61">
        <f ca="1">'Depreciation-Alt#3'!L34</f>
        <v>0</v>
      </c>
      <c r="M20" s="61">
        <f ca="1">'Depreciation-Alt#3'!M34</f>
        <v>0</v>
      </c>
      <c r="N20" s="61">
        <f ca="1">'Depreciation-Alt#3'!N34</f>
        <v>0</v>
      </c>
      <c r="O20" s="61">
        <f ca="1">'Depreciation-Alt#3'!O34</f>
        <v>0</v>
      </c>
      <c r="P20" s="61">
        <f ca="1">'Depreciation-Alt#3'!P34</f>
        <v>0</v>
      </c>
      <c r="Q20" s="61">
        <f ca="1">'Depreciation-Alt#3'!Q34</f>
        <v>0</v>
      </c>
      <c r="R20" s="61">
        <f ca="1">'Depreciation-Alt#3'!R34</f>
        <v>0</v>
      </c>
      <c r="S20" s="61">
        <f ca="1">'Depreciation-Alt#3'!S34</f>
        <v>0</v>
      </c>
      <c r="T20" s="61">
        <f ca="1">'Depreciation-Alt#3'!T34</f>
        <v>0</v>
      </c>
      <c r="U20" s="61">
        <f ca="1">'Depreciation-Alt#3'!U34</f>
        <v>0</v>
      </c>
      <c r="V20" s="61">
        <f ca="1">'Depreciation-Alt#3'!V34</f>
        <v>0</v>
      </c>
      <c r="W20" s="61">
        <f ca="1">'Depreciation-Alt#3'!W34</f>
        <v>0</v>
      </c>
      <c r="X20" s="61">
        <f ca="1">'Depreciation-Alt#3'!X34</f>
        <v>0</v>
      </c>
      <c r="Y20" s="61">
        <f ca="1">'Depreciation-Alt#3'!Y34</f>
        <v>0</v>
      </c>
      <c r="Z20" s="61">
        <f ca="1">'Depreciation-Alt#3'!Z34</f>
        <v>0</v>
      </c>
      <c r="AA20" s="61">
        <f ca="1">'Depreciation-Alt#3'!AA34</f>
        <v>0</v>
      </c>
      <c r="AB20" s="61">
        <f ca="1">'Depreciation-Alt#3'!AB34</f>
        <v>0</v>
      </c>
      <c r="AC20" s="61">
        <f ca="1">'Depreciation-Alt#3'!AC34</f>
        <v>0</v>
      </c>
      <c r="AD20" s="61">
        <f ca="1">'Depreciation-Alt#3'!AD34</f>
        <v>0</v>
      </c>
      <c r="AE20" s="61">
        <f ca="1">'Depreciation-Alt#3'!AE34</f>
        <v>0</v>
      </c>
      <c r="AF20" s="61">
        <f ca="1">'Depreciation-Alt#3'!AF34</f>
        <v>0</v>
      </c>
      <c r="AG20" s="61">
        <f ca="1">'Depreciation-Alt#3'!AG34</f>
        <v>0</v>
      </c>
      <c r="AH20" s="61">
        <f ca="1">'Depreciation-Alt#3'!AH34</f>
        <v>0</v>
      </c>
      <c r="AI20" s="61">
        <f ca="1">'Depreciation-Alt#3'!AI34</f>
        <v>0</v>
      </c>
      <c r="AJ20" s="61">
        <f ca="1">'Depreciation-Alt#3'!AJ34</f>
        <v>0</v>
      </c>
      <c r="AK20" s="61">
        <f ca="1">'Depreciation-Alt#3'!AK34</f>
        <v>0</v>
      </c>
      <c r="AL20" s="61">
        <f ca="1">'Depreciation-Alt#3'!AL34</f>
        <v>0</v>
      </c>
      <c r="AM20" s="61">
        <f ca="1">'Depreciation-Alt#3'!AM34</f>
        <v>0</v>
      </c>
      <c r="AN20" s="61">
        <f ca="1">'Depreciation-Alt#3'!AN34</f>
        <v>0</v>
      </c>
      <c r="AO20" s="61">
        <f ca="1">'Depreciation-Alt#3'!AO34</f>
        <v>0</v>
      </c>
      <c r="AP20" s="61">
        <f ca="1">'Depreciation-Alt#3'!AP34</f>
        <v>0</v>
      </c>
      <c r="AQ20" s="61">
        <f ca="1">'Depreciation-Alt#3'!AQ34</f>
        <v>0</v>
      </c>
      <c r="AR20" s="61">
        <f ca="1">'Depreciation-Alt#3'!AR34</f>
        <v>0</v>
      </c>
      <c r="AS20" s="61">
        <f ca="1">'Depreciation-Alt#3'!AS34</f>
        <v>0</v>
      </c>
      <c r="AT20" s="61">
        <f ca="1">'Depreciation-Alt#3'!AT34</f>
        <v>0</v>
      </c>
      <c r="AU20" s="61">
        <f ca="1">'Depreciation-Alt#3'!AU34</f>
        <v>0</v>
      </c>
      <c r="AV20" s="61">
        <f ca="1">'Depreciation-Alt#3'!AV34</f>
        <v>0</v>
      </c>
      <c r="AW20" s="61">
        <f ca="1">'Depreciation-Alt#3'!AW34</f>
        <v>0</v>
      </c>
      <c r="AX20" s="61">
        <f ca="1">'Depreciation-Alt#3'!AX34</f>
        <v>0</v>
      </c>
      <c r="AY20" s="61">
        <f ca="1">'Depreciation-Alt#3'!AY34</f>
        <v>0</v>
      </c>
      <c r="AZ20" s="61">
        <f ca="1">'Depreciation-Alt#3'!AZ34</f>
        <v>0</v>
      </c>
      <c r="BA20" s="61">
        <f ca="1">'Depreciation-Alt#3'!BA34</f>
        <v>0</v>
      </c>
      <c r="BB20" s="61">
        <f ca="1">'Depreciation-Alt#3'!BB34</f>
        <v>0</v>
      </c>
      <c r="BC20" s="61">
        <f ca="1">'Depreciation-Alt#3'!BC34</f>
        <v>0</v>
      </c>
      <c r="BD20" s="61">
        <f ca="1">'Depreciation-Alt#3'!BD34</f>
        <v>0</v>
      </c>
      <c r="BE20" s="61">
        <f ca="1">'Depreciation-Alt#3'!BE34</f>
        <v>0</v>
      </c>
      <c r="BF20" s="61">
        <f ca="1">'Depreciation-Alt#3'!BF34</f>
        <v>0</v>
      </c>
      <c r="BG20" s="61">
        <f ca="1">'Depreciation-Alt#3'!BG34</f>
        <v>0</v>
      </c>
      <c r="BH20" s="61">
        <f ca="1">'Depreciation-Alt#3'!BH34</f>
        <v>0</v>
      </c>
      <c r="BI20" s="61">
        <f ca="1">'Depreciation-Alt#3'!BI34</f>
        <v>0</v>
      </c>
      <c r="BJ20" s="61">
        <f ca="1">'Depreciation-Alt#3'!BJ34</f>
        <v>0</v>
      </c>
      <c r="BK20" s="61">
        <f ca="1">'Depreciation-Alt#3'!BK34</f>
        <v>0</v>
      </c>
      <c r="BL20" s="61">
        <f ca="1">'Depreciation-Alt#3'!BL34</f>
        <v>0</v>
      </c>
      <c r="BM20" s="61">
        <f ca="1">'Depreciation-Alt#3'!BM34</f>
        <v>0</v>
      </c>
      <c r="BN20" s="61">
        <f ca="1">'Depreciation-Alt#3'!BN34</f>
        <v>0</v>
      </c>
      <c r="BO20" s="61">
        <f ca="1">'Depreciation-Alt#3'!BO34</f>
        <v>0</v>
      </c>
      <c r="BP20" s="61">
        <f ca="1">'Depreciation-Alt#3'!BP34</f>
        <v>0</v>
      </c>
      <c r="BQ20" s="61">
        <f ca="1">'Depreciation-Alt#3'!BQ34</f>
        <v>0</v>
      </c>
      <c r="BR20" s="61">
        <f ca="1">'Depreciation-Alt#3'!BR34</f>
        <v>0</v>
      </c>
      <c r="BS20" s="61">
        <f ca="1">'Depreciation-Alt#3'!BS34</f>
        <v>0</v>
      </c>
      <c r="BT20" s="61">
        <f ca="1">'Depreciation-Alt#3'!BT34</f>
        <v>0</v>
      </c>
      <c r="BU20" s="61">
        <f ca="1">'Depreciation-Alt#3'!BU34</f>
        <v>0</v>
      </c>
      <c r="BV20" s="61">
        <f ca="1">'Depreciation-Alt#3'!BV34</f>
        <v>0</v>
      </c>
      <c r="BW20" s="61">
        <f ca="1">'Depreciation-Alt#3'!BW34</f>
        <v>0</v>
      </c>
      <c r="BX20" s="61">
        <f ca="1">'Depreciation-Alt#3'!BX34</f>
        <v>0</v>
      </c>
      <c r="BY20" s="61">
        <f ca="1">'Depreciation-Alt#3'!BY34</f>
        <v>0</v>
      </c>
      <c r="BZ20" s="61">
        <f ca="1">'Depreciation-Alt#3'!BZ34</f>
        <v>0</v>
      </c>
      <c r="CA20" s="61">
        <f ca="1">'Depreciation-Alt#3'!CA34</f>
        <v>0</v>
      </c>
      <c r="CB20" s="61">
        <f ca="1">'Depreciation-Alt#3'!CB34</f>
        <v>0</v>
      </c>
      <c r="CC20" s="61">
        <f ca="1">'Depreciation-Alt#3'!CC34</f>
        <v>0</v>
      </c>
      <c r="CD20" s="61">
        <f ca="1">'Depreciation-Alt#3'!CD34</f>
        <v>0</v>
      </c>
      <c r="CE20" s="5"/>
    </row>
    <row r="21" spans="1:83" s="10" customFormat="1" x14ac:dyDescent="0.25">
      <c r="A21" s="68" t="s">
        <v>210</v>
      </c>
      <c r="C21" s="5">
        <f t="shared" ref="C21:BN21" ca="1" si="5">SUM(C18:C20)</f>
        <v>0</v>
      </c>
      <c r="D21" s="5">
        <f t="shared" ca="1" si="5"/>
        <v>0</v>
      </c>
      <c r="E21" s="5">
        <f t="shared" ca="1" si="5"/>
        <v>0</v>
      </c>
      <c r="F21" s="5">
        <f t="shared" ca="1" si="5"/>
        <v>0</v>
      </c>
      <c r="G21" s="5">
        <f t="shared" ca="1" si="5"/>
        <v>0</v>
      </c>
      <c r="H21" s="5">
        <f t="shared" ca="1" si="5"/>
        <v>0</v>
      </c>
      <c r="I21" s="5">
        <f t="shared" ca="1" si="5"/>
        <v>0</v>
      </c>
      <c r="J21" s="5">
        <f t="shared" ca="1" si="5"/>
        <v>0</v>
      </c>
      <c r="K21" s="5">
        <f t="shared" ca="1" si="5"/>
        <v>0</v>
      </c>
      <c r="L21" s="5">
        <f t="shared" ca="1" si="5"/>
        <v>0</v>
      </c>
      <c r="M21" s="5">
        <f t="shared" ca="1" si="5"/>
        <v>0</v>
      </c>
      <c r="N21" s="5">
        <f t="shared" ca="1" si="5"/>
        <v>0</v>
      </c>
      <c r="O21" s="5">
        <f t="shared" ca="1" si="5"/>
        <v>0</v>
      </c>
      <c r="P21" s="5">
        <f t="shared" ca="1" si="5"/>
        <v>0</v>
      </c>
      <c r="Q21" s="5">
        <f t="shared" ca="1" si="5"/>
        <v>0</v>
      </c>
      <c r="R21" s="5">
        <f t="shared" ca="1" si="5"/>
        <v>0</v>
      </c>
      <c r="S21" s="5">
        <f t="shared" ca="1" si="5"/>
        <v>0</v>
      </c>
      <c r="T21" s="5">
        <f t="shared" ca="1" si="5"/>
        <v>0</v>
      </c>
      <c r="U21" s="5">
        <f t="shared" ca="1" si="5"/>
        <v>0</v>
      </c>
      <c r="V21" s="5">
        <f t="shared" ca="1" si="5"/>
        <v>0</v>
      </c>
      <c r="W21" s="5">
        <f t="shared" ca="1" si="5"/>
        <v>0</v>
      </c>
      <c r="X21" s="5">
        <f t="shared" ca="1" si="5"/>
        <v>0</v>
      </c>
      <c r="Y21" s="5">
        <f t="shared" ca="1" si="5"/>
        <v>0</v>
      </c>
      <c r="Z21" s="5">
        <f t="shared" ca="1" si="5"/>
        <v>0</v>
      </c>
      <c r="AA21" s="5">
        <f t="shared" ca="1" si="5"/>
        <v>0</v>
      </c>
      <c r="AB21" s="5">
        <f t="shared" ca="1" si="5"/>
        <v>0</v>
      </c>
      <c r="AC21" s="5">
        <f t="shared" ca="1" si="5"/>
        <v>0</v>
      </c>
      <c r="AD21" s="5">
        <f t="shared" ca="1" si="5"/>
        <v>0</v>
      </c>
      <c r="AE21" s="5">
        <f t="shared" ca="1" si="5"/>
        <v>0</v>
      </c>
      <c r="AF21" s="5">
        <f t="shared" ca="1" si="5"/>
        <v>0</v>
      </c>
      <c r="AG21" s="5">
        <f t="shared" ca="1" si="5"/>
        <v>0</v>
      </c>
      <c r="AH21" s="5">
        <f t="shared" ca="1" si="5"/>
        <v>0</v>
      </c>
      <c r="AI21" s="5">
        <f t="shared" ca="1" si="5"/>
        <v>0</v>
      </c>
      <c r="AJ21" s="5">
        <f t="shared" ca="1" si="5"/>
        <v>0</v>
      </c>
      <c r="AK21" s="5">
        <f t="shared" ca="1" si="5"/>
        <v>0</v>
      </c>
      <c r="AL21" s="5">
        <f t="shared" ca="1" si="5"/>
        <v>0</v>
      </c>
      <c r="AM21" s="5">
        <f t="shared" ca="1" si="5"/>
        <v>0</v>
      </c>
      <c r="AN21" s="5">
        <f t="shared" ca="1" si="5"/>
        <v>0</v>
      </c>
      <c r="AO21" s="5">
        <f t="shared" ca="1" si="5"/>
        <v>0</v>
      </c>
      <c r="AP21" s="5">
        <f t="shared" ca="1" si="5"/>
        <v>0</v>
      </c>
      <c r="AQ21" s="5">
        <f t="shared" ca="1" si="5"/>
        <v>0</v>
      </c>
      <c r="AR21" s="5">
        <f t="shared" ca="1" si="5"/>
        <v>0</v>
      </c>
      <c r="AS21" s="5">
        <f t="shared" ca="1" si="5"/>
        <v>0</v>
      </c>
      <c r="AT21" s="5">
        <f t="shared" ca="1" si="5"/>
        <v>0</v>
      </c>
      <c r="AU21" s="5">
        <f t="shared" ca="1" si="5"/>
        <v>0</v>
      </c>
      <c r="AV21" s="5">
        <f t="shared" ca="1" si="5"/>
        <v>0</v>
      </c>
      <c r="AW21" s="5">
        <f t="shared" ca="1" si="5"/>
        <v>0</v>
      </c>
      <c r="AX21" s="5">
        <f t="shared" ca="1" si="5"/>
        <v>0</v>
      </c>
      <c r="AY21" s="5">
        <f t="shared" ca="1" si="5"/>
        <v>0</v>
      </c>
      <c r="AZ21" s="5">
        <f t="shared" ca="1" si="5"/>
        <v>0</v>
      </c>
      <c r="BA21" s="5">
        <f t="shared" ca="1" si="5"/>
        <v>0</v>
      </c>
      <c r="BB21" s="5">
        <f t="shared" ca="1" si="5"/>
        <v>0</v>
      </c>
      <c r="BC21" s="5">
        <f t="shared" ca="1" si="5"/>
        <v>0</v>
      </c>
      <c r="BD21" s="5">
        <f t="shared" ca="1" si="5"/>
        <v>0</v>
      </c>
      <c r="BE21" s="5">
        <f t="shared" ca="1" si="5"/>
        <v>0</v>
      </c>
      <c r="BF21" s="5">
        <f t="shared" ca="1" si="5"/>
        <v>0</v>
      </c>
      <c r="BG21" s="5">
        <f t="shared" ca="1" si="5"/>
        <v>0</v>
      </c>
      <c r="BH21" s="5">
        <f t="shared" ca="1" si="5"/>
        <v>0</v>
      </c>
      <c r="BI21" s="5">
        <f t="shared" ca="1" si="5"/>
        <v>0</v>
      </c>
      <c r="BJ21" s="5">
        <f t="shared" ca="1" si="5"/>
        <v>0</v>
      </c>
      <c r="BK21" s="5">
        <f t="shared" ca="1" si="5"/>
        <v>0</v>
      </c>
      <c r="BL21" s="5">
        <f t="shared" ca="1" si="5"/>
        <v>0</v>
      </c>
      <c r="BM21" s="5">
        <f t="shared" ca="1" si="5"/>
        <v>0</v>
      </c>
      <c r="BN21" s="5">
        <f t="shared" ca="1" si="5"/>
        <v>0</v>
      </c>
      <c r="BO21" s="5">
        <f t="shared" ref="BO21:CD21" ca="1" si="6">SUM(BO18:BO20)</f>
        <v>0</v>
      </c>
      <c r="BP21" s="5">
        <f t="shared" ca="1" si="6"/>
        <v>0</v>
      </c>
      <c r="BQ21" s="5">
        <f t="shared" ca="1" si="6"/>
        <v>0</v>
      </c>
      <c r="BR21" s="5">
        <f t="shared" ca="1" si="6"/>
        <v>0</v>
      </c>
      <c r="BS21" s="5">
        <f t="shared" ca="1" si="6"/>
        <v>0</v>
      </c>
      <c r="BT21" s="5">
        <f t="shared" ca="1" si="6"/>
        <v>0</v>
      </c>
      <c r="BU21" s="5">
        <f t="shared" ca="1" si="6"/>
        <v>0</v>
      </c>
      <c r="BV21" s="5">
        <f t="shared" ca="1" si="6"/>
        <v>0</v>
      </c>
      <c r="BW21" s="5">
        <f t="shared" ca="1" si="6"/>
        <v>0</v>
      </c>
      <c r="BX21" s="5">
        <f t="shared" ca="1" si="6"/>
        <v>0</v>
      </c>
      <c r="BY21" s="5">
        <f t="shared" ca="1" si="6"/>
        <v>0</v>
      </c>
      <c r="BZ21" s="5">
        <f t="shared" ca="1" si="6"/>
        <v>0</v>
      </c>
      <c r="CA21" s="5">
        <f t="shared" ca="1" si="6"/>
        <v>0</v>
      </c>
      <c r="CB21" s="5">
        <f t="shared" ca="1" si="6"/>
        <v>0</v>
      </c>
      <c r="CC21" s="5">
        <f t="shared" ca="1" si="6"/>
        <v>0</v>
      </c>
      <c r="CD21" s="5">
        <f t="shared" ca="1" si="6"/>
        <v>0</v>
      </c>
      <c r="CE21" s="5"/>
    </row>
    <row r="22" spans="1:83" s="10" customFormat="1" x14ac:dyDescent="0.25">
      <c r="A22" s="56" t="s">
        <v>215</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row>
    <row r="23" spans="1:83" s="10" customFormat="1" x14ac:dyDescent="0.25">
      <c r="A23" s="66" t="s">
        <v>212</v>
      </c>
      <c r="B23" s="73">
        <f>DEBT</f>
        <v>0.47</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row>
    <row r="24" spans="1:83" s="10" customFormat="1" x14ac:dyDescent="0.25">
      <c r="A24" s="66" t="s">
        <v>213</v>
      </c>
      <c r="B24" s="74">
        <f>DEBT_INT_RATE</f>
        <v>4.1599999999999998E-2</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row>
    <row r="25" spans="1:83" s="10" customFormat="1" x14ac:dyDescent="0.25">
      <c r="A25" s="68" t="s">
        <v>214</v>
      </c>
      <c r="B25" s="49"/>
      <c r="C25" s="5">
        <f t="shared" ref="C25:BN25" ca="1" si="7">-(DEBT*DEBT_INT_RATE)*C12</f>
        <v>0</v>
      </c>
      <c r="D25" s="5">
        <f t="shared" ca="1" si="7"/>
        <v>0</v>
      </c>
      <c r="E25" s="5">
        <f t="shared" ca="1" si="7"/>
        <v>0</v>
      </c>
      <c r="F25" s="5">
        <f t="shared" ca="1" si="7"/>
        <v>0</v>
      </c>
      <c r="G25" s="5">
        <f t="shared" ca="1" si="7"/>
        <v>0</v>
      </c>
      <c r="H25" s="5">
        <f t="shared" ca="1" si="7"/>
        <v>0</v>
      </c>
      <c r="I25" s="5">
        <f t="shared" ca="1" si="7"/>
        <v>0</v>
      </c>
      <c r="J25" s="5">
        <f t="shared" ca="1" si="7"/>
        <v>0</v>
      </c>
      <c r="K25" s="5">
        <f t="shared" ca="1" si="7"/>
        <v>0</v>
      </c>
      <c r="L25" s="5">
        <f t="shared" ca="1" si="7"/>
        <v>0</v>
      </c>
      <c r="M25" s="5">
        <f t="shared" ca="1" si="7"/>
        <v>0</v>
      </c>
      <c r="N25" s="5">
        <f t="shared" ca="1" si="7"/>
        <v>0</v>
      </c>
      <c r="O25" s="5">
        <f t="shared" ca="1" si="7"/>
        <v>0</v>
      </c>
      <c r="P25" s="5">
        <f t="shared" ca="1" si="7"/>
        <v>0</v>
      </c>
      <c r="Q25" s="5">
        <f t="shared" ca="1" si="7"/>
        <v>0</v>
      </c>
      <c r="R25" s="5">
        <f t="shared" ca="1" si="7"/>
        <v>0</v>
      </c>
      <c r="S25" s="5">
        <f t="shared" ca="1" si="7"/>
        <v>0</v>
      </c>
      <c r="T25" s="5">
        <f t="shared" ca="1" si="7"/>
        <v>0</v>
      </c>
      <c r="U25" s="5">
        <f t="shared" ca="1" si="7"/>
        <v>0</v>
      </c>
      <c r="V25" s="5">
        <f t="shared" ca="1" si="7"/>
        <v>0</v>
      </c>
      <c r="W25" s="5">
        <f t="shared" ca="1" si="7"/>
        <v>0</v>
      </c>
      <c r="X25" s="5">
        <f t="shared" ca="1" si="7"/>
        <v>0</v>
      </c>
      <c r="Y25" s="5">
        <f t="shared" ca="1" si="7"/>
        <v>0</v>
      </c>
      <c r="Z25" s="5">
        <f t="shared" ca="1" si="7"/>
        <v>0</v>
      </c>
      <c r="AA25" s="5">
        <f t="shared" ca="1" si="7"/>
        <v>0</v>
      </c>
      <c r="AB25" s="5">
        <f t="shared" ca="1" si="7"/>
        <v>0</v>
      </c>
      <c r="AC25" s="5">
        <f t="shared" ca="1" si="7"/>
        <v>0</v>
      </c>
      <c r="AD25" s="5">
        <f t="shared" ca="1" si="7"/>
        <v>0</v>
      </c>
      <c r="AE25" s="5">
        <f t="shared" ca="1" si="7"/>
        <v>0</v>
      </c>
      <c r="AF25" s="5">
        <f t="shared" ca="1" si="7"/>
        <v>0</v>
      </c>
      <c r="AG25" s="5">
        <f t="shared" ca="1" si="7"/>
        <v>0</v>
      </c>
      <c r="AH25" s="5">
        <f t="shared" ca="1" si="7"/>
        <v>0</v>
      </c>
      <c r="AI25" s="5">
        <f t="shared" ca="1" si="7"/>
        <v>0</v>
      </c>
      <c r="AJ25" s="5">
        <f t="shared" ca="1" si="7"/>
        <v>0</v>
      </c>
      <c r="AK25" s="5">
        <f t="shared" ca="1" si="7"/>
        <v>0</v>
      </c>
      <c r="AL25" s="5">
        <f t="shared" ca="1" si="7"/>
        <v>0</v>
      </c>
      <c r="AM25" s="5">
        <f t="shared" ca="1" si="7"/>
        <v>0</v>
      </c>
      <c r="AN25" s="5">
        <f t="shared" ca="1" si="7"/>
        <v>0</v>
      </c>
      <c r="AO25" s="5">
        <f t="shared" ca="1" si="7"/>
        <v>0</v>
      </c>
      <c r="AP25" s="5">
        <f t="shared" ca="1" si="7"/>
        <v>0</v>
      </c>
      <c r="AQ25" s="5">
        <f t="shared" ca="1" si="7"/>
        <v>0</v>
      </c>
      <c r="AR25" s="5">
        <f t="shared" ca="1" si="7"/>
        <v>0</v>
      </c>
      <c r="AS25" s="5">
        <f t="shared" ca="1" si="7"/>
        <v>0</v>
      </c>
      <c r="AT25" s="5">
        <f t="shared" ca="1" si="7"/>
        <v>0</v>
      </c>
      <c r="AU25" s="5">
        <f t="shared" ca="1" si="7"/>
        <v>0</v>
      </c>
      <c r="AV25" s="5">
        <f t="shared" ca="1" si="7"/>
        <v>0</v>
      </c>
      <c r="AW25" s="5">
        <f t="shared" ca="1" si="7"/>
        <v>0</v>
      </c>
      <c r="AX25" s="5">
        <f t="shared" ca="1" si="7"/>
        <v>0</v>
      </c>
      <c r="AY25" s="5">
        <f t="shared" ca="1" si="7"/>
        <v>0</v>
      </c>
      <c r="AZ25" s="5">
        <f t="shared" ca="1" si="7"/>
        <v>0</v>
      </c>
      <c r="BA25" s="5">
        <f t="shared" ca="1" si="7"/>
        <v>0</v>
      </c>
      <c r="BB25" s="5">
        <f t="shared" ca="1" si="7"/>
        <v>0</v>
      </c>
      <c r="BC25" s="5">
        <f t="shared" ca="1" si="7"/>
        <v>0</v>
      </c>
      <c r="BD25" s="5">
        <f t="shared" ca="1" si="7"/>
        <v>0</v>
      </c>
      <c r="BE25" s="5">
        <f t="shared" ca="1" si="7"/>
        <v>0</v>
      </c>
      <c r="BF25" s="5">
        <f t="shared" ca="1" si="7"/>
        <v>0</v>
      </c>
      <c r="BG25" s="5">
        <f t="shared" ca="1" si="7"/>
        <v>0</v>
      </c>
      <c r="BH25" s="5">
        <f t="shared" ca="1" si="7"/>
        <v>0</v>
      </c>
      <c r="BI25" s="5">
        <f t="shared" ca="1" si="7"/>
        <v>0</v>
      </c>
      <c r="BJ25" s="5">
        <f t="shared" ca="1" si="7"/>
        <v>0</v>
      </c>
      <c r="BK25" s="5">
        <f t="shared" ca="1" si="7"/>
        <v>0</v>
      </c>
      <c r="BL25" s="5">
        <f t="shared" ca="1" si="7"/>
        <v>0</v>
      </c>
      <c r="BM25" s="5">
        <f t="shared" ca="1" si="7"/>
        <v>0</v>
      </c>
      <c r="BN25" s="5">
        <f t="shared" ca="1" si="7"/>
        <v>0</v>
      </c>
      <c r="BO25" s="5">
        <f t="shared" ref="BO25:CD25" ca="1" si="8">-(DEBT*DEBT_INT_RATE)*BO12</f>
        <v>0</v>
      </c>
      <c r="BP25" s="5">
        <f t="shared" ca="1" si="8"/>
        <v>0</v>
      </c>
      <c r="BQ25" s="5">
        <f t="shared" ca="1" si="8"/>
        <v>0</v>
      </c>
      <c r="BR25" s="5">
        <f t="shared" ca="1" si="8"/>
        <v>0</v>
      </c>
      <c r="BS25" s="5">
        <f t="shared" ca="1" si="8"/>
        <v>0</v>
      </c>
      <c r="BT25" s="5">
        <f t="shared" ca="1" si="8"/>
        <v>0</v>
      </c>
      <c r="BU25" s="5">
        <f t="shared" ca="1" si="8"/>
        <v>0</v>
      </c>
      <c r="BV25" s="5">
        <f t="shared" ca="1" si="8"/>
        <v>0</v>
      </c>
      <c r="BW25" s="5">
        <f t="shared" ca="1" si="8"/>
        <v>0</v>
      </c>
      <c r="BX25" s="5">
        <f t="shared" ca="1" si="8"/>
        <v>0</v>
      </c>
      <c r="BY25" s="5">
        <f t="shared" ca="1" si="8"/>
        <v>0</v>
      </c>
      <c r="BZ25" s="5">
        <f t="shared" ca="1" si="8"/>
        <v>0</v>
      </c>
      <c r="CA25" s="5">
        <f t="shared" ca="1" si="8"/>
        <v>0</v>
      </c>
      <c r="CB25" s="5">
        <f t="shared" ca="1" si="8"/>
        <v>0</v>
      </c>
      <c r="CC25" s="5">
        <f t="shared" ca="1" si="8"/>
        <v>0</v>
      </c>
      <c r="CD25" s="5">
        <f t="shared" ca="1" si="8"/>
        <v>0</v>
      </c>
      <c r="CE25" s="5"/>
    </row>
    <row r="26" spans="1:83" s="30" customFormat="1" x14ac:dyDescent="0.25">
      <c r="A26" s="67" t="s">
        <v>205</v>
      </c>
      <c r="B26" s="49"/>
      <c r="C26" s="5">
        <f t="shared" ref="C26:AH26" ca="1" si="9">-SUM(C21:C25)*BookIncomeTax</f>
        <v>0</v>
      </c>
      <c r="D26" s="5">
        <f t="shared" ca="1" si="9"/>
        <v>0</v>
      </c>
      <c r="E26" s="5">
        <f t="shared" ca="1" si="9"/>
        <v>0</v>
      </c>
      <c r="F26" s="5">
        <f t="shared" ca="1" si="9"/>
        <v>0</v>
      </c>
      <c r="G26" s="5">
        <f t="shared" ca="1" si="9"/>
        <v>0</v>
      </c>
      <c r="H26" s="5">
        <f t="shared" ca="1" si="9"/>
        <v>0</v>
      </c>
      <c r="I26" s="5">
        <f t="shared" ca="1" si="9"/>
        <v>0</v>
      </c>
      <c r="J26" s="5">
        <f t="shared" ca="1" si="9"/>
        <v>0</v>
      </c>
      <c r="K26" s="5">
        <f t="shared" ca="1" si="9"/>
        <v>0</v>
      </c>
      <c r="L26" s="5">
        <f t="shared" ca="1" si="9"/>
        <v>0</v>
      </c>
      <c r="M26" s="5">
        <f t="shared" ca="1" si="9"/>
        <v>0</v>
      </c>
      <c r="N26" s="5">
        <f t="shared" ca="1" si="9"/>
        <v>0</v>
      </c>
      <c r="O26" s="5">
        <f t="shared" ca="1" si="9"/>
        <v>0</v>
      </c>
      <c r="P26" s="5">
        <f t="shared" ca="1" si="9"/>
        <v>0</v>
      </c>
      <c r="Q26" s="5">
        <f t="shared" ca="1" si="9"/>
        <v>0</v>
      </c>
      <c r="R26" s="5">
        <f t="shared" ca="1" si="9"/>
        <v>0</v>
      </c>
      <c r="S26" s="5">
        <f t="shared" ca="1" si="9"/>
        <v>0</v>
      </c>
      <c r="T26" s="5">
        <f t="shared" ca="1" si="9"/>
        <v>0</v>
      </c>
      <c r="U26" s="5">
        <f t="shared" ca="1" si="9"/>
        <v>0</v>
      </c>
      <c r="V26" s="5">
        <f t="shared" ca="1" si="9"/>
        <v>0</v>
      </c>
      <c r="W26" s="5">
        <f t="shared" ca="1" si="9"/>
        <v>0</v>
      </c>
      <c r="X26" s="5">
        <f t="shared" ca="1" si="9"/>
        <v>0</v>
      </c>
      <c r="Y26" s="5">
        <f t="shared" ca="1" si="9"/>
        <v>0</v>
      </c>
      <c r="Z26" s="5">
        <f t="shared" ca="1" si="9"/>
        <v>0</v>
      </c>
      <c r="AA26" s="5">
        <f t="shared" ca="1" si="9"/>
        <v>0</v>
      </c>
      <c r="AB26" s="5">
        <f t="shared" ca="1" si="9"/>
        <v>0</v>
      </c>
      <c r="AC26" s="5">
        <f t="shared" ca="1" si="9"/>
        <v>0</v>
      </c>
      <c r="AD26" s="5">
        <f t="shared" ca="1" si="9"/>
        <v>0</v>
      </c>
      <c r="AE26" s="5">
        <f t="shared" ca="1" si="9"/>
        <v>0</v>
      </c>
      <c r="AF26" s="5">
        <f t="shared" ca="1" si="9"/>
        <v>0</v>
      </c>
      <c r="AG26" s="5">
        <f t="shared" ca="1" si="9"/>
        <v>0</v>
      </c>
      <c r="AH26" s="5">
        <f t="shared" ca="1" si="9"/>
        <v>0</v>
      </c>
      <c r="AI26" s="5">
        <f t="shared" ref="AI26:BN26" ca="1" si="10">-SUM(AI21:AI25)*BookIncomeTax</f>
        <v>0</v>
      </c>
      <c r="AJ26" s="5">
        <f t="shared" ca="1" si="10"/>
        <v>0</v>
      </c>
      <c r="AK26" s="5">
        <f t="shared" ca="1" si="10"/>
        <v>0</v>
      </c>
      <c r="AL26" s="5">
        <f t="shared" ca="1" si="10"/>
        <v>0</v>
      </c>
      <c r="AM26" s="5">
        <f t="shared" ca="1" si="10"/>
        <v>0</v>
      </c>
      <c r="AN26" s="5">
        <f t="shared" ca="1" si="10"/>
        <v>0</v>
      </c>
      <c r="AO26" s="5">
        <f t="shared" ca="1" si="10"/>
        <v>0</v>
      </c>
      <c r="AP26" s="5">
        <f t="shared" ca="1" si="10"/>
        <v>0</v>
      </c>
      <c r="AQ26" s="5">
        <f t="shared" ca="1" si="10"/>
        <v>0</v>
      </c>
      <c r="AR26" s="5">
        <f t="shared" ca="1" si="10"/>
        <v>0</v>
      </c>
      <c r="AS26" s="5">
        <f t="shared" ca="1" si="10"/>
        <v>0</v>
      </c>
      <c r="AT26" s="5">
        <f t="shared" ca="1" si="10"/>
        <v>0</v>
      </c>
      <c r="AU26" s="5">
        <f t="shared" ca="1" si="10"/>
        <v>0</v>
      </c>
      <c r="AV26" s="5">
        <f t="shared" ca="1" si="10"/>
        <v>0</v>
      </c>
      <c r="AW26" s="5">
        <f t="shared" ca="1" si="10"/>
        <v>0</v>
      </c>
      <c r="AX26" s="5">
        <f t="shared" ca="1" si="10"/>
        <v>0</v>
      </c>
      <c r="AY26" s="5">
        <f t="shared" ca="1" si="10"/>
        <v>0</v>
      </c>
      <c r="AZ26" s="5">
        <f t="shared" ca="1" si="10"/>
        <v>0</v>
      </c>
      <c r="BA26" s="5">
        <f t="shared" ca="1" si="10"/>
        <v>0</v>
      </c>
      <c r="BB26" s="5">
        <f t="shared" ca="1" si="10"/>
        <v>0</v>
      </c>
      <c r="BC26" s="5">
        <f t="shared" ca="1" si="10"/>
        <v>0</v>
      </c>
      <c r="BD26" s="5">
        <f t="shared" ca="1" si="10"/>
        <v>0</v>
      </c>
      <c r="BE26" s="5">
        <f t="shared" ca="1" si="10"/>
        <v>0</v>
      </c>
      <c r="BF26" s="5">
        <f t="shared" ca="1" si="10"/>
        <v>0</v>
      </c>
      <c r="BG26" s="5">
        <f t="shared" ca="1" si="10"/>
        <v>0</v>
      </c>
      <c r="BH26" s="5">
        <f t="shared" ca="1" si="10"/>
        <v>0</v>
      </c>
      <c r="BI26" s="5">
        <f t="shared" ca="1" si="10"/>
        <v>0</v>
      </c>
      <c r="BJ26" s="5">
        <f t="shared" ca="1" si="10"/>
        <v>0</v>
      </c>
      <c r="BK26" s="5">
        <f t="shared" ca="1" si="10"/>
        <v>0</v>
      </c>
      <c r="BL26" s="5">
        <f t="shared" ca="1" si="10"/>
        <v>0</v>
      </c>
      <c r="BM26" s="5">
        <f t="shared" ca="1" si="10"/>
        <v>0</v>
      </c>
      <c r="BN26" s="5">
        <f t="shared" ca="1" si="10"/>
        <v>0</v>
      </c>
      <c r="BO26" s="5">
        <f t="shared" ref="BO26:CD26" ca="1" si="11">-SUM(BO21:BO25)*BookIncomeTax</f>
        <v>0</v>
      </c>
      <c r="BP26" s="5">
        <f t="shared" ca="1" si="11"/>
        <v>0</v>
      </c>
      <c r="BQ26" s="5">
        <f t="shared" ca="1" si="11"/>
        <v>0</v>
      </c>
      <c r="BR26" s="5">
        <f t="shared" ca="1" si="11"/>
        <v>0</v>
      </c>
      <c r="BS26" s="5">
        <f t="shared" ca="1" si="11"/>
        <v>0</v>
      </c>
      <c r="BT26" s="5">
        <f t="shared" ca="1" si="11"/>
        <v>0</v>
      </c>
      <c r="BU26" s="5">
        <f t="shared" ca="1" si="11"/>
        <v>0</v>
      </c>
      <c r="BV26" s="5">
        <f t="shared" ca="1" si="11"/>
        <v>0</v>
      </c>
      <c r="BW26" s="5">
        <f t="shared" ca="1" si="11"/>
        <v>0</v>
      </c>
      <c r="BX26" s="5">
        <f t="shared" ca="1" si="11"/>
        <v>0</v>
      </c>
      <c r="BY26" s="5">
        <f t="shared" ca="1" si="11"/>
        <v>0</v>
      </c>
      <c r="BZ26" s="5">
        <f t="shared" ca="1" si="11"/>
        <v>0</v>
      </c>
      <c r="CA26" s="5">
        <f t="shared" ca="1" si="11"/>
        <v>0</v>
      </c>
      <c r="CB26" s="5">
        <f t="shared" ca="1" si="11"/>
        <v>0</v>
      </c>
      <c r="CC26" s="5">
        <f t="shared" ca="1" si="11"/>
        <v>0</v>
      </c>
      <c r="CD26" s="5">
        <f t="shared" ca="1" si="11"/>
        <v>0</v>
      </c>
      <c r="CE26" s="5"/>
    </row>
    <row r="27" spans="1:83" x14ac:dyDescent="0.25">
      <c r="A27" s="53" t="s">
        <v>209</v>
      </c>
      <c r="B27" s="54"/>
      <c r="C27" s="27">
        <f t="shared" ref="C27:BN27" ca="1" si="12">SUM(C21:C26)</f>
        <v>0</v>
      </c>
      <c r="D27" s="27">
        <f t="shared" ca="1" si="12"/>
        <v>0</v>
      </c>
      <c r="E27" s="27">
        <f ca="1">SUM(E21:E26)</f>
        <v>0</v>
      </c>
      <c r="F27" s="27">
        <f t="shared" ca="1" si="12"/>
        <v>0</v>
      </c>
      <c r="G27" s="27">
        <f t="shared" ca="1" si="12"/>
        <v>0</v>
      </c>
      <c r="H27" s="27">
        <f t="shared" ca="1" si="12"/>
        <v>0</v>
      </c>
      <c r="I27" s="27">
        <f t="shared" ca="1" si="12"/>
        <v>0</v>
      </c>
      <c r="J27" s="27">
        <f t="shared" ca="1" si="12"/>
        <v>0</v>
      </c>
      <c r="K27" s="27">
        <f t="shared" ca="1" si="12"/>
        <v>0</v>
      </c>
      <c r="L27" s="27">
        <f t="shared" ca="1" si="12"/>
        <v>0</v>
      </c>
      <c r="M27" s="27">
        <f t="shared" ca="1" si="12"/>
        <v>0</v>
      </c>
      <c r="N27" s="27">
        <f t="shared" ca="1" si="12"/>
        <v>0</v>
      </c>
      <c r="O27" s="27">
        <f t="shared" ca="1" si="12"/>
        <v>0</v>
      </c>
      <c r="P27" s="27">
        <f t="shared" ca="1" si="12"/>
        <v>0</v>
      </c>
      <c r="Q27" s="27">
        <f t="shared" ca="1" si="12"/>
        <v>0</v>
      </c>
      <c r="R27" s="27">
        <f t="shared" ca="1" si="12"/>
        <v>0</v>
      </c>
      <c r="S27" s="27">
        <f t="shared" ca="1" si="12"/>
        <v>0</v>
      </c>
      <c r="T27" s="27">
        <f t="shared" ca="1" si="12"/>
        <v>0</v>
      </c>
      <c r="U27" s="27">
        <f t="shared" ca="1" si="12"/>
        <v>0</v>
      </c>
      <c r="V27" s="27">
        <f t="shared" ca="1" si="12"/>
        <v>0</v>
      </c>
      <c r="W27" s="27">
        <f t="shared" ca="1" si="12"/>
        <v>0</v>
      </c>
      <c r="X27" s="27">
        <f t="shared" ca="1" si="12"/>
        <v>0</v>
      </c>
      <c r="Y27" s="27">
        <f t="shared" ca="1" si="12"/>
        <v>0</v>
      </c>
      <c r="Z27" s="27">
        <f t="shared" ca="1" si="12"/>
        <v>0</v>
      </c>
      <c r="AA27" s="27">
        <f t="shared" ca="1" si="12"/>
        <v>0</v>
      </c>
      <c r="AB27" s="27">
        <f t="shared" ca="1" si="12"/>
        <v>0</v>
      </c>
      <c r="AC27" s="27">
        <f t="shared" ca="1" si="12"/>
        <v>0</v>
      </c>
      <c r="AD27" s="27">
        <f t="shared" ca="1" si="12"/>
        <v>0</v>
      </c>
      <c r="AE27" s="27">
        <f t="shared" ca="1" si="12"/>
        <v>0</v>
      </c>
      <c r="AF27" s="27">
        <f t="shared" ca="1" si="12"/>
        <v>0</v>
      </c>
      <c r="AG27" s="27">
        <f t="shared" ca="1" si="12"/>
        <v>0</v>
      </c>
      <c r="AH27" s="27">
        <f t="shared" ca="1" si="12"/>
        <v>0</v>
      </c>
      <c r="AI27" s="27">
        <f t="shared" ca="1" si="12"/>
        <v>0</v>
      </c>
      <c r="AJ27" s="27">
        <f t="shared" ca="1" si="12"/>
        <v>0</v>
      </c>
      <c r="AK27" s="27">
        <f t="shared" ca="1" si="12"/>
        <v>0</v>
      </c>
      <c r="AL27" s="27">
        <f t="shared" ca="1" si="12"/>
        <v>0</v>
      </c>
      <c r="AM27" s="27">
        <f t="shared" ca="1" si="12"/>
        <v>0</v>
      </c>
      <c r="AN27" s="27">
        <f t="shared" ca="1" si="12"/>
        <v>0</v>
      </c>
      <c r="AO27" s="27">
        <f t="shared" ca="1" si="12"/>
        <v>0</v>
      </c>
      <c r="AP27" s="27">
        <f t="shared" ca="1" si="12"/>
        <v>0</v>
      </c>
      <c r="AQ27" s="27">
        <f t="shared" ca="1" si="12"/>
        <v>0</v>
      </c>
      <c r="AR27" s="27">
        <f t="shared" ca="1" si="12"/>
        <v>0</v>
      </c>
      <c r="AS27" s="27">
        <f t="shared" ca="1" si="12"/>
        <v>0</v>
      </c>
      <c r="AT27" s="27">
        <f t="shared" ca="1" si="12"/>
        <v>0</v>
      </c>
      <c r="AU27" s="27">
        <f t="shared" ca="1" si="12"/>
        <v>0</v>
      </c>
      <c r="AV27" s="27">
        <f t="shared" ca="1" si="12"/>
        <v>0</v>
      </c>
      <c r="AW27" s="27">
        <f t="shared" ca="1" si="12"/>
        <v>0</v>
      </c>
      <c r="AX27" s="27">
        <f t="shared" ca="1" si="12"/>
        <v>0</v>
      </c>
      <c r="AY27" s="27">
        <f t="shared" ca="1" si="12"/>
        <v>0</v>
      </c>
      <c r="AZ27" s="27">
        <f t="shared" ca="1" si="12"/>
        <v>0</v>
      </c>
      <c r="BA27" s="27">
        <f t="shared" ca="1" si="12"/>
        <v>0</v>
      </c>
      <c r="BB27" s="27">
        <f t="shared" ca="1" si="12"/>
        <v>0</v>
      </c>
      <c r="BC27" s="27">
        <f t="shared" ca="1" si="12"/>
        <v>0</v>
      </c>
      <c r="BD27" s="27">
        <f t="shared" ca="1" si="12"/>
        <v>0</v>
      </c>
      <c r="BE27" s="27">
        <f t="shared" ca="1" si="12"/>
        <v>0</v>
      </c>
      <c r="BF27" s="27">
        <f t="shared" ca="1" si="12"/>
        <v>0</v>
      </c>
      <c r="BG27" s="27">
        <f t="shared" ca="1" si="12"/>
        <v>0</v>
      </c>
      <c r="BH27" s="27">
        <f t="shared" ca="1" si="12"/>
        <v>0</v>
      </c>
      <c r="BI27" s="27">
        <f t="shared" ca="1" si="12"/>
        <v>0</v>
      </c>
      <c r="BJ27" s="27">
        <f t="shared" ca="1" si="12"/>
        <v>0</v>
      </c>
      <c r="BK27" s="27">
        <f t="shared" ca="1" si="12"/>
        <v>0</v>
      </c>
      <c r="BL27" s="27">
        <f t="shared" ca="1" si="12"/>
        <v>0</v>
      </c>
      <c r="BM27" s="27">
        <f t="shared" ca="1" si="12"/>
        <v>0</v>
      </c>
      <c r="BN27" s="27">
        <f t="shared" ca="1" si="12"/>
        <v>0</v>
      </c>
      <c r="BO27" s="27">
        <f t="shared" ref="BO27:CD27" ca="1" si="13">SUM(BO21:BO26)</f>
        <v>0</v>
      </c>
      <c r="BP27" s="27">
        <f t="shared" ca="1" si="13"/>
        <v>0</v>
      </c>
      <c r="BQ27" s="27">
        <f t="shared" ca="1" si="13"/>
        <v>0</v>
      </c>
      <c r="BR27" s="27">
        <f t="shared" ca="1" si="13"/>
        <v>0</v>
      </c>
      <c r="BS27" s="27">
        <f t="shared" ca="1" si="13"/>
        <v>0</v>
      </c>
      <c r="BT27" s="27">
        <f t="shared" ca="1" si="13"/>
        <v>0</v>
      </c>
      <c r="BU27" s="27">
        <f t="shared" ca="1" si="13"/>
        <v>0</v>
      </c>
      <c r="BV27" s="27">
        <f t="shared" ca="1" si="13"/>
        <v>0</v>
      </c>
      <c r="BW27" s="27">
        <f t="shared" ca="1" si="13"/>
        <v>0</v>
      </c>
      <c r="BX27" s="27">
        <f t="shared" ca="1" si="13"/>
        <v>0</v>
      </c>
      <c r="BY27" s="27">
        <f t="shared" ca="1" si="13"/>
        <v>0</v>
      </c>
      <c r="BZ27" s="27">
        <f t="shared" ca="1" si="13"/>
        <v>0</v>
      </c>
      <c r="CA27" s="27">
        <f t="shared" ca="1" si="13"/>
        <v>0</v>
      </c>
      <c r="CB27" s="27">
        <f t="shared" ca="1" si="13"/>
        <v>0</v>
      </c>
      <c r="CC27" s="27">
        <f t="shared" ca="1" si="13"/>
        <v>0</v>
      </c>
      <c r="CD27" s="27">
        <f t="shared" ca="1" si="13"/>
        <v>0</v>
      </c>
      <c r="CE27" s="5"/>
    </row>
    <row r="28" spans="1:83" x14ac:dyDescent="0.25">
      <c r="A28" s="11"/>
      <c r="B28" s="1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31"/>
    </row>
    <row r="29" spans="1:83" x14ac:dyDescent="0.25">
      <c r="A29" s="14" t="s">
        <v>216</v>
      </c>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31"/>
    </row>
    <row r="30" spans="1:83" x14ac:dyDescent="0.25">
      <c r="A30" s="67" t="s">
        <v>219</v>
      </c>
      <c r="B30" s="49"/>
      <c r="C30" s="5">
        <f ca="1">C15</f>
        <v>0</v>
      </c>
      <c r="D30" s="5">
        <f t="shared" ref="D30:BO30" ca="1" si="14">D15</f>
        <v>0</v>
      </c>
      <c r="E30" s="5">
        <f t="shared" ca="1" si="14"/>
        <v>0</v>
      </c>
      <c r="F30" s="5">
        <f t="shared" ca="1" si="14"/>
        <v>0</v>
      </c>
      <c r="G30" s="5">
        <f t="shared" ca="1" si="14"/>
        <v>0</v>
      </c>
      <c r="H30" s="5">
        <f t="shared" ca="1" si="14"/>
        <v>0</v>
      </c>
      <c r="I30" s="5">
        <f t="shared" ca="1" si="14"/>
        <v>0</v>
      </c>
      <c r="J30" s="5">
        <f t="shared" ca="1" si="14"/>
        <v>0</v>
      </c>
      <c r="K30" s="5">
        <f t="shared" ca="1" si="14"/>
        <v>0</v>
      </c>
      <c r="L30" s="5">
        <f t="shared" ca="1" si="14"/>
        <v>0</v>
      </c>
      <c r="M30" s="5">
        <f t="shared" ca="1" si="14"/>
        <v>0</v>
      </c>
      <c r="N30" s="5">
        <f t="shared" ca="1" si="14"/>
        <v>0</v>
      </c>
      <c r="O30" s="5">
        <f t="shared" ca="1" si="14"/>
        <v>0</v>
      </c>
      <c r="P30" s="5">
        <f t="shared" ca="1" si="14"/>
        <v>0</v>
      </c>
      <c r="Q30" s="5">
        <f t="shared" ca="1" si="14"/>
        <v>0</v>
      </c>
      <c r="R30" s="5">
        <f t="shared" ca="1" si="14"/>
        <v>0</v>
      </c>
      <c r="S30" s="5">
        <f t="shared" ca="1" si="14"/>
        <v>0</v>
      </c>
      <c r="T30" s="5">
        <f t="shared" ca="1" si="14"/>
        <v>0</v>
      </c>
      <c r="U30" s="5">
        <f t="shared" ca="1" si="14"/>
        <v>0</v>
      </c>
      <c r="V30" s="5">
        <f t="shared" ca="1" si="14"/>
        <v>0</v>
      </c>
      <c r="W30" s="5">
        <f t="shared" ca="1" si="14"/>
        <v>0</v>
      </c>
      <c r="X30" s="5">
        <f t="shared" ca="1" si="14"/>
        <v>0</v>
      </c>
      <c r="Y30" s="5">
        <f t="shared" ca="1" si="14"/>
        <v>0</v>
      </c>
      <c r="Z30" s="5">
        <f t="shared" ca="1" si="14"/>
        <v>0</v>
      </c>
      <c r="AA30" s="5">
        <f t="shared" ca="1" si="14"/>
        <v>0</v>
      </c>
      <c r="AB30" s="5">
        <f t="shared" ca="1" si="14"/>
        <v>0</v>
      </c>
      <c r="AC30" s="5">
        <f t="shared" ca="1" si="14"/>
        <v>0</v>
      </c>
      <c r="AD30" s="5">
        <f t="shared" ca="1" si="14"/>
        <v>0</v>
      </c>
      <c r="AE30" s="5">
        <f t="shared" ca="1" si="14"/>
        <v>0</v>
      </c>
      <c r="AF30" s="5">
        <f t="shared" ca="1" si="14"/>
        <v>0</v>
      </c>
      <c r="AG30" s="5">
        <f t="shared" ca="1" si="14"/>
        <v>0</v>
      </c>
      <c r="AH30" s="5">
        <f t="shared" ca="1" si="14"/>
        <v>0</v>
      </c>
      <c r="AI30" s="5">
        <f t="shared" ca="1" si="14"/>
        <v>0</v>
      </c>
      <c r="AJ30" s="5">
        <f t="shared" ca="1" si="14"/>
        <v>0</v>
      </c>
      <c r="AK30" s="5">
        <f t="shared" ca="1" si="14"/>
        <v>0</v>
      </c>
      <c r="AL30" s="5">
        <f t="shared" ca="1" si="14"/>
        <v>0</v>
      </c>
      <c r="AM30" s="5">
        <f t="shared" ca="1" si="14"/>
        <v>0</v>
      </c>
      <c r="AN30" s="5">
        <f t="shared" ca="1" si="14"/>
        <v>0</v>
      </c>
      <c r="AO30" s="5">
        <f t="shared" ca="1" si="14"/>
        <v>0</v>
      </c>
      <c r="AP30" s="5">
        <f t="shared" ca="1" si="14"/>
        <v>0</v>
      </c>
      <c r="AQ30" s="5">
        <f t="shared" ca="1" si="14"/>
        <v>0</v>
      </c>
      <c r="AR30" s="5">
        <f t="shared" ca="1" si="14"/>
        <v>0</v>
      </c>
      <c r="AS30" s="5">
        <f t="shared" ca="1" si="14"/>
        <v>0</v>
      </c>
      <c r="AT30" s="5">
        <f t="shared" ca="1" si="14"/>
        <v>0</v>
      </c>
      <c r="AU30" s="5">
        <f t="shared" ca="1" si="14"/>
        <v>0</v>
      </c>
      <c r="AV30" s="5">
        <f t="shared" ca="1" si="14"/>
        <v>0</v>
      </c>
      <c r="AW30" s="5">
        <f t="shared" ca="1" si="14"/>
        <v>0</v>
      </c>
      <c r="AX30" s="5">
        <f t="shared" ca="1" si="14"/>
        <v>0</v>
      </c>
      <c r="AY30" s="5">
        <f t="shared" ca="1" si="14"/>
        <v>0</v>
      </c>
      <c r="AZ30" s="5">
        <f t="shared" ca="1" si="14"/>
        <v>0</v>
      </c>
      <c r="BA30" s="5">
        <f t="shared" ca="1" si="14"/>
        <v>0</v>
      </c>
      <c r="BB30" s="5">
        <f t="shared" ca="1" si="14"/>
        <v>0</v>
      </c>
      <c r="BC30" s="5">
        <f t="shared" ca="1" si="14"/>
        <v>0</v>
      </c>
      <c r="BD30" s="5">
        <f t="shared" ca="1" si="14"/>
        <v>0</v>
      </c>
      <c r="BE30" s="5">
        <f t="shared" ca="1" si="14"/>
        <v>0</v>
      </c>
      <c r="BF30" s="5">
        <f t="shared" ca="1" si="14"/>
        <v>0</v>
      </c>
      <c r="BG30" s="5">
        <f t="shared" ca="1" si="14"/>
        <v>0</v>
      </c>
      <c r="BH30" s="5">
        <f t="shared" ca="1" si="14"/>
        <v>0</v>
      </c>
      <c r="BI30" s="5">
        <f t="shared" ca="1" si="14"/>
        <v>0</v>
      </c>
      <c r="BJ30" s="5">
        <f t="shared" ca="1" si="14"/>
        <v>0</v>
      </c>
      <c r="BK30" s="5">
        <f t="shared" ca="1" si="14"/>
        <v>0</v>
      </c>
      <c r="BL30" s="5">
        <f t="shared" ca="1" si="14"/>
        <v>0</v>
      </c>
      <c r="BM30" s="5">
        <f t="shared" ca="1" si="14"/>
        <v>0</v>
      </c>
      <c r="BN30" s="5">
        <f t="shared" ca="1" si="14"/>
        <v>0</v>
      </c>
      <c r="BO30" s="5">
        <f t="shared" ca="1" si="14"/>
        <v>0</v>
      </c>
      <c r="BP30" s="5">
        <f t="shared" ref="BP30:CD30" ca="1" si="15">BP15</f>
        <v>0</v>
      </c>
      <c r="BQ30" s="5">
        <f t="shared" ca="1" si="15"/>
        <v>0</v>
      </c>
      <c r="BR30" s="5">
        <f t="shared" ca="1" si="15"/>
        <v>0</v>
      </c>
      <c r="BS30" s="5">
        <f t="shared" ca="1" si="15"/>
        <v>0</v>
      </c>
      <c r="BT30" s="5">
        <f t="shared" ca="1" si="15"/>
        <v>0</v>
      </c>
      <c r="BU30" s="5">
        <f t="shared" ca="1" si="15"/>
        <v>0</v>
      </c>
      <c r="BV30" s="5">
        <f t="shared" ca="1" si="15"/>
        <v>0</v>
      </c>
      <c r="BW30" s="5">
        <f t="shared" ca="1" si="15"/>
        <v>0</v>
      </c>
      <c r="BX30" s="5">
        <f t="shared" ca="1" si="15"/>
        <v>0</v>
      </c>
      <c r="BY30" s="5">
        <f t="shared" ca="1" si="15"/>
        <v>0</v>
      </c>
      <c r="BZ30" s="5">
        <f t="shared" ca="1" si="15"/>
        <v>0</v>
      </c>
      <c r="CA30" s="5">
        <f t="shared" ca="1" si="15"/>
        <v>0</v>
      </c>
      <c r="CB30" s="5">
        <f t="shared" ca="1" si="15"/>
        <v>0</v>
      </c>
      <c r="CC30" s="5">
        <f t="shared" ca="1" si="15"/>
        <v>0</v>
      </c>
      <c r="CD30" s="5">
        <f t="shared" ca="1" si="15"/>
        <v>0</v>
      </c>
      <c r="CE30" s="5"/>
    </row>
    <row r="31" spans="1:83" x14ac:dyDescent="0.25">
      <c r="A31" s="67" t="s">
        <v>221</v>
      </c>
      <c r="B31" s="49"/>
      <c r="C31" s="5">
        <f t="shared" ref="C31:BN31" ca="1" si="16">-C27</f>
        <v>0</v>
      </c>
      <c r="D31" s="5">
        <f t="shared" ca="1" si="16"/>
        <v>0</v>
      </c>
      <c r="E31" s="5">
        <f t="shared" ca="1" si="16"/>
        <v>0</v>
      </c>
      <c r="F31" s="5">
        <f t="shared" ca="1" si="16"/>
        <v>0</v>
      </c>
      <c r="G31" s="5">
        <f t="shared" ca="1" si="16"/>
        <v>0</v>
      </c>
      <c r="H31" s="5">
        <f t="shared" ca="1" si="16"/>
        <v>0</v>
      </c>
      <c r="I31" s="5">
        <f t="shared" ca="1" si="16"/>
        <v>0</v>
      </c>
      <c r="J31" s="5">
        <f t="shared" ca="1" si="16"/>
        <v>0</v>
      </c>
      <c r="K31" s="5">
        <f t="shared" ca="1" si="16"/>
        <v>0</v>
      </c>
      <c r="L31" s="5">
        <f t="shared" ca="1" si="16"/>
        <v>0</v>
      </c>
      <c r="M31" s="5">
        <f t="shared" ca="1" si="16"/>
        <v>0</v>
      </c>
      <c r="N31" s="5">
        <f t="shared" ca="1" si="16"/>
        <v>0</v>
      </c>
      <c r="O31" s="5">
        <f t="shared" ca="1" si="16"/>
        <v>0</v>
      </c>
      <c r="P31" s="5">
        <f t="shared" ca="1" si="16"/>
        <v>0</v>
      </c>
      <c r="Q31" s="5">
        <f t="shared" ca="1" si="16"/>
        <v>0</v>
      </c>
      <c r="R31" s="5">
        <f t="shared" ca="1" si="16"/>
        <v>0</v>
      </c>
      <c r="S31" s="5">
        <f t="shared" ca="1" si="16"/>
        <v>0</v>
      </c>
      <c r="T31" s="5">
        <f t="shared" ca="1" si="16"/>
        <v>0</v>
      </c>
      <c r="U31" s="5">
        <f t="shared" ca="1" si="16"/>
        <v>0</v>
      </c>
      <c r="V31" s="5">
        <f t="shared" ca="1" si="16"/>
        <v>0</v>
      </c>
      <c r="W31" s="5">
        <f t="shared" ca="1" si="16"/>
        <v>0</v>
      </c>
      <c r="X31" s="5">
        <f t="shared" ca="1" si="16"/>
        <v>0</v>
      </c>
      <c r="Y31" s="5">
        <f t="shared" ca="1" si="16"/>
        <v>0</v>
      </c>
      <c r="Z31" s="5">
        <f t="shared" ca="1" si="16"/>
        <v>0</v>
      </c>
      <c r="AA31" s="5">
        <f t="shared" ca="1" si="16"/>
        <v>0</v>
      </c>
      <c r="AB31" s="5">
        <f t="shared" ca="1" si="16"/>
        <v>0</v>
      </c>
      <c r="AC31" s="5">
        <f t="shared" ca="1" si="16"/>
        <v>0</v>
      </c>
      <c r="AD31" s="5">
        <f t="shared" ca="1" si="16"/>
        <v>0</v>
      </c>
      <c r="AE31" s="5">
        <f t="shared" ca="1" si="16"/>
        <v>0</v>
      </c>
      <c r="AF31" s="5">
        <f t="shared" ca="1" si="16"/>
        <v>0</v>
      </c>
      <c r="AG31" s="5">
        <f t="shared" ca="1" si="16"/>
        <v>0</v>
      </c>
      <c r="AH31" s="5">
        <f t="shared" ca="1" si="16"/>
        <v>0</v>
      </c>
      <c r="AI31" s="5">
        <f t="shared" ca="1" si="16"/>
        <v>0</v>
      </c>
      <c r="AJ31" s="5">
        <f t="shared" ca="1" si="16"/>
        <v>0</v>
      </c>
      <c r="AK31" s="5">
        <f t="shared" ca="1" si="16"/>
        <v>0</v>
      </c>
      <c r="AL31" s="5">
        <f t="shared" ca="1" si="16"/>
        <v>0</v>
      </c>
      <c r="AM31" s="5">
        <f t="shared" ca="1" si="16"/>
        <v>0</v>
      </c>
      <c r="AN31" s="5">
        <f t="shared" ca="1" si="16"/>
        <v>0</v>
      </c>
      <c r="AO31" s="5">
        <f t="shared" ca="1" si="16"/>
        <v>0</v>
      </c>
      <c r="AP31" s="5">
        <f t="shared" ca="1" si="16"/>
        <v>0</v>
      </c>
      <c r="AQ31" s="5">
        <f t="shared" ca="1" si="16"/>
        <v>0</v>
      </c>
      <c r="AR31" s="5">
        <f t="shared" ca="1" si="16"/>
        <v>0</v>
      </c>
      <c r="AS31" s="5">
        <f t="shared" ca="1" si="16"/>
        <v>0</v>
      </c>
      <c r="AT31" s="5">
        <f t="shared" ca="1" si="16"/>
        <v>0</v>
      </c>
      <c r="AU31" s="5">
        <f t="shared" ca="1" si="16"/>
        <v>0</v>
      </c>
      <c r="AV31" s="5">
        <f t="shared" ca="1" si="16"/>
        <v>0</v>
      </c>
      <c r="AW31" s="5">
        <f t="shared" ca="1" si="16"/>
        <v>0</v>
      </c>
      <c r="AX31" s="5">
        <f t="shared" ca="1" si="16"/>
        <v>0</v>
      </c>
      <c r="AY31" s="5">
        <f t="shared" ca="1" si="16"/>
        <v>0</v>
      </c>
      <c r="AZ31" s="5">
        <f t="shared" ca="1" si="16"/>
        <v>0</v>
      </c>
      <c r="BA31" s="5">
        <f t="shared" ca="1" si="16"/>
        <v>0</v>
      </c>
      <c r="BB31" s="5">
        <f t="shared" ca="1" si="16"/>
        <v>0</v>
      </c>
      <c r="BC31" s="5">
        <f t="shared" ca="1" si="16"/>
        <v>0</v>
      </c>
      <c r="BD31" s="5">
        <f t="shared" ca="1" si="16"/>
        <v>0</v>
      </c>
      <c r="BE31" s="5">
        <f t="shared" ca="1" si="16"/>
        <v>0</v>
      </c>
      <c r="BF31" s="5">
        <f t="shared" ca="1" si="16"/>
        <v>0</v>
      </c>
      <c r="BG31" s="5">
        <f t="shared" ca="1" si="16"/>
        <v>0</v>
      </c>
      <c r="BH31" s="5">
        <f t="shared" ca="1" si="16"/>
        <v>0</v>
      </c>
      <c r="BI31" s="5">
        <f t="shared" ca="1" si="16"/>
        <v>0</v>
      </c>
      <c r="BJ31" s="5">
        <f t="shared" ca="1" si="16"/>
        <v>0</v>
      </c>
      <c r="BK31" s="5">
        <f t="shared" ca="1" si="16"/>
        <v>0</v>
      </c>
      <c r="BL31" s="5">
        <f t="shared" ca="1" si="16"/>
        <v>0</v>
      </c>
      <c r="BM31" s="5">
        <f t="shared" ca="1" si="16"/>
        <v>0</v>
      </c>
      <c r="BN31" s="5">
        <f t="shared" ca="1" si="16"/>
        <v>0</v>
      </c>
      <c r="BO31" s="5">
        <f t="shared" ref="BO31:CD31" ca="1" si="17">-BO27</f>
        <v>0</v>
      </c>
      <c r="BP31" s="5">
        <f t="shared" ca="1" si="17"/>
        <v>0</v>
      </c>
      <c r="BQ31" s="5">
        <f t="shared" ca="1" si="17"/>
        <v>0</v>
      </c>
      <c r="BR31" s="5">
        <f t="shared" ca="1" si="17"/>
        <v>0</v>
      </c>
      <c r="BS31" s="5">
        <f t="shared" ca="1" si="17"/>
        <v>0</v>
      </c>
      <c r="BT31" s="5">
        <f t="shared" ca="1" si="17"/>
        <v>0</v>
      </c>
      <c r="BU31" s="5">
        <f t="shared" ca="1" si="17"/>
        <v>0</v>
      </c>
      <c r="BV31" s="5">
        <f t="shared" ca="1" si="17"/>
        <v>0</v>
      </c>
      <c r="BW31" s="5">
        <f t="shared" ca="1" si="17"/>
        <v>0</v>
      </c>
      <c r="BX31" s="5">
        <f t="shared" ca="1" si="17"/>
        <v>0</v>
      </c>
      <c r="BY31" s="5">
        <f t="shared" ca="1" si="17"/>
        <v>0</v>
      </c>
      <c r="BZ31" s="5">
        <f t="shared" ca="1" si="17"/>
        <v>0</v>
      </c>
      <c r="CA31" s="5">
        <f t="shared" ca="1" si="17"/>
        <v>0</v>
      </c>
      <c r="CB31" s="5">
        <f t="shared" ca="1" si="17"/>
        <v>0</v>
      </c>
      <c r="CC31" s="5">
        <f t="shared" ca="1" si="17"/>
        <v>0</v>
      </c>
      <c r="CD31" s="5">
        <f t="shared" ca="1" si="17"/>
        <v>0</v>
      </c>
      <c r="CE31" s="5"/>
    </row>
    <row r="32" spans="1:83" x14ac:dyDescent="0.25">
      <c r="A32" s="67" t="s">
        <v>220</v>
      </c>
      <c r="B32" s="49"/>
      <c r="C32" s="5">
        <f t="shared" ref="C32:BN32" si="18">IF(C4=Inservice,-C20,0)*(1-BookIncomeTax)</f>
        <v>0</v>
      </c>
      <c r="D32" s="5">
        <f t="shared" ca="1" si="18"/>
        <v>0</v>
      </c>
      <c r="E32" s="5">
        <f t="shared" ca="1" si="18"/>
        <v>0</v>
      </c>
      <c r="F32" s="5">
        <f t="shared" ca="1" si="18"/>
        <v>0</v>
      </c>
      <c r="G32" s="5">
        <f t="shared" ca="1" si="18"/>
        <v>0</v>
      </c>
      <c r="H32" s="5">
        <f t="shared" ca="1" si="18"/>
        <v>0</v>
      </c>
      <c r="I32" s="5">
        <f t="shared" ca="1" si="18"/>
        <v>0</v>
      </c>
      <c r="J32" s="5">
        <f t="shared" ca="1" si="18"/>
        <v>0</v>
      </c>
      <c r="K32" s="5">
        <f t="shared" ca="1" si="18"/>
        <v>0</v>
      </c>
      <c r="L32" s="5">
        <f t="shared" ca="1" si="18"/>
        <v>0</v>
      </c>
      <c r="M32" s="5">
        <f t="shared" ca="1" si="18"/>
        <v>0</v>
      </c>
      <c r="N32" s="5">
        <f t="shared" ca="1" si="18"/>
        <v>0</v>
      </c>
      <c r="O32" s="5">
        <f t="shared" ca="1" si="18"/>
        <v>0</v>
      </c>
      <c r="P32" s="5">
        <f t="shared" ca="1" si="18"/>
        <v>0</v>
      </c>
      <c r="Q32" s="5">
        <f t="shared" ca="1" si="18"/>
        <v>0</v>
      </c>
      <c r="R32" s="5">
        <f t="shared" ca="1" si="18"/>
        <v>0</v>
      </c>
      <c r="S32" s="5">
        <f t="shared" ca="1" si="18"/>
        <v>0</v>
      </c>
      <c r="T32" s="5">
        <f t="shared" ca="1" si="18"/>
        <v>0</v>
      </c>
      <c r="U32" s="5">
        <f t="shared" ca="1" si="18"/>
        <v>0</v>
      </c>
      <c r="V32" s="5">
        <f t="shared" ca="1" si="18"/>
        <v>0</v>
      </c>
      <c r="W32" s="5">
        <f t="shared" ca="1" si="18"/>
        <v>0</v>
      </c>
      <c r="X32" s="5">
        <f t="shared" ca="1" si="18"/>
        <v>0</v>
      </c>
      <c r="Y32" s="5">
        <f t="shared" ca="1" si="18"/>
        <v>0</v>
      </c>
      <c r="Z32" s="5">
        <f t="shared" ca="1" si="18"/>
        <v>0</v>
      </c>
      <c r="AA32" s="5">
        <f t="shared" ca="1" si="18"/>
        <v>0</v>
      </c>
      <c r="AB32" s="5">
        <f t="shared" ca="1" si="18"/>
        <v>0</v>
      </c>
      <c r="AC32" s="5">
        <f t="shared" ca="1" si="18"/>
        <v>0</v>
      </c>
      <c r="AD32" s="5">
        <f t="shared" ca="1" si="18"/>
        <v>0</v>
      </c>
      <c r="AE32" s="5">
        <f t="shared" ca="1" si="18"/>
        <v>0</v>
      </c>
      <c r="AF32" s="5">
        <f t="shared" ca="1" si="18"/>
        <v>0</v>
      </c>
      <c r="AG32" s="5">
        <f t="shared" ca="1" si="18"/>
        <v>0</v>
      </c>
      <c r="AH32" s="5">
        <f t="shared" ca="1" si="18"/>
        <v>0</v>
      </c>
      <c r="AI32" s="5">
        <f t="shared" ca="1" si="18"/>
        <v>0</v>
      </c>
      <c r="AJ32" s="5">
        <f t="shared" ca="1" si="18"/>
        <v>0</v>
      </c>
      <c r="AK32" s="5">
        <f t="shared" ca="1" si="18"/>
        <v>0</v>
      </c>
      <c r="AL32" s="5">
        <f t="shared" ca="1" si="18"/>
        <v>0</v>
      </c>
      <c r="AM32" s="5">
        <f t="shared" ca="1" si="18"/>
        <v>0</v>
      </c>
      <c r="AN32" s="5">
        <f t="shared" ca="1" si="18"/>
        <v>0</v>
      </c>
      <c r="AO32" s="5">
        <f t="shared" ca="1" si="18"/>
        <v>0</v>
      </c>
      <c r="AP32" s="5">
        <f t="shared" ca="1" si="18"/>
        <v>0</v>
      </c>
      <c r="AQ32" s="5">
        <f t="shared" ca="1" si="18"/>
        <v>0</v>
      </c>
      <c r="AR32" s="5">
        <f t="shared" ca="1" si="18"/>
        <v>0</v>
      </c>
      <c r="AS32" s="5">
        <f t="shared" ca="1" si="18"/>
        <v>0</v>
      </c>
      <c r="AT32" s="5">
        <f t="shared" ca="1" si="18"/>
        <v>0</v>
      </c>
      <c r="AU32" s="5">
        <f t="shared" ca="1" si="18"/>
        <v>0</v>
      </c>
      <c r="AV32" s="5">
        <f t="shared" ca="1" si="18"/>
        <v>0</v>
      </c>
      <c r="AW32" s="5">
        <f t="shared" ca="1" si="18"/>
        <v>0</v>
      </c>
      <c r="AX32" s="5">
        <f t="shared" ca="1" si="18"/>
        <v>0</v>
      </c>
      <c r="AY32" s="5">
        <f t="shared" ca="1" si="18"/>
        <v>0</v>
      </c>
      <c r="AZ32" s="5">
        <f t="shared" ca="1" si="18"/>
        <v>0</v>
      </c>
      <c r="BA32" s="5">
        <f t="shared" ca="1" si="18"/>
        <v>0</v>
      </c>
      <c r="BB32" s="5">
        <f t="shared" ca="1" si="18"/>
        <v>0</v>
      </c>
      <c r="BC32" s="5">
        <f t="shared" ca="1" si="18"/>
        <v>0</v>
      </c>
      <c r="BD32" s="5">
        <f t="shared" ca="1" si="18"/>
        <v>0</v>
      </c>
      <c r="BE32" s="5">
        <f t="shared" ca="1" si="18"/>
        <v>0</v>
      </c>
      <c r="BF32" s="5">
        <f t="shared" ca="1" si="18"/>
        <v>0</v>
      </c>
      <c r="BG32" s="5">
        <f t="shared" ca="1" si="18"/>
        <v>0</v>
      </c>
      <c r="BH32" s="5">
        <f t="shared" ca="1" si="18"/>
        <v>0</v>
      </c>
      <c r="BI32" s="5">
        <f t="shared" ca="1" si="18"/>
        <v>0</v>
      </c>
      <c r="BJ32" s="5">
        <f t="shared" ca="1" si="18"/>
        <v>0</v>
      </c>
      <c r="BK32" s="5">
        <f t="shared" ca="1" si="18"/>
        <v>0</v>
      </c>
      <c r="BL32" s="5">
        <f t="shared" ca="1" si="18"/>
        <v>0</v>
      </c>
      <c r="BM32" s="5">
        <f t="shared" ca="1" si="18"/>
        <v>0</v>
      </c>
      <c r="BN32" s="5">
        <f t="shared" ca="1" si="18"/>
        <v>0</v>
      </c>
      <c r="BO32" s="5">
        <f t="shared" ref="BO32:CD32" ca="1" si="19">IF(BO4=Inservice,-BO20,0)*(1-BookIncomeTax)</f>
        <v>0</v>
      </c>
      <c r="BP32" s="5">
        <f t="shared" ca="1" si="19"/>
        <v>0</v>
      </c>
      <c r="BQ32" s="5">
        <f t="shared" ca="1" si="19"/>
        <v>0</v>
      </c>
      <c r="BR32" s="5">
        <f t="shared" ca="1" si="19"/>
        <v>0</v>
      </c>
      <c r="BS32" s="5">
        <f t="shared" ca="1" si="19"/>
        <v>0</v>
      </c>
      <c r="BT32" s="5">
        <f t="shared" ca="1" si="19"/>
        <v>0</v>
      </c>
      <c r="BU32" s="5">
        <f t="shared" ca="1" si="19"/>
        <v>0</v>
      </c>
      <c r="BV32" s="5">
        <f t="shared" ca="1" si="19"/>
        <v>0</v>
      </c>
      <c r="BW32" s="5">
        <f t="shared" ca="1" si="19"/>
        <v>0</v>
      </c>
      <c r="BX32" s="5">
        <f t="shared" ca="1" si="19"/>
        <v>0</v>
      </c>
      <c r="BY32" s="5">
        <f t="shared" ca="1" si="19"/>
        <v>0</v>
      </c>
      <c r="BZ32" s="5">
        <f t="shared" ca="1" si="19"/>
        <v>0</v>
      </c>
      <c r="CA32" s="5">
        <f t="shared" ca="1" si="19"/>
        <v>0</v>
      </c>
      <c r="CB32" s="5">
        <f t="shared" ca="1" si="19"/>
        <v>0</v>
      </c>
      <c r="CC32" s="5">
        <f t="shared" ca="1" si="19"/>
        <v>0</v>
      </c>
      <c r="CD32" s="5">
        <f t="shared" ca="1" si="19"/>
        <v>0</v>
      </c>
      <c r="CE32" s="31"/>
    </row>
    <row r="33" spans="1:83" x14ac:dyDescent="0.25">
      <c r="A33" s="53" t="s">
        <v>125</v>
      </c>
      <c r="B33" s="54"/>
      <c r="C33" s="27">
        <f t="shared" ref="C33:L33" ca="1" si="20">SUM(C30:C32)</f>
        <v>0</v>
      </c>
      <c r="D33" s="27">
        <f t="shared" ca="1" si="20"/>
        <v>0</v>
      </c>
      <c r="E33" s="27">
        <f t="shared" ca="1" si="20"/>
        <v>0</v>
      </c>
      <c r="F33" s="27">
        <f t="shared" ca="1" si="20"/>
        <v>0</v>
      </c>
      <c r="G33" s="27">
        <f t="shared" ca="1" si="20"/>
        <v>0</v>
      </c>
      <c r="H33" s="27">
        <f t="shared" ca="1" si="20"/>
        <v>0</v>
      </c>
      <c r="I33" s="27">
        <f t="shared" ca="1" si="20"/>
        <v>0</v>
      </c>
      <c r="J33" s="27">
        <f t="shared" ca="1" si="20"/>
        <v>0</v>
      </c>
      <c r="K33" s="27">
        <f t="shared" ca="1" si="20"/>
        <v>0</v>
      </c>
      <c r="L33" s="27">
        <f t="shared" ca="1" si="20"/>
        <v>0</v>
      </c>
      <c r="M33" s="27">
        <f t="shared" ref="M33:BX33" ca="1" si="21">SUM(M30:M32)</f>
        <v>0</v>
      </c>
      <c r="N33" s="27">
        <f t="shared" ca="1" si="21"/>
        <v>0</v>
      </c>
      <c r="O33" s="27">
        <f t="shared" ca="1" si="21"/>
        <v>0</v>
      </c>
      <c r="P33" s="27">
        <f t="shared" ca="1" si="21"/>
        <v>0</v>
      </c>
      <c r="Q33" s="27">
        <f t="shared" ca="1" si="21"/>
        <v>0</v>
      </c>
      <c r="R33" s="27">
        <f t="shared" ca="1" si="21"/>
        <v>0</v>
      </c>
      <c r="S33" s="27">
        <f t="shared" ca="1" si="21"/>
        <v>0</v>
      </c>
      <c r="T33" s="27">
        <f t="shared" ca="1" si="21"/>
        <v>0</v>
      </c>
      <c r="U33" s="27">
        <f t="shared" ca="1" si="21"/>
        <v>0</v>
      </c>
      <c r="V33" s="27">
        <f t="shared" ca="1" si="21"/>
        <v>0</v>
      </c>
      <c r="W33" s="27">
        <f t="shared" ca="1" si="21"/>
        <v>0</v>
      </c>
      <c r="X33" s="27">
        <f t="shared" ca="1" si="21"/>
        <v>0</v>
      </c>
      <c r="Y33" s="27">
        <f t="shared" ca="1" si="21"/>
        <v>0</v>
      </c>
      <c r="Z33" s="27">
        <f t="shared" ca="1" si="21"/>
        <v>0</v>
      </c>
      <c r="AA33" s="27">
        <f t="shared" ca="1" si="21"/>
        <v>0</v>
      </c>
      <c r="AB33" s="27">
        <f t="shared" ca="1" si="21"/>
        <v>0</v>
      </c>
      <c r="AC33" s="27">
        <f t="shared" ca="1" si="21"/>
        <v>0</v>
      </c>
      <c r="AD33" s="27">
        <f t="shared" ca="1" si="21"/>
        <v>0</v>
      </c>
      <c r="AE33" s="27">
        <f t="shared" ca="1" si="21"/>
        <v>0</v>
      </c>
      <c r="AF33" s="27">
        <f t="shared" ca="1" si="21"/>
        <v>0</v>
      </c>
      <c r="AG33" s="27">
        <f t="shared" ca="1" si="21"/>
        <v>0</v>
      </c>
      <c r="AH33" s="27">
        <f t="shared" ca="1" si="21"/>
        <v>0</v>
      </c>
      <c r="AI33" s="27">
        <f t="shared" ca="1" si="21"/>
        <v>0</v>
      </c>
      <c r="AJ33" s="27">
        <f t="shared" ca="1" si="21"/>
        <v>0</v>
      </c>
      <c r="AK33" s="27">
        <f t="shared" ca="1" si="21"/>
        <v>0</v>
      </c>
      <c r="AL33" s="27">
        <f t="shared" ca="1" si="21"/>
        <v>0</v>
      </c>
      <c r="AM33" s="27">
        <f t="shared" ca="1" si="21"/>
        <v>0</v>
      </c>
      <c r="AN33" s="27">
        <f t="shared" ca="1" si="21"/>
        <v>0</v>
      </c>
      <c r="AO33" s="27">
        <f t="shared" ca="1" si="21"/>
        <v>0</v>
      </c>
      <c r="AP33" s="27">
        <f t="shared" ca="1" si="21"/>
        <v>0</v>
      </c>
      <c r="AQ33" s="27">
        <f t="shared" ca="1" si="21"/>
        <v>0</v>
      </c>
      <c r="AR33" s="27">
        <f t="shared" ca="1" si="21"/>
        <v>0</v>
      </c>
      <c r="AS33" s="27">
        <f t="shared" ca="1" si="21"/>
        <v>0</v>
      </c>
      <c r="AT33" s="27">
        <f t="shared" ca="1" si="21"/>
        <v>0</v>
      </c>
      <c r="AU33" s="27">
        <f t="shared" ca="1" si="21"/>
        <v>0</v>
      </c>
      <c r="AV33" s="27">
        <f t="shared" ca="1" si="21"/>
        <v>0</v>
      </c>
      <c r="AW33" s="27">
        <f t="shared" ca="1" si="21"/>
        <v>0</v>
      </c>
      <c r="AX33" s="27">
        <f t="shared" ca="1" si="21"/>
        <v>0</v>
      </c>
      <c r="AY33" s="27">
        <f t="shared" ca="1" si="21"/>
        <v>0</v>
      </c>
      <c r="AZ33" s="27">
        <f t="shared" ca="1" si="21"/>
        <v>0</v>
      </c>
      <c r="BA33" s="27">
        <f t="shared" ca="1" si="21"/>
        <v>0</v>
      </c>
      <c r="BB33" s="27">
        <f t="shared" ca="1" si="21"/>
        <v>0</v>
      </c>
      <c r="BC33" s="27">
        <f t="shared" ca="1" si="21"/>
        <v>0</v>
      </c>
      <c r="BD33" s="27">
        <f t="shared" ca="1" si="21"/>
        <v>0</v>
      </c>
      <c r="BE33" s="27">
        <f t="shared" ca="1" si="21"/>
        <v>0</v>
      </c>
      <c r="BF33" s="27">
        <f t="shared" ca="1" si="21"/>
        <v>0</v>
      </c>
      <c r="BG33" s="27">
        <f t="shared" ca="1" si="21"/>
        <v>0</v>
      </c>
      <c r="BH33" s="27">
        <f t="shared" ca="1" si="21"/>
        <v>0</v>
      </c>
      <c r="BI33" s="27">
        <f t="shared" ca="1" si="21"/>
        <v>0</v>
      </c>
      <c r="BJ33" s="27">
        <f t="shared" ca="1" si="21"/>
        <v>0</v>
      </c>
      <c r="BK33" s="27">
        <f t="shared" ca="1" si="21"/>
        <v>0</v>
      </c>
      <c r="BL33" s="27">
        <f t="shared" ca="1" si="21"/>
        <v>0</v>
      </c>
      <c r="BM33" s="27">
        <f t="shared" ca="1" si="21"/>
        <v>0</v>
      </c>
      <c r="BN33" s="27">
        <f t="shared" ca="1" si="21"/>
        <v>0</v>
      </c>
      <c r="BO33" s="27">
        <f t="shared" ca="1" si="21"/>
        <v>0</v>
      </c>
      <c r="BP33" s="27">
        <f t="shared" ca="1" si="21"/>
        <v>0</v>
      </c>
      <c r="BQ33" s="27">
        <f t="shared" ca="1" si="21"/>
        <v>0</v>
      </c>
      <c r="BR33" s="27">
        <f t="shared" ca="1" si="21"/>
        <v>0</v>
      </c>
      <c r="BS33" s="27">
        <f t="shared" ca="1" si="21"/>
        <v>0</v>
      </c>
      <c r="BT33" s="27">
        <f t="shared" ca="1" si="21"/>
        <v>0</v>
      </c>
      <c r="BU33" s="27">
        <f t="shared" ca="1" si="21"/>
        <v>0</v>
      </c>
      <c r="BV33" s="27">
        <f t="shared" ca="1" si="21"/>
        <v>0</v>
      </c>
      <c r="BW33" s="27">
        <f t="shared" ca="1" si="21"/>
        <v>0</v>
      </c>
      <c r="BX33" s="27">
        <f t="shared" ca="1" si="21"/>
        <v>0</v>
      </c>
      <c r="BY33" s="27">
        <f t="shared" ref="BY33:CD33" ca="1" si="22">SUM(BY30:BY32)</f>
        <v>0</v>
      </c>
      <c r="BZ33" s="27">
        <f t="shared" ca="1" si="22"/>
        <v>0</v>
      </c>
      <c r="CA33" s="27">
        <f t="shared" ca="1" si="22"/>
        <v>0</v>
      </c>
      <c r="CB33" s="27">
        <f t="shared" ca="1" si="22"/>
        <v>0</v>
      </c>
      <c r="CC33" s="27">
        <f t="shared" ca="1" si="22"/>
        <v>0</v>
      </c>
      <c r="CD33" s="27">
        <f t="shared" ca="1" si="22"/>
        <v>0</v>
      </c>
      <c r="CE33" s="5"/>
    </row>
    <row r="34" spans="1:83" x14ac:dyDescent="0.25">
      <c r="A34" s="14"/>
      <c r="B34" s="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1:83" s="49" customFormat="1" x14ac:dyDescent="0.25">
      <c r="A35" s="14" t="s">
        <v>128</v>
      </c>
      <c r="B35" s="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1:83" x14ac:dyDescent="0.25">
      <c r="A36" s="67" t="s">
        <v>203</v>
      </c>
      <c r="B36" s="49"/>
      <c r="C36" s="5">
        <f ca="1">IF(ECR="yes",C33,IFERROR((+C10+C11+VLOOKUP(C4,'Revenues - Alt #3'!$C$3:$O$29,13,0))*$B$13*$B$14+C32+C31,C12*$B$13*$B$14+C32+C31))</f>
        <v>0</v>
      </c>
      <c r="D36" s="5">
        <f ca="1">IF(ECR="yes",D33,IFERROR((+D10+D11+VLOOKUP(D4,'Revenues - Alt #3'!$C$3:$O$29,13,0))*$B$13*$B$14+D32+D31,D12*$B$13*$B$14+D32+D31))</f>
        <v>0</v>
      </c>
      <c r="E36" s="5">
        <f ca="1">IF(ECR="yes",E33,IFERROR((+E10+E11+VLOOKUP(E4,'Revenues - Alt #3'!$C$3:$O$29,13,0))*$B$13*$B$14+E32+E31,E12*$B$13*$B$14+E32+E31))</f>
        <v>0</v>
      </c>
      <c r="F36" s="5">
        <f ca="1">IF(ECR="yes",F33,IFERROR((+F10+F11+VLOOKUP(F4,'Revenues - Alt #3'!$C$3:$O$29,13,0))*$B$13*$B$14+F32+F31,F12*$B$13*$B$14+F32+F31))</f>
        <v>0</v>
      </c>
      <c r="G36" s="5">
        <f ca="1">IF(ECR="yes",G33,IFERROR((+G10+G11+VLOOKUP(G4,'Revenues - Alt #3'!$C$3:$O$29,13,0))*$B$13*$B$14+G32+G31,G12*$B$13*$B$14+G32+G31))</f>
        <v>0</v>
      </c>
      <c r="H36" s="5">
        <f ca="1">IF(ECR="yes",H33,IFERROR((+H10+H11+VLOOKUP(H4,'Revenues - Alt #3'!$C$3:$O$29,13,0))*$B$13*$B$14+H32+H31,H12*$B$13*$B$14+H32+H31))</f>
        <v>0</v>
      </c>
      <c r="I36" s="5">
        <f ca="1">IF(ECR="yes",I33,IFERROR((+I10+I11+VLOOKUP(I4,'Revenues - Alt #3'!$C$3:$O$29,13,0))*$B$13*$B$14+I32+I31,I12*$B$13*$B$14+I32+I31))</f>
        <v>0</v>
      </c>
      <c r="J36" s="5">
        <f ca="1">IF(ECR="yes",J33,IFERROR((+J10+J11+VLOOKUP(J4,'Revenues - Alt #3'!$C$3:$O$29,13,0))*$B$13*$B$14+J32+J31,J12*$B$13*$B$14+J32+J31))</f>
        <v>0</v>
      </c>
      <c r="K36" s="5">
        <f ca="1">IF(ECR="yes",K33,IFERROR((+K10+K11+VLOOKUP(K4,'Revenues - Alt #3'!$C$3:$O$29,13,0))*$B$13*$B$14+K32+K31,K12*$B$13*$B$14+K32+K31))</f>
        <v>0</v>
      </c>
      <c r="L36" s="5">
        <f ca="1">IF(ECR="yes",L33,IFERROR((+L10+L11+VLOOKUP(L4,'Revenues - Alt #3'!$C$3:$O$29,13,0))*$B$13*$B$14+L32+L31,L12*$B$13*$B$14+L32+L31))</f>
        <v>0</v>
      </c>
      <c r="M36" s="5">
        <f ca="1">IF(ECR="yes",M33,IFERROR((+M10+M11+VLOOKUP(M4,'Revenues - Alt #3'!$C$3:$O$29,13,0))*$B$13*$B$14+M32+M31,M12*$B$13*$B$14+M32+M31))</f>
        <v>0</v>
      </c>
      <c r="N36" s="5">
        <f ca="1">IF(ECR="yes",N33,IFERROR((+N10+N11+VLOOKUP(N4,'Revenues - Alt #3'!$C$3:$O$29,13,0))*$B$13*$B$14+N32+N31,N12*$B$13*$B$14+N32+N31))</f>
        <v>0</v>
      </c>
      <c r="O36" s="5">
        <f ca="1">IF(ECR="yes",O33,IFERROR((+O10+O11+VLOOKUP(O4,'Revenues - Alt #3'!$C$3:$O$29,13,0))*$B$13*$B$14+O32+O31,O12*$B$13*$B$14+O32+O31))</f>
        <v>0</v>
      </c>
      <c r="P36" s="5">
        <f ca="1">IF(ECR="yes",P33,IFERROR((+P10+P11+VLOOKUP(P4,'Revenues - Alt #3'!$C$3:$O$29,13,0))*$B$13*$B$14+P32+P31,P12*$B$13*$B$14+P32+P31))</f>
        <v>0</v>
      </c>
      <c r="Q36" s="5">
        <f ca="1">IF(ECR="yes",Q33,IFERROR((+Q10+Q11+VLOOKUP(Q4,'Revenues - Alt #3'!$C$3:$O$29,13,0))*$B$13*$B$14+Q32+Q31,Q12*$B$13*$B$14+Q32+Q31))</f>
        <v>0</v>
      </c>
      <c r="R36" s="5">
        <f ca="1">IF(ECR="yes",R33,IFERROR((+R10+R11+VLOOKUP(R4,'Revenues - Alt #3'!$C$3:$O$29,13,0))*$B$13*$B$14+R32+R31,R12*$B$13*$B$14+R32+R31))</f>
        <v>0</v>
      </c>
      <c r="S36" s="5">
        <f ca="1">IF(ECR="yes",S33,IFERROR((+S10+S11+VLOOKUP(S4,'Revenues - Alt #3'!$C$3:$O$29,13,0))*$B$13*$B$14+S32+S31,S12*$B$13*$B$14+S32+S31))</f>
        <v>0</v>
      </c>
      <c r="T36" s="5">
        <f ca="1">IF(ECR="yes",T33,IFERROR((+T10+T11+VLOOKUP(T4,'Revenues - Alt #3'!$C$3:$O$29,13,0))*$B$13*$B$14+T32+T31,T12*$B$13*$B$14+T32+T31))</f>
        <v>0</v>
      </c>
      <c r="U36" s="5">
        <f ca="1">IF(ECR="yes",U33,IFERROR((+U10+U11+VLOOKUP(U4,'Revenues - Alt #3'!$C$3:$O$29,13,0))*$B$13*$B$14+U32+U31,U12*$B$13*$B$14+U32+U31))</f>
        <v>0</v>
      </c>
      <c r="V36" s="5">
        <f ca="1">IF(ECR="yes",V33,IFERROR((+V10+V11+VLOOKUP(V4,'Revenues - Alt #3'!$C$3:$O$29,13,0))*$B$13*$B$14+V32+V31,V12*$B$13*$B$14+V32+V31))</f>
        <v>0</v>
      </c>
      <c r="W36" s="5">
        <f ca="1">IF(ECR="yes",W33,IFERROR((+W10+W11+VLOOKUP(W4,'Revenues - Alt #3'!$C$3:$O$29,13,0))*$B$13*$B$14+W32+W31,W12*$B$13*$B$14+W32+W31))</f>
        <v>0</v>
      </c>
      <c r="X36" s="5">
        <f ca="1">IF(ECR="yes",X33,IFERROR((+X10+X11+VLOOKUP(X4,'Revenues - Alt #3'!$C$3:$O$29,13,0))*$B$13*$B$14+X32+X31,X12*$B$13*$B$14+X32+X31))</f>
        <v>0</v>
      </c>
      <c r="Y36" s="5">
        <f ca="1">IF(ECR="yes",Y33,IFERROR((+Y10+Y11+VLOOKUP(Y4,'Revenues - Alt #3'!$C$3:$O$29,13,0))*$B$13*$B$14+Y32+Y31,Y12*$B$13*$B$14+Y32+Y31))</f>
        <v>0</v>
      </c>
      <c r="Z36" s="5">
        <f ca="1">IF(ECR="yes",Z33,IFERROR((+Z10+Z11+VLOOKUP(Z4,'Revenues - Alt #3'!$C$3:$O$29,13,0))*$B$13*$B$14+Z32+Z31,Z12*$B$13*$B$14+Z32+Z31))</f>
        <v>0</v>
      </c>
      <c r="AA36" s="5">
        <f ca="1">IF(ECR="yes",AA33,IFERROR((+AA10+AA11+VLOOKUP(AA4,'Revenues - Alt #3'!$C$3:$O$29,13,0))*$B$13*$B$14+AA32+AA31,AA12*$B$13*$B$14+AA32+AA31))</f>
        <v>0</v>
      </c>
      <c r="AB36" s="5">
        <f ca="1">IF(ECR="yes",AB33,IFERROR((+AB10+AB11+VLOOKUP(AB4,'Revenues - Alt #3'!$C$3:$O$29,13,0))*$B$13*$B$14+AB32+AB31,AB12*$B$13*$B$14+AB32+AB31))</f>
        <v>0</v>
      </c>
      <c r="AC36" s="5">
        <f ca="1">IF(ECR="yes",AC33,IFERROR((+AC10+AC11+VLOOKUP(AC4,'Revenues - Alt #3'!$C$3:$O$29,13,0))*$B$13*$B$14+AC32+AC31,AC12*$B$13*$B$14+AC32+AC31))</f>
        <v>0</v>
      </c>
      <c r="AD36" s="5">
        <f ca="1">IF(ECR="yes",AD33,IFERROR((+AD10+AD11+VLOOKUP(AD4,'Revenues - Alt #3'!$C$3:$O$29,13,0))*$B$13*$B$14+AD32+AD31,AD12*$B$13*$B$14+AD32+AD31))</f>
        <v>0</v>
      </c>
      <c r="AE36" s="5">
        <f ca="1">IF(ECR="yes",AE33,IFERROR((+AE10+AE11+VLOOKUP(AE4,'Revenues - Alt #3'!$C$3:$O$29,13,0))*$B$13*$B$14+AE32+AE31,AE12*$B$13*$B$14+AE32+AE31))</f>
        <v>0</v>
      </c>
      <c r="AF36" s="5">
        <f ca="1">IF(ECR="yes",AF33,IFERROR((+AF10+AF11+VLOOKUP(AF4,'Revenues - Alt #3'!$C$3:$O$29,13,0))*$B$13*$B$14+AF32+AF31,AF12*$B$13*$B$14+AF32+AF31))</f>
        <v>0</v>
      </c>
      <c r="AG36" s="5">
        <f ca="1">IF(ECR="yes",AG33,IFERROR((+AG10+AG11+VLOOKUP(AG4,'Revenues - Alt #3'!$C$3:$O$29,13,0))*$B$13*$B$14+AG32+AG31,AG12*$B$13*$B$14+AG32+AG31))</f>
        <v>0</v>
      </c>
      <c r="AH36" s="5">
        <f ca="1">IF(ECR="yes",AH33,IFERROR((+AH10+AH11+VLOOKUP(AH4,'Revenues - Alt #3'!$C$3:$O$29,13,0))*$B$13*$B$14+AH32+AH31,AH12*$B$13*$B$14+AH32+AH31))</f>
        <v>0</v>
      </c>
      <c r="AI36" s="5">
        <f ca="1">IF(ECR="yes",AI33,IFERROR((+AI10+AI11+VLOOKUP(AI4,'Revenues - Alt #3'!$C$3:$O$29,13,0))*$B$13*$B$14+AI32+AI31,AI12*$B$13*$B$14+AI32+AI31))</f>
        <v>0</v>
      </c>
      <c r="AJ36" s="5">
        <f ca="1">IF(ECR="yes",AJ33,IFERROR((+AJ10+AJ11+VLOOKUP(AJ4,'Revenues - Alt #3'!$C$3:$O$29,13,0))*$B$13*$B$14+AJ32+AJ31,AJ12*$B$13*$B$14+AJ32+AJ31))</f>
        <v>0</v>
      </c>
      <c r="AK36" s="5">
        <f ca="1">IF(ECR="yes",AK33,IFERROR((+AK10+AK11+VLOOKUP(AK4,'Revenues - Alt #3'!$C$3:$O$29,13,0))*$B$13*$B$14+AK32+AK31,AK12*$B$13*$B$14+AK32+AK31))</f>
        <v>0</v>
      </c>
      <c r="AL36" s="5">
        <f ca="1">IF(ECR="yes",AL33,IFERROR((+AL10+AL11+VLOOKUP(AL4,'Revenues - Alt #3'!$C$3:$O$29,13,0))*$B$13*$B$14+AL32+AL31,AL12*$B$13*$B$14+AL32+AL31))</f>
        <v>0</v>
      </c>
      <c r="AM36" s="5">
        <f ca="1">IF(ECR="yes",AM33,IFERROR((+AM10+AM11+VLOOKUP(AM4,'Revenues - Alt #3'!$C$3:$O$29,13,0))*$B$13*$B$14+AM32+AM31,AM12*$B$13*$B$14+AM32+AM31))</f>
        <v>0</v>
      </c>
      <c r="AN36" s="5">
        <f ca="1">IF(ECR="yes",AN33,IFERROR((+AN10+AN11+VLOOKUP(AN4,'Revenues - Alt #3'!$C$3:$O$29,13,0))*$B$13*$B$14+AN32+AN31,AN12*$B$13*$B$14+AN32+AN31))</f>
        <v>0</v>
      </c>
      <c r="AO36" s="5">
        <f ca="1">IF(ECR="yes",AO33,IFERROR((+AO10+AO11+VLOOKUP(AO4,'Revenues - Alt #3'!$C$3:$O$29,13,0))*$B$13*$B$14+AO32+AO31,AO12*$B$13*$B$14+AO32+AO31))</f>
        <v>0</v>
      </c>
      <c r="AP36" s="5">
        <f ca="1">IF(ECR="yes",AP33,IFERROR((+AP10+AP11+VLOOKUP(AP4,'Revenues - Alt #3'!$C$3:$O$29,13,0))*$B$13*$B$14+AP32+AP31,AP12*$B$13*$B$14+AP32+AP31))</f>
        <v>0</v>
      </c>
      <c r="AQ36" s="5">
        <f ca="1">IF(ECR="yes",AQ33,IFERROR((+AQ10+AQ11+VLOOKUP(AQ4,'Revenues - Alt #3'!$C$3:$O$29,13,0))*$B$13*$B$14+AQ32+AQ31,AQ12*$B$13*$B$14+AQ32+AQ31))</f>
        <v>0</v>
      </c>
      <c r="AR36" s="5">
        <f ca="1">IF(ECR="yes",AR33,IFERROR((+AR10+AR11+VLOOKUP(AR4,'Revenues - Alt #3'!$C$3:$O$29,13,0))*$B$13*$B$14+AR32+AR31,AR12*$B$13*$B$14+AR32+AR31))</f>
        <v>0</v>
      </c>
      <c r="AS36" s="5">
        <f ca="1">IF(ECR="yes",AS33,IFERROR((+AS10+AS11+VLOOKUP(AS4,'Revenues - Alt #3'!$C$3:$O$29,13,0))*$B$13*$B$14+AS32+AS31,AS12*$B$13*$B$14+AS32+AS31))</f>
        <v>0</v>
      </c>
      <c r="AT36" s="5">
        <f ca="1">IF(ECR="yes",AT33,IFERROR((+AT10+AT11+VLOOKUP(AT4,'Revenues - Alt #3'!$C$3:$O$29,13,0))*$B$13*$B$14+AT32+AT31,AT12*$B$13*$B$14+AT32+AT31))</f>
        <v>0</v>
      </c>
      <c r="AU36" s="5">
        <f ca="1">IF(ECR="yes",AU33,IFERROR((+AU10+AU11+VLOOKUP(AU4,'Revenues - Alt #3'!$C$3:$O$29,13,0))*$B$13*$B$14+AU32+AU31,AU12*$B$13*$B$14+AU32+AU31))</f>
        <v>0</v>
      </c>
      <c r="AV36" s="5">
        <f ca="1">IF(ECR="yes",AV33,IFERROR((+AV10+AV11+VLOOKUP(AV4,'Revenues - Alt #3'!$C$3:$O$29,13,0))*$B$13*$B$14+AV32+AV31,AV12*$B$13*$B$14+AV32+AV31))</f>
        <v>0</v>
      </c>
      <c r="AW36" s="5">
        <f ca="1">IF(ECR="yes",AW33,IFERROR((+AW10+AW11+VLOOKUP(AW4,'Revenues - Alt #3'!$C$3:$O$29,13,0))*$B$13*$B$14+AW32+AW31,AW12*$B$13*$B$14+AW32+AW31))</f>
        <v>0</v>
      </c>
      <c r="AX36" s="5">
        <f ca="1">IF(ECR="yes",AX33,IFERROR((+AX10+AX11+VLOOKUP(AX4,'Revenues - Alt #3'!$C$3:$O$29,13,0))*$B$13*$B$14+AX32+AX31,AX12*$B$13*$B$14+AX32+AX31))</f>
        <v>0</v>
      </c>
      <c r="AY36" s="5">
        <f ca="1">IF(ECR="yes",AY33,IFERROR((+AY10+AY11+VLOOKUP(AY4,'Revenues - Alt #3'!$C$3:$O$29,13,0))*$B$13*$B$14+AY32+AY31,AY12*$B$13*$B$14+AY32+AY31))</f>
        <v>0</v>
      </c>
      <c r="AZ36" s="5">
        <f ca="1">IF(ECR="yes",AZ33,IFERROR((+AZ10+AZ11+VLOOKUP(AZ4,'Revenues - Alt #3'!$C$3:$O$29,13,0))*$B$13*$B$14+AZ32+AZ31,AZ12*$B$13*$B$14+AZ32+AZ31))</f>
        <v>0</v>
      </c>
      <c r="BA36" s="5">
        <f ca="1">IF(ECR="yes",BA33,IFERROR((+BA10+BA11+VLOOKUP(BA4,'Revenues - Alt #3'!$C$3:$O$29,13,0))*$B$13*$B$14+BA32+BA31,BA12*$B$13*$B$14+BA32+BA31))</f>
        <v>0</v>
      </c>
      <c r="BB36" s="5">
        <f ca="1">IF(ECR="yes",BB33,IFERROR((+BB10+BB11+VLOOKUP(BB4,'Revenues - Alt #3'!$C$3:$O$29,13,0))*$B$13*$B$14+BB32+BB31,BB12*$B$13*$B$14+BB32+BB31))</f>
        <v>0</v>
      </c>
      <c r="BC36" s="5">
        <f ca="1">IF(ECR="yes",BC33,IFERROR((+BC10+BC11+VLOOKUP(BC4,'Revenues - Alt #3'!$C$3:$O$29,13,0))*$B$13*$B$14+BC32+BC31,BC12*$B$13*$B$14+BC32+BC31))</f>
        <v>0</v>
      </c>
      <c r="BD36" s="5">
        <f ca="1">IF(ECR="yes",BD33,IFERROR((+BD10+BD11+VLOOKUP(BD4,'Revenues - Alt #3'!$C$3:$O$29,13,0))*$B$13*$B$14+BD32+BD31,BD12*$B$13*$B$14+BD32+BD31))</f>
        <v>0</v>
      </c>
      <c r="BE36" s="5">
        <f ca="1">IF(ECR="yes",BE33,IFERROR((+BE10+BE11+VLOOKUP(BE4,'Revenues - Alt #3'!$C$3:$O$29,13,0))*$B$13*$B$14+BE32+BE31,BE12*$B$13*$B$14+BE32+BE31))</f>
        <v>0</v>
      </c>
      <c r="BF36" s="5">
        <f ca="1">IF(ECR="yes",BF33,IFERROR((+BF10+BF11+VLOOKUP(BF4,'Revenues - Alt #3'!$C$3:$O$29,13,0))*$B$13*$B$14+BF32+BF31,BF12*$B$13*$B$14+BF32+BF31))</f>
        <v>0</v>
      </c>
      <c r="BG36" s="5">
        <f ca="1">IF(ECR="yes",BG33,IFERROR((+BG10+BG11+VLOOKUP(BG4,'Revenues - Alt #3'!$C$3:$O$29,13,0))*$B$13*$B$14+BG32+BG31,BG12*$B$13*$B$14+BG32+BG31))</f>
        <v>0</v>
      </c>
      <c r="BH36" s="5">
        <f ca="1">IF(ECR="yes",BH33,IFERROR((+BH10+BH11+VLOOKUP(BH4,'Revenues - Alt #3'!$C$3:$O$29,13,0))*$B$13*$B$14+BH32+BH31,BH12*$B$13*$B$14+BH32+BH31))</f>
        <v>0</v>
      </c>
      <c r="BI36" s="5">
        <f ca="1">IF(ECR="yes",BI33,IFERROR((+BI10+BI11+VLOOKUP(BI4,'Revenues - Alt #3'!$C$3:$O$29,13,0))*$B$13*$B$14+BI32+BI31,BI12*$B$13*$B$14+BI32+BI31))</f>
        <v>0</v>
      </c>
      <c r="BJ36" s="5">
        <f ca="1">IF(ECR="yes",BJ33,IFERROR((+BJ10+BJ11+VLOOKUP(BJ4,'Revenues - Alt #3'!$C$3:$O$29,13,0))*$B$13*$B$14+BJ32+BJ31,BJ12*$B$13*$B$14+BJ32+BJ31))</f>
        <v>0</v>
      </c>
      <c r="BK36" s="5">
        <f ca="1">IF(ECR="yes",BK33,IFERROR((+BK10+BK11+VLOOKUP(BK4,'Revenues - Alt #3'!$C$3:$O$29,13,0))*$B$13*$B$14+BK32+BK31,BK12*$B$13*$B$14+BK32+BK31))</f>
        <v>0</v>
      </c>
      <c r="BL36" s="5">
        <f ca="1">IF(ECR="yes",BL33,IFERROR((+BL10+BL11+VLOOKUP(BL4,'Revenues - Alt #3'!$C$3:$O$29,13,0))*$B$13*$B$14+BL32+BL31,BL12*$B$13*$B$14+BL32+BL31))</f>
        <v>0</v>
      </c>
      <c r="BM36" s="5">
        <f ca="1">IF(ECR="yes",BM33,IFERROR((+BM10+BM11+VLOOKUP(BM4,'Revenues - Alt #3'!$C$3:$O$29,13,0))*$B$13*$B$14+BM32+BM31,BM12*$B$13*$B$14+BM32+BM31))</f>
        <v>0</v>
      </c>
      <c r="BN36" s="5">
        <f ca="1">IF(ECR="yes",BN33,IFERROR((+BN10+BN11+VLOOKUP(BN4,'Revenues - Alt #3'!$C$3:$O$29,13,0))*$B$13*$B$14+BN32+BN31,BN12*$B$13*$B$14+BN32+BN31))</f>
        <v>0</v>
      </c>
      <c r="BO36" s="5">
        <f ca="1">IF(ECR="yes",BO33,IFERROR((+BO10+BO11+VLOOKUP(BO4,'Revenues - Alt #3'!$C$3:$O$29,13,0))*$B$13*$B$14+BO32+BO31,BO12*$B$13*$B$14+BO32+BO31))</f>
        <v>0</v>
      </c>
      <c r="BP36" s="5">
        <f ca="1">IF(ECR="yes",BP33,IFERROR((+BP10+BP11+VLOOKUP(BP4,'Revenues - Alt #3'!$C$3:$O$29,13,0))*$B$13*$B$14+BP32+BP31,BP12*$B$13*$B$14+BP32+BP31))</f>
        <v>0</v>
      </c>
      <c r="BQ36" s="5">
        <f ca="1">IF(ECR="yes",BQ33,IFERROR((+BQ10+BQ11+VLOOKUP(BQ4,'Revenues - Alt #3'!$C$3:$O$29,13,0))*$B$13*$B$14+BQ32+BQ31,BQ12*$B$13*$B$14+BQ32+BQ31))</f>
        <v>0</v>
      </c>
      <c r="BR36" s="5">
        <f ca="1">IF(ECR="yes",BR33,IFERROR((+BR10+BR11+VLOOKUP(BR4,'Revenues - Alt #3'!$C$3:$O$29,13,0))*$B$13*$B$14+BR32+BR31,BR12*$B$13*$B$14+BR32+BR31))</f>
        <v>0</v>
      </c>
      <c r="BS36" s="5">
        <f ca="1">IF(ECR="yes",BS33,IFERROR((+BS10+BS11+VLOOKUP(BS4,'Revenues - Alt #3'!$C$3:$O$29,13,0))*$B$13*$B$14+BS32+BS31,BS12*$B$13*$B$14+BS32+BS31))</f>
        <v>0</v>
      </c>
      <c r="BT36" s="5">
        <f ca="1">IF(ECR="yes",BT33,IFERROR((+BT10+BT11+VLOOKUP(BT4,'Revenues - Alt #3'!$C$3:$O$29,13,0))*$B$13*$B$14+BT32+BT31,BT12*$B$13*$B$14+BT32+BT31))</f>
        <v>0</v>
      </c>
      <c r="BU36" s="5">
        <f ca="1">IF(ECR="yes",BU33,IFERROR((+BU10+BU11+VLOOKUP(BU4,'Revenues - Alt #3'!$C$3:$O$29,13,0))*$B$13*$B$14+BU32+BU31,BU12*$B$13*$B$14+BU32+BU31))</f>
        <v>0</v>
      </c>
      <c r="BV36" s="5">
        <f ca="1">IF(ECR="yes",BV33,IFERROR((+BV10+BV11+VLOOKUP(BV4,'Revenues - Alt #3'!$C$3:$O$29,13,0))*$B$13*$B$14+BV32+BV31,BV12*$B$13*$B$14+BV32+BV31))</f>
        <v>0</v>
      </c>
      <c r="BW36" s="5">
        <f ca="1">IF(ECR="yes",BW33,IFERROR((+BW10+BW11+VLOOKUP(BW4,'Revenues - Alt #3'!$C$3:$O$29,13,0))*$B$13*$B$14+BW32+BW31,BW12*$B$13*$B$14+BW32+BW31))</f>
        <v>0</v>
      </c>
      <c r="BX36" s="5">
        <f ca="1">IF(ECR="yes",BX33,IFERROR((+BX10+BX11+VLOOKUP(BX4,'Revenues - Alt #3'!$C$3:$O$29,13,0))*$B$13*$B$14+BX32+BX31,BX12*$B$13*$B$14+BX32+BX31))</f>
        <v>0</v>
      </c>
      <c r="BY36" s="5">
        <f ca="1">IF(ECR="yes",BY33,IFERROR((+BY10+BY11+VLOOKUP(BY4,'Revenues - Alt #3'!$C$3:$O$29,13,0))*$B$13*$B$14+BY32+BY31,BY12*$B$13*$B$14+BY32+BY31))</f>
        <v>0</v>
      </c>
      <c r="BZ36" s="5">
        <f ca="1">IF(ECR="yes",BZ33,IFERROR((+BZ10+BZ11+VLOOKUP(BZ4,'Revenues - Alt #3'!$C$3:$O$29,13,0))*$B$13*$B$14+BZ32+BZ31,BZ12*$B$13*$B$14+BZ32+BZ31))</f>
        <v>0</v>
      </c>
      <c r="CA36" s="5">
        <f ca="1">IF(ECR="yes",CA33,IFERROR((+CA10+CA11+VLOOKUP(CA4,'Revenues - Alt #3'!$C$3:$O$29,13,0))*$B$13*$B$14+CA32+CA31,CA12*$B$13*$B$14+CA32+CA31))</f>
        <v>0</v>
      </c>
      <c r="CB36" s="5">
        <f ca="1">IF(ECR="yes",CB33,IFERROR((+CB10+CB11+VLOOKUP(CB4,'Revenues - Alt #3'!$C$3:$O$29,13,0))*$B$13*$B$14+CB32+CB31,CB12*$B$13*$B$14+CB32+CB31))</f>
        <v>0</v>
      </c>
      <c r="CC36" s="5">
        <f ca="1">IF(ECR="yes",CC33,IFERROR((+CC10+CC11+VLOOKUP(CC4,'Revenues - Alt #3'!$C$3:$O$29,13,0))*$B$13*$B$14+CC32+CC31,CC12*$B$13*$B$14+CC32+CC31))</f>
        <v>0</v>
      </c>
      <c r="CD36" s="5">
        <f ca="1">IF(ECR="yes",CD33,IFERROR((+CD10+CD11+VLOOKUP(CD4,'Revenues - Alt #3'!$C$3:$O$29,13,0))*$B$13*$B$14+CD32+CD31,CD12*$B$13*$B$14+CD32+CD31))</f>
        <v>0</v>
      </c>
      <c r="CE36" s="5"/>
    </row>
    <row r="37" spans="1:83" x14ac:dyDescent="0.25">
      <c r="A37" s="67" t="s">
        <v>319</v>
      </c>
      <c r="C37" s="5">
        <f t="shared" ref="C37:BN37" ca="1" si="23">+C27</f>
        <v>0</v>
      </c>
      <c r="D37" s="5">
        <f t="shared" ca="1" si="23"/>
        <v>0</v>
      </c>
      <c r="E37" s="5">
        <f t="shared" ca="1" si="23"/>
        <v>0</v>
      </c>
      <c r="F37" s="5">
        <f t="shared" ca="1" si="23"/>
        <v>0</v>
      </c>
      <c r="G37" s="5">
        <f t="shared" ca="1" si="23"/>
        <v>0</v>
      </c>
      <c r="H37" s="5">
        <f t="shared" ca="1" si="23"/>
        <v>0</v>
      </c>
      <c r="I37" s="5">
        <f t="shared" ca="1" si="23"/>
        <v>0</v>
      </c>
      <c r="J37" s="5">
        <f t="shared" ca="1" si="23"/>
        <v>0</v>
      </c>
      <c r="K37" s="5">
        <f t="shared" ca="1" si="23"/>
        <v>0</v>
      </c>
      <c r="L37" s="5">
        <f t="shared" ca="1" si="23"/>
        <v>0</v>
      </c>
      <c r="M37" s="5">
        <f t="shared" ca="1" si="23"/>
        <v>0</v>
      </c>
      <c r="N37" s="5">
        <f t="shared" ca="1" si="23"/>
        <v>0</v>
      </c>
      <c r="O37" s="5">
        <f t="shared" ca="1" si="23"/>
        <v>0</v>
      </c>
      <c r="P37" s="5">
        <f t="shared" ca="1" si="23"/>
        <v>0</v>
      </c>
      <c r="Q37" s="5">
        <f t="shared" ca="1" si="23"/>
        <v>0</v>
      </c>
      <c r="R37" s="5">
        <f t="shared" ca="1" si="23"/>
        <v>0</v>
      </c>
      <c r="S37" s="5">
        <f t="shared" ca="1" si="23"/>
        <v>0</v>
      </c>
      <c r="T37" s="5">
        <f t="shared" ca="1" si="23"/>
        <v>0</v>
      </c>
      <c r="U37" s="5">
        <f t="shared" ca="1" si="23"/>
        <v>0</v>
      </c>
      <c r="V37" s="5">
        <f t="shared" ca="1" si="23"/>
        <v>0</v>
      </c>
      <c r="W37" s="5">
        <f t="shared" ca="1" si="23"/>
        <v>0</v>
      </c>
      <c r="X37" s="5">
        <f t="shared" ca="1" si="23"/>
        <v>0</v>
      </c>
      <c r="Y37" s="5">
        <f t="shared" ca="1" si="23"/>
        <v>0</v>
      </c>
      <c r="Z37" s="5">
        <f t="shared" ca="1" si="23"/>
        <v>0</v>
      </c>
      <c r="AA37" s="5">
        <f t="shared" ca="1" si="23"/>
        <v>0</v>
      </c>
      <c r="AB37" s="5">
        <f t="shared" ca="1" si="23"/>
        <v>0</v>
      </c>
      <c r="AC37" s="5">
        <f t="shared" ca="1" si="23"/>
        <v>0</v>
      </c>
      <c r="AD37" s="5">
        <f t="shared" ca="1" si="23"/>
        <v>0</v>
      </c>
      <c r="AE37" s="5">
        <f t="shared" ca="1" si="23"/>
        <v>0</v>
      </c>
      <c r="AF37" s="5">
        <f t="shared" ca="1" si="23"/>
        <v>0</v>
      </c>
      <c r="AG37" s="5">
        <f t="shared" ca="1" si="23"/>
        <v>0</v>
      </c>
      <c r="AH37" s="5">
        <f t="shared" ca="1" si="23"/>
        <v>0</v>
      </c>
      <c r="AI37" s="5">
        <f t="shared" ca="1" si="23"/>
        <v>0</v>
      </c>
      <c r="AJ37" s="5">
        <f t="shared" ca="1" si="23"/>
        <v>0</v>
      </c>
      <c r="AK37" s="5">
        <f t="shared" ca="1" si="23"/>
        <v>0</v>
      </c>
      <c r="AL37" s="5">
        <f t="shared" ca="1" si="23"/>
        <v>0</v>
      </c>
      <c r="AM37" s="5">
        <f t="shared" ca="1" si="23"/>
        <v>0</v>
      </c>
      <c r="AN37" s="5">
        <f t="shared" ca="1" si="23"/>
        <v>0</v>
      </c>
      <c r="AO37" s="5">
        <f t="shared" ca="1" si="23"/>
        <v>0</v>
      </c>
      <c r="AP37" s="5">
        <f t="shared" ca="1" si="23"/>
        <v>0</v>
      </c>
      <c r="AQ37" s="5">
        <f t="shared" ca="1" si="23"/>
        <v>0</v>
      </c>
      <c r="AR37" s="5">
        <f t="shared" ca="1" si="23"/>
        <v>0</v>
      </c>
      <c r="AS37" s="5">
        <f t="shared" ca="1" si="23"/>
        <v>0</v>
      </c>
      <c r="AT37" s="5">
        <f t="shared" ca="1" si="23"/>
        <v>0</v>
      </c>
      <c r="AU37" s="5">
        <f t="shared" ca="1" si="23"/>
        <v>0</v>
      </c>
      <c r="AV37" s="5">
        <f t="shared" ca="1" si="23"/>
        <v>0</v>
      </c>
      <c r="AW37" s="5">
        <f t="shared" ca="1" si="23"/>
        <v>0</v>
      </c>
      <c r="AX37" s="5">
        <f t="shared" ca="1" si="23"/>
        <v>0</v>
      </c>
      <c r="AY37" s="5">
        <f t="shared" ca="1" si="23"/>
        <v>0</v>
      </c>
      <c r="AZ37" s="5">
        <f t="shared" ca="1" si="23"/>
        <v>0</v>
      </c>
      <c r="BA37" s="5">
        <f t="shared" ca="1" si="23"/>
        <v>0</v>
      </c>
      <c r="BB37" s="5">
        <f t="shared" ca="1" si="23"/>
        <v>0</v>
      </c>
      <c r="BC37" s="5">
        <f t="shared" ca="1" si="23"/>
        <v>0</v>
      </c>
      <c r="BD37" s="5">
        <f t="shared" ca="1" si="23"/>
        <v>0</v>
      </c>
      <c r="BE37" s="5">
        <f t="shared" ca="1" si="23"/>
        <v>0</v>
      </c>
      <c r="BF37" s="5">
        <f t="shared" ca="1" si="23"/>
        <v>0</v>
      </c>
      <c r="BG37" s="5">
        <f t="shared" ca="1" si="23"/>
        <v>0</v>
      </c>
      <c r="BH37" s="5">
        <f t="shared" ca="1" si="23"/>
        <v>0</v>
      </c>
      <c r="BI37" s="5">
        <f t="shared" ca="1" si="23"/>
        <v>0</v>
      </c>
      <c r="BJ37" s="5">
        <f t="shared" ca="1" si="23"/>
        <v>0</v>
      </c>
      <c r="BK37" s="5">
        <f t="shared" ca="1" si="23"/>
        <v>0</v>
      </c>
      <c r="BL37" s="5">
        <f t="shared" ca="1" si="23"/>
        <v>0</v>
      </c>
      <c r="BM37" s="5">
        <f t="shared" ca="1" si="23"/>
        <v>0</v>
      </c>
      <c r="BN37" s="5">
        <f t="shared" ca="1" si="23"/>
        <v>0</v>
      </c>
      <c r="BO37" s="5">
        <f t="shared" ref="BO37:CD37" ca="1" si="24">+BO27</f>
        <v>0</v>
      </c>
      <c r="BP37" s="5">
        <f t="shared" ca="1" si="24"/>
        <v>0</v>
      </c>
      <c r="BQ37" s="5">
        <f t="shared" ca="1" si="24"/>
        <v>0</v>
      </c>
      <c r="BR37" s="5">
        <f t="shared" ca="1" si="24"/>
        <v>0</v>
      </c>
      <c r="BS37" s="5">
        <f t="shared" ca="1" si="24"/>
        <v>0</v>
      </c>
      <c r="BT37" s="5">
        <f t="shared" ca="1" si="24"/>
        <v>0</v>
      </c>
      <c r="BU37" s="5">
        <f t="shared" ca="1" si="24"/>
        <v>0</v>
      </c>
      <c r="BV37" s="5">
        <f t="shared" ca="1" si="24"/>
        <v>0</v>
      </c>
      <c r="BW37" s="5">
        <f t="shared" ca="1" si="24"/>
        <v>0</v>
      </c>
      <c r="BX37" s="5">
        <f t="shared" ca="1" si="24"/>
        <v>0</v>
      </c>
      <c r="BY37" s="5">
        <f t="shared" ca="1" si="24"/>
        <v>0</v>
      </c>
      <c r="BZ37" s="5">
        <f t="shared" ca="1" si="24"/>
        <v>0</v>
      </c>
      <c r="CA37" s="5">
        <f t="shared" ca="1" si="24"/>
        <v>0</v>
      </c>
      <c r="CB37" s="5">
        <f t="shared" ca="1" si="24"/>
        <v>0</v>
      </c>
      <c r="CC37" s="5">
        <f t="shared" ca="1" si="24"/>
        <v>0</v>
      </c>
      <c r="CD37" s="5">
        <f t="shared" ca="1" si="24"/>
        <v>0</v>
      </c>
      <c r="CE37" s="5"/>
    </row>
    <row r="38" spans="1:83" x14ac:dyDescent="0.25">
      <c r="A38" s="75" t="s">
        <v>222</v>
      </c>
      <c r="B38" s="54"/>
      <c r="C38" s="27">
        <f t="shared" ref="C38:L38" ca="1" si="25">SUM(C36:C37)</f>
        <v>0</v>
      </c>
      <c r="D38" s="27">
        <f t="shared" ca="1" si="25"/>
        <v>0</v>
      </c>
      <c r="E38" s="27">
        <f t="shared" ca="1" si="25"/>
        <v>0</v>
      </c>
      <c r="F38" s="27">
        <f t="shared" ca="1" si="25"/>
        <v>0</v>
      </c>
      <c r="G38" s="27">
        <f t="shared" ca="1" si="25"/>
        <v>0</v>
      </c>
      <c r="H38" s="27">
        <f t="shared" ca="1" si="25"/>
        <v>0</v>
      </c>
      <c r="I38" s="27">
        <f t="shared" ca="1" si="25"/>
        <v>0</v>
      </c>
      <c r="J38" s="27">
        <f t="shared" ca="1" si="25"/>
        <v>0</v>
      </c>
      <c r="K38" s="27">
        <f t="shared" ca="1" si="25"/>
        <v>0</v>
      </c>
      <c r="L38" s="27">
        <f t="shared" ca="1" si="25"/>
        <v>0</v>
      </c>
      <c r="M38" s="27">
        <f t="shared" ref="M38:BX38" ca="1" si="26">SUM(M36:M37)</f>
        <v>0</v>
      </c>
      <c r="N38" s="27">
        <f t="shared" ca="1" si="26"/>
        <v>0</v>
      </c>
      <c r="O38" s="27">
        <f t="shared" ca="1" si="26"/>
        <v>0</v>
      </c>
      <c r="P38" s="27">
        <f t="shared" ca="1" si="26"/>
        <v>0</v>
      </c>
      <c r="Q38" s="27">
        <f t="shared" ca="1" si="26"/>
        <v>0</v>
      </c>
      <c r="R38" s="27">
        <f t="shared" ca="1" si="26"/>
        <v>0</v>
      </c>
      <c r="S38" s="27">
        <f t="shared" ca="1" si="26"/>
        <v>0</v>
      </c>
      <c r="T38" s="27">
        <f t="shared" ca="1" si="26"/>
        <v>0</v>
      </c>
      <c r="U38" s="27">
        <f t="shared" ca="1" si="26"/>
        <v>0</v>
      </c>
      <c r="V38" s="27">
        <f t="shared" ca="1" si="26"/>
        <v>0</v>
      </c>
      <c r="W38" s="27">
        <f t="shared" ca="1" si="26"/>
        <v>0</v>
      </c>
      <c r="X38" s="27">
        <f t="shared" ca="1" si="26"/>
        <v>0</v>
      </c>
      <c r="Y38" s="27">
        <f t="shared" ca="1" si="26"/>
        <v>0</v>
      </c>
      <c r="Z38" s="27">
        <f t="shared" ca="1" si="26"/>
        <v>0</v>
      </c>
      <c r="AA38" s="27">
        <f t="shared" ca="1" si="26"/>
        <v>0</v>
      </c>
      <c r="AB38" s="27">
        <f t="shared" ca="1" si="26"/>
        <v>0</v>
      </c>
      <c r="AC38" s="27">
        <f t="shared" ca="1" si="26"/>
        <v>0</v>
      </c>
      <c r="AD38" s="27">
        <f t="shared" ca="1" si="26"/>
        <v>0</v>
      </c>
      <c r="AE38" s="27">
        <f t="shared" ca="1" si="26"/>
        <v>0</v>
      </c>
      <c r="AF38" s="27">
        <f t="shared" ca="1" si="26"/>
        <v>0</v>
      </c>
      <c r="AG38" s="27">
        <f t="shared" ca="1" si="26"/>
        <v>0</v>
      </c>
      <c r="AH38" s="27">
        <f t="shared" ca="1" si="26"/>
        <v>0</v>
      </c>
      <c r="AI38" s="27">
        <f t="shared" ca="1" si="26"/>
        <v>0</v>
      </c>
      <c r="AJ38" s="27">
        <f t="shared" ca="1" si="26"/>
        <v>0</v>
      </c>
      <c r="AK38" s="27">
        <f t="shared" ca="1" si="26"/>
        <v>0</v>
      </c>
      <c r="AL38" s="27">
        <f t="shared" ca="1" si="26"/>
        <v>0</v>
      </c>
      <c r="AM38" s="27">
        <f t="shared" ca="1" si="26"/>
        <v>0</v>
      </c>
      <c r="AN38" s="27">
        <f t="shared" ca="1" si="26"/>
        <v>0</v>
      </c>
      <c r="AO38" s="27">
        <f t="shared" ca="1" si="26"/>
        <v>0</v>
      </c>
      <c r="AP38" s="27">
        <f t="shared" ca="1" si="26"/>
        <v>0</v>
      </c>
      <c r="AQ38" s="27">
        <f t="shared" ca="1" si="26"/>
        <v>0</v>
      </c>
      <c r="AR38" s="27">
        <f t="shared" ca="1" si="26"/>
        <v>0</v>
      </c>
      <c r="AS38" s="27">
        <f t="shared" ca="1" si="26"/>
        <v>0</v>
      </c>
      <c r="AT38" s="27">
        <f t="shared" ca="1" si="26"/>
        <v>0</v>
      </c>
      <c r="AU38" s="27">
        <f t="shared" ca="1" si="26"/>
        <v>0</v>
      </c>
      <c r="AV38" s="27">
        <f t="shared" ca="1" si="26"/>
        <v>0</v>
      </c>
      <c r="AW38" s="27">
        <f t="shared" ca="1" si="26"/>
        <v>0</v>
      </c>
      <c r="AX38" s="27">
        <f t="shared" ca="1" si="26"/>
        <v>0</v>
      </c>
      <c r="AY38" s="27">
        <f t="shared" ca="1" si="26"/>
        <v>0</v>
      </c>
      <c r="AZ38" s="27">
        <f t="shared" ca="1" si="26"/>
        <v>0</v>
      </c>
      <c r="BA38" s="27">
        <f t="shared" ca="1" si="26"/>
        <v>0</v>
      </c>
      <c r="BB38" s="27">
        <f t="shared" ca="1" si="26"/>
        <v>0</v>
      </c>
      <c r="BC38" s="27">
        <f t="shared" ca="1" si="26"/>
        <v>0</v>
      </c>
      <c r="BD38" s="27">
        <f t="shared" ca="1" si="26"/>
        <v>0</v>
      </c>
      <c r="BE38" s="27">
        <f t="shared" ca="1" si="26"/>
        <v>0</v>
      </c>
      <c r="BF38" s="27">
        <f t="shared" ca="1" si="26"/>
        <v>0</v>
      </c>
      <c r="BG38" s="27">
        <f t="shared" ca="1" si="26"/>
        <v>0</v>
      </c>
      <c r="BH38" s="27">
        <f t="shared" ca="1" si="26"/>
        <v>0</v>
      </c>
      <c r="BI38" s="27">
        <f t="shared" ca="1" si="26"/>
        <v>0</v>
      </c>
      <c r="BJ38" s="27">
        <f t="shared" ca="1" si="26"/>
        <v>0</v>
      </c>
      <c r="BK38" s="27">
        <f t="shared" ca="1" si="26"/>
        <v>0</v>
      </c>
      <c r="BL38" s="27">
        <f t="shared" ca="1" si="26"/>
        <v>0</v>
      </c>
      <c r="BM38" s="27">
        <f t="shared" ca="1" si="26"/>
        <v>0</v>
      </c>
      <c r="BN38" s="27">
        <f t="shared" ca="1" si="26"/>
        <v>0</v>
      </c>
      <c r="BO38" s="27">
        <f t="shared" ca="1" si="26"/>
        <v>0</v>
      </c>
      <c r="BP38" s="27">
        <f t="shared" ca="1" si="26"/>
        <v>0</v>
      </c>
      <c r="BQ38" s="27">
        <f t="shared" ca="1" si="26"/>
        <v>0</v>
      </c>
      <c r="BR38" s="27">
        <f t="shared" ca="1" si="26"/>
        <v>0</v>
      </c>
      <c r="BS38" s="27">
        <f t="shared" ca="1" si="26"/>
        <v>0</v>
      </c>
      <c r="BT38" s="27">
        <f t="shared" ca="1" si="26"/>
        <v>0</v>
      </c>
      <c r="BU38" s="27">
        <f t="shared" ca="1" si="26"/>
        <v>0</v>
      </c>
      <c r="BV38" s="27">
        <f t="shared" ca="1" si="26"/>
        <v>0</v>
      </c>
      <c r="BW38" s="27">
        <f t="shared" ca="1" si="26"/>
        <v>0</v>
      </c>
      <c r="BX38" s="27">
        <f t="shared" ca="1" si="26"/>
        <v>0</v>
      </c>
      <c r="BY38" s="27">
        <f t="shared" ref="BY38:CD38" ca="1" si="27">SUM(BY36:BY37)</f>
        <v>0</v>
      </c>
      <c r="BZ38" s="27">
        <f t="shared" ca="1" si="27"/>
        <v>0</v>
      </c>
      <c r="CA38" s="27">
        <f t="shared" ca="1" si="27"/>
        <v>0</v>
      </c>
      <c r="CB38" s="27">
        <f t="shared" ca="1" si="27"/>
        <v>0</v>
      </c>
      <c r="CC38" s="27">
        <f t="shared" ca="1" si="27"/>
        <v>0</v>
      </c>
      <c r="CD38" s="27">
        <f t="shared" ca="1" si="27"/>
        <v>0</v>
      </c>
      <c r="CE38" s="5"/>
    </row>
    <row r="39" spans="1:83" x14ac:dyDescent="0.25">
      <c r="B39" s="4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row>
    <row r="40" spans="1:83" x14ac:dyDescent="0.25">
      <c r="A40" s="17" t="s">
        <v>126</v>
      </c>
      <c r="B40" s="18"/>
      <c r="CE40" s="30"/>
    </row>
    <row r="41" spans="1:83" x14ac:dyDescent="0.25">
      <c r="A41" s="17" t="s">
        <v>226</v>
      </c>
      <c r="C41" s="5">
        <f ca="1">C38-C20-C11</f>
        <v>0</v>
      </c>
      <c r="D41" s="5">
        <f t="shared" ref="D41:BO41" ca="1" si="28">D38-D20-D11+C11</f>
        <v>0</v>
      </c>
      <c r="E41" s="5">
        <f t="shared" ca="1" si="28"/>
        <v>0</v>
      </c>
      <c r="F41" s="5">
        <f t="shared" ca="1" si="28"/>
        <v>0</v>
      </c>
      <c r="G41" s="5">
        <f t="shared" ca="1" si="28"/>
        <v>0</v>
      </c>
      <c r="H41" s="5">
        <f t="shared" ca="1" si="28"/>
        <v>0</v>
      </c>
      <c r="I41" s="5">
        <f t="shared" ca="1" si="28"/>
        <v>0</v>
      </c>
      <c r="J41" s="5">
        <f t="shared" ca="1" si="28"/>
        <v>0</v>
      </c>
      <c r="K41" s="5">
        <f t="shared" ca="1" si="28"/>
        <v>0</v>
      </c>
      <c r="L41" s="5">
        <f t="shared" ca="1" si="28"/>
        <v>0</v>
      </c>
      <c r="M41" s="5">
        <f t="shared" ca="1" si="28"/>
        <v>0</v>
      </c>
      <c r="N41" s="5">
        <f t="shared" ca="1" si="28"/>
        <v>0</v>
      </c>
      <c r="O41" s="5">
        <f t="shared" ca="1" si="28"/>
        <v>0</v>
      </c>
      <c r="P41" s="5">
        <f t="shared" ca="1" si="28"/>
        <v>0</v>
      </c>
      <c r="Q41" s="5">
        <f t="shared" ca="1" si="28"/>
        <v>0</v>
      </c>
      <c r="R41" s="5">
        <f t="shared" ca="1" si="28"/>
        <v>0</v>
      </c>
      <c r="S41" s="5">
        <f t="shared" ca="1" si="28"/>
        <v>0</v>
      </c>
      <c r="T41" s="5">
        <f t="shared" ca="1" si="28"/>
        <v>0</v>
      </c>
      <c r="U41" s="5">
        <f t="shared" ca="1" si="28"/>
        <v>0</v>
      </c>
      <c r="V41" s="5">
        <f t="shared" ca="1" si="28"/>
        <v>0</v>
      </c>
      <c r="W41" s="5">
        <f t="shared" ca="1" si="28"/>
        <v>0</v>
      </c>
      <c r="X41" s="5">
        <f t="shared" ca="1" si="28"/>
        <v>0</v>
      </c>
      <c r="Y41" s="5">
        <f t="shared" ca="1" si="28"/>
        <v>0</v>
      </c>
      <c r="Z41" s="5">
        <f t="shared" ca="1" si="28"/>
        <v>0</v>
      </c>
      <c r="AA41" s="5">
        <f t="shared" ca="1" si="28"/>
        <v>0</v>
      </c>
      <c r="AB41" s="5">
        <f t="shared" ca="1" si="28"/>
        <v>0</v>
      </c>
      <c r="AC41" s="5">
        <f t="shared" ca="1" si="28"/>
        <v>0</v>
      </c>
      <c r="AD41" s="5">
        <f t="shared" ca="1" si="28"/>
        <v>0</v>
      </c>
      <c r="AE41" s="5">
        <f t="shared" ca="1" si="28"/>
        <v>0</v>
      </c>
      <c r="AF41" s="5">
        <f t="shared" ca="1" si="28"/>
        <v>0</v>
      </c>
      <c r="AG41" s="5">
        <f t="shared" ca="1" si="28"/>
        <v>0</v>
      </c>
      <c r="AH41" s="5">
        <f t="shared" ca="1" si="28"/>
        <v>0</v>
      </c>
      <c r="AI41" s="5">
        <f t="shared" ca="1" si="28"/>
        <v>0</v>
      </c>
      <c r="AJ41" s="5">
        <f t="shared" ca="1" si="28"/>
        <v>0</v>
      </c>
      <c r="AK41" s="5">
        <f t="shared" ca="1" si="28"/>
        <v>0</v>
      </c>
      <c r="AL41" s="5">
        <f t="shared" ca="1" si="28"/>
        <v>0</v>
      </c>
      <c r="AM41" s="5">
        <f t="shared" ca="1" si="28"/>
        <v>0</v>
      </c>
      <c r="AN41" s="5">
        <f t="shared" ca="1" si="28"/>
        <v>0</v>
      </c>
      <c r="AO41" s="5">
        <f t="shared" ca="1" si="28"/>
        <v>0</v>
      </c>
      <c r="AP41" s="5">
        <f t="shared" ca="1" si="28"/>
        <v>0</v>
      </c>
      <c r="AQ41" s="5">
        <f t="shared" ca="1" si="28"/>
        <v>0</v>
      </c>
      <c r="AR41" s="5">
        <f t="shared" ca="1" si="28"/>
        <v>0</v>
      </c>
      <c r="AS41" s="5">
        <f t="shared" ca="1" si="28"/>
        <v>0</v>
      </c>
      <c r="AT41" s="5">
        <f t="shared" ca="1" si="28"/>
        <v>0</v>
      </c>
      <c r="AU41" s="5">
        <f t="shared" ca="1" si="28"/>
        <v>0</v>
      </c>
      <c r="AV41" s="5">
        <f t="shared" ca="1" si="28"/>
        <v>0</v>
      </c>
      <c r="AW41" s="5">
        <f t="shared" ca="1" si="28"/>
        <v>0</v>
      </c>
      <c r="AX41" s="5">
        <f t="shared" ca="1" si="28"/>
        <v>0</v>
      </c>
      <c r="AY41" s="5">
        <f t="shared" ca="1" si="28"/>
        <v>0</v>
      </c>
      <c r="AZ41" s="5">
        <f t="shared" ca="1" si="28"/>
        <v>0</v>
      </c>
      <c r="BA41" s="5">
        <f t="shared" ca="1" si="28"/>
        <v>0</v>
      </c>
      <c r="BB41" s="5">
        <f t="shared" ca="1" si="28"/>
        <v>0</v>
      </c>
      <c r="BC41" s="5">
        <f t="shared" ca="1" si="28"/>
        <v>0</v>
      </c>
      <c r="BD41" s="5">
        <f t="shared" ca="1" si="28"/>
        <v>0</v>
      </c>
      <c r="BE41" s="5">
        <f t="shared" ca="1" si="28"/>
        <v>0</v>
      </c>
      <c r="BF41" s="5">
        <f t="shared" ca="1" si="28"/>
        <v>0</v>
      </c>
      <c r="BG41" s="5">
        <f t="shared" ca="1" si="28"/>
        <v>0</v>
      </c>
      <c r="BH41" s="5">
        <f t="shared" ca="1" si="28"/>
        <v>0</v>
      </c>
      <c r="BI41" s="5">
        <f t="shared" ca="1" si="28"/>
        <v>0</v>
      </c>
      <c r="BJ41" s="5">
        <f t="shared" ca="1" si="28"/>
        <v>0</v>
      </c>
      <c r="BK41" s="5">
        <f t="shared" ca="1" si="28"/>
        <v>0</v>
      </c>
      <c r="BL41" s="5">
        <f t="shared" ca="1" si="28"/>
        <v>0</v>
      </c>
      <c r="BM41" s="5">
        <f t="shared" ca="1" si="28"/>
        <v>0</v>
      </c>
      <c r="BN41" s="5">
        <f t="shared" ca="1" si="28"/>
        <v>0</v>
      </c>
      <c r="BO41" s="5">
        <f t="shared" ca="1" si="28"/>
        <v>0</v>
      </c>
      <c r="BP41" s="5">
        <f t="shared" ref="BP41:CD41" ca="1" si="29">BP38-BP20-BP11+BO11</f>
        <v>0</v>
      </c>
      <c r="BQ41" s="5">
        <f t="shared" ca="1" si="29"/>
        <v>0</v>
      </c>
      <c r="BR41" s="5">
        <f t="shared" ca="1" si="29"/>
        <v>0</v>
      </c>
      <c r="BS41" s="5">
        <f t="shared" ca="1" si="29"/>
        <v>0</v>
      </c>
      <c r="BT41" s="5">
        <f t="shared" ca="1" si="29"/>
        <v>0</v>
      </c>
      <c r="BU41" s="5">
        <f t="shared" ca="1" si="29"/>
        <v>0</v>
      </c>
      <c r="BV41" s="5">
        <f t="shared" ca="1" si="29"/>
        <v>0</v>
      </c>
      <c r="BW41" s="5">
        <f t="shared" ca="1" si="29"/>
        <v>0</v>
      </c>
      <c r="BX41" s="5">
        <f t="shared" ca="1" si="29"/>
        <v>0</v>
      </c>
      <c r="BY41" s="5">
        <f t="shared" ca="1" si="29"/>
        <v>0</v>
      </c>
      <c r="BZ41" s="5">
        <f t="shared" ca="1" si="29"/>
        <v>0</v>
      </c>
      <c r="CA41" s="5">
        <f t="shared" ca="1" si="29"/>
        <v>0</v>
      </c>
      <c r="CB41" s="5">
        <f t="shared" ca="1" si="29"/>
        <v>0</v>
      </c>
      <c r="CC41" s="5">
        <f t="shared" ca="1" si="29"/>
        <v>0</v>
      </c>
      <c r="CD41" s="5">
        <f t="shared" ca="1" si="29"/>
        <v>0</v>
      </c>
      <c r="CE41" s="5"/>
    </row>
    <row r="42" spans="1:83" x14ac:dyDescent="0.25">
      <c r="A42" s="80" t="s">
        <v>225</v>
      </c>
      <c r="C42" s="5">
        <f ca="1">-C9-C8</f>
        <v>0</v>
      </c>
      <c r="D42" s="5">
        <f t="shared" ref="D42:BO42" ca="1" si="30">-D9-D8+C9+C8</f>
        <v>0</v>
      </c>
      <c r="E42" s="5">
        <f t="shared" ca="1" si="30"/>
        <v>0</v>
      </c>
      <c r="F42" s="5">
        <f t="shared" ca="1" si="30"/>
        <v>0</v>
      </c>
      <c r="G42" s="5">
        <f t="shared" ca="1" si="30"/>
        <v>0</v>
      </c>
      <c r="H42" s="5">
        <f t="shared" ca="1" si="30"/>
        <v>0</v>
      </c>
      <c r="I42" s="5">
        <f t="shared" ca="1" si="30"/>
        <v>0</v>
      </c>
      <c r="J42" s="5">
        <f t="shared" ca="1" si="30"/>
        <v>0</v>
      </c>
      <c r="K42" s="5">
        <f t="shared" ca="1" si="30"/>
        <v>0</v>
      </c>
      <c r="L42" s="5">
        <f t="shared" ca="1" si="30"/>
        <v>0</v>
      </c>
      <c r="M42" s="5">
        <f t="shared" ca="1" si="30"/>
        <v>0</v>
      </c>
      <c r="N42" s="5">
        <f t="shared" ca="1" si="30"/>
        <v>0</v>
      </c>
      <c r="O42" s="5">
        <f t="shared" ca="1" si="30"/>
        <v>0</v>
      </c>
      <c r="P42" s="5">
        <f t="shared" ca="1" si="30"/>
        <v>0</v>
      </c>
      <c r="Q42" s="5">
        <f t="shared" ca="1" si="30"/>
        <v>0</v>
      </c>
      <c r="R42" s="5">
        <f t="shared" ca="1" si="30"/>
        <v>0</v>
      </c>
      <c r="S42" s="5">
        <f t="shared" ca="1" si="30"/>
        <v>0</v>
      </c>
      <c r="T42" s="5">
        <f t="shared" ca="1" si="30"/>
        <v>0</v>
      </c>
      <c r="U42" s="5">
        <f t="shared" ca="1" si="30"/>
        <v>0</v>
      </c>
      <c r="V42" s="5">
        <f t="shared" ca="1" si="30"/>
        <v>0</v>
      </c>
      <c r="W42" s="5">
        <f t="shared" ca="1" si="30"/>
        <v>0</v>
      </c>
      <c r="X42" s="5">
        <f t="shared" ca="1" si="30"/>
        <v>0</v>
      </c>
      <c r="Y42" s="5">
        <f t="shared" ca="1" si="30"/>
        <v>0</v>
      </c>
      <c r="Z42" s="5">
        <f t="shared" ca="1" si="30"/>
        <v>0</v>
      </c>
      <c r="AA42" s="5">
        <f t="shared" ca="1" si="30"/>
        <v>0</v>
      </c>
      <c r="AB42" s="5">
        <f t="shared" ca="1" si="30"/>
        <v>0</v>
      </c>
      <c r="AC42" s="5">
        <f t="shared" ca="1" si="30"/>
        <v>0</v>
      </c>
      <c r="AD42" s="5">
        <f t="shared" ca="1" si="30"/>
        <v>0</v>
      </c>
      <c r="AE42" s="5">
        <f t="shared" ca="1" si="30"/>
        <v>0</v>
      </c>
      <c r="AF42" s="5">
        <f t="shared" ca="1" si="30"/>
        <v>0</v>
      </c>
      <c r="AG42" s="5">
        <f t="shared" ca="1" si="30"/>
        <v>0</v>
      </c>
      <c r="AH42" s="5">
        <f t="shared" ca="1" si="30"/>
        <v>0</v>
      </c>
      <c r="AI42" s="5">
        <f t="shared" ca="1" si="30"/>
        <v>0</v>
      </c>
      <c r="AJ42" s="5">
        <f t="shared" ca="1" si="30"/>
        <v>0</v>
      </c>
      <c r="AK42" s="5">
        <f t="shared" ca="1" si="30"/>
        <v>0</v>
      </c>
      <c r="AL42" s="5">
        <f t="shared" ca="1" si="30"/>
        <v>0</v>
      </c>
      <c r="AM42" s="5">
        <f t="shared" ca="1" si="30"/>
        <v>0</v>
      </c>
      <c r="AN42" s="5">
        <f t="shared" ca="1" si="30"/>
        <v>0</v>
      </c>
      <c r="AO42" s="5">
        <f t="shared" ca="1" si="30"/>
        <v>0</v>
      </c>
      <c r="AP42" s="5">
        <f t="shared" ca="1" si="30"/>
        <v>0</v>
      </c>
      <c r="AQ42" s="5">
        <f t="shared" ca="1" si="30"/>
        <v>0</v>
      </c>
      <c r="AR42" s="5">
        <f t="shared" ca="1" si="30"/>
        <v>0</v>
      </c>
      <c r="AS42" s="5">
        <f t="shared" ca="1" si="30"/>
        <v>0</v>
      </c>
      <c r="AT42" s="5">
        <f t="shared" ca="1" si="30"/>
        <v>0</v>
      </c>
      <c r="AU42" s="5">
        <f t="shared" ca="1" si="30"/>
        <v>0</v>
      </c>
      <c r="AV42" s="5">
        <f t="shared" ca="1" si="30"/>
        <v>0</v>
      </c>
      <c r="AW42" s="5">
        <f t="shared" ca="1" si="30"/>
        <v>0</v>
      </c>
      <c r="AX42" s="5">
        <f t="shared" ca="1" si="30"/>
        <v>0</v>
      </c>
      <c r="AY42" s="5">
        <f t="shared" ca="1" si="30"/>
        <v>0</v>
      </c>
      <c r="AZ42" s="5">
        <f t="shared" ca="1" si="30"/>
        <v>0</v>
      </c>
      <c r="BA42" s="5">
        <f t="shared" ca="1" si="30"/>
        <v>0</v>
      </c>
      <c r="BB42" s="5">
        <f t="shared" ca="1" si="30"/>
        <v>0</v>
      </c>
      <c r="BC42" s="5">
        <f t="shared" ca="1" si="30"/>
        <v>0</v>
      </c>
      <c r="BD42" s="5">
        <f t="shared" ca="1" si="30"/>
        <v>0</v>
      </c>
      <c r="BE42" s="5">
        <f t="shared" ca="1" si="30"/>
        <v>0</v>
      </c>
      <c r="BF42" s="5">
        <f t="shared" ca="1" si="30"/>
        <v>0</v>
      </c>
      <c r="BG42" s="5">
        <f t="shared" ca="1" si="30"/>
        <v>0</v>
      </c>
      <c r="BH42" s="5">
        <f t="shared" ca="1" si="30"/>
        <v>0</v>
      </c>
      <c r="BI42" s="5">
        <f t="shared" ca="1" si="30"/>
        <v>0</v>
      </c>
      <c r="BJ42" s="5">
        <f t="shared" ca="1" si="30"/>
        <v>0</v>
      </c>
      <c r="BK42" s="5">
        <f t="shared" ca="1" si="30"/>
        <v>0</v>
      </c>
      <c r="BL42" s="5">
        <f t="shared" ca="1" si="30"/>
        <v>0</v>
      </c>
      <c r="BM42" s="5">
        <f t="shared" ca="1" si="30"/>
        <v>0</v>
      </c>
      <c r="BN42" s="5">
        <f t="shared" ca="1" si="30"/>
        <v>0</v>
      </c>
      <c r="BO42" s="5">
        <f t="shared" ca="1" si="30"/>
        <v>0</v>
      </c>
      <c r="BP42" s="5">
        <f t="shared" ref="BP42:CD42" ca="1" si="31">-BP9-BP8+BO9+BO8</f>
        <v>0</v>
      </c>
      <c r="BQ42" s="5">
        <f t="shared" ca="1" si="31"/>
        <v>0</v>
      </c>
      <c r="BR42" s="5">
        <f t="shared" ca="1" si="31"/>
        <v>0</v>
      </c>
      <c r="BS42" s="5">
        <f t="shared" ca="1" si="31"/>
        <v>0</v>
      </c>
      <c r="BT42" s="5">
        <f t="shared" ca="1" si="31"/>
        <v>0</v>
      </c>
      <c r="BU42" s="5">
        <f t="shared" ca="1" si="31"/>
        <v>0</v>
      </c>
      <c r="BV42" s="5">
        <f t="shared" ca="1" si="31"/>
        <v>0</v>
      </c>
      <c r="BW42" s="5">
        <f t="shared" ca="1" si="31"/>
        <v>0</v>
      </c>
      <c r="BX42" s="5">
        <f t="shared" ca="1" si="31"/>
        <v>0</v>
      </c>
      <c r="BY42" s="5">
        <f t="shared" ca="1" si="31"/>
        <v>0</v>
      </c>
      <c r="BZ42" s="5">
        <f t="shared" ca="1" si="31"/>
        <v>0</v>
      </c>
      <c r="CA42" s="5">
        <f t="shared" ca="1" si="31"/>
        <v>0</v>
      </c>
      <c r="CB42" s="5">
        <f t="shared" ca="1" si="31"/>
        <v>0</v>
      </c>
      <c r="CC42" s="5">
        <f t="shared" ca="1" si="31"/>
        <v>0</v>
      </c>
      <c r="CD42" s="5">
        <f t="shared" ca="1" si="31"/>
        <v>0</v>
      </c>
      <c r="CE42" s="5"/>
    </row>
    <row r="43" spans="1:83" x14ac:dyDescent="0.25">
      <c r="A43" s="80" t="s">
        <v>224</v>
      </c>
      <c r="C43" s="5">
        <f t="shared" ref="C43:BN43" ca="1" si="32">+C41+C42</f>
        <v>0</v>
      </c>
      <c r="D43" s="5">
        <f t="shared" ca="1" si="32"/>
        <v>0</v>
      </c>
      <c r="E43" s="5">
        <f t="shared" ca="1" si="32"/>
        <v>0</v>
      </c>
      <c r="F43" s="5">
        <f t="shared" ca="1" si="32"/>
        <v>0</v>
      </c>
      <c r="G43" s="5">
        <f t="shared" ca="1" si="32"/>
        <v>0</v>
      </c>
      <c r="H43" s="5">
        <f t="shared" ca="1" si="32"/>
        <v>0</v>
      </c>
      <c r="I43" s="5">
        <f t="shared" ca="1" si="32"/>
        <v>0</v>
      </c>
      <c r="J43" s="5">
        <f t="shared" ca="1" si="32"/>
        <v>0</v>
      </c>
      <c r="K43" s="5">
        <f t="shared" ca="1" si="32"/>
        <v>0</v>
      </c>
      <c r="L43" s="5">
        <f t="shared" ca="1" si="32"/>
        <v>0</v>
      </c>
      <c r="M43" s="5">
        <f t="shared" ca="1" si="32"/>
        <v>0</v>
      </c>
      <c r="N43" s="5">
        <f t="shared" ca="1" si="32"/>
        <v>0</v>
      </c>
      <c r="O43" s="5">
        <f t="shared" ca="1" si="32"/>
        <v>0</v>
      </c>
      <c r="P43" s="5">
        <f t="shared" ca="1" si="32"/>
        <v>0</v>
      </c>
      <c r="Q43" s="5">
        <f t="shared" ca="1" si="32"/>
        <v>0</v>
      </c>
      <c r="R43" s="5">
        <f t="shared" ca="1" si="32"/>
        <v>0</v>
      </c>
      <c r="S43" s="5">
        <f t="shared" ca="1" si="32"/>
        <v>0</v>
      </c>
      <c r="T43" s="5">
        <f t="shared" ca="1" si="32"/>
        <v>0</v>
      </c>
      <c r="U43" s="5">
        <f t="shared" ca="1" si="32"/>
        <v>0</v>
      </c>
      <c r="V43" s="5">
        <f t="shared" ca="1" si="32"/>
        <v>0</v>
      </c>
      <c r="W43" s="5">
        <f t="shared" ca="1" si="32"/>
        <v>0</v>
      </c>
      <c r="X43" s="5">
        <f t="shared" ca="1" si="32"/>
        <v>0</v>
      </c>
      <c r="Y43" s="5">
        <f t="shared" ca="1" si="32"/>
        <v>0</v>
      </c>
      <c r="Z43" s="5">
        <f t="shared" ca="1" si="32"/>
        <v>0</v>
      </c>
      <c r="AA43" s="5">
        <f t="shared" ca="1" si="32"/>
        <v>0</v>
      </c>
      <c r="AB43" s="5">
        <f t="shared" ca="1" si="32"/>
        <v>0</v>
      </c>
      <c r="AC43" s="5">
        <f t="shared" ca="1" si="32"/>
        <v>0</v>
      </c>
      <c r="AD43" s="5">
        <f t="shared" ca="1" si="32"/>
        <v>0</v>
      </c>
      <c r="AE43" s="5">
        <f t="shared" ca="1" si="32"/>
        <v>0</v>
      </c>
      <c r="AF43" s="5">
        <f t="shared" ca="1" si="32"/>
        <v>0</v>
      </c>
      <c r="AG43" s="5">
        <f t="shared" ca="1" si="32"/>
        <v>0</v>
      </c>
      <c r="AH43" s="5">
        <f t="shared" ca="1" si="32"/>
        <v>0</v>
      </c>
      <c r="AI43" s="5">
        <f t="shared" ca="1" si="32"/>
        <v>0</v>
      </c>
      <c r="AJ43" s="5">
        <f t="shared" ca="1" si="32"/>
        <v>0</v>
      </c>
      <c r="AK43" s="5">
        <f t="shared" ca="1" si="32"/>
        <v>0</v>
      </c>
      <c r="AL43" s="5">
        <f t="shared" ca="1" si="32"/>
        <v>0</v>
      </c>
      <c r="AM43" s="5">
        <f t="shared" ca="1" si="32"/>
        <v>0</v>
      </c>
      <c r="AN43" s="5">
        <f t="shared" ca="1" si="32"/>
        <v>0</v>
      </c>
      <c r="AO43" s="5">
        <f t="shared" ca="1" si="32"/>
        <v>0</v>
      </c>
      <c r="AP43" s="5">
        <f t="shared" ca="1" si="32"/>
        <v>0</v>
      </c>
      <c r="AQ43" s="5">
        <f t="shared" ca="1" si="32"/>
        <v>0</v>
      </c>
      <c r="AR43" s="5">
        <f t="shared" ca="1" si="32"/>
        <v>0</v>
      </c>
      <c r="AS43" s="5">
        <f t="shared" ca="1" si="32"/>
        <v>0</v>
      </c>
      <c r="AT43" s="5">
        <f t="shared" ca="1" si="32"/>
        <v>0</v>
      </c>
      <c r="AU43" s="5">
        <f t="shared" ca="1" si="32"/>
        <v>0</v>
      </c>
      <c r="AV43" s="5">
        <f t="shared" ca="1" si="32"/>
        <v>0</v>
      </c>
      <c r="AW43" s="5">
        <f t="shared" ca="1" si="32"/>
        <v>0</v>
      </c>
      <c r="AX43" s="5">
        <f t="shared" ca="1" si="32"/>
        <v>0</v>
      </c>
      <c r="AY43" s="5">
        <f t="shared" ca="1" si="32"/>
        <v>0</v>
      </c>
      <c r="AZ43" s="5">
        <f t="shared" ca="1" si="32"/>
        <v>0</v>
      </c>
      <c r="BA43" s="5">
        <f t="shared" ca="1" si="32"/>
        <v>0</v>
      </c>
      <c r="BB43" s="5">
        <f t="shared" ca="1" si="32"/>
        <v>0</v>
      </c>
      <c r="BC43" s="5">
        <f t="shared" ca="1" si="32"/>
        <v>0</v>
      </c>
      <c r="BD43" s="5">
        <f t="shared" ca="1" si="32"/>
        <v>0</v>
      </c>
      <c r="BE43" s="5">
        <f t="shared" ca="1" si="32"/>
        <v>0</v>
      </c>
      <c r="BF43" s="5">
        <f t="shared" ca="1" si="32"/>
        <v>0</v>
      </c>
      <c r="BG43" s="5">
        <f t="shared" ca="1" si="32"/>
        <v>0</v>
      </c>
      <c r="BH43" s="5">
        <f t="shared" ca="1" si="32"/>
        <v>0</v>
      </c>
      <c r="BI43" s="5">
        <f t="shared" ca="1" si="32"/>
        <v>0</v>
      </c>
      <c r="BJ43" s="5">
        <f t="shared" ca="1" si="32"/>
        <v>0</v>
      </c>
      <c r="BK43" s="5">
        <f t="shared" ca="1" si="32"/>
        <v>0</v>
      </c>
      <c r="BL43" s="5">
        <f t="shared" ca="1" si="32"/>
        <v>0</v>
      </c>
      <c r="BM43" s="5">
        <f t="shared" ca="1" si="32"/>
        <v>0</v>
      </c>
      <c r="BN43" s="5">
        <f t="shared" ca="1" si="32"/>
        <v>0</v>
      </c>
      <c r="BO43" s="5">
        <f t="shared" ref="BO43:CD43" ca="1" si="33">+BO41+BO42</f>
        <v>0</v>
      </c>
      <c r="BP43" s="5">
        <f t="shared" ca="1" si="33"/>
        <v>0</v>
      </c>
      <c r="BQ43" s="5">
        <f t="shared" ca="1" si="33"/>
        <v>0</v>
      </c>
      <c r="BR43" s="5">
        <f t="shared" ca="1" si="33"/>
        <v>0</v>
      </c>
      <c r="BS43" s="5">
        <f t="shared" ca="1" si="33"/>
        <v>0</v>
      </c>
      <c r="BT43" s="5">
        <f t="shared" ca="1" si="33"/>
        <v>0</v>
      </c>
      <c r="BU43" s="5">
        <f t="shared" ca="1" si="33"/>
        <v>0</v>
      </c>
      <c r="BV43" s="5">
        <f t="shared" ca="1" si="33"/>
        <v>0</v>
      </c>
      <c r="BW43" s="5">
        <f t="shared" ca="1" si="33"/>
        <v>0</v>
      </c>
      <c r="BX43" s="5">
        <f t="shared" ca="1" si="33"/>
        <v>0</v>
      </c>
      <c r="BY43" s="5">
        <f t="shared" ca="1" si="33"/>
        <v>0</v>
      </c>
      <c r="BZ43" s="5">
        <f t="shared" ca="1" si="33"/>
        <v>0</v>
      </c>
      <c r="CA43" s="5">
        <f t="shared" ca="1" si="33"/>
        <v>0</v>
      </c>
      <c r="CB43" s="5">
        <f t="shared" ca="1" si="33"/>
        <v>0</v>
      </c>
      <c r="CC43" s="5">
        <f t="shared" ca="1" si="33"/>
        <v>0</v>
      </c>
      <c r="CD43" s="5">
        <f t="shared" ca="1" si="33"/>
        <v>0</v>
      </c>
      <c r="CE43" s="5"/>
    </row>
    <row r="44" spans="1:83" s="10" customFormat="1" x14ac:dyDescent="0.25">
      <c r="A44" s="19" t="s">
        <v>223</v>
      </c>
      <c r="C44" s="5">
        <f t="shared" ref="C44:BN44" ca="1" si="34">IF(ISBLANK(FirstYear),0,IF(C4&lt;=FirstYear+Period,+C43-C25*(1-BookIncomeTax),""))</f>
        <v>0</v>
      </c>
      <c r="D44" s="5">
        <f t="shared" ca="1" si="34"/>
        <v>0</v>
      </c>
      <c r="E44" s="5">
        <f t="shared" ca="1" si="34"/>
        <v>0</v>
      </c>
      <c r="F44" s="5">
        <f t="shared" ca="1" si="34"/>
        <v>0</v>
      </c>
      <c r="G44" s="5">
        <f t="shared" ca="1" si="34"/>
        <v>0</v>
      </c>
      <c r="H44" s="5">
        <f t="shared" ca="1" si="34"/>
        <v>0</v>
      </c>
      <c r="I44" s="5">
        <f t="shared" ca="1" si="34"/>
        <v>0</v>
      </c>
      <c r="J44" s="5">
        <f t="shared" ca="1" si="34"/>
        <v>0</v>
      </c>
      <c r="K44" s="5">
        <f t="shared" ca="1" si="34"/>
        <v>0</v>
      </c>
      <c r="L44" s="5">
        <f t="shared" ca="1" si="34"/>
        <v>0</v>
      </c>
      <c r="M44" s="5">
        <f t="shared" ca="1" si="34"/>
        <v>0</v>
      </c>
      <c r="N44" s="5">
        <f t="shared" ca="1" si="34"/>
        <v>0</v>
      </c>
      <c r="O44" s="5">
        <f t="shared" ca="1" si="34"/>
        <v>0</v>
      </c>
      <c r="P44" s="5">
        <f t="shared" ca="1" si="34"/>
        <v>0</v>
      </c>
      <c r="Q44" s="5">
        <f t="shared" ca="1" si="34"/>
        <v>0</v>
      </c>
      <c r="R44" s="5">
        <f t="shared" ca="1" si="34"/>
        <v>0</v>
      </c>
      <c r="S44" s="5">
        <f t="shared" ca="1" si="34"/>
        <v>0</v>
      </c>
      <c r="T44" s="5">
        <f t="shared" ca="1" si="34"/>
        <v>0</v>
      </c>
      <c r="U44" s="5">
        <f t="shared" ca="1" si="34"/>
        <v>0</v>
      </c>
      <c r="V44" s="5">
        <f t="shared" ca="1" si="34"/>
        <v>0</v>
      </c>
      <c r="W44" s="5" t="str">
        <f t="shared" ca="1" si="34"/>
        <v/>
      </c>
      <c r="X44" s="5" t="str">
        <f t="shared" ca="1" si="34"/>
        <v/>
      </c>
      <c r="Y44" s="5" t="str">
        <f t="shared" ca="1" si="34"/>
        <v/>
      </c>
      <c r="Z44" s="5" t="str">
        <f t="shared" ca="1" si="34"/>
        <v/>
      </c>
      <c r="AA44" s="5" t="str">
        <f t="shared" ca="1" si="34"/>
        <v/>
      </c>
      <c r="AB44" s="5" t="str">
        <f t="shared" ca="1" si="34"/>
        <v/>
      </c>
      <c r="AC44" s="5" t="str">
        <f t="shared" ca="1" si="34"/>
        <v/>
      </c>
      <c r="AD44" s="5" t="str">
        <f t="shared" ca="1" si="34"/>
        <v/>
      </c>
      <c r="AE44" s="5" t="str">
        <f t="shared" ca="1" si="34"/>
        <v/>
      </c>
      <c r="AF44" s="5" t="str">
        <f t="shared" ca="1" si="34"/>
        <v/>
      </c>
      <c r="AG44" s="5" t="str">
        <f t="shared" ca="1" si="34"/>
        <v/>
      </c>
      <c r="AH44" s="5" t="str">
        <f t="shared" ca="1" si="34"/>
        <v/>
      </c>
      <c r="AI44" s="5" t="str">
        <f t="shared" ca="1" si="34"/>
        <v/>
      </c>
      <c r="AJ44" s="5" t="str">
        <f t="shared" ca="1" si="34"/>
        <v/>
      </c>
      <c r="AK44" s="5" t="str">
        <f t="shared" ca="1" si="34"/>
        <v/>
      </c>
      <c r="AL44" s="5" t="str">
        <f t="shared" ca="1" si="34"/>
        <v/>
      </c>
      <c r="AM44" s="5" t="str">
        <f t="shared" ca="1" si="34"/>
        <v/>
      </c>
      <c r="AN44" s="5" t="str">
        <f t="shared" ca="1" si="34"/>
        <v/>
      </c>
      <c r="AO44" s="5" t="str">
        <f t="shared" ca="1" si="34"/>
        <v/>
      </c>
      <c r="AP44" s="5" t="str">
        <f t="shared" ca="1" si="34"/>
        <v/>
      </c>
      <c r="AQ44" s="5" t="str">
        <f t="shared" ca="1" si="34"/>
        <v/>
      </c>
      <c r="AR44" s="5" t="str">
        <f t="shared" ca="1" si="34"/>
        <v/>
      </c>
      <c r="AS44" s="5" t="str">
        <f t="shared" ca="1" si="34"/>
        <v/>
      </c>
      <c r="AT44" s="5" t="str">
        <f t="shared" ca="1" si="34"/>
        <v/>
      </c>
      <c r="AU44" s="5" t="str">
        <f t="shared" ca="1" si="34"/>
        <v/>
      </c>
      <c r="AV44" s="5" t="str">
        <f t="shared" ca="1" si="34"/>
        <v/>
      </c>
      <c r="AW44" s="5" t="str">
        <f t="shared" ca="1" si="34"/>
        <v/>
      </c>
      <c r="AX44" s="5" t="str">
        <f t="shared" ca="1" si="34"/>
        <v/>
      </c>
      <c r="AY44" s="5" t="str">
        <f t="shared" ca="1" si="34"/>
        <v/>
      </c>
      <c r="AZ44" s="5" t="str">
        <f t="shared" ca="1" si="34"/>
        <v/>
      </c>
      <c r="BA44" s="5" t="str">
        <f t="shared" ca="1" si="34"/>
        <v/>
      </c>
      <c r="BB44" s="5" t="str">
        <f t="shared" ca="1" si="34"/>
        <v/>
      </c>
      <c r="BC44" s="5" t="str">
        <f t="shared" ca="1" si="34"/>
        <v/>
      </c>
      <c r="BD44" s="5" t="str">
        <f t="shared" ca="1" si="34"/>
        <v/>
      </c>
      <c r="BE44" s="5" t="str">
        <f t="shared" ca="1" si="34"/>
        <v/>
      </c>
      <c r="BF44" s="5" t="str">
        <f t="shared" ca="1" si="34"/>
        <v/>
      </c>
      <c r="BG44" s="5" t="str">
        <f t="shared" ca="1" si="34"/>
        <v/>
      </c>
      <c r="BH44" s="5" t="str">
        <f t="shared" ca="1" si="34"/>
        <v/>
      </c>
      <c r="BI44" s="5" t="str">
        <f t="shared" ca="1" si="34"/>
        <v/>
      </c>
      <c r="BJ44" s="5" t="str">
        <f t="shared" ca="1" si="34"/>
        <v/>
      </c>
      <c r="BK44" s="5" t="str">
        <f t="shared" ca="1" si="34"/>
        <v/>
      </c>
      <c r="BL44" s="5" t="str">
        <f t="shared" ca="1" si="34"/>
        <v/>
      </c>
      <c r="BM44" s="5" t="str">
        <f t="shared" ca="1" si="34"/>
        <v/>
      </c>
      <c r="BN44" s="5" t="str">
        <f t="shared" ca="1" si="34"/>
        <v/>
      </c>
      <c r="BO44" s="5" t="str">
        <f t="shared" ref="BO44:CD44" ca="1" si="35">IF(ISBLANK(FirstYear),0,IF(BO4&lt;=FirstYear+Period,+BO43-BO25*(1-BookIncomeTax),""))</f>
        <v/>
      </c>
      <c r="BP44" s="5" t="str">
        <f t="shared" ca="1" si="35"/>
        <v/>
      </c>
      <c r="BQ44" s="5" t="str">
        <f t="shared" ca="1" si="35"/>
        <v/>
      </c>
      <c r="BR44" s="5" t="str">
        <f t="shared" ca="1" si="35"/>
        <v/>
      </c>
      <c r="BS44" s="5" t="str">
        <f t="shared" ca="1" si="35"/>
        <v/>
      </c>
      <c r="BT44" s="5" t="str">
        <f t="shared" ca="1" si="35"/>
        <v/>
      </c>
      <c r="BU44" s="5" t="str">
        <f t="shared" ca="1" si="35"/>
        <v/>
      </c>
      <c r="BV44" s="5" t="str">
        <f t="shared" ca="1" si="35"/>
        <v/>
      </c>
      <c r="BW44" s="5" t="str">
        <f t="shared" ca="1" si="35"/>
        <v/>
      </c>
      <c r="BX44" s="5" t="str">
        <f t="shared" ca="1" si="35"/>
        <v/>
      </c>
      <c r="BY44" s="5" t="str">
        <f t="shared" ca="1" si="35"/>
        <v/>
      </c>
      <c r="BZ44" s="5" t="str">
        <f t="shared" ca="1" si="35"/>
        <v/>
      </c>
      <c r="CA44" s="5" t="str">
        <f t="shared" ca="1" si="35"/>
        <v/>
      </c>
      <c r="CB44" s="5" t="str">
        <f t="shared" ca="1" si="35"/>
        <v/>
      </c>
      <c r="CC44" s="5" t="str">
        <f t="shared" ca="1" si="35"/>
        <v/>
      </c>
      <c r="CD44" s="5" t="str">
        <f t="shared" ca="1" si="35"/>
        <v/>
      </c>
      <c r="CE44" s="5"/>
    </row>
    <row r="45" spans="1:83" s="10" customFormat="1" x14ac:dyDescent="0.25">
      <c r="A45" s="19"/>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1:83" x14ac:dyDescent="0.25">
      <c r="A46" s="58" t="s">
        <v>199</v>
      </c>
      <c r="B46" s="57">
        <f ca="1">IF(ISERROR(NPV('LookUp Ranges'!$B$137,D44:OFFSET(D44,0,'LookUp Ranges'!B141-1))+C44),0,NPV('LookUp Ranges'!$B$137,D44:OFFSET(D44,0,'LookUp Ranges'!B141-1))+C44)</f>
        <v>0</v>
      </c>
      <c r="C46" s="39"/>
      <c r="CE46" s="30"/>
    </row>
    <row r="47" spans="1:83" x14ac:dyDescent="0.25">
      <c r="A47" s="81" t="str">
        <f>"(Discounted at "&amp;TEXT(WACC,"0.00%")&amp;" WACC rate)"</f>
        <v>(Discounted at 6.62% WACC rate)</v>
      </c>
      <c r="B47" s="82"/>
      <c r="C47" s="39"/>
      <c r="CE47" s="30"/>
    </row>
    <row r="48" spans="1:83" x14ac:dyDescent="0.25">
      <c r="A48" s="83" t="s">
        <v>200</v>
      </c>
      <c r="B48" s="84">
        <f ca="1">IF(ISERROR(IRR(C44:OFFSET(C44,0,'LookUp Ranges'!B141),-0.01)),0,IRR(C44:OFFSET(C44,0,'LookUp Ranges'!B141),-0.01))</f>
        <v>0</v>
      </c>
      <c r="C48" s="39"/>
      <c r="CE48" s="30"/>
    </row>
    <row r="49" spans="1:83" x14ac:dyDescent="0.25">
      <c r="B49" s="42"/>
      <c r="CE49" s="30"/>
    </row>
    <row r="50" spans="1:83" x14ac:dyDescent="0.25">
      <c r="A50" s="24" t="s">
        <v>107</v>
      </c>
      <c r="B50" s="10"/>
      <c r="C50" s="5">
        <f ca="1">+(C36/(1-BookIncomeTax))+C27-C25-C26</f>
        <v>0</v>
      </c>
      <c r="D50" s="5">
        <f t="shared" ref="D50:BO50" ca="1" si="36">+(D36/(1-BookIncomeTax))+D27-D25-D26</f>
        <v>0</v>
      </c>
      <c r="E50" s="5">
        <f t="shared" ca="1" si="36"/>
        <v>0</v>
      </c>
      <c r="F50" s="5">
        <f t="shared" ca="1" si="36"/>
        <v>0</v>
      </c>
      <c r="G50" s="5">
        <f t="shared" ca="1" si="36"/>
        <v>0</v>
      </c>
      <c r="H50" s="5">
        <f t="shared" ca="1" si="36"/>
        <v>0</v>
      </c>
      <c r="I50" s="5">
        <f t="shared" ca="1" si="36"/>
        <v>0</v>
      </c>
      <c r="J50" s="5">
        <f t="shared" ca="1" si="36"/>
        <v>0</v>
      </c>
      <c r="K50" s="5">
        <f t="shared" ca="1" si="36"/>
        <v>0</v>
      </c>
      <c r="L50" s="5">
        <f t="shared" ca="1" si="36"/>
        <v>0</v>
      </c>
      <c r="M50" s="5">
        <f t="shared" ca="1" si="36"/>
        <v>0</v>
      </c>
      <c r="N50" s="5">
        <f t="shared" ca="1" si="36"/>
        <v>0</v>
      </c>
      <c r="O50" s="5">
        <f t="shared" ca="1" si="36"/>
        <v>0</v>
      </c>
      <c r="P50" s="5">
        <f t="shared" ca="1" si="36"/>
        <v>0</v>
      </c>
      <c r="Q50" s="5">
        <f t="shared" ca="1" si="36"/>
        <v>0</v>
      </c>
      <c r="R50" s="5">
        <f t="shared" ca="1" si="36"/>
        <v>0</v>
      </c>
      <c r="S50" s="5">
        <f t="shared" ca="1" si="36"/>
        <v>0</v>
      </c>
      <c r="T50" s="5">
        <f t="shared" ca="1" si="36"/>
        <v>0</v>
      </c>
      <c r="U50" s="5">
        <f t="shared" ca="1" si="36"/>
        <v>0</v>
      </c>
      <c r="V50" s="5">
        <f t="shared" ca="1" si="36"/>
        <v>0</v>
      </c>
      <c r="W50" s="5">
        <f t="shared" ca="1" si="36"/>
        <v>0</v>
      </c>
      <c r="X50" s="5">
        <f t="shared" ca="1" si="36"/>
        <v>0</v>
      </c>
      <c r="Y50" s="5">
        <f t="shared" ca="1" si="36"/>
        <v>0</v>
      </c>
      <c r="Z50" s="5">
        <f t="shared" ca="1" si="36"/>
        <v>0</v>
      </c>
      <c r="AA50" s="5">
        <f t="shared" ca="1" si="36"/>
        <v>0</v>
      </c>
      <c r="AB50" s="5">
        <f t="shared" ca="1" si="36"/>
        <v>0</v>
      </c>
      <c r="AC50" s="5">
        <f t="shared" ca="1" si="36"/>
        <v>0</v>
      </c>
      <c r="AD50" s="5">
        <f t="shared" ca="1" si="36"/>
        <v>0</v>
      </c>
      <c r="AE50" s="5">
        <f t="shared" ca="1" si="36"/>
        <v>0</v>
      </c>
      <c r="AF50" s="5">
        <f t="shared" ca="1" si="36"/>
        <v>0</v>
      </c>
      <c r="AG50" s="5">
        <f t="shared" ca="1" si="36"/>
        <v>0</v>
      </c>
      <c r="AH50" s="5">
        <f t="shared" ca="1" si="36"/>
        <v>0</v>
      </c>
      <c r="AI50" s="5">
        <f t="shared" ca="1" si="36"/>
        <v>0</v>
      </c>
      <c r="AJ50" s="5">
        <f t="shared" ca="1" si="36"/>
        <v>0</v>
      </c>
      <c r="AK50" s="5">
        <f t="shared" ca="1" si="36"/>
        <v>0</v>
      </c>
      <c r="AL50" s="5">
        <f t="shared" ca="1" si="36"/>
        <v>0</v>
      </c>
      <c r="AM50" s="5">
        <f t="shared" ca="1" si="36"/>
        <v>0</v>
      </c>
      <c r="AN50" s="5">
        <f t="shared" ca="1" si="36"/>
        <v>0</v>
      </c>
      <c r="AO50" s="5">
        <f t="shared" ca="1" si="36"/>
        <v>0</v>
      </c>
      <c r="AP50" s="5">
        <f t="shared" ca="1" si="36"/>
        <v>0</v>
      </c>
      <c r="AQ50" s="5">
        <f t="shared" ca="1" si="36"/>
        <v>0</v>
      </c>
      <c r="AR50" s="5">
        <f t="shared" ca="1" si="36"/>
        <v>0</v>
      </c>
      <c r="AS50" s="5">
        <f t="shared" ca="1" si="36"/>
        <v>0</v>
      </c>
      <c r="AT50" s="5">
        <f t="shared" ca="1" si="36"/>
        <v>0</v>
      </c>
      <c r="AU50" s="5">
        <f t="shared" ca="1" si="36"/>
        <v>0</v>
      </c>
      <c r="AV50" s="5">
        <f t="shared" ca="1" si="36"/>
        <v>0</v>
      </c>
      <c r="AW50" s="5">
        <f t="shared" ca="1" si="36"/>
        <v>0</v>
      </c>
      <c r="AX50" s="5">
        <f t="shared" ca="1" si="36"/>
        <v>0</v>
      </c>
      <c r="AY50" s="5">
        <f t="shared" ca="1" si="36"/>
        <v>0</v>
      </c>
      <c r="AZ50" s="5">
        <f t="shared" ca="1" si="36"/>
        <v>0</v>
      </c>
      <c r="BA50" s="5">
        <f t="shared" ca="1" si="36"/>
        <v>0</v>
      </c>
      <c r="BB50" s="5">
        <f t="shared" ca="1" si="36"/>
        <v>0</v>
      </c>
      <c r="BC50" s="5">
        <f t="shared" ca="1" si="36"/>
        <v>0</v>
      </c>
      <c r="BD50" s="5">
        <f t="shared" ca="1" si="36"/>
        <v>0</v>
      </c>
      <c r="BE50" s="5">
        <f t="shared" ca="1" si="36"/>
        <v>0</v>
      </c>
      <c r="BF50" s="5">
        <f t="shared" ca="1" si="36"/>
        <v>0</v>
      </c>
      <c r="BG50" s="5">
        <f t="shared" ca="1" si="36"/>
        <v>0</v>
      </c>
      <c r="BH50" s="5">
        <f t="shared" ca="1" si="36"/>
        <v>0</v>
      </c>
      <c r="BI50" s="5">
        <f t="shared" ca="1" si="36"/>
        <v>0</v>
      </c>
      <c r="BJ50" s="5">
        <f t="shared" ca="1" si="36"/>
        <v>0</v>
      </c>
      <c r="BK50" s="5">
        <f t="shared" ca="1" si="36"/>
        <v>0</v>
      </c>
      <c r="BL50" s="5">
        <f t="shared" ca="1" si="36"/>
        <v>0</v>
      </c>
      <c r="BM50" s="5">
        <f t="shared" ca="1" si="36"/>
        <v>0</v>
      </c>
      <c r="BN50" s="5">
        <f t="shared" ca="1" si="36"/>
        <v>0</v>
      </c>
      <c r="BO50" s="5">
        <f t="shared" ca="1" si="36"/>
        <v>0</v>
      </c>
      <c r="BP50" s="5">
        <f t="shared" ref="BP50:CD50" ca="1" si="37">+(BP36/(1-BookIncomeTax))+BP27-BP25-BP26</f>
        <v>0</v>
      </c>
      <c r="BQ50" s="5">
        <f t="shared" ca="1" si="37"/>
        <v>0</v>
      </c>
      <c r="BR50" s="5">
        <f t="shared" ca="1" si="37"/>
        <v>0</v>
      </c>
      <c r="BS50" s="5">
        <f t="shared" ca="1" si="37"/>
        <v>0</v>
      </c>
      <c r="BT50" s="5">
        <f t="shared" ca="1" si="37"/>
        <v>0</v>
      </c>
      <c r="BU50" s="5">
        <f t="shared" ca="1" si="37"/>
        <v>0</v>
      </c>
      <c r="BV50" s="5">
        <f t="shared" ca="1" si="37"/>
        <v>0</v>
      </c>
      <c r="BW50" s="5">
        <f t="shared" ca="1" si="37"/>
        <v>0</v>
      </c>
      <c r="BX50" s="5">
        <f t="shared" ca="1" si="37"/>
        <v>0</v>
      </c>
      <c r="BY50" s="5">
        <f t="shared" ca="1" si="37"/>
        <v>0</v>
      </c>
      <c r="BZ50" s="5">
        <f t="shared" ca="1" si="37"/>
        <v>0</v>
      </c>
      <c r="CA50" s="5">
        <f t="shared" ca="1" si="37"/>
        <v>0</v>
      </c>
      <c r="CB50" s="5">
        <f t="shared" ca="1" si="37"/>
        <v>0</v>
      </c>
      <c r="CC50" s="5">
        <f t="shared" ca="1" si="37"/>
        <v>0</v>
      </c>
      <c r="CD50" s="5">
        <f t="shared" ca="1" si="37"/>
        <v>0</v>
      </c>
      <c r="CE50" s="5"/>
    </row>
    <row r="51" spans="1:83" x14ac:dyDescent="0.25">
      <c r="A51" s="24" t="s">
        <v>148</v>
      </c>
      <c r="B51" s="10"/>
      <c r="C51" s="5">
        <f t="shared" ref="C51:BN51" ca="1" si="38">C50-C20</f>
        <v>0</v>
      </c>
      <c r="D51" s="5">
        <f t="shared" ca="1" si="38"/>
        <v>0</v>
      </c>
      <c r="E51" s="5">
        <f t="shared" ca="1" si="38"/>
        <v>0</v>
      </c>
      <c r="F51" s="5">
        <f t="shared" ca="1" si="38"/>
        <v>0</v>
      </c>
      <c r="G51" s="5">
        <f t="shared" ca="1" si="38"/>
        <v>0</v>
      </c>
      <c r="H51" s="5">
        <f t="shared" ca="1" si="38"/>
        <v>0</v>
      </c>
      <c r="I51" s="5">
        <f t="shared" ca="1" si="38"/>
        <v>0</v>
      </c>
      <c r="J51" s="5">
        <f t="shared" ca="1" si="38"/>
        <v>0</v>
      </c>
      <c r="K51" s="5">
        <f t="shared" ca="1" si="38"/>
        <v>0</v>
      </c>
      <c r="L51" s="5">
        <f t="shared" ca="1" si="38"/>
        <v>0</v>
      </c>
      <c r="M51" s="5">
        <f t="shared" ca="1" si="38"/>
        <v>0</v>
      </c>
      <c r="N51" s="5">
        <f t="shared" ca="1" si="38"/>
        <v>0</v>
      </c>
      <c r="O51" s="5">
        <f t="shared" ca="1" si="38"/>
        <v>0</v>
      </c>
      <c r="P51" s="5">
        <f t="shared" ca="1" si="38"/>
        <v>0</v>
      </c>
      <c r="Q51" s="5">
        <f t="shared" ca="1" si="38"/>
        <v>0</v>
      </c>
      <c r="R51" s="5">
        <f t="shared" ca="1" si="38"/>
        <v>0</v>
      </c>
      <c r="S51" s="5">
        <f t="shared" ca="1" si="38"/>
        <v>0</v>
      </c>
      <c r="T51" s="5">
        <f t="shared" ca="1" si="38"/>
        <v>0</v>
      </c>
      <c r="U51" s="5">
        <f t="shared" ca="1" si="38"/>
        <v>0</v>
      </c>
      <c r="V51" s="5">
        <f t="shared" ca="1" si="38"/>
        <v>0</v>
      </c>
      <c r="W51" s="5">
        <f t="shared" ca="1" si="38"/>
        <v>0</v>
      </c>
      <c r="X51" s="5">
        <f t="shared" ca="1" si="38"/>
        <v>0</v>
      </c>
      <c r="Y51" s="5">
        <f t="shared" ca="1" si="38"/>
        <v>0</v>
      </c>
      <c r="Z51" s="5">
        <f t="shared" ca="1" si="38"/>
        <v>0</v>
      </c>
      <c r="AA51" s="5">
        <f t="shared" ca="1" si="38"/>
        <v>0</v>
      </c>
      <c r="AB51" s="5">
        <f t="shared" ca="1" si="38"/>
        <v>0</v>
      </c>
      <c r="AC51" s="5">
        <f t="shared" ca="1" si="38"/>
        <v>0</v>
      </c>
      <c r="AD51" s="5">
        <f t="shared" ca="1" si="38"/>
        <v>0</v>
      </c>
      <c r="AE51" s="5">
        <f t="shared" ca="1" si="38"/>
        <v>0</v>
      </c>
      <c r="AF51" s="5">
        <f t="shared" ca="1" si="38"/>
        <v>0</v>
      </c>
      <c r="AG51" s="5">
        <f t="shared" ca="1" si="38"/>
        <v>0</v>
      </c>
      <c r="AH51" s="5">
        <f t="shared" ca="1" si="38"/>
        <v>0</v>
      </c>
      <c r="AI51" s="5">
        <f t="shared" ca="1" si="38"/>
        <v>0</v>
      </c>
      <c r="AJ51" s="5">
        <f t="shared" ca="1" si="38"/>
        <v>0</v>
      </c>
      <c r="AK51" s="5">
        <f t="shared" ca="1" si="38"/>
        <v>0</v>
      </c>
      <c r="AL51" s="5">
        <f t="shared" ca="1" si="38"/>
        <v>0</v>
      </c>
      <c r="AM51" s="5">
        <f t="shared" ca="1" si="38"/>
        <v>0</v>
      </c>
      <c r="AN51" s="5">
        <f t="shared" ca="1" si="38"/>
        <v>0</v>
      </c>
      <c r="AO51" s="5">
        <f t="shared" ca="1" si="38"/>
        <v>0</v>
      </c>
      <c r="AP51" s="5">
        <f t="shared" ca="1" si="38"/>
        <v>0</v>
      </c>
      <c r="AQ51" s="5">
        <f t="shared" ca="1" si="38"/>
        <v>0</v>
      </c>
      <c r="AR51" s="5">
        <f t="shared" ca="1" si="38"/>
        <v>0</v>
      </c>
      <c r="AS51" s="5">
        <f t="shared" ca="1" si="38"/>
        <v>0</v>
      </c>
      <c r="AT51" s="5">
        <f t="shared" ca="1" si="38"/>
        <v>0</v>
      </c>
      <c r="AU51" s="5">
        <f t="shared" ca="1" si="38"/>
        <v>0</v>
      </c>
      <c r="AV51" s="5">
        <f t="shared" ca="1" si="38"/>
        <v>0</v>
      </c>
      <c r="AW51" s="5">
        <f t="shared" ca="1" si="38"/>
        <v>0</v>
      </c>
      <c r="AX51" s="5">
        <f t="shared" ca="1" si="38"/>
        <v>0</v>
      </c>
      <c r="AY51" s="5">
        <f t="shared" ca="1" si="38"/>
        <v>0</v>
      </c>
      <c r="AZ51" s="5">
        <f t="shared" ca="1" si="38"/>
        <v>0</v>
      </c>
      <c r="BA51" s="5">
        <f t="shared" ca="1" si="38"/>
        <v>0</v>
      </c>
      <c r="BB51" s="5">
        <f t="shared" ca="1" si="38"/>
        <v>0</v>
      </c>
      <c r="BC51" s="5">
        <f t="shared" ca="1" si="38"/>
        <v>0</v>
      </c>
      <c r="BD51" s="5">
        <f t="shared" ca="1" si="38"/>
        <v>0</v>
      </c>
      <c r="BE51" s="5">
        <f t="shared" ca="1" si="38"/>
        <v>0</v>
      </c>
      <c r="BF51" s="5">
        <f t="shared" ca="1" si="38"/>
        <v>0</v>
      </c>
      <c r="BG51" s="5">
        <f t="shared" ca="1" si="38"/>
        <v>0</v>
      </c>
      <c r="BH51" s="5">
        <f t="shared" ca="1" si="38"/>
        <v>0</v>
      </c>
      <c r="BI51" s="5">
        <f t="shared" ca="1" si="38"/>
        <v>0</v>
      </c>
      <c r="BJ51" s="5">
        <f t="shared" ca="1" si="38"/>
        <v>0</v>
      </c>
      <c r="BK51" s="5">
        <f t="shared" ca="1" si="38"/>
        <v>0</v>
      </c>
      <c r="BL51" s="5">
        <f t="shared" ca="1" si="38"/>
        <v>0</v>
      </c>
      <c r="BM51" s="5">
        <f t="shared" ca="1" si="38"/>
        <v>0</v>
      </c>
      <c r="BN51" s="5">
        <f t="shared" ca="1" si="38"/>
        <v>0</v>
      </c>
      <c r="BO51" s="5">
        <f t="shared" ref="BO51:CD51" ca="1" si="39">BO50-BO20</f>
        <v>0</v>
      </c>
      <c r="BP51" s="5">
        <f t="shared" ca="1" si="39"/>
        <v>0</v>
      </c>
      <c r="BQ51" s="5">
        <f t="shared" ca="1" si="39"/>
        <v>0</v>
      </c>
      <c r="BR51" s="5">
        <f t="shared" ca="1" si="39"/>
        <v>0</v>
      </c>
      <c r="BS51" s="5">
        <f t="shared" ca="1" si="39"/>
        <v>0</v>
      </c>
      <c r="BT51" s="5">
        <f t="shared" ca="1" si="39"/>
        <v>0</v>
      </c>
      <c r="BU51" s="5">
        <f t="shared" ca="1" si="39"/>
        <v>0</v>
      </c>
      <c r="BV51" s="5">
        <f t="shared" ca="1" si="39"/>
        <v>0</v>
      </c>
      <c r="BW51" s="5">
        <f t="shared" ca="1" si="39"/>
        <v>0</v>
      </c>
      <c r="BX51" s="5">
        <f t="shared" ca="1" si="39"/>
        <v>0</v>
      </c>
      <c r="BY51" s="5">
        <f t="shared" ca="1" si="39"/>
        <v>0</v>
      </c>
      <c r="BZ51" s="5">
        <f t="shared" ca="1" si="39"/>
        <v>0</v>
      </c>
      <c r="CA51" s="5">
        <f t="shared" ca="1" si="39"/>
        <v>0</v>
      </c>
      <c r="CB51" s="5">
        <f t="shared" ca="1" si="39"/>
        <v>0</v>
      </c>
      <c r="CC51" s="5">
        <f t="shared" ca="1" si="39"/>
        <v>0</v>
      </c>
      <c r="CD51" s="5">
        <f t="shared" ca="1" si="39"/>
        <v>0</v>
      </c>
      <c r="CE51" s="5"/>
    </row>
    <row r="52" spans="1:83" x14ac:dyDescent="0.25">
      <c r="A52" s="20" t="s">
        <v>227</v>
      </c>
      <c r="B52" s="10"/>
      <c r="C52" s="5">
        <f ca="1">C12/2*EQUITY</f>
        <v>0</v>
      </c>
      <c r="D52" s="5">
        <f t="shared" ref="D52:BO52" ca="1" si="40">(C12+D12)/2*EQUITY</f>
        <v>0</v>
      </c>
      <c r="E52" s="5">
        <f t="shared" ca="1" si="40"/>
        <v>0</v>
      </c>
      <c r="F52" s="5">
        <f t="shared" ca="1" si="40"/>
        <v>0</v>
      </c>
      <c r="G52" s="5">
        <f t="shared" ca="1" si="40"/>
        <v>0</v>
      </c>
      <c r="H52" s="5">
        <f t="shared" ca="1" si="40"/>
        <v>0</v>
      </c>
      <c r="I52" s="5">
        <f t="shared" ca="1" si="40"/>
        <v>0</v>
      </c>
      <c r="J52" s="5">
        <f t="shared" ca="1" si="40"/>
        <v>0</v>
      </c>
      <c r="K52" s="5">
        <f t="shared" ca="1" si="40"/>
        <v>0</v>
      </c>
      <c r="L52" s="5">
        <f t="shared" ca="1" si="40"/>
        <v>0</v>
      </c>
      <c r="M52" s="5">
        <f t="shared" ca="1" si="40"/>
        <v>0</v>
      </c>
      <c r="N52" s="5">
        <f t="shared" ca="1" si="40"/>
        <v>0</v>
      </c>
      <c r="O52" s="5">
        <f t="shared" ca="1" si="40"/>
        <v>0</v>
      </c>
      <c r="P52" s="5">
        <f t="shared" ca="1" si="40"/>
        <v>0</v>
      </c>
      <c r="Q52" s="5">
        <f t="shared" ca="1" si="40"/>
        <v>0</v>
      </c>
      <c r="R52" s="5">
        <f t="shared" ca="1" si="40"/>
        <v>0</v>
      </c>
      <c r="S52" s="5">
        <f t="shared" ca="1" si="40"/>
        <v>0</v>
      </c>
      <c r="T52" s="5">
        <f t="shared" ca="1" si="40"/>
        <v>0</v>
      </c>
      <c r="U52" s="5">
        <f t="shared" ca="1" si="40"/>
        <v>0</v>
      </c>
      <c r="V52" s="5">
        <f t="shared" ca="1" si="40"/>
        <v>0</v>
      </c>
      <c r="W52" s="5">
        <f t="shared" ca="1" si="40"/>
        <v>0</v>
      </c>
      <c r="X52" s="5">
        <f t="shared" ca="1" si="40"/>
        <v>0</v>
      </c>
      <c r="Y52" s="5">
        <f t="shared" ca="1" si="40"/>
        <v>0</v>
      </c>
      <c r="Z52" s="5">
        <f t="shared" ca="1" si="40"/>
        <v>0</v>
      </c>
      <c r="AA52" s="5">
        <f t="shared" ca="1" si="40"/>
        <v>0</v>
      </c>
      <c r="AB52" s="5">
        <f t="shared" ca="1" si="40"/>
        <v>0</v>
      </c>
      <c r="AC52" s="5">
        <f t="shared" ca="1" si="40"/>
        <v>0</v>
      </c>
      <c r="AD52" s="5">
        <f t="shared" ca="1" si="40"/>
        <v>0</v>
      </c>
      <c r="AE52" s="5">
        <f t="shared" ca="1" si="40"/>
        <v>0</v>
      </c>
      <c r="AF52" s="5">
        <f t="shared" ca="1" si="40"/>
        <v>0</v>
      </c>
      <c r="AG52" s="5">
        <f t="shared" ca="1" si="40"/>
        <v>0</v>
      </c>
      <c r="AH52" s="5">
        <f t="shared" ca="1" si="40"/>
        <v>0</v>
      </c>
      <c r="AI52" s="5">
        <f t="shared" ca="1" si="40"/>
        <v>0</v>
      </c>
      <c r="AJ52" s="5">
        <f t="shared" ca="1" si="40"/>
        <v>0</v>
      </c>
      <c r="AK52" s="5">
        <f t="shared" ca="1" si="40"/>
        <v>0</v>
      </c>
      <c r="AL52" s="5">
        <f t="shared" ca="1" si="40"/>
        <v>0</v>
      </c>
      <c r="AM52" s="5">
        <f t="shared" ca="1" si="40"/>
        <v>0</v>
      </c>
      <c r="AN52" s="5">
        <f t="shared" ca="1" si="40"/>
        <v>0</v>
      </c>
      <c r="AO52" s="5">
        <f t="shared" ca="1" si="40"/>
        <v>0</v>
      </c>
      <c r="AP52" s="5">
        <f t="shared" ca="1" si="40"/>
        <v>0</v>
      </c>
      <c r="AQ52" s="5">
        <f t="shared" ca="1" si="40"/>
        <v>0</v>
      </c>
      <c r="AR52" s="5">
        <f t="shared" ca="1" si="40"/>
        <v>0</v>
      </c>
      <c r="AS52" s="5">
        <f t="shared" ca="1" si="40"/>
        <v>0</v>
      </c>
      <c r="AT52" s="5">
        <f t="shared" ca="1" si="40"/>
        <v>0</v>
      </c>
      <c r="AU52" s="5">
        <f t="shared" ca="1" si="40"/>
        <v>0</v>
      </c>
      <c r="AV52" s="5">
        <f t="shared" ca="1" si="40"/>
        <v>0</v>
      </c>
      <c r="AW52" s="5">
        <f t="shared" ca="1" si="40"/>
        <v>0</v>
      </c>
      <c r="AX52" s="5">
        <f t="shared" ca="1" si="40"/>
        <v>0</v>
      </c>
      <c r="AY52" s="5">
        <f t="shared" ca="1" si="40"/>
        <v>0</v>
      </c>
      <c r="AZ52" s="5">
        <f t="shared" ca="1" si="40"/>
        <v>0</v>
      </c>
      <c r="BA52" s="5">
        <f t="shared" ca="1" si="40"/>
        <v>0</v>
      </c>
      <c r="BB52" s="5">
        <f t="shared" ca="1" si="40"/>
        <v>0</v>
      </c>
      <c r="BC52" s="5">
        <f t="shared" ca="1" si="40"/>
        <v>0</v>
      </c>
      <c r="BD52" s="5">
        <f t="shared" ca="1" si="40"/>
        <v>0</v>
      </c>
      <c r="BE52" s="5">
        <f t="shared" ca="1" si="40"/>
        <v>0</v>
      </c>
      <c r="BF52" s="5">
        <f t="shared" ca="1" si="40"/>
        <v>0</v>
      </c>
      <c r="BG52" s="5">
        <f t="shared" ca="1" si="40"/>
        <v>0</v>
      </c>
      <c r="BH52" s="5">
        <f t="shared" ca="1" si="40"/>
        <v>0</v>
      </c>
      <c r="BI52" s="5">
        <f t="shared" ca="1" si="40"/>
        <v>0</v>
      </c>
      <c r="BJ52" s="5">
        <f t="shared" ca="1" si="40"/>
        <v>0</v>
      </c>
      <c r="BK52" s="5">
        <f t="shared" ca="1" si="40"/>
        <v>0</v>
      </c>
      <c r="BL52" s="5">
        <f t="shared" ca="1" si="40"/>
        <v>0</v>
      </c>
      <c r="BM52" s="5">
        <f t="shared" ca="1" si="40"/>
        <v>0</v>
      </c>
      <c r="BN52" s="5">
        <f t="shared" ca="1" si="40"/>
        <v>0</v>
      </c>
      <c r="BO52" s="5">
        <f t="shared" ca="1" si="40"/>
        <v>0</v>
      </c>
      <c r="BP52" s="5">
        <f t="shared" ref="BP52:CD52" ca="1" si="41">(BO12+BP12)/2*EQUITY</f>
        <v>0</v>
      </c>
      <c r="BQ52" s="5">
        <f t="shared" ca="1" si="41"/>
        <v>0</v>
      </c>
      <c r="BR52" s="5">
        <f t="shared" ca="1" si="41"/>
        <v>0</v>
      </c>
      <c r="BS52" s="5">
        <f t="shared" ca="1" si="41"/>
        <v>0</v>
      </c>
      <c r="BT52" s="5">
        <f t="shared" ca="1" si="41"/>
        <v>0</v>
      </c>
      <c r="BU52" s="5">
        <f t="shared" ca="1" si="41"/>
        <v>0</v>
      </c>
      <c r="BV52" s="5">
        <f t="shared" ca="1" si="41"/>
        <v>0</v>
      </c>
      <c r="BW52" s="5">
        <f t="shared" ca="1" si="41"/>
        <v>0</v>
      </c>
      <c r="BX52" s="5">
        <f t="shared" ca="1" si="41"/>
        <v>0</v>
      </c>
      <c r="BY52" s="5">
        <f t="shared" ca="1" si="41"/>
        <v>0</v>
      </c>
      <c r="BZ52" s="5">
        <f t="shared" ca="1" si="41"/>
        <v>0</v>
      </c>
      <c r="CA52" s="5">
        <f t="shared" ca="1" si="41"/>
        <v>0</v>
      </c>
      <c r="CB52" s="5">
        <f t="shared" ca="1" si="41"/>
        <v>0</v>
      </c>
      <c r="CC52" s="5">
        <f t="shared" ca="1" si="41"/>
        <v>0</v>
      </c>
      <c r="CD52" s="5">
        <f t="shared" ca="1" si="41"/>
        <v>0</v>
      </c>
      <c r="CE52" s="5"/>
    </row>
    <row r="53" spans="1:83" x14ac:dyDescent="0.25">
      <c r="A53" s="20" t="s">
        <v>228</v>
      </c>
      <c r="B53" s="10"/>
      <c r="C53" s="38">
        <f t="shared" ref="C53:BN53" ca="1" si="42">IF(ROUND(C52,0)=0,0,IF(ECR="yes",C57/C52,C38/C52))</f>
        <v>0</v>
      </c>
      <c r="D53" s="38">
        <f t="shared" ca="1" si="42"/>
        <v>0</v>
      </c>
      <c r="E53" s="38">
        <f t="shared" ca="1" si="42"/>
        <v>0</v>
      </c>
      <c r="F53" s="38">
        <f t="shared" ca="1" si="42"/>
        <v>0</v>
      </c>
      <c r="G53" s="38">
        <f t="shared" ca="1" si="42"/>
        <v>0</v>
      </c>
      <c r="H53" s="38">
        <f t="shared" ca="1" si="42"/>
        <v>0</v>
      </c>
      <c r="I53" s="38">
        <f t="shared" ca="1" si="42"/>
        <v>0</v>
      </c>
      <c r="J53" s="38">
        <f t="shared" ca="1" si="42"/>
        <v>0</v>
      </c>
      <c r="K53" s="38">
        <f t="shared" ca="1" si="42"/>
        <v>0</v>
      </c>
      <c r="L53" s="38">
        <f t="shared" ca="1" si="42"/>
        <v>0</v>
      </c>
      <c r="M53" s="38">
        <f t="shared" ca="1" si="42"/>
        <v>0</v>
      </c>
      <c r="N53" s="38">
        <f t="shared" ca="1" si="42"/>
        <v>0</v>
      </c>
      <c r="O53" s="38">
        <f t="shared" ca="1" si="42"/>
        <v>0</v>
      </c>
      <c r="P53" s="38">
        <f t="shared" ca="1" si="42"/>
        <v>0</v>
      </c>
      <c r="Q53" s="38">
        <f t="shared" ca="1" si="42"/>
        <v>0</v>
      </c>
      <c r="R53" s="38">
        <f t="shared" ca="1" si="42"/>
        <v>0</v>
      </c>
      <c r="S53" s="38">
        <f t="shared" ca="1" si="42"/>
        <v>0</v>
      </c>
      <c r="T53" s="38">
        <f t="shared" ca="1" si="42"/>
        <v>0</v>
      </c>
      <c r="U53" s="38">
        <f t="shared" ca="1" si="42"/>
        <v>0</v>
      </c>
      <c r="V53" s="38">
        <f t="shared" ca="1" si="42"/>
        <v>0</v>
      </c>
      <c r="W53" s="38">
        <f t="shared" ca="1" si="42"/>
        <v>0</v>
      </c>
      <c r="X53" s="38">
        <f t="shared" ca="1" si="42"/>
        <v>0</v>
      </c>
      <c r="Y53" s="38">
        <f t="shared" ca="1" si="42"/>
        <v>0</v>
      </c>
      <c r="Z53" s="38">
        <f t="shared" ca="1" si="42"/>
        <v>0</v>
      </c>
      <c r="AA53" s="38">
        <f t="shared" ca="1" si="42"/>
        <v>0</v>
      </c>
      <c r="AB53" s="38">
        <f t="shared" ca="1" si="42"/>
        <v>0</v>
      </c>
      <c r="AC53" s="38">
        <f t="shared" ca="1" si="42"/>
        <v>0</v>
      </c>
      <c r="AD53" s="38">
        <f t="shared" ca="1" si="42"/>
        <v>0</v>
      </c>
      <c r="AE53" s="38">
        <f t="shared" ca="1" si="42"/>
        <v>0</v>
      </c>
      <c r="AF53" s="38">
        <f t="shared" ca="1" si="42"/>
        <v>0</v>
      </c>
      <c r="AG53" s="38">
        <f t="shared" ca="1" si="42"/>
        <v>0</v>
      </c>
      <c r="AH53" s="38">
        <f t="shared" ca="1" si="42"/>
        <v>0</v>
      </c>
      <c r="AI53" s="38">
        <f t="shared" ca="1" si="42"/>
        <v>0</v>
      </c>
      <c r="AJ53" s="38">
        <f t="shared" ca="1" si="42"/>
        <v>0</v>
      </c>
      <c r="AK53" s="38">
        <f t="shared" ca="1" si="42"/>
        <v>0</v>
      </c>
      <c r="AL53" s="38">
        <f t="shared" ca="1" si="42"/>
        <v>0</v>
      </c>
      <c r="AM53" s="38">
        <f t="shared" ca="1" si="42"/>
        <v>0</v>
      </c>
      <c r="AN53" s="38">
        <f t="shared" ca="1" si="42"/>
        <v>0</v>
      </c>
      <c r="AO53" s="38">
        <f t="shared" ca="1" si="42"/>
        <v>0</v>
      </c>
      <c r="AP53" s="38">
        <f t="shared" ca="1" si="42"/>
        <v>0</v>
      </c>
      <c r="AQ53" s="38">
        <f t="shared" ca="1" si="42"/>
        <v>0</v>
      </c>
      <c r="AR53" s="38">
        <f t="shared" ca="1" si="42"/>
        <v>0</v>
      </c>
      <c r="AS53" s="38">
        <f t="shared" ca="1" si="42"/>
        <v>0</v>
      </c>
      <c r="AT53" s="38">
        <f t="shared" ca="1" si="42"/>
        <v>0</v>
      </c>
      <c r="AU53" s="38">
        <f t="shared" ca="1" si="42"/>
        <v>0</v>
      </c>
      <c r="AV53" s="38">
        <f t="shared" ca="1" si="42"/>
        <v>0</v>
      </c>
      <c r="AW53" s="38">
        <f t="shared" ca="1" si="42"/>
        <v>0</v>
      </c>
      <c r="AX53" s="38">
        <f t="shared" ca="1" si="42"/>
        <v>0</v>
      </c>
      <c r="AY53" s="38">
        <f t="shared" ca="1" si="42"/>
        <v>0</v>
      </c>
      <c r="AZ53" s="38">
        <f t="shared" ca="1" si="42"/>
        <v>0</v>
      </c>
      <c r="BA53" s="38">
        <f t="shared" ca="1" si="42"/>
        <v>0</v>
      </c>
      <c r="BB53" s="38">
        <f t="shared" ca="1" si="42"/>
        <v>0</v>
      </c>
      <c r="BC53" s="38">
        <f t="shared" ca="1" si="42"/>
        <v>0</v>
      </c>
      <c r="BD53" s="38">
        <f t="shared" ca="1" si="42"/>
        <v>0</v>
      </c>
      <c r="BE53" s="38">
        <f t="shared" ca="1" si="42"/>
        <v>0</v>
      </c>
      <c r="BF53" s="38">
        <f t="shared" ca="1" si="42"/>
        <v>0</v>
      </c>
      <c r="BG53" s="38">
        <f t="shared" ca="1" si="42"/>
        <v>0</v>
      </c>
      <c r="BH53" s="38">
        <f t="shared" ca="1" si="42"/>
        <v>0</v>
      </c>
      <c r="BI53" s="38">
        <f t="shared" ca="1" si="42"/>
        <v>0</v>
      </c>
      <c r="BJ53" s="38">
        <f t="shared" ca="1" si="42"/>
        <v>0</v>
      </c>
      <c r="BK53" s="38">
        <f t="shared" ca="1" si="42"/>
        <v>0</v>
      </c>
      <c r="BL53" s="38">
        <f t="shared" ca="1" si="42"/>
        <v>0</v>
      </c>
      <c r="BM53" s="38">
        <f t="shared" ca="1" si="42"/>
        <v>0</v>
      </c>
      <c r="BN53" s="38">
        <f t="shared" ca="1" si="42"/>
        <v>0</v>
      </c>
      <c r="BO53" s="38">
        <f t="shared" ref="BO53:CD53" ca="1" si="43">IF(ROUND(BO52,0)=0,0,IF(ECR="yes",BO57/BO52,BO38/BO52))</f>
        <v>0</v>
      </c>
      <c r="BP53" s="38">
        <f t="shared" ca="1" si="43"/>
        <v>0</v>
      </c>
      <c r="BQ53" s="38">
        <f t="shared" ca="1" si="43"/>
        <v>0</v>
      </c>
      <c r="BR53" s="38">
        <f t="shared" ca="1" si="43"/>
        <v>0</v>
      </c>
      <c r="BS53" s="38">
        <f t="shared" ca="1" si="43"/>
        <v>0</v>
      </c>
      <c r="BT53" s="38">
        <f t="shared" ca="1" si="43"/>
        <v>0</v>
      </c>
      <c r="BU53" s="38">
        <f t="shared" ca="1" si="43"/>
        <v>0</v>
      </c>
      <c r="BV53" s="38">
        <f t="shared" ca="1" si="43"/>
        <v>0</v>
      </c>
      <c r="BW53" s="38">
        <f t="shared" ca="1" si="43"/>
        <v>0</v>
      </c>
      <c r="BX53" s="38">
        <f t="shared" ca="1" si="43"/>
        <v>0</v>
      </c>
      <c r="BY53" s="38">
        <f t="shared" ca="1" si="43"/>
        <v>0</v>
      </c>
      <c r="BZ53" s="38">
        <f t="shared" ca="1" si="43"/>
        <v>0</v>
      </c>
      <c r="CA53" s="38">
        <f t="shared" ca="1" si="43"/>
        <v>0</v>
      </c>
      <c r="CB53" s="38">
        <f t="shared" ca="1" si="43"/>
        <v>0</v>
      </c>
      <c r="CC53" s="38">
        <f t="shared" ca="1" si="43"/>
        <v>0</v>
      </c>
      <c r="CD53" s="38">
        <f t="shared" ca="1" si="43"/>
        <v>0</v>
      </c>
      <c r="CE53" s="5"/>
    </row>
    <row r="54" spans="1:83" ht="16.5" thickBot="1" x14ac:dyDescent="0.3">
      <c r="A54" s="20"/>
      <c r="B54" s="10"/>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ht="16.5" thickBot="1" x14ac:dyDescent="0.3">
      <c r="A55" s="87" t="s">
        <v>230</v>
      </c>
      <c r="B55" s="85"/>
    </row>
    <row r="56" spans="1:83" x14ac:dyDescent="0.25">
      <c r="A56" s="64" t="s">
        <v>229</v>
      </c>
      <c r="C56" s="5">
        <f ca="1">C12/2</f>
        <v>0</v>
      </c>
      <c r="D56" s="5">
        <f t="shared" ref="D56:BO56" ca="1" si="44">(C12+D12)/2</f>
        <v>0</v>
      </c>
      <c r="E56" s="5">
        <f t="shared" ca="1" si="44"/>
        <v>0</v>
      </c>
      <c r="F56" s="5">
        <f t="shared" ca="1" si="44"/>
        <v>0</v>
      </c>
      <c r="G56" s="5">
        <f t="shared" ca="1" si="44"/>
        <v>0</v>
      </c>
      <c r="H56" s="5">
        <f t="shared" ca="1" si="44"/>
        <v>0</v>
      </c>
      <c r="I56" s="5">
        <f t="shared" ca="1" si="44"/>
        <v>0</v>
      </c>
      <c r="J56" s="5">
        <f t="shared" ca="1" si="44"/>
        <v>0</v>
      </c>
      <c r="K56" s="5">
        <f t="shared" ca="1" si="44"/>
        <v>0</v>
      </c>
      <c r="L56" s="5">
        <f t="shared" ca="1" si="44"/>
        <v>0</v>
      </c>
      <c r="M56" s="5">
        <f t="shared" ca="1" si="44"/>
        <v>0</v>
      </c>
      <c r="N56" s="5">
        <f t="shared" ca="1" si="44"/>
        <v>0</v>
      </c>
      <c r="O56" s="5">
        <f t="shared" ca="1" si="44"/>
        <v>0</v>
      </c>
      <c r="P56" s="5">
        <f t="shared" ca="1" si="44"/>
        <v>0</v>
      </c>
      <c r="Q56" s="5">
        <f t="shared" ca="1" si="44"/>
        <v>0</v>
      </c>
      <c r="R56" s="5">
        <f t="shared" ca="1" si="44"/>
        <v>0</v>
      </c>
      <c r="S56" s="5">
        <f t="shared" ca="1" si="44"/>
        <v>0</v>
      </c>
      <c r="T56" s="5">
        <f t="shared" ca="1" si="44"/>
        <v>0</v>
      </c>
      <c r="U56" s="5">
        <f t="shared" ca="1" si="44"/>
        <v>0</v>
      </c>
      <c r="V56" s="5">
        <f t="shared" ca="1" si="44"/>
        <v>0</v>
      </c>
      <c r="W56" s="5">
        <f t="shared" ca="1" si="44"/>
        <v>0</v>
      </c>
      <c r="X56" s="5">
        <f t="shared" ca="1" si="44"/>
        <v>0</v>
      </c>
      <c r="Y56" s="5">
        <f t="shared" ca="1" si="44"/>
        <v>0</v>
      </c>
      <c r="Z56" s="5">
        <f t="shared" ca="1" si="44"/>
        <v>0</v>
      </c>
      <c r="AA56" s="5">
        <f t="shared" ca="1" si="44"/>
        <v>0</v>
      </c>
      <c r="AB56" s="5">
        <f t="shared" ca="1" si="44"/>
        <v>0</v>
      </c>
      <c r="AC56" s="5">
        <f t="shared" ca="1" si="44"/>
        <v>0</v>
      </c>
      <c r="AD56" s="5">
        <f t="shared" ca="1" si="44"/>
        <v>0</v>
      </c>
      <c r="AE56" s="5">
        <f t="shared" ca="1" si="44"/>
        <v>0</v>
      </c>
      <c r="AF56" s="5">
        <f t="shared" ca="1" si="44"/>
        <v>0</v>
      </c>
      <c r="AG56" s="5">
        <f t="shared" ca="1" si="44"/>
        <v>0</v>
      </c>
      <c r="AH56" s="5">
        <f t="shared" ca="1" si="44"/>
        <v>0</v>
      </c>
      <c r="AI56" s="5">
        <f t="shared" ca="1" si="44"/>
        <v>0</v>
      </c>
      <c r="AJ56" s="5">
        <f t="shared" ca="1" si="44"/>
        <v>0</v>
      </c>
      <c r="AK56" s="5">
        <f t="shared" ca="1" si="44"/>
        <v>0</v>
      </c>
      <c r="AL56" s="5">
        <f t="shared" ca="1" si="44"/>
        <v>0</v>
      </c>
      <c r="AM56" s="5">
        <f t="shared" ca="1" si="44"/>
        <v>0</v>
      </c>
      <c r="AN56" s="5">
        <f t="shared" ca="1" si="44"/>
        <v>0</v>
      </c>
      <c r="AO56" s="5">
        <f t="shared" ca="1" si="44"/>
        <v>0</v>
      </c>
      <c r="AP56" s="5">
        <f t="shared" ca="1" si="44"/>
        <v>0</v>
      </c>
      <c r="AQ56" s="5">
        <f t="shared" ca="1" si="44"/>
        <v>0</v>
      </c>
      <c r="AR56" s="5">
        <f t="shared" ca="1" si="44"/>
        <v>0</v>
      </c>
      <c r="AS56" s="5">
        <f t="shared" ca="1" si="44"/>
        <v>0</v>
      </c>
      <c r="AT56" s="5">
        <f t="shared" ca="1" si="44"/>
        <v>0</v>
      </c>
      <c r="AU56" s="5">
        <f t="shared" ca="1" si="44"/>
        <v>0</v>
      </c>
      <c r="AV56" s="5">
        <f t="shared" ca="1" si="44"/>
        <v>0</v>
      </c>
      <c r="AW56" s="5">
        <f t="shared" ca="1" si="44"/>
        <v>0</v>
      </c>
      <c r="AX56" s="5">
        <f t="shared" ca="1" si="44"/>
        <v>0</v>
      </c>
      <c r="AY56" s="5">
        <f t="shared" ca="1" si="44"/>
        <v>0</v>
      </c>
      <c r="AZ56" s="5">
        <f t="shared" ca="1" si="44"/>
        <v>0</v>
      </c>
      <c r="BA56" s="5">
        <f t="shared" ca="1" si="44"/>
        <v>0</v>
      </c>
      <c r="BB56" s="5">
        <f t="shared" ca="1" si="44"/>
        <v>0</v>
      </c>
      <c r="BC56" s="5">
        <f t="shared" ca="1" si="44"/>
        <v>0</v>
      </c>
      <c r="BD56" s="5">
        <f t="shared" ca="1" si="44"/>
        <v>0</v>
      </c>
      <c r="BE56" s="5">
        <f t="shared" ca="1" si="44"/>
        <v>0</v>
      </c>
      <c r="BF56" s="5">
        <f t="shared" ca="1" si="44"/>
        <v>0</v>
      </c>
      <c r="BG56" s="5">
        <f t="shared" ca="1" si="44"/>
        <v>0</v>
      </c>
      <c r="BH56" s="5">
        <f t="shared" ca="1" si="44"/>
        <v>0</v>
      </c>
      <c r="BI56" s="5">
        <f t="shared" ca="1" si="44"/>
        <v>0</v>
      </c>
      <c r="BJ56" s="5">
        <f t="shared" ca="1" si="44"/>
        <v>0</v>
      </c>
      <c r="BK56" s="5">
        <f t="shared" ca="1" si="44"/>
        <v>0</v>
      </c>
      <c r="BL56" s="5">
        <f t="shared" ca="1" si="44"/>
        <v>0</v>
      </c>
      <c r="BM56" s="5">
        <f t="shared" ca="1" si="44"/>
        <v>0</v>
      </c>
      <c r="BN56" s="5">
        <f t="shared" ca="1" si="44"/>
        <v>0</v>
      </c>
      <c r="BO56" s="5">
        <f t="shared" ca="1" si="44"/>
        <v>0</v>
      </c>
      <c r="BP56" s="5">
        <f t="shared" ref="BP56:CD56" ca="1" si="45">(BO12+BP12)/2</f>
        <v>0</v>
      </c>
      <c r="BQ56" s="5">
        <f t="shared" ca="1" si="45"/>
        <v>0</v>
      </c>
      <c r="BR56" s="5">
        <f t="shared" ca="1" si="45"/>
        <v>0</v>
      </c>
      <c r="BS56" s="5">
        <f t="shared" ca="1" si="45"/>
        <v>0</v>
      </c>
      <c r="BT56" s="5">
        <f t="shared" ca="1" si="45"/>
        <v>0</v>
      </c>
      <c r="BU56" s="5">
        <f t="shared" ca="1" si="45"/>
        <v>0</v>
      </c>
      <c r="BV56" s="5">
        <f t="shared" ca="1" si="45"/>
        <v>0</v>
      </c>
      <c r="BW56" s="5">
        <f t="shared" ca="1" si="45"/>
        <v>0</v>
      </c>
      <c r="BX56" s="5">
        <f t="shared" ca="1" si="45"/>
        <v>0</v>
      </c>
      <c r="BY56" s="5">
        <f t="shared" ca="1" si="45"/>
        <v>0</v>
      </c>
      <c r="BZ56" s="5">
        <f t="shared" ca="1" si="45"/>
        <v>0</v>
      </c>
      <c r="CA56" s="5">
        <f t="shared" ca="1" si="45"/>
        <v>0</v>
      </c>
      <c r="CB56" s="5">
        <f t="shared" ca="1" si="45"/>
        <v>0</v>
      </c>
      <c r="CC56" s="5">
        <f t="shared" ca="1" si="45"/>
        <v>0</v>
      </c>
      <c r="CD56" s="5">
        <f t="shared" ca="1" si="45"/>
        <v>0</v>
      </c>
      <c r="CE56" s="5"/>
    </row>
    <row r="57" spans="1:83" s="10" customFormat="1" x14ac:dyDescent="0.25">
      <c r="A57" s="53" t="s">
        <v>231</v>
      </c>
      <c r="B57" s="69"/>
      <c r="C57" s="27">
        <f t="shared" ref="C57:BN57" ca="1" si="46">C56*$B$13*$B$14</f>
        <v>0</v>
      </c>
      <c r="D57" s="27">
        <f t="shared" ca="1" si="46"/>
        <v>0</v>
      </c>
      <c r="E57" s="27">
        <f t="shared" ca="1" si="46"/>
        <v>0</v>
      </c>
      <c r="F57" s="27">
        <f t="shared" ca="1" si="46"/>
        <v>0</v>
      </c>
      <c r="G57" s="27">
        <f t="shared" ca="1" si="46"/>
        <v>0</v>
      </c>
      <c r="H57" s="27">
        <f t="shared" ca="1" si="46"/>
        <v>0</v>
      </c>
      <c r="I57" s="27">
        <f t="shared" ca="1" si="46"/>
        <v>0</v>
      </c>
      <c r="J57" s="27">
        <f t="shared" ca="1" si="46"/>
        <v>0</v>
      </c>
      <c r="K57" s="27">
        <f t="shared" ca="1" si="46"/>
        <v>0</v>
      </c>
      <c r="L57" s="27">
        <f t="shared" ca="1" si="46"/>
        <v>0</v>
      </c>
      <c r="M57" s="27">
        <f t="shared" ca="1" si="46"/>
        <v>0</v>
      </c>
      <c r="N57" s="27">
        <f t="shared" ca="1" si="46"/>
        <v>0</v>
      </c>
      <c r="O57" s="27">
        <f t="shared" ca="1" si="46"/>
        <v>0</v>
      </c>
      <c r="P57" s="27">
        <f t="shared" ca="1" si="46"/>
        <v>0</v>
      </c>
      <c r="Q57" s="27">
        <f t="shared" ca="1" si="46"/>
        <v>0</v>
      </c>
      <c r="R57" s="27">
        <f t="shared" ca="1" si="46"/>
        <v>0</v>
      </c>
      <c r="S57" s="27">
        <f t="shared" ca="1" si="46"/>
        <v>0</v>
      </c>
      <c r="T57" s="27">
        <f t="shared" ca="1" si="46"/>
        <v>0</v>
      </c>
      <c r="U57" s="27">
        <f t="shared" ca="1" si="46"/>
        <v>0</v>
      </c>
      <c r="V57" s="27">
        <f t="shared" ca="1" si="46"/>
        <v>0</v>
      </c>
      <c r="W57" s="27">
        <f t="shared" ca="1" si="46"/>
        <v>0</v>
      </c>
      <c r="X57" s="27">
        <f t="shared" ca="1" si="46"/>
        <v>0</v>
      </c>
      <c r="Y57" s="27">
        <f t="shared" ca="1" si="46"/>
        <v>0</v>
      </c>
      <c r="Z57" s="27">
        <f t="shared" ca="1" si="46"/>
        <v>0</v>
      </c>
      <c r="AA57" s="27">
        <f t="shared" ca="1" si="46"/>
        <v>0</v>
      </c>
      <c r="AB57" s="27">
        <f t="shared" ca="1" si="46"/>
        <v>0</v>
      </c>
      <c r="AC57" s="27">
        <f t="shared" ca="1" si="46"/>
        <v>0</v>
      </c>
      <c r="AD57" s="27">
        <f t="shared" ca="1" si="46"/>
        <v>0</v>
      </c>
      <c r="AE57" s="27">
        <f t="shared" ca="1" si="46"/>
        <v>0</v>
      </c>
      <c r="AF57" s="27">
        <f t="shared" ca="1" si="46"/>
        <v>0</v>
      </c>
      <c r="AG57" s="27">
        <f t="shared" ca="1" si="46"/>
        <v>0</v>
      </c>
      <c r="AH57" s="27">
        <f t="shared" ca="1" si="46"/>
        <v>0</v>
      </c>
      <c r="AI57" s="27">
        <f t="shared" ca="1" si="46"/>
        <v>0</v>
      </c>
      <c r="AJ57" s="27">
        <f t="shared" ca="1" si="46"/>
        <v>0</v>
      </c>
      <c r="AK57" s="27">
        <f t="shared" ca="1" si="46"/>
        <v>0</v>
      </c>
      <c r="AL57" s="27">
        <f t="shared" ca="1" si="46"/>
        <v>0</v>
      </c>
      <c r="AM57" s="27">
        <f t="shared" ca="1" si="46"/>
        <v>0</v>
      </c>
      <c r="AN57" s="27">
        <f t="shared" ca="1" si="46"/>
        <v>0</v>
      </c>
      <c r="AO57" s="27">
        <f t="shared" ca="1" si="46"/>
        <v>0</v>
      </c>
      <c r="AP57" s="27">
        <f t="shared" ca="1" si="46"/>
        <v>0</v>
      </c>
      <c r="AQ57" s="27">
        <f t="shared" ca="1" si="46"/>
        <v>0</v>
      </c>
      <c r="AR57" s="27">
        <f t="shared" ca="1" si="46"/>
        <v>0</v>
      </c>
      <c r="AS57" s="27">
        <f t="shared" ca="1" si="46"/>
        <v>0</v>
      </c>
      <c r="AT57" s="27">
        <f t="shared" ca="1" si="46"/>
        <v>0</v>
      </c>
      <c r="AU57" s="27">
        <f t="shared" ca="1" si="46"/>
        <v>0</v>
      </c>
      <c r="AV57" s="27">
        <f t="shared" ca="1" si="46"/>
        <v>0</v>
      </c>
      <c r="AW57" s="27">
        <f t="shared" ca="1" si="46"/>
        <v>0</v>
      </c>
      <c r="AX57" s="27">
        <f t="shared" ca="1" si="46"/>
        <v>0</v>
      </c>
      <c r="AY57" s="27">
        <f t="shared" ca="1" si="46"/>
        <v>0</v>
      </c>
      <c r="AZ57" s="27">
        <f t="shared" ca="1" si="46"/>
        <v>0</v>
      </c>
      <c r="BA57" s="27">
        <f t="shared" ca="1" si="46"/>
        <v>0</v>
      </c>
      <c r="BB57" s="27">
        <f t="shared" ca="1" si="46"/>
        <v>0</v>
      </c>
      <c r="BC57" s="27">
        <f t="shared" ca="1" si="46"/>
        <v>0</v>
      </c>
      <c r="BD57" s="27">
        <f t="shared" ca="1" si="46"/>
        <v>0</v>
      </c>
      <c r="BE57" s="27">
        <f t="shared" ca="1" si="46"/>
        <v>0</v>
      </c>
      <c r="BF57" s="27">
        <f t="shared" ca="1" si="46"/>
        <v>0</v>
      </c>
      <c r="BG57" s="27">
        <f t="shared" ca="1" si="46"/>
        <v>0</v>
      </c>
      <c r="BH57" s="27">
        <f t="shared" ca="1" si="46"/>
        <v>0</v>
      </c>
      <c r="BI57" s="27">
        <f t="shared" ca="1" si="46"/>
        <v>0</v>
      </c>
      <c r="BJ57" s="27">
        <f t="shared" ca="1" si="46"/>
        <v>0</v>
      </c>
      <c r="BK57" s="27">
        <f t="shared" ca="1" si="46"/>
        <v>0</v>
      </c>
      <c r="BL57" s="27">
        <f t="shared" ca="1" si="46"/>
        <v>0</v>
      </c>
      <c r="BM57" s="27">
        <f t="shared" ca="1" si="46"/>
        <v>0</v>
      </c>
      <c r="BN57" s="27">
        <f t="shared" ca="1" si="46"/>
        <v>0</v>
      </c>
      <c r="BO57" s="27">
        <f t="shared" ref="BO57:CD57" ca="1" si="47">BO56*$B$13*$B$14</f>
        <v>0</v>
      </c>
      <c r="BP57" s="27">
        <f t="shared" ca="1" si="47"/>
        <v>0</v>
      </c>
      <c r="BQ57" s="27">
        <f t="shared" ca="1" si="47"/>
        <v>0</v>
      </c>
      <c r="BR57" s="27">
        <f t="shared" ca="1" si="47"/>
        <v>0</v>
      </c>
      <c r="BS57" s="27">
        <f t="shared" ca="1" si="47"/>
        <v>0</v>
      </c>
      <c r="BT57" s="27">
        <f t="shared" ca="1" si="47"/>
        <v>0</v>
      </c>
      <c r="BU57" s="27">
        <f t="shared" ca="1" si="47"/>
        <v>0</v>
      </c>
      <c r="BV57" s="27">
        <f t="shared" ca="1" si="47"/>
        <v>0</v>
      </c>
      <c r="BW57" s="27">
        <f t="shared" ca="1" si="47"/>
        <v>0</v>
      </c>
      <c r="BX57" s="27">
        <f t="shared" ca="1" si="47"/>
        <v>0</v>
      </c>
      <c r="BY57" s="27">
        <f t="shared" ca="1" si="47"/>
        <v>0</v>
      </c>
      <c r="BZ57" s="27">
        <f t="shared" ca="1" si="47"/>
        <v>0</v>
      </c>
      <c r="CA57" s="27">
        <f t="shared" ca="1" si="47"/>
        <v>0</v>
      </c>
      <c r="CB57" s="27">
        <f t="shared" ca="1" si="47"/>
        <v>0</v>
      </c>
      <c r="CC57" s="27">
        <f t="shared" ca="1" si="47"/>
        <v>0</v>
      </c>
      <c r="CD57" s="27">
        <f t="shared" ca="1" si="47"/>
        <v>0</v>
      </c>
      <c r="CE57" s="5"/>
    </row>
    <row r="58" spans="1:83" s="10" customFormat="1" x14ac:dyDescent="0.25">
      <c r="A58" s="64"/>
      <c r="B58" s="86"/>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5"/>
    </row>
    <row r="59" spans="1:83" s="10" customFormat="1" x14ac:dyDescent="0.25">
      <c r="A59" s="64"/>
      <c r="B59" s="7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x14ac:dyDescent="0.25">
      <c r="A60" s="88" t="s">
        <v>210</v>
      </c>
      <c r="B60" s="71"/>
      <c r="C60" s="5">
        <f t="shared" ref="C60:BN60" ca="1" si="48">C21</f>
        <v>0</v>
      </c>
      <c r="D60" s="5">
        <f t="shared" ca="1" si="48"/>
        <v>0</v>
      </c>
      <c r="E60" s="5">
        <f t="shared" ca="1" si="48"/>
        <v>0</v>
      </c>
      <c r="F60" s="5">
        <f t="shared" ca="1" si="48"/>
        <v>0</v>
      </c>
      <c r="G60" s="5">
        <f t="shared" ca="1" si="48"/>
        <v>0</v>
      </c>
      <c r="H60" s="5">
        <f t="shared" ca="1" si="48"/>
        <v>0</v>
      </c>
      <c r="I60" s="5">
        <f t="shared" ca="1" si="48"/>
        <v>0</v>
      </c>
      <c r="J60" s="5">
        <f t="shared" ca="1" si="48"/>
        <v>0</v>
      </c>
      <c r="K60" s="5">
        <f t="shared" ca="1" si="48"/>
        <v>0</v>
      </c>
      <c r="L60" s="5">
        <f t="shared" ca="1" si="48"/>
        <v>0</v>
      </c>
      <c r="M60" s="5">
        <f t="shared" ca="1" si="48"/>
        <v>0</v>
      </c>
      <c r="N60" s="5">
        <f t="shared" ca="1" si="48"/>
        <v>0</v>
      </c>
      <c r="O60" s="5">
        <f t="shared" ca="1" si="48"/>
        <v>0</v>
      </c>
      <c r="P60" s="5">
        <f t="shared" ca="1" si="48"/>
        <v>0</v>
      </c>
      <c r="Q60" s="5">
        <f t="shared" ca="1" si="48"/>
        <v>0</v>
      </c>
      <c r="R60" s="5">
        <f t="shared" ca="1" si="48"/>
        <v>0</v>
      </c>
      <c r="S60" s="5">
        <f t="shared" ca="1" si="48"/>
        <v>0</v>
      </c>
      <c r="T60" s="5">
        <f t="shared" ca="1" si="48"/>
        <v>0</v>
      </c>
      <c r="U60" s="5">
        <f t="shared" ca="1" si="48"/>
        <v>0</v>
      </c>
      <c r="V60" s="5">
        <f t="shared" ca="1" si="48"/>
        <v>0</v>
      </c>
      <c r="W60" s="5">
        <f t="shared" ca="1" si="48"/>
        <v>0</v>
      </c>
      <c r="X60" s="5">
        <f t="shared" ca="1" si="48"/>
        <v>0</v>
      </c>
      <c r="Y60" s="5">
        <f t="shared" ca="1" si="48"/>
        <v>0</v>
      </c>
      <c r="Z60" s="5">
        <f t="shared" ca="1" si="48"/>
        <v>0</v>
      </c>
      <c r="AA60" s="5">
        <f t="shared" ca="1" si="48"/>
        <v>0</v>
      </c>
      <c r="AB60" s="5">
        <f t="shared" ca="1" si="48"/>
        <v>0</v>
      </c>
      <c r="AC60" s="5">
        <f t="shared" ca="1" si="48"/>
        <v>0</v>
      </c>
      <c r="AD60" s="5">
        <f t="shared" ca="1" si="48"/>
        <v>0</v>
      </c>
      <c r="AE60" s="5">
        <f t="shared" ca="1" si="48"/>
        <v>0</v>
      </c>
      <c r="AF60" s="5">
        <f t="shared" ca="1" si="48"/>
        <v>0</v>
      </c>
      <c r="AG60" s="5">
        <f t="shared" ca="1" si="48"/>
        <v>0</v>
      </c>
      <c r="AH60" s="5">
        <f t="shared" ca="1" si="48"/>
        <v>0</v>
      </c>
      <c r="AI60" s="5">
        <f t="shared" ca="1" si="48"/>
        <v>0</v>
      </c>
      <c r="AJ60" s="5">
        <f t="shared" ca="1" si="48"/>
        <v>0</v>
      </c>
      <c r="AK60" s="5">
        <f t="shared" ca="1" si="48"/>
        <v>0</v>
      </c>
      <c r="AL60" s="5">
        <f t="shared" ca="1" si="48"/>
        <v>0</v>
      </c>
      <c r="AM60" s="5">
        <f t="shared" ca="1" si="48"/>
        <v>0</v>
      </c>
      <c r="AN60" s="5">
        <f t="shared" ca="1" si="48"/>
        <v>0</v>
      </c>
      <c r="AO60" s="5">
        <f t="shared" ca="1" si="48"/>
        <v>0</v>
      </c>
      <c r="AP60" s="5">
        <f t="shared" ca="1" si="48"/>
        <v>0</v>
      </c>
      <c r="AQ60" s="5">
        <f t="shared" ca="1" si="48"/>
        <v>0</v>
      </c>
      <c r="AR60" s="5">
        <f t="shared" ca="1" si="48"/>
        <v>0</v>
      </c>
      <c r="AS60" s="5">
        <f t="shared" ca="1" si="48"/>
        <v>0</v>
      </c>
      <c r="AT60" s="5">
        <f t="shared" ca="1" si="48"/>
        <v>0</v>
      </c>
      <c r="AU60" s="5">
        <f t="shared" ca="1" si="48"/>
        <v>0</v>
      </c>
      <c r="AV60" s="5">
        <f t="shared" ca="1" si="48"/>
        <v>0</v>
      </c>
      <c r="AW60" s="5">
        <f t="shared" ca="1" si="48"/>
        <v>0</v>
      </c>
      <c r="AX60" s="5">
        <f t="shared" ca="1" si="48"/>
        <v>0</v>
      </c>
      <c r="AY60" s="5">
        <f t="shared" ca="1" si="48"/>
        <v>0</v>
      </c>
      <c r="AZ60" s="5">
        <f t="shared" ca="1" si="48"/>
        <v>0</v>
      </c>
      <c r="BA60" s="5">
        <f t="shared" ca="1" si="48"/>
        <v>0</v>
      </c>
      <c r="BB60" s="5">
        <f t="shared" ca="1" si="48"/>
        <v>0</v>
      </c>
      <c r="BC60" s="5">
        <f t="shared" ca="1" si="48"/>
        <v>0</v>
      </c>
      <c r="BD60" s="5">
        <f t="shared" ca="1" si="48"/>
        <v>0</v>
      </c>
      <c r="BE60" s="5">
        <f t="shared" ca="1" si="48"/>
        <v>0</v>
      </c>
      <c r="BF60" s="5">
        <f t="shared" ca="1" si="48"/>
        <v>0</v>
      </c>
      <c r="BG60" s="5">
        <f t="shared" ca="1" si="48"/>
        <v>0</v>
      </c>
      <c r="BH60" s="5">
        <f t="shared" ca="1" si="48"/>
        <v>0</v>
      </c>
      <c r="BI60" s="5">
        <f t="shared" ca="1" si="48"/>
        <v>0</v>
      </c>
      <c r="BJ60" s="5">
        <f t="shared" ca="1" si="48"/>
        <v>0</v>
      </c>
      <c r="BK60" s="5">
        <f t="shared" ca="1" si="48"/>
        <v>0</v>
      </c>
      <c r="BL60" s="5">
        <f t="shared" ca="1" si="48"/>
        <v>0</v>
      </c>
      <c r="BM60" s="5">
        <f t="shared" ca="1" si="48"/>
        <v>0</v>
      </c>
      <c r="BN60" s="5">
        <f t="shared" ca="1" si="48"/>
        <v>0</v>
      </c>
      <c r="BO60" s="5">
        <f t="shared" ref="BO60:CD60" ca="1" si="49">BO21</f>
        <v>0</v>
      </c>
      <c r="BP60" s="5">
        <f t="shared" ca="1" si="49"/>
        <v>0</v>
      </c>
      <c r="BQ60" s="5">
        <f t="shared" ca="1" si="49"/>
        <v>0</v>
      </c>
      <c r="BR60" s="5">
        <f t="shared" ca="1" si="49"/>
        <v>0</v>
      </c>
      <c r="BS60" s="5">
        <f t="shared" ca="1" si="49"/>
        <v>0</v>
      </c>
      <c r="BT60" s="5">
        <f t="shared" ca="1" si="49"/>
        <v>0</v>
      </c>
      <c r="BU60" s="5">
        <f t="shared" ca="1" si="49"/>
        <v>0</v>
      </c>
      <c r="BV60" s="5">
        <f t="shared" ca="1" si="49"/>
        <v>0</v>
      </c>
      <c r="BW60" s="5">
        <f t="shared" ca="1" si="49"/>
        <v>0</v>
      </c>
      <c r="BX60" s="5">
        <f t="shared" ca="1" si="49"/>
        <v>0</v>
      </c>
      <c r="BY60" s="5">
        <f t="shared" ca="1" si="49"/>
        <v>0</v>
      </c>
      <c r="BZ60" s="5">
        <f t="shared" ca="1" si="49"/>
        <v>0</v>
      </c>
      <c r="CA60" s="5">
        <f t="shared" ca="1" si="49"/>
        <v>0</v>
      </c>
      <c r="CB60" s="5">
        <f t="shared" ca="1" si="49"/>
        <v>0</v>
      </c>
      <c r="CC60" s="5">
        <f t="shared" ca="1" si="49"/>
        <v>0</v>
      </c>
      <c r="CD60" s="5">
        <f t="shared" ca="1" si="49"/>
        <v>0</v>
      </c>
    </row>
    <row r="61" spans="1:83" s="49" customFormat="1" x14ac:dyDescent="0.25">
      <c r="A61" s="64" t="s">
        <v>232</v>
      </c>
      <c r="C61" s="5">
        <f t="shared" ref="C61:BN61" ca="1" si="50">-(DEBT*DEBT_INT_RATE)*C56</f>
        <v>0</v>
      </c>
      <c r="D61" s="5">
        <f t="shared" ca="1" si="50"/>
        <v>0</v>
      </c>
      <c r="E61" s="5">
        <f t="shared" ca="1" si="50"/>
        <v>0</v>
      </c>
      <c r="F61" s="5">
        <f t="shared" ca="1" si="50"/>
        <v>0</v>
      </c>
      <c r="G61" s="5">
        <f t="shared" ca="1" si="50"/>
        <v>0</v>
      </c>
      <c r="H61" s="5">
        <f t="shared" ca="1" si="50"/>
        <v>0</v>
      </c>
      <c r="I61" s="5">
        <f t="shared" ca="1" si="50"/>
        <v>0</v>
      </c>
      <c r="J61" s="5">
        <f t="shared" ca="1" si="50"/>
        <v>0</v>
      </c>
      <c r="K61" s="5">
        <f t="shared" ca="1" si="50"/>
        <v>0</v>
      </c>
      <c r="L61" s="5">
        <f t="shared" ca="1" si="50"/>
        <v>0</v>
      </c>
      <c r="M61" s="5">
        <f t="shared" ca="1" si="50"/>
        <v>0</v>
      </c>
      <c r="N61" s="5">
        <f t="shared" ca="1" si="50"/>
        <v>0</v>
      </c>
      <c r="O61" s="5">
        <f t="shared" ca="1" si="50"/>
        <v>0</v>
      </c>
      <c r="P61" s="5">
        <f t="shared" ca="1" si="50"/>
        <v>0</v>
      </c>
      <c r="Q61" s="5">
        <f t="shared" ca="1" si="50"/>
        <v>0</v>
      </c>
      <c r="R61" s="5">
        <f t="shared" ca="1" si="50"/>
        <v>0</v>
      </c>
      <c r="S61" s="5">
        <f t="shared" ca="1" si="50"/>
        <v>0</v>
      </c>
      <c r="T61" s="5">
        <f t="shared" ca="1" si="50"/>
        <v>0</v>
      </c>
      <c r="U61" s="5">
        <f t="shared" ca="1" si="50"/>
        <v>0</v>
      </c>
      <c r="V61" s="5">
        <f t="shared" ca="1" si="50"/>
        <v>0</v>
      </c>
      <c r="W61" s="5">
        <f t="shared" ca="1" si="50"/>
        <v>0</v>
      </c>
      <c r="X61" s="5">
        <f t="shared" ca="1" si="50"/>
        <v>0</v>
      </c>
      <c r="Y61" s="5">
        <f t="shared" ca="1" si="50"/>
        <v>0</v>
      </c>
      <c r="Z61" s="5">
        <f t="shared" ca="1" si="50"/>
        <v>0</v>
      </c>
      <c r="AA61" s="5">
        <f t="shared" ca="1" si="50"/>
        <v>0</v>
      </c>
      <c r="AB61" s="5">
        <f t="shared" ca="1" si="50"/>
        <v>0</v>
      </c>
      <c r="AC61" s="5">
        <f t="shared" ca="1" si="50"/>
        <v>0</v>
      </c>
      <c r="AD61" s="5">
        <f t="shared" ca="1" si="50"/>
        <v>0</v>
      </c>
      <c r="AE61" s="5">
        <f t="shared" ca="1" si="50"/>
        <v>0</v>
      </c>
      <c r="AF61" s="5">
        <f t="shared" ca="1" si="50"/>
        <v>0</v>
      </c>
      <c r="AG61" s="5">
        <f t="shared" ca="1" si="50"/>
        <v>0</v>
      </c>
      <c r="AH61" s="5">
        <f t="shared" ca="1" si="50"/>
        <v>0</v>
      </c>
      <c r="AI61" s="5">
        <f t="shared" ca="1" si="50"/>
        <v>0</v>
      </c>
      <c r="AJ61" s="5">
        <f t="shared" ca="1" si="50"/>
        <v>0</v>
      </c>
      <c r="AK61" s="5">
        <f t="shared" ca="1" si="50"/>
        <v>0</v>
      </c>
      <c r="AL61" s="5">
        <f t="shared" ca="1" si="50"/>
        <v>0</v>
      </c>
      <c r="AM61" s="5">
        <f t="shared" ca="1" si="50"/>
        <v>0</v>
      </c>
      <c r="AN61" s="5">
        <f t="shared" ca="1" si="50"/>
        <v>0</v>
      </c>
      <c r="AO61" s="5">
        <f t="shared" ca="1" si="50"/>
        <v>0</v>
      </c>
      <c r="AP61" s="5">
        <f t="shared" ca="1" si="50"/>
        <v>0</v>
      </c>
      <c r="AQ61" s="5">
        <f t="shared" ca="1" si="50"/>
        <v>0</v>
      </c>
      <c r="AR61" s="5">
        <f t="shared" ca="1" si="50"/>
        <v>0</v>
      </c>
      <c r="AS61" s="5">
        <f t="shared" ca="1" si="50"/>
        <v>0</v>
      </c>
      <c r="AT61" s="5">
        <f t="shared" ca="1" si="50"/>
        <v>0</v>
      </c>
      <c r="AU61" s="5">
        <f t="shared" ca="1" si="50"/>
        <v>0</v>
      </c>
      <c r="AV61" s="5">
        <f t="shared" ca="1" si="50"/>
        <v>0</v>
      </c>
      <c r="AW61" s="5">
        <f t="shared" ca="1" si="50"/>
        <v>0</v>
      </c>
      <c r="AX61" s="5">
        <f t="shared" ca="1" si="50"/>
        <v>0</v>
      </c>
      <c r="AY61" s="5">
        <f t="shared" ca="1" si="50"/>
        <v>0</v>
      </c>
      <c r="AZ61" s="5">
        <f t="shared" ca="1" si="50"/>
        <v>0</v>
      </c>
      <c r="BA61" s="5">
        <f t="shared" ca="1" si="50"/>
        <v>0</v>
      </c>
      <c r="BB61" s="5">
        <f t="shared" ca="1" si="50"/>
        <v>0</v>
      </c>
      <c r="BC61" s="5">
        <f t="shared" ca="1" si="50"/>
        <v>0</v>
      </c>
      <c r="BD61" s="5">
        <f t="shared" ca="1" si="50"/>
        <v>0</v>
      </c>
      <c r="BE61" s="5">
        <f t="shared" ca="1" si="50"/>
        <v>0</v>
      </c>
      <c r="BF61" s="5">
        <f t="shared" ca="1" si="50"/>
        <v>0</v>
      </c>
      <c r="BG61" s="5">
        <f t="shared" ca="1" si="50"/>
        <v>0</v>
      </c>
      <c r="BH61" s="5">
        <f t="shared" ca="1" si="50"/>
        <v>0</v>
      </c>
      <c r="BI61" s="5">
        <f t="shared" ca="1" si="50"/>
        <v>0</v>
      </c>
      <c r="BJ61" s="5">
        <f t="shared" ca="1" si="50"/>
        <v>0</v>
      </c>
      <c r="BK61" s="5">
        <f t="shared" ca="1" si="50"/>
        <v>0</v>
      </c>
      <c r="BL61" s="5">
        <f t="shared" ca="1" si="50"/>
        <v>0</v>
      </c>
      <c r="BM61" s="5">
        <f t="shared" ca="1" si="50"/>
        <v>0</v>
      </c>
      <c r="BN61" s="5">
        <f t="shared" ca="1" si="50"/>
        <v>0</v>
      </c>
      <c r="BO61" s="5">
        <f t="shared" ref="BO61:CD61" ca="1" si="51">-(DEBT*DEBT_INT_RATE)*BO56</f>
        <v>0</v>
      </c>
      <c r="BP61" s="5">
        <f t="shared" ca="1" si="51"/>
        <v>0</v>
      </c>
      <c r="BQ61" s="5">
        <f t="shared" ca="1" si="51"/>
        <v>0</v>
      </c>
      <c r="BR61" s="5">
        <f t="shared" ca="1" si="51"/>
        <v>0</v>
      </c>
      <c r="BS61" s="5">
        <f t="shared" ca="1" si="51"/>
        <v>0</v>
      </c>
      <c r="BT61" s="5">
        <f t="shared" ca="1" si="51"/>
        <v>0</v>
      </c>
      <c r="BU61" s="5">
        <f t="shared" ca="1" si="51"/>
        <v>0</v>
      </c>
      <c r="BV61" s="5">
        <f t="shared" ca="1" si="51"/>
        <v>0</v>
      </c>
      <c r="BW61" s="5">
        <f t="shared" ca="1" si="51"/>
        <v>0</v>
      </c>
      <c r="BX61" s="5">
        <f t="shared" ca="1" si="51"/>
        <v>0</v>
      </c>
      <c r="BY61" s="5">
        <f t="shared" ca="1" si="51"/>
        <v>0</v>
      </c>
      <c r="BZ61" s="5">
        <f t="shared" ca="1" si="51"/>
        <v>0</v>
      </c>
      <c r="CA61" s="5">
        <f t="shared" ca="1" si="51"/>
        <v>0</v>
      </c>
      <c r="CB61" s="5">
        <f t="shared" ca="1" si="51"/>
        <v>0</v>
      </c>
      <c r="CC61" s="5">
        <f t="shared" ca="1" si="51"/>
        <v>0</v>
      </c>
      <c r="CD61" s="5">
        <f t="shared" ca="1" si="51"/>
        <v>0</v>
      </c>
    </row>
    <row r="62" spans="1:83" x14ac:dyDescent="0.25">
      <c r="A62" s="88" t="s">
        <v>205</v>
      </c>
      <c r="B62" s="11"/>
      <c r="C62" s="5">
        <f t="shared" ref="C62:AH62" ca="1" si="52">-SUM(C60:C61)*BookIncomeTax</f>
        <v>0</v>
      </c>
      <c r="D62" s="5">
        <f t="shared" ca="1" si="52"/>
        <v>0</v>
      </c>
      <c r="E62" s="5">
        <f t="shared" ca="1" si="52"/>
        <v>0</v>
      </c>
      <c r="F62" s="5">
        <f t="shared" ca="1" si="52"/>
        <v>0</v>
      </c>
      <c r="G62" s="5">
        <f t="shared" ca="1" si="52"/>
        <v>0</v>
      </c>
      <c r="H62" s="5">
        <f t="shared" ca="1" si="52"/>
        <v>0</v>
      </c>
      <c r="I62" s="5">
        <f t="shared" ca="1" si="52"/>
        <v>0</v>
      </c>
      <c r="J62" s="5">
        <f t="shared" ca="1" si="52"/>
        <v>0</v>
      </c>
      <c r="K62" s="5">
        <f t="shared" ca="1" si="52"/>
        <v>0</v>
      </c>
      <c r="L62" s="5">
        <f t="shared" ca="1" si="52"/>
        <v>0</v>
      </c>
      <c r="M62" s="5">
        <f t="shared" ca="1" si="52"/>
        <v>0</v>
      </c>
      <c r="N62" s="5">
        <f t="shared" ca="1" si="52"/>
        <v>0</v>
      </c>
      <c r="O62" s="5">
        <f t="shared" ca="1" si="52"/>
        <v>0</v>
      </c>
      <c r="P62" s="5">
        <f t="shared" ca="1" si="52"/>
        <v>0</v>
      </c>
      <c r="Q62" s="5">
        <f t="shared" ca="1" si="52"/>
        <v>0</v>
      </c>
      <c r="R62" s="5">
        <f t="shared" ca="1" si="52"/>
        <v>0</v>
      </c>
      <c r="S62" s="5">
        <f t="shared" ca="1" si="52"/>
        <v>0</v>
      </c>
      <c r="T62" s="5">
        <f t="shared" ca="1" si="52"/>
        <v>0</v>
      </c>
      <c r="U62" s="5">
        <f t="shared" ca="1" si="52"/>
        <v>0</v>
      </c>
      <c r="V62" s="5">
        <f t="shared" ca="1" si="52"/>
        <v>0</v>
      </c>
      <c r="W62" s="5">
        <f t="shared" ca="1" si="52"/>
        <v>0</v>
      </c>
      <c r="X62" s="5">
        <f t="shared" ca="1" si="52"/>
        <v>0</v>
      </c>
      <c r="Y62" s="5">
        <f t="shared" ca="1" si="52"/>
        <v>0</v>
      </c>
      <c r="Z62" s="5">
        <f t="shared" ca="1" si="52"/>
        <v>0</v>
      </c>
      <c r="AA62" s="5">
        <f t="shared" ca="1" si="52"/>
        <v>0</v>
      </c>
      <c r="AB62" s="5">
        <f t="shared" ca="1" si="52"/>
        <v>0</v>
      </c>
      <c r="AC62" s="5">
        <f t="shared" ca="1" si="52"/>
        <v>0</v>
      </c>
      <c r="AD62" s="5">
        <f t="shared" ca="1" si="52"/>
        <v>0</v>
      </c>
      <c r="AE62" s="5">
        <f t="shared" ca="1" si="52"/>
        <v>0</v>
      </c>
      <c r="AF62" s="5">
        <f t="shared" ca="1" si="52"/>
        <v>0</v>
      </c>
      <c r="AG62" s="5">
        <f t="shared" ca="1" si="52"/>
        <v>0</v>
      </c>
      <c r="AH62" s="5">
        <f t="shared" ca="1" si="52"/>
        <v>0</v>
      </c>
      <c r="AI62" s="5">
        <f t="shared" ref="AI62:BN62" ca="1" si="53">-SUM(AI60:AI61)*BookIncomeTax</f>
        <v>0</v>
      </c>
      <c r="AJ62" s="5">
        <f t="shared" ca="1" si="53"/>
        <v>0</v>
      </c>
      <c r="AK62" s="5">
        <f t="shared" ca="1" si="53"/>
        <v>0</v>
      </c>
      <c r="AL62" s="5">
        <f t="shared" ca="1" si="53"/>
        <v>0</v>
      </c>
      <c r="AM62" s="5">
        <f t="shared" ca="1" si="53"/>
        <v>0</v>
      </c>
      <c r="AN62" s="5">
        <f t="shared" ca="1" si="53"/>
        <v>0</v>
      </c>
      <c r="AO62" s="5">
        <f t="shared" ca="1" si="53"/>
        <v>0</v>
      </c>
      <c r="AP62" s="5">
        <f t="shared" ca="1" si="53"/>
        <v>0</v>
      </c>
      <c r="AQ62" s="5">
        <f t="shared" ca="1" si="53"/>
        <v>0</v>
      </c>
      <c r="AR62" s="5">
        <f t="shared" ca="1" si="53"/>
        <v>0</v>
      </c>
      <c r="AS62" s="5">
        <f t="shared" ca="1" si="53"/>
        <v>0</v>
      </c>
      <c r="AT62" s="5">
        <f t="shared" ca="1" si="53"/>
        <v>0</v>
      </c>
      <c r="AU62" s="5">
        <f t="shared" ca="1" si="53"/>
        <v>0</v>
      </c>
      <c r="AV62" s="5">
        <f t="shared" ca="1" si="53"/>
        <v>0</v>
      </c>
      <c r="AW62" s="5">
        <f t="shared" ca="1" si="53"/>
        <v>0</v>
      </c>
      <c r="AX62" s="5">
        <f t="shared" ca="1" si="53"/>
        <v>0</v>
      </c>
      <c r="AY62" s="5">
        <f t="shared" ca="1" si="53"/>
        <v>0</v>
      </c>
      <c r="AZ62" s="5">
        <f t="shared" ca="1" si="53"/>
        <v>0</v>
      </c>
      <c r="BA62" s="5">
        <f t="shared" ca="1" si="53"/>
        <v>0</v>
      </c>
      <c r="BB62" s="5">
        <f t="shared" ca="1" si="53"/>
        <v>0</v>
      </c>
      <c r="BC62" s="5">
        <f t="shared" ca="1" si="53"/>
        <v>0</v>
      </c>
      <c r="BD62" s="5">
        <f t="shared" ca="1" si="53"/>
        <v>0</v>
      </c>
      <c r="BE62" s="5">
        <f t="shared" ca="1" si="53"/>
        <v>0</v>
      </c>
      <c r="BF62" s="5">
        <f t="shared" ca="1" si="53"/>
        <v>0</v>
      </c>
      <c r="BG62" s="5">
        <f t="shared" ca="1" si="53"/>
        <v>0</v>
      </c>
      <c r="BH62" s="5">
        <f t="shared" ca="1" si="53"/>
        <v>0</v>
      </c>
      <c r="BI62" s="5">
        <f t="shared" ca="1" si="53"/>
        <v>0</v>
      </c>
      <c r="BJ62" s="5">
        <f t="shared" ca="1" si="53"/>
        <v>0</v>
      </c>
      <c r="BK62" s="5">
        <f t="shared" ca="1" si="53"/>
        <v>0</v>
      </c>
      <c r="BL62" s="5">
        <f t="shared" ca="1" si="53"/>
        <v>0</v>
      </c>
      <c r="BM62" s="5">
        <f t="shared" ca="1" si="53"/>
        <v>0</v>
      </c>
      <c r="BN62" s="5">
        <f t="shared" ca="1" si="53"/>
        <v>0</v>
      </c>
      <c r="BO62" s="5">
        <f t="shared" ref="BO62:CD62" ca="1" si="54">-SUM(BO60:BO61)*BookIncomeTax</f>
        <v>0</v>
      </c>
      <c r="BP62" s="5">
        <f t="shared" ca="1" si="54"/>
        <v>0</v>
      </c>
      <c r="BQ62" s="5">
        <f t="shared" ca="1" si="54"/>
        <v>0</v>
      </c>
      <c r="BR62" s="5">
        <f t="shared" ca="1" si="54"/>
        <v>0</v>
      </c>
      <c r="BS62" s="5">
        <f t="shared" ca="1" si="54"/>
        <v>0</v>
      </c>
      <c r="BT62" s="5">
        <f t="shared" ca="1" si="54"/>
        <v>0</v>
      </c>
      <c r="BU62" s="5">
        <f t="shared" ca="1" si="54"/>
        <v>0</v>
      </c>
      <c r="BV62" s="5">
        <f t="shared" ca="1" si="54"/>
        <v>0</v>
      </c>
      <c r="BW62" s="5">
        <f t="shared" ca="1" si="54"/>
        <v>0</v>
      </c>
      <c r="BX62" s="5">
        <f t="shared" ca="1" si="54"/>
        <v>0</v>
      </c>
      <c r="BY62" s="5">
        <f t="shared" ca="1" si="54"/>
        <v>0</v>
      </c>
      <c r="BZ62" s="5">
        <f t="shared" ca="1" si="54"/>
        <v>0</v>
      </c>
      <c r="CA62" s="5">
        <f t="shared" ca="1" si="54"/>
        <v>0</v>
      </c>
      <c r="CB62" s="5">
        <f t="shared" ca="1" si="54"/>
        <v>0</v>
      </c>
      <c r="CC62" s="5">
        <f t="shared" ca="1" si="54"/>
        <v>0</v>
      </c>
      <c r="CD62" s="5">
        <f t="shared" ca="1" si="54"/>
        <v>0</v>
      </c>
      <c r="CE62" s="5"/>
    </row>
    <row r="63" spans="1:83" x14ac:dyDescent="0.25">
      <c r="A63" s="90" t="s">
        <v>209</v>
      </c>
      <c r="B63" s="91"/>
      <c r="C63" s="27">
        <f t="shared" ref="C63:BN63" ca="1" si="55">SUM(C60:C62)</f>
        <v>0</v>
      </c>
      <c r="D63" s="27">
        <f t="shared" ca="1" si="55"/>
        <v>0</v>
      </c>
      <c r="E63" s="27">
        <f t="shared" ca="1" si="55"/>
        <v>0</v>
      </c>
      <c r="F63" s="27">
        <f t="shared" ca="1" si="55"/>
        <v>0</v>
      </c>
      <c r="G63" s="27">
        <f t="shared" ca="1" si="55"/>
        <v>0</v>
      </c>
      <c r="H63" s="27">
        <f t="shared" ca="1" si="55"/>
        <v>0</v>
      </c>
      <c r="I63" s="27">
        <f t="shared" ca="1" si="55"/>
        <v>0</v>
      </c>
      <c r="J63" s="27">
        <f t="shared" ca="1" si="55"/>
        <v>0</v>
      </c>
      <c r="K63" s="27">
        <f t="shared" ca="1" si="55"/>
        <v>0</v>
      </c>
      <c r="L63" s="27">
        <f t="shared" ca="1" si="55"/>
        <v>0</v>
      </c>
      <c r="M63" s="27">
        <f t="shared" ca="1" si="55"/>
        <v>0</v>
      </c>
      <c r="N63" s="27">
        <f t="shared" ca="1" si="55"/>
        <v>0</v>
      </c>
      <c r="O63" s="27">
        <f t="shared" ca="1" si="55"/>
        <v>0</v>
      </c>
      <c r="P63" s="27">
        <f t="shared" ca="1" si="55"/>
        <v>0</v>
      </c>
      <c r="Q63" s="27">
        <f t="shared" ca="1" si="55"/>
        <v>0</v>
      </c>
      <c r="R63" s="27">
        <f t="shared" ca="1" si="55"/>
        <v>0</v>
      </c>
      <c r="S63" s="27">
        <f t="shared" ca="1" si="55"/>
        <v>0</v>
      </c>
      <c r="T63" s="27">
        <f t="shared" ca="1" si="55"/>
        <v>0</v>
      </c>
      <c r="U63" s="27">
        <f t="shared" ca="1" si="55"/>
        <v>0</v>
      </c>
      <c r="V63" s="27">
        <f t="shared" ca="1" si="55"/>
        <v>0</v>
      </c>
      <c r="W63" s="27">
        <f t="shared" ca="1" si="55"/>
        <v>0</v>
      </c>
      <c r="X63" s="27">
        <f t="shared" ca="1" si="55"/>
        <v>0</v>
      </c>
      <c r="Y63" s="27">
        <f t="shared" ca="1" si="55"/>
        <v>0</v>
      </c>
      <c r="Z63" s="27">
        <f t="shared" ca="1" si="55"/>
        <v>0</v>
      </c>
      <c r="AA63" s="27">
        <f t="shared" ca="1" si="55"/>
        <v>0</v>
      </c>
      <c r="AB63" s="27">
        <f t="shared" ca="1" si="55"/>
        <v>0</v>
      </c>
      <c r="AC63" s="27">
        <f t="shared" ca="1" si="55"/>
        <v>0</v>
      </c>
      <c r="AD63" s="27">
        <f t="shared" ca="1" si="55"/>
        <v>0</v>
      </c>
      <c r="AE63" s="27">
        <f t="shared" ca="1" si="55"/>
        <v>0</v>
      </c>
      <c r="AF63" s="27">
        <f t="shared" ca="1" si="55"/>
        <v>0</v>
      </c>
      <c r="AG63" s="27">
        <f t="shared" ca="1" si="55"/>
        <v>0</v>
      </c>
      <c r="AH63" s="27">
        <f t="shared" ca="1" si="55"/>
        <v>0</v>
      </c>
      <c r="AI63" s="27">
        <f t="shared" ca="1" si="55"/>
        <v>0</v>
      </c>
      <c r="AJ63" s="27">
        <f t="shared" ca="1" si="55"/>
        <v>0</v>
      </c>
      <c r="AK63" s="27">
        <f t="shared" ca="1" si="55"/>
        <v>0</v>
      </c>
      <c r="AL63" s="27">
        <f t="shared" ca="1" si="55"/>
        <v>0</v>
      </c>
      <c r="AM63" s="27">
        <f t="shared" ca="1" si="55"/>
        <v>0</v>
      </c>
      <c r="AN63" s="27">
        <f t="shared" ca="1" si="55"/>
        <v>0</v>
      </c>
      <c r="AO63" s="27">
        <f t="shared" ca="1" si="55"/>
        <v>0</v>
      </c>
      <c r="AP63" s="27">
        <f t="shared" ca="1" si="55"/>
        <v>0</v>
      </c>
      <c r="AQ63" s="27">
        <f t="shared" ca="1" si="55"/>
        <v>0</v>
      </c>
      <c r="AR63" s="27">
        <f t="shared" ca="1" si="55"/>
        <v>0</v>
      </c>
      <c r="AS63" s="27">
        <f t="shared" ca="1" si="55"/>
        <v>0</v>
      </c>
      <c r="AT63" s="27">
        <f t="shared" ca="1" si="55"/>
        <v>0</v>
      </c>
      <c r="AU63" s="27">
        <f t="shared" ca="1" si="55"/>
        <v>0</v>
      </c>
      <c r="AV63" s="27">
        <f t="shared" ca="1" si="55"/>
        <v>0</v>
      </c>
      <c r="AW63" s="27">
        <f t="shared" ca="1" si="55"/>
        <v>0</v>
      </c>
      <c r="AX63" s="27">
        <f t="shared" ca="1" si="55"/>
        <v>0</v>
      </c>
      <c r="AY63" s="27">
        <f t="shared" ca="1" si="55"/>
        <v>0</v>
      </c>
      <c r="AZ63" s="27">
        <f t="shared" ca="1" si="55"/>
        <v>0</v>
      </c>
      <c r="BA63" s="27">
        <f t="shared" ca="1" si="55"/>
        <v>0</v>
      </c>
      <c r="BB63" s="27">
        <f t="shared" ca="1" si="55"/>
        <v>0</v>
      </c>
      <c r="BC63" s="27">
        <f t="shared" ca="1" si="55"/>
        <v>0</v>
      </c>
      <c r="BD63" s="27">
        <f t="shared" ca="1" si="55"/>
        <v>0</v>
      </c>
      <c r="BE63" s="27">
        <f t="shared" ca="1" si="55"/>
        <v>0</v>
      </c>
      <c r="BF63" s="27">
        <f t="shared" ca="1" si="55"/>
        <v>0</v>
      </c>
      <c r="BG63" s="27">
        <f t="shared" ca="1" si="55"/>
        <v>0</v>
      </c>
      <c r="BH63" s="27">
        <f t="shared" ca="1" si="55"/>
        <v>0</v>
      </c>
      <c r="BI63" s="27">
        <f t="shared" ca="1" si="55"/>
        <v>0</v>
      </c>
      <c r="BJ63" s="27">
        <f t="shared" ca="1" si="55"/>
        <v>0</v>
      </c>
      <c r="BK63" s="27">
        <f t="shared" ca="1" si="55"/>
        <v>0</v>
      </c>
      <c r="BL63" s="27">
        <f t="shared" ca="1" si="55"/>
        <v>0</v>
      </c>
      <c r="BM63" s="27">
        <f t="shared" ca="1" si="55"/>
        <v>0</v>
      </c>
      <c r="BN63" s="27">
        <f t="shared" ca="1" si="55"/>
        <v>0</v>
      </c>
      <c r="BO63" s="27">
        <f t="shared" ref="BO63:CD63" ca="1" si="56">SUM(BO60:BO62)</f>
        <v>0</v>
      </c>
      <c r="BP63" s="27">
        <f t="shared" ca="1" si="56"/>
        <v>0</v>
      </c>
      <c r="BQ63" s="27">
        <f t="shared" ca="1" si="56"/>
        <v>0</v>
      </c>
      <c r="BR63" s="27">
        <f t="shared" ca="1" si="56"/>
        <v>0</v>
      </c>
      <c r="BS63" s="27">
        <f t="shared" ca="1" si="56"/>
        <v>0</v>
      </c>
      <c r="BT63" s="27">
        <f t="shared" ca="1" si="56"/>
        <v>0</v>
      </c>
      <c r="BU63" s="27">
        <f t="shared" ca="1" si="56"/>
        <v>0</v>
      </c>
      <c r="BV63" s="27">
        <f t="shared" ca="1" si="56"/>
        <v>0</v>
      </c>
      <c r="BW63" s="27">
        <f t="shared" ca="1" si="56"/>
        <v>0</v>
      </c>
      <c r="BX63" s="27">
        <f t="shared" ca="1" si="56"/>
        <v>0</v>
      </c>
      <c r="BY63" s="27">
        <f t="shared" ca="1" si="56"/>
        <v>0</v>
      </c>
      <c r="BZ63" s="27">
        <f t="shared" ca="1" si="56"/>
        <v>0</v>
      </c>
      <c r="CA63" s="27">
        <f t="shared" ca="1" si="56"/>
        <v>0</v>
      </c>
      <c r="CB63" s="27">
        <f t="shared" ca="1" si="56"/>
        <v>0</v>
      </c>
      <c r="CC63" s="27">
        <f t="shared" ca="1" si="56"/>
        <v>0</v>
      </c>
      <c r="CD63" s="27">
        <f t="shared" ca="1" si="56"/>
        <v>0</v>
      </c>
      <c r="CE63" s="5"/>
    </row>
    <row r="64" spans="1:83" x14ac:dyDescent="0.25">
      <c r="A64" s="88"/>
      <c r="B64" s="5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x14ac:dyDescent="0.25">
      <c r="A65" s="92" t="s">
        <v>125</v>
      </c>
      <c r="B65" s="54"/>
      <c r="C65" s="27">
        <f t="shared" ref="C65:BN65" ca="1" si="57">C57-C63</f>
        <v>0</v>
      </c>
      <c r="D65" s="27">
        <f t="shared" ca="1" si="57"/>
        <v>0</v>
      </c>
      <c r="E65" s="27">
        <f t="shared" ca="1" si="57"/>
        <v>0</v>
      </c>
      <c r="F65" s="27">
        <f t="shared" ca="1" si="57"/>
        <v>0</v>
      </c>
      <c r="G65" s="27">
        <f t="shared" ca="1" si="57"/>
        <v>0</v>
      </c>
      <c r="H65" s="27">
        <f t="shared" ca="1" si="57"/>
        <v>0</v>
      </c>
      <c r="I65" s="27">
        <f t="shared" ca="1" si="57"/>
        <v>0</v>
      </c>
      <c r="J65" s="27">
        <f t="shared" ca="1" si="57"/>
        <v>0</v>
      </c>
      <c r="K65" s="27">
        <f t="shared" ca="1" si="57"/>
        <v>0</v>
      </c>
      <c r="L65" s="27">
        <f t="shared" ca="1" si="57"/>
        <v>0</v>
      </c>
      <c r="M65" s="27">
        <f t="shared" ca="1" si="57"/>
        <v>0</v>
      </c>
      <c r="N65" s="27">
        <f t="shared" ca="1" si="57"/>
        <v>0</v>
      </c>
      <c r="O65" s="27">
        <f t="shared" ca="1" si="57"/>
        <v>0</v>
      </c>
      <c r="P65" s="27">
        <f t="shared" ca="1" si="57"/>
        <v>0</v>
      </c>
      <c r="Q65" s="27">
        <f t="shared" ca="1" si="57"/>
        <v>0</v>
      </c>
      <c r="R65" s="27">
        <f t="shared" ca="1" si="57"/>
        <v>0</v>
      </c>
      <c r="S65" s="27">
        <f t="shared" ca="1" si="57"/>
        <v>0</v>
      </c>
      <c r="T65" s="27">
        <f t="shared" ca="1" si="57"/>
        <v>0</v>
      </c>
      <c r="U65" s="27">
        <f t="shared" ca="1" si="57"/>
        <v>0</v>
      </c>
      <c r="V65" s="27">
        <f t="shared" ca="1" si="57"/>
        <v>0</v>
      </c>
      <c r="W65" s="27">
        <f t="shared" ca="1" si="57"/>
        <v>0</v>
      </c>
      <c r="X65" s="27">
        <f t="shared" ca="1" si="57"/>
        <v>0</v>
      </c>
      <c r="Y65" s="27">
        <f t="shared" ca="1" si="57"/>
        <v>0</v>
      </c>
      <c r="Z65" s="27">
        <f t="shared" ca="1" si="57"/>
        <v>0</v>
      </c>
      <c r="AA65" s="27">
        <f t="shared" ca="1" si="57"/>
        <v>0</v>
      </c>
      <c r="AB65" s="27">
        <f t="shared" ca="1" si="57"/>
        <v>0</v>
      </c>
      <c r="AC65" s="27">
        <f t="shared" ca="1" si="57"/>
        <v>0</v>
      </c>
      <c r="AD65" s="27">
        <f t="shared" ca="1" si="57"/>
        <v>0</v>
      </c>
      <c r="AE65" s="27">
        <f t="shared" ca="1" si="57"/>
        <v>0</v>
      </c>
      <c r="AF65" s="27">
        <f t="shared" ca="1" si="57"/>
        <v>0</v>
      </c>
      <c r="AG65" s="27">
        <f t="shared" ca="1" si="57"/>
        <v>0</v>
      </c>
      <c r="AH65" s="27">
        <f t="shared" ca="1" si="57"/>
        <v>0</v>
      </c>
      <c r="AI65" s="27">
        <f t="shared" ca="1" si="57"/>
        <v>0</v>
      </c>
      <c r="AJ65" s="27">
        <f t="shared" ca="1" si="57"/>
        <v>0</v>
      </c>
      <c r="AK65" s="27">
        <f t="shared" ca="1" si="57"/>
        <v>0</v>
      </c>
      <c r="AL65" s="27">
        <f t="shared" ca="1" si="57"/>
        <v>0</v>
      </c>
      <c r="AM65" s="27">
        <f t="shared" ca="1" si="57"/>
        <v>0</v>
      </c>
      <c r="AN65" s="27">
        <f t="shared" ca="1" si="57"/>
        <v>0</v>
      </c>
      <c r="AO65" s="27">
        <f t="shared" ca="1" si="57"/>
        <v>0</v>
      </c>
      <c r="AP65" s="27">
        <f t="shared" ca="1" si="57"/>
        <v>0</v>
      </c>
      <c r="AQ65" s="27">
        <f t="shared" ca="1" si="57"/>
        <v>0</v>
      </c>
      <c r="AR65" s="27">
        <f t="shared" ca="1" si="57"/>
        <v>0</v>
      </c>
      <c r="AS65" s="27">
        <f t="shared" ca="1" si="57"/>
        <v>0</v>
      </c>
      <c r="AT65" s="27">
        <f t="shared" ca="1" si="57"/>
        <v>0</v>
      </c>
      <c r="AU65" s="27">
        <f t="shared" ca="1" si="57"/>
        <v>0</v>
      </c>
      <c r="AV65" s="27">
        <f t="shared" ca="1" si="57"/>
        <v>0</v>
      </c>
      <c r="AW65" s="27">
        <f t="shared" ca="1" si="57"/>
        <v>0</v>
      </c>
      <c r="AX65" s="27">
        <f t="shared" ca="1" si="57"/>
        <v>0</v>
      </c>
      <c r="AY65" s="27">
        <f t="shared" ca="1" si="57"/>
        <v>0</v>
      </c>
      <c r="AZ65" s="27">
        <f t="shared" ca="1" si="57"/>
        <v>0</v>
      </c>
      <c r="BA65" s="27">
        <f t="shared" ca="1" si="57"/>
        <v>0</v>
      </c>
      <c r="BB65" s="27">
        <f t="shared" ca="1" si="57"/>
        <v>0</v>
      </c>
      <c r="BC65" s="27">
        <f t="shared" ca="1" si="57"/>
        <v>0</v>
      </c>
      <c r="BD65" s="27">
        <f t="shared" ca="1" si="57"/>
        <v>0</v>
      </c>
      <c r="BE65" s="27">
        <f t="shared" ca="1" si="57"/>
        <v>0</v>
      </c>
      <c r="BF65" s="27">
        <f t="shared" ca="1" si="57"/>
        <v>0</v>
      </c>
      <c r="BG65" s="27">
        <f t="shared" ca="1" si="57"/>
        <v>0</v>
      </c>
      <c r="BH65" s="27">
        <f t="shared" ca="1" si="57"/>
        <v>0</v>
      </c>
      <c r="BI65" s="27">
        <f t="shared" ca="1" si="57"/>
        <v>0</v>
      </c>
      <c r="BJ65" s="27">
        <f t="shared" ca="1" si="57"/>
        <v>0</v>
      </c>
      <c r="BK65" s="27">
        <f t="shared" ca="1" si="57"/>
        <v>0</v>
      </c>
      <c r="BL65" s="27">
        <f t="shared" ca="1" si="57"/>
        <v>0</v>
      </c>
      <c r="BM65" s="27">
        <f t="shared" ca="1" si="57"/>
        <v>0</v>
      </c>
      <c r="BN65" s="27">
        <f t="shared" ca="1" si="57"/>
        <v>0</v>
      </c>
      <c r="BO65" s="27">
        <f t="shared" ref="BO65:CD65" ca="1" si="58">BO57-BO63</f>
        <v>0</v>
      </c>
      <c r="BP65" s="27">
        <f t="shared" ca="1" si="58"/>
        <v>0</v>
      </c>
      <c r="BQ65" s="27">
        <f t="shared" ca="1" si="58"/>
        <v>0</v>
      </c>
      <c r="BR65" s="27">
        <f t="shared" ca="1" si="58"/>
        <v>0</v>
      </c>
      <c r="BS65" s="27">
        <f t="shared" ca="1" si="58"/>
        <v>0</v>
      </c>
      <c r="BT65" s="27">
        <f t="shared" ca="1" si="58"/>
        <v>0</v>
      </c>
      <c r="BU65" s="27">
        <f t="shared" ca="1" si="58"/>
        <v>0</v>
      </c>
      <c r="BV65" s="27">
        <f t="shared" ca="1" si="58"/>
        <v>0</v>
      </c>
      <c r="BW65" s="27">
        <f t="shared" ca="1" si="58"/>
        <v>0</v>
      </c>
      <c r="BX65" s="27">
        <f t="shared" ca="1" si="58"/>
        <v>0</v>
      </c>
      <c r="BY65" s="27">
        <f t="shared" ca="1" si="58"/>
        <v>0</v>
      </c>
      <c r="BZ65" s="27">
        <f t="shared" ca="1" si="58"/>
        <v>0</v>
      </c>
      <c r="CA65" s="27">
        <f t="shared" ca="1" si="58"/>
        <v>0</v>
      </c>
      <c r="CB65" s="27">
        <f t="shared" ca="1" si="58"/>
        <v>0</v>
      </c>
      <c r="CC65" s="27">
        <f t="shared" ca="1" si="58"/>
        <v>0</v>
      </c>
      <c r="CD65" s="27">
        <f t="shared" ca="1" si="58"/>
        <v>0</v>
      </c>
    </row>
    <row r="66" spans="1:83" x14ac:dyDescent="0.25">
      <c r="A66" s="51"/>
      <c r="B66" s="11"/>
      <c r="C66" s="11"/>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31"/>
    </row>
    <row r="67" spans="1:83" x14ac:dyDescent="0.25">
      <c r="A67" s="72" t="s">
        <v>129</v>
      </c>
      <c r="C67" s="5">
        <f t="shared" ref="C67:BN67" ca="1" si="59">C65/(1-BookIncomeTax)-C65</f>
        <v>0</v>
      </c>
      <c r="D67" s="5">
        <f t="shared" ca="1" si="59"/>
        <v>0</v>
      </c>
      <c r="E67" s="5">
        <f t="shared" ca="1" si="59"/>
        <v>0</v>
      </c>
      <c r="F67" s="5">
        <f t="shared" ca="1" si="59"/>
        <v>0</v>
      </c>
      <c r="G67" s="5">
        <f t="shared" ca="1" si="59"/>
        <v>0</v>
      </c>
      <c r="H67" s="5">
        <f t="shared" ca="1" si="59"/>
        <v>0</v>
      </c>
      <c r="I67" s="5">
        <f t="shared" ca="1" si="59"/>
        <v>0</v>
      </c>
      <c r="J67" s="5">
        <f t="shared" ca="1" si="59"/>
        <v>0</v>
      </c>
      <c r="K67" s="5">
        <f t="shared" ca="1" si="59"/>
        <v>0</v>
      </c>
      <c r="L67" s="5">
        <f t="shared" ca="1" si="59"/>
        <v>0</v>
      </c>
      <c r="M67" s="5">
        <f t="shared" ca="1" si="59"/>
        <v>0</v>
      </c>
      <c r="N67" s="5">
        <f t="shared" ca="1" si="59"/>
        <v>0</v>
      </c>
      <c r="O67" s="5">
        <f t="shared" ca="1" si="59"/>
        <v>0</v>
      </c>
      <c r="P67" s="5">
        <f t="shared" ca="1" si="59"/>
        <v>0</v>
      </c>
      <c r="Q67" s="5">
        <f t="shared" ca="1" si="59"/>
        <v>0</v>
      </c>
      <c r="R67" s="5">
        <f t="shared" ca="1" si="59"/>
        <v>0</v>
      </c>
      <c r="S67" s="5">
        <f t="shared" ca="1" si="59"/>
        <v>0</v>
      </c>
      <c r="T67" s="5">
        <f t="shared" ca="1" si="59"/>
        <v>0</v>
      </c>
      <c r="U67" s="5">
        <f t="shared" ca="1" si="59"/>
        <v>0</v>
      </c>
      <c r="V67" s="5">
        <f t="shared" ca="1" si="59"/>
        <v>0</v>
      </c>
      <c r="W67" s="5">
        <f t="shared" ca="1" si="59"/>
        <v>0</v>
      </c>
      <c r="X67" s="5">
        <f t="shared" ca="1" si="59"/>
        <v>0</v>
      </c>
      <c r="Y67" s="5">
        <f t="shared" ca="1" si="59"/>
        <v>0</v>
      </c>
      <c r="Z67" s="5">
        <f t="shared" ca="1" si="59"/>
        <v>0</v>
      </c>
      <c r="AA67" s="5">
        <f t="shared" ca="1" si="59"/>
        <v>0</v>
      </c>
      <c r="AB67" s="5">
        <f t="shared" ca="1" si="59"/>
        <v>0</v>
      </c>
      <c r="AC67" s="5">
        <f t="shared" ca="1" si="59"/>
        <v>0</v>
      </c>
      <c r="AD67" s="5">
        <f t="shared" ca="1" si="59"/>
        <v>0</v>
      </c>
      <c r="AE67" s="5">
        <f t="shared" ca="1" si="59"/>
        <v>0</v>
      </c>
      <c r="AF67" s="5">
        <f t="shared" ca="1" si="59"/>
        <v>0</v>
      </c>
      <c r="AG67" s="5">
        <f t="shared" ca="1" si="59"/>
        <v>0</v>
      </c>
      <c r="AH67" s="5">
        <f t="shared" ca="1" si="59"/>
        <v>0</v>
      </c>
      <c r="AI67" s="5">
        <f t="shared" ca="1" si="59"/>
        <v>0</v>
      </c>
      <c r="AJ67" s="5">
        <f t="shared" ca="1" si="59"/>
        <v>0</v>
      </c>
      <c r="AK67" s="5">
        <f t="shared" ca="1" si="59"/>
        <v>0</v>
      </c>
      <c r="AL67" s="5">
        <f t="shared" ca="1" si="59"/>
        <v>0</v>
      </c>
      <c r="AM67" s="5">
        <f t="shared" ca="1" si="59"/>
        <v>0</v>
      </c>
      <c r="AN67" s="5">
        <f t="shared" ca="1" si="59"/>
        <v>0</v>
      </c>
      <c r="AO67" s="5">
        <f t="shared" ca="1" si="59"/>
        <v>0</v>
      </c>
      <c r="AP67" s="5">
        <f t="shared" ca="1" si="59"/>
        <v>0</v>
      </c>
      <c r="AQ67" s="5">
        <f t="shared" ca="1" si="59"/>
        <v>0</v>
      </c>
      <c r="AR67" s="5">
        <f t="shared" ca="1" si="59"/>
        <v>0</v>
      </c>
      <c r="AS67" s="5">
        <f t="shared" ca="1" si="59"/>
        <v>0</v>
      </c>
      <c r="AT67" s="5">
        <f t="shared" ca="1" si="59"/>
        <v>0</v>
      </c>
      <c r="AU67" s="5">
        <f t="shared" ca="1" si="59"/>
        <v>0</v>
      </c>
      <c r="AV67" s="5">
        <f t="shared" ca="1" si="59"/>
        <v>0</v>
      </c>
      <c r="AW67" s="5">
        <f t="shared" ca="1" si="59"/>
        <v>0</v>
      </c>
      <c r="AX67" s="5">
        <f t="shared" ca="1" si="59"/>
        <v>0</v>
      </c>
      <c r="AY67" s="5">
        <f t="shared" ca="1" si="59"/>
        <v>0</v>
      </c>
      <c r="AZ67" s="5">
        <f t="shared" ca="1" si="59"/>
        <v>0</v>
      </c>
      <c r="BA67" s="5">
        <f t="shared" ca="1" si="59"/>
        <v>0</v>
      </c>
      <c r="BB67" s="5">
        <f t="shared" ca="1" si="59"/>
        <v>0</v>
      </c>
      <c r="BC67" s="5">
        <f t="shared" ca="1" si="59"/>
        <v>0</v>
      </c>
      <c r="BD67" s="5">
        <f t="shared" ca="1" si="59"/>
        <v>0</v>
      </c>
      <c r="BE67" s="5">
        <f t="shared" ca="1" si="59"/>
        <v>0</v>
      </c>
      <c r="BF67" s="5">
        <f t="shared" ca="1" si="59"/>
        <v>0</v>
      </c>
      <c r="BG67" s="5">
        <f t="shared" ca="1" si="59"/>
        <v>0</v>
      </c>
      <c r="BH67" s="5">
        <f t="shared" ca="1" si="59"/>
        <v>0</v>
      </c>
      <c r="BI67" s="5">
        <f t="shared" ca="1" si="59"/>
        <v>0</v>
      </c>
      <c r="BJ67" s="5">
        <f t="shared" ca="1" si="59"/>
        <v>0</v>
      </c>
      <c r="BK67" s="5">
        <f t="shared" ca="1" si="59"/>
        <v>0</v>
      </c>
      <c r="BL67" s="5">
        <f t="shared" ca="1" si="59"/>
        <v>0</v>
      </c>
      <c r="BM67" s="5">
        <f t="shared" ca="1" si="59"/>
        <v>0</v>
      </c>
      <c r="BN67" s="5">
        <f t="shared" ca="1" si="59"/>
        <v>0</v>
      </c>
      <c r="BO67" s="5">
        <f t="shared" ref="BO67:CD67" ca="1" si="60">BO65/(1-BookIncomeTax)-BO65</f>
        <v>0</v>
      </c>
      <c r="BP67" s="5">
        <f t="shared" ca="1" si="60"/>
        <v>0</v>
      </c>
      <c r="BQ67" s="5">
        <f t="shared" ca="1" si="60"/>
        <v>0</v>
      </c>
      <c r="BR67" s="5">
        <f t="shared" ca="1" si="60"/>
        <v>0</v>
      </c>
      <c r="BS67" s="5">
        <f t="shared" ca="1" si="60"/>
        <v>0</v>
      </c>
      <c r="BT67" s="5">
        <f t="shared" ca="1" si="60"/>
        <v>0</v>
      </c>
      <c r="BU67" s="5">
        <f t="shared" ca="1" si="60"/>
        <v>0</v>
      </c>
      <c r="BV67" s="5">
        <f t="shared" ca="1" si="60"/>
        <v>0</v>
      </c>
      <c r="BW67" s="5">
        <f t="shared" ca="1" si="60"/>
        <v>0</v>
      </c>
      <c r="BX67" s="5">
        <f t="shared" ca="1" si="60"/>
        <v>0</v>
      </c>
      <c r="BY67" s="5">
        <f t="shared" ca="1" si="60"/>
        <v>0</v>
      </c>
      <c r="BZ67" s="5">
        <f t="shared" ca="1" si="60"/>
        <v>0</v>
      </c>
      <c r="CA67" s="5">
        <f t="shared" ca="1" si="60"/>
        <v>0</v>
      </c>
      <c r="CB67" s="5">
        <f t="shared" ca="1" si="60"/>
        <v>0</v>
      </c>
      <c r="CC67" s="5">
        <f t="shared" ca="1" si="60"/>
        <v>0</v>
      </c>
      <c r="CD67" s="5">
        <f t="shared" ca="1" si="60"/>
        <v>0</v>
      </c>
      <c r="CE67" s="5"/>
    </row>
    <row r="68" spans="1:83" x14ac:dyDescent="0.25">
      <c r="A68" s="75" t="s">
        <v>131</v>
      </c>
      <c r="B68" s="91"/>
      <c r="C68" s="27">
        <f t="shared" ref="C68:BN68" ca="1" si="61">C65+C67</f>
        <v>0</v>
      </c>
      <c r="D68" s="27">
        <f t="shared" ca="1" si="61"/>
        <v>0</v>
      </c>
      <c r="E68" s="27">
        <f t="shared" ca="1" si="61"/>
        <v>0</v>
      </c>
      <c r="F68" s="27">
        <f t="shared" ca="1" si="61"/>
        <v>0</v>
      </c>
      <c r="G68" s="27">
        <f t="shared" ca="1" si="61"/>
        <v>0</v>
      </c>
      <c r="H68" s="27">
        <f t="shared" ca="1" si="61"/>
        <v>0</v>
      </c>
      <c r="I68" s="27">
        <f t="shared" ca="1" si="61"/>
        <v>0</v>
      </c>
      <c r="J68" s="27">
        <f t="shared" ca="1" si="61"/>
        <v>0</v>
      </c>
      <c r="K68" s="27">
        <f t="shared" ca="1" si="61"/>
        <v>0</v>
      </c>
      <c r="L68" s="27">
        <f t="shared" ca="1" si="61"/>
        <v>0</v>
      </c>
      <c r="M68" s="27">
        <f t="shared" ca="1" si="61"/>
        <v>0</v>
      </c>
      <c r="N68" s="27">
        <f t="shared" ca="1" si="61"/>
        <v>0</v>
      </c>
      <c r="O68" s="27">
        <f t="shared" ca="1" si="61"/>
        <v>0</v>
      </c>
      <c r="P68" s="27">
        <f t="shared" ca="1" si="61"/>
        <v>0</v>
      </c>
      <c r="Q68" s="27">
        <f t="shared" ca="1" si="61"/>
        <v>0</v>
      </c>
      <c r="R68" s="27">
        <f t="shared" ca="1" si="61"/>
        <v>0</v>
      </c>
      <c r="S68" s="27">
        <f t="shared" ca="1" si="61"/>
        <v>0</v>
      </c>
      <c r="T68" s="27">
        <f t="shared" ca="1" si="61"/>
        <v>0</v>
      </c>
      <c r="U68" s="27">
        <f t="shared" ca="1" si="61"/>
        <v>0</v>
      </c>
      <c r="V68" s="27">
        <f t="shared" ca="1" si="61"/>
        <v>0</v>
      </c>
      <c r="W68" s="27">
        <f t="shared" ca="1" si="61"/>
        <v>0</v>
      </c>
      <c r="X68" s="27">
        <f t="shared" ca="1" si="61"/>
        <v>0</v>
      </c>
      <c r="Y68" s="27">
        <f t="shared" ca="1" si="61"/>
        <v>0</v>
      </c>
      <c r="Z68" s="27">
        <f t="shared" ca="1" si="61"/>
        <v>0</v>
      </c>
      <c r="AA68" s="27">
        <f t="shared" ca="1" si="61"/>
        <v>0</v>
      </c>
      <c r="AB68" s="27">
        <f t="shared" ca="1" si="61"/>
        <v>0</v>
      </c>
      <c r="AC68" s="27">
        <f t="shared" ca="1" si="61"/>
        <v>0</v>
      </c>
      <c r="AD68" s="27">
        <f t="shared" ca="1" si="61"/>
        <v>0</v>
      </c>
      <c r="AE68" s="27">
        <f t="shared" ca="1" si="61"/>
        <v>0</v>
      </c>
      <c r="AF68" s="27">
        <f t="shared" ca="1" si="61"/>
        <v>0</v>
      </c>
      <c r="AG68" s="27">
        <f t="shared" ca="1" si="61"/>
        <v>0</v>
      </c>
      <c r="AH68" s="27">
        <f t="shared" ca="1" si="61"/>
        <v>0</v>
      </c>
      <c r="AI68" s="27">
        <f t="shared" ca="1" si="61"/>
        <v>0</v>
      </c>
      <c r="AJ68" s="27">
        <f t="shared" ca="1" si="61"/>
        <v>0</v>
      </c>
      <c r="AK68" s="27">
        <f t="shared" ca="1" si="61"/>
        <v>0</v>
      </c>
      <c r="AL68" s="27">
        <f t="shared" ca="1" si="61"/>
        <v>0</v>
      </c>
      <c r="AM68" s="27">
        <f t="shared" ca="1" si="61"/>
        <v>0</v>
      </c>
      <c r="AN68" s="27">
        <f t="shared" ca="1" si="61"/>
        <v>0</v>
      </c>
      <c r="AO68" s="27">
        <f t="shared" ca="1" si="61"/>
        <v>0</v>
      </c>
      <c r="AP68" s="27">
        <f t="shared" ca="1" si="61"/>
        <v>0</v>
      </c>
      <c r="AQ68" s="27">
        <f t="shared" ca="1" si="61"/>
        <v>0</v>
      </c>
      <c r="AR68" s="27">
        <f t="shared" ca="1" si="61"/>
        <v>0</v>
      </c>
      <c r="AS68" s="27">
        <f t="shared" ca="1" si="61"/>
        <v>0</v>
      </c>
      <c r="AT68" s="27">
        <f t="shared" ca="1" si="61"/>
        <v>0</v>
      </c>
      <c r="AU68" s="27">
        <f t="shared" ca="1" si="61"/>
        <v>0</v>
      </c>
      <c r="AV68" s="27">
        <f t="shared" ca="1" si="61"/>
        <v>0</v>
      </c>
      <c r="AW68" s="27">
        <f t="shared" ca="1" si="61"/>
        <v>0</v>
      </c>
      <c r="AX68" s="27">
        <f t="shared" ca="1" si="61"/>
        <v>0</v>
      </c>
      <c r="AY68" s="27">
        <f t="shared" ca="1" si="61"/>
        <v>0</v>
      </c>
      <c r="AZ68" s="27">
        <f t="shared" ca="1" si="61"/>
        <v>0</v>
      </c>
      <c r="BA68" s="27">
        <f t="shared" ca="1" si="61"/>
        <v>0</v>
      </c>
      <c r="BB68" s="27">
        <f t="shared" ca="1" si="61"/>
        <v>0</v>
      </c>
      <c r="BC68" s="27">
        <f t="shared" ca="1" si="61"/>
        <v>0</v>
      </c>
      <c r="BD68" s="27">
        <f t="shared" ca="1" si="61"/>
        <v>0</v>
      </c>
      <c r="BE68" s="27">
        <f t="shared" ca="1" si="61"/>
        <v>0</v>
      </c>
      <c r="BF68" s="27">
        <f t="shared" ca="1" si="61"/>
        <v>0</v>
      </c>
      <c r="BG68" s="27">
        <f t="shared" ca="1" si="61"/>
        <v>0</v>
      </c>
      <c r="BH68" s="27">
        <f t="shared" ca="1" si="61"/>
        <v>0</v>
      </c>
      <c r="BI68" s="27">
        <f t="shared" ca="1" si="61"/>
        <v>0</v>
      </c>
      <c r="BJ68" s="27">
        <f t="shared" ca="1" si="61"/>
        <v>0</v>
      </c>
      <c r="BK68" s="27">
        <f t="shared" ca="1" si="61"/>
        <v>0</v>
      </c>
      <c r="BL68" s="27">
        <f t="shared" ca="1" si="61"/>
        <v>0</v>
      </c>
      <c r="BM68" s="27">
        <f t="shared" ca="1" si="61"/>
        <v>0</v>
      </c>
      <c r="BN68" s="27">
        <f t="shared" ca="1" si="61"/>
        <v>0</v>
      </c>
      <c r="BO68" s="27">
        <f t="shared" ref="BO68:CD68" ca="1" si="62">BO65+BO67</f>
        <v>0</v>
      </c>
      <c r="BP68" s="27">
        <f t="shared" ca="1" si="62"/>
        <v>0</v>
      </c>
      <c r="BQ68" s="27">
        <f t="shared" ca="1" si="62"/>
        <v>0</v>
      </c>
      <c r="BR68" s="27">
        <f t="shared" ca="1" si="62"/>
        <v>0</v>
      </c>
      <c r="BS68" s="27">
        <f t="shared" ca="1" si="62"/>
        <v>0</v>
      </c>
      <c r="BT68" s="27">
        <f t="shared" ca="1" si="62"/>
        <v>0</v>
      </c>
      <c r="BU68" s="27">
        <f t="shared" ca="1" si="62"/>
        <v>0</v>
      </c>
      <c r="BV68" s="27">
        <f t="shared" ca="1" si="62"/>
        <v>0</v>
      </c>
      <c r="BW68" s="27">
        <f t="shared" ca="1" si="62"/>
        <v>0</v>
      </c>
      <c r="BX68" s="27">
        <f t="shared" ca="1" si="62"/>
        <v>0</v>
      </c>
      <c r="BY68" s="27">
        <f t="shared" ca="1" si="62"/>
        <v>0</v>
      </c>
      <c r="BZ68" s="27">
        <f t="shared" ca="1" si="62"/>
        <v>0</v>
      </c>
      <c r="CA68" s="27">
        <f t="shared" ca="1" si="62"/>
        <v>0</v>
      </c>
      <c r="CB68" s="27">
        <f t="shared" ca="1" si="62"/>
        <v>0</v>
      </c>
      <c r="CC68" s="27">
        <f t="shared" ca="1" si="62"/>
        <v>0</v>
      </c>
      <c r="CD68" s="27">
        <f t="shared" ca="1" si="62"/>
        <v>0</v>
      </c>
      <c r="CE68" s="5"/>
    </row>
    <row r="69" spans="1:83" ht="16.5" thickBot="1" x14ac:dyDescent="0.3">
      <c r="A69" s="16"/>
      <c r="B69" s="11"/>
      <c r="C69" s="11"/>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31"/>
    </row>
    <row r="70" spans="1:83" x14ac:dyDescent="0.25">
      <c r="A70" s="93" t="s">
        <v>133</v>
      </c>
      <c r="B70" s="50">
        <f ca="1">NPV('LookUp Ranges'!$B$137,D68:OFFSET($D$68,0,(Inservice-FirstYear+'Depreciation-Alt#3'!$C$1)-1))+C68</f>
        <v>0</v>
      </c>
      <c r="C70" s="469"/>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ht="16.5" thickBot="1" x14ac:dyDescent="0.3">
      <c r="A71" s="94" t="str">
        <f>"(Discounted at "&amp;TEXT(WACC,"0.00%")&amp;" WACC rate)"</f>
        <v>(Discounted at 6.62% WACC rate)</v>
      </c>
      <c r="B71" s="95"/>
    </row>
  </sheetData>
  <mergeCells count="2">
    <mergeCell ref="A2:B2"/>
    <mergeCell ref="A3:B3"/>
  </mergeCells>
  <conditionalFormatting sqref="E14:CD14 D66:CD70 D4:CD7 D56:CD59 D37:CD54 D10:CD13 D15:CD35">
    <cfRule type="expression" dxfId="631" priority="711">
      <formula>$D$4=""</formula>
    </cfRule>
  </conditionalFormatting>
  <conditionalFormatting sqref="E66:CD70 E56:CD59 E4:CD7 E37:CD54 E10:CD35">
    <cfRule type="expression" dxfId="630" priority="710">
      <formula>$E$4=""</formula>
    </cfRule>
  </conditionalFormatting>
  <conditionalFormatting sqref="F66:CD70 F56:CD59 F4:CD7 F37:CD54 F10:CD35">
    <cfRule type="expression" dxfId="629" priority="709">
      <formula>$F$4=""</formula>
    </cfRule>
  </conditionalFormatting>
  <conditionalFormatting sqref="G66:CD70 G56:CD59 G4:CD7 G37:CD54 G10:CD35">
    <cfRule type="expression" dxfId="628" priority="708">
      <formula>$G$4=""</formula>
    </cfRule>
  </conditionalFormatting>
  <conditionalFormatting sqref="H66:CD70 H56:CD59 H4:CD7 H37:CD54 H10:CD35">
    <cfRule type="expression" dxfId="627" priority="707">
      <formula>$H$4=""</formula>
    </cfRule>
  </conditionalFormatting>
  <conditionalFormatting sqref="I66:CD70 I56:CD59 I4:CD7 I37:CD54 I10:CD35">
    <cfRule type="expression" dxfId="626" priority="706">
      <formula>$I$4=""</formula>
    </cfRule>
  </conditionalFormatting>
  <conditionalFormatting sqref="J66:CD70 J56:CD59 J4:CD7 J37:CD54 J10:CD35">
    <cfRule type="expression" dxfId="625" priority="705">
      <formula>$J$4=""</formula>
    </cfRule>
  </conditionalFormatting>
  <conditionalFormatting sqref="K66:CD70 K56:CD59 K4:CD7 K37:CD54 K10:CD35">
    <cfRule type="expression" dxfId="624" priority="704">
      <formula>$K$4=""</formula>
    </cfRule>
  </conditionalFormatting>
  <conditionalFormatting sqref="L66:CD70 L56:CD59 L4:CD7 L37:CD54 L10:CD35">
    <cfRule type="expression" dxfId="623" priority="703">
      <formula>$L$4=""</formula>
    </cfRule>
  </conditionalFormatting>
  <conditionalFormatting sqref="M66:CD70 M56:CD59 M4:CD7 M37:CD54 M10:CD35">
    <cfRule type="expression" dxfId="622" priority="702">
      <formula>$M$4=""</formula>
    </cfRule>
  </conditionalFormatting>
  <conditionalFormatting sqref="N66:CD70 N56:CD59 N4:CD7 N37:CD54 N10:CD35">
    <cfRule type="expression" dxfId="621" priority="701">
      <formula>$N$4=""</formula>
    </cfRule>
  </conditionalFormatting>
  <conditionalFormatting sqref="O66:CD70 O56:CD59 O4:CD7 O37:CD54 O10:CD35">
    <cfRule type="expression" dxfId="620" priority="700">
      <formula>$O$4=""</formula>
    </cfRule>
  </conditionalFormatting>
  <conditionalFormatting sqref="P66:CD70 P56:CD59 P4:CD7 P37:CD54 P10:CD35">
    <cfRule type="expression" dxfId="619" priority="699">
      <formula>$P$4=""</formula>
    </cfRule>
  </conditionalFormatting>
  <conditionalFormatting sqref="Q66:CD70 Q56:CD59 Q4:CD7 Q37:CD54 Q10:CD35">
    <cfRule type="expression" dxfId="618" priority="698">
      <formula>$Q$4=""</formula>
    </cfRule>
  </conditionalFormatting>
  <conditionalFormatting sqref="R66:CD70 R56:CD59 R4:CD7 R37:CD54 R10:CD35">
    <cfRule type="expression" dxfId="617" priority="697">
      <formula>$R$4=""</formula>
    </cfRule>
  </conditionalFormatting>
  <conditionalFormatting sqref="S66:CD70 S56:CD59 S4:CD7 S37:CD54 S10:CD35">
    <cfRule type="expression" dxfId="616" priority="696">
      <formula>$S$4=""</formula>
    </cfRule>
  </conditionalFormatting>
  <conditionalFormatting sqref="T66:CD70 T56:CD59 T4:CD7 T37:CD54 T10:CD35">
    <cfRule type="expression" dxfId="615" priority="695">
      <formula>$T$4=""</formula>
    </cfRule>
  </conditionalFormatting>
  <conditionalFormatting sqref="U66:CD70 U56:CD59 U4:CD7 U37:CD54 U10:CD35">
    <cfRule type="expression" dxfId="614" priority="694">
      <formula>$U$4=""</formula>
    </cfRule>
  </conditionalFormatting>
  <conditionalFormatting sqref="V66:CD70 V56:CD59 V4:CD7 V37:CD54 V10:CD35">
    <cfRule type="expression" dxfId="613" priority="693">
      <formula>$V$4=""</formula>
    </cfRule>
  </conditionalFormatting>
  <conditionalFormatting sqref="W66:CD70 W56:CD59 W4:CD7 W37:CD54 W10:CD35">
    <cfRule type="expression" dxfId="612" priority="692">
      <formula>$W$4=""</formula>
    </cfRule>
  </conditionalFormatting>
  <conditionalFormatting sqref="X66:CD70 X56:CD59 X4:CD7 X37:CD54 X10:CD35">
    <cfRule type="expression" dxfId="611" priority="691">
      <formula>$X$4=""</formula>
    </cfRule>
  </conditionalFormatting>
  <conditionalFormatting sqref="Y66:CD70 Y56:CD59 Y4:CD7 Y37:CD54 Y10:CD35">
    <cfRule type="expression" dxfId="610" priority="690">
      <formula>$Y$4=""</formula>
    </cfRule>
  </conditionalFormatting>
  <conditionalFormatting sqref="Z66:CD70 Z56:CD59 Z4:CD7 Z37:CD54 Z10:CD35">
    <cfRule type="expression" dxfId="609" priority="689">
      <formula>$Z$4=""</formula>
    </cfRule>
  </conditionalFormatting>
  <conditionalFormatting sqref="AA66:CD70 AA56:CD59 AA4:CD7 AA37:CD54 AA10:CD35">
    <cfRule type="expression" dxfId="608" priority="688">
      <formula>$AA$4=""</formula>
    </cfRule>
  </conditionalFormatting>
  <conditionalFormatting sqref="AY66:CD70 AY56:CD59 AY4:CD7 AY37:CD54 AY10:CD35">
    <cfRule type="expression" dxfId="607" priority="664">
      <formula>$AY$4=""</formula>
    </cfRule>
  </conditionalFormatting>
  <conditionalFormatting sqref="AX66:CD70 AX56:CD59 AX4:CD7 AX37:CD54 AX10:CD35">
    <cfRule type="expression" dxfId="606" priority="665">
      <formula>$AX$4=""</formula>
    </cfRule>
  </conditionalFormatting>
  <conditionalFormatting sqref="AW66:CD70 AW56:CD59 AW4:CD7 AW37:CD54 AW10:CD35">
    <cfRule type="expression" dxfId="605" priority="666">
      <formula>$AW$4=""</formula>
    </cfRule>
  </conditionalFormatting>
  <conditionalFormatting sqref="AV66:CD70 AV56:CD59 AV4:CD7 AV37:CD54 AV10:CD35">
    <cfRule type="expression" dxfId="604" priority="667">
      <formula>$AV$4=""</formula>
    </cfRule>
  </conditionalFormatting>
  <conditionalFormatting sqref="AU66:CD70 AU56:CD59 AU4:CD7 AU37:CD54 AU10:CD35">
    <cfRule type="expression" dxfId="603" priority="668">
      <formula>$AU$4=""</formula>
    </cfRule>
  </conditionalFormatting>
  <conditionalFormatting sqref="AT66:CD70 AT56:CD59 AT4:CD7 AT37:CD54 AT10:CD35">
    <cfRule type="expression" dxfId="602" priority="669">
      <formula>$AT$4=""</formula>
    </cfRule>
  </conditionalFormatting>
  <conditionalFormatting sqref="AS66:CD70 AS56:CD59 AS4:CD7 AS37:CD54 AS10:CD35">
    <cfRule type="expression" dxfId="601" priority="670">
      <formula>$AS$4=""</formula>
    </cfRule>
  </conditionalFormatting>
  <conditionalFormatting sqref="AR66:CD70 AR56:CD59 AR4:CD7 AR37:CD54 AR10:CD35">
    <cfRule type="expression" dxfId="600" priority="671">
      <formula>$AR$4=""</formula>
    </cfRule>
  </conditionalFormatting>
  <conditionalFormatting sqref="AQ66:CD70 AQ56:CD59 AQ4:CD7 AQ37:CD54 AQ10:CD35">
    <cfRule type="expression" dxfId="599" priority="672">
      <formula>$AQ$4=""</formula>
    </cfRule>
  </conditionalFormatting>
  <conditionalFormatting sqref="AP66:CD70 AP56:CD59 AP4:CD7 AP37:CD54 AP10:CD35">
    <cfRule type="expression" dxfId="598" priority="673">
      <formula>$AP$4=""</formula>
    </cfRule>
  </conditionalFormatting>
  <conditionalFormatting sqref="AO66:CD70 AO56:CD59 AO4:CD7 AO37:CD54 AO10:CD35">
    <cfRule type="expression" dxfId="597" priority="674">
      <formula>$AO$4=""</formula>
    </cfRule>
  </conditionalFormatting>
  <conditionalFormatting sqref="AN66:CD70 AN56:CD59 AN4:CD7 AN37:CD54 AN10:CD35">
    <cfRule type="expression" dxfId="596" priority="675">
      <formula>$AN$4=""</formula>
    </cfRule>
  </conditionalFormatting>
  <conditionalFormatting sqref="AM66:CD70 AM56:CD59 AM4:CD7 AM37:CD54 AM10:CD35">
    <cfRule type="expression" dxfId="595" priority="676">
      <formula>$AM$4=""</formula>
    </cfRule>
  </conditionalFormatting>
  <conditionalFormatting sqref="AL66:CD70 AL56:CD59 AL4:CD7 AL37:CD54 AL10:CD35">
    <cfRule type="expression" dxfId="594" priority="677">
      <formula>$AL$4=""</formula>
    </cfRule>
  </conditionalFormatting>
  <conditionalFormatting sqref="AK66:CD70 AK56:CD59 AK4:CD7 AK37:CD54 AK10:CD35">
    <cfRule type="expression" dxfId="593" priority="678">
      <formula>$AK$4=""</formula>
    </cfRule>
  </conditionalFormatting>
  <conditionalFormatting sqref="AJ66:CD70 AJ56:CD59 AJ4:CD7 AJ37:CD54 AJ10:CD35">
    <cfRule type="expression" dxfId="592" priority="679">
      <formula>$AJ$4=""</formula>
    </cfRule>
  </conditionalFormatting>
  <conditionalFormatting sqref="AI66:CD70 AI56:CD59 AI4:CD7 AI37:CD54 AI10:CD35">
    <cfRule type="expression" dxfId="591" priority="680">
      <formula>$AI$4=""</formula>
    </cfRule>
  </conditionalFormatting>
  <conditionalFormatting sqref="AH66:CD70 AH56:CD59 AH4:CD7 AH37:CD54 AH10:CD35">
    <cfRule type="expression" dxfId="590" priority="681">
      <formula>$AH$4=""</formula>
    </cfRule>
  </conditionalFormatting>
  <conditionalFormatting sqref="AG66:CD70 AG56:CD59 AG4:CD7 AG37:CD54 AG10:CD35">
    <cfRule type="expression" dxfId="589" priority="682">
      <formula>$AG$4=""</formula>
    </cfRule>
  </conditionalFormatting>
  <conditionalFormatting sqref="AF66:CD70 AF56:CD59 AF4:CD7 AF37:CD54 AF10:CD35">
    <cfRule type="expression" dxfId="588" priority="683">
      <formula>$AF$4=""</formula>
    </cfRule>
  </conditionalFormatting>
  <conditionalFormatting sqref="AE66:CD70 AE56:CD59 AE4:CD7 AE37:CD54 AE10:CD35">
    <cfRule type="expression" dxfId="587" priority="684">
      <formula>$AE$4=""</formula>
    </cfRule>
  </conditionalFormatting>
  <conditionalFormatting sqref="AD66:CD70 AD56:CD59 AD4:CD7 AD37:CD54 AD10:CD35">
    <cfRule type="expression" dxfId="586" priority="685">
      <formula>$AD$4=""</formula>
    </cfRule>
  </conditionalFormatting>
  <conditionalFormatting sqref="AC66:CD70 AC56:CD59 AC4:CD7 AC37:CD54 AC10:CD35">
    <cfRule type="expression" dxfId="585" priority="686">
      <formula>$AC$4=""</formula>
    </cfRule>
  </conditionalFormatting>
  <conditionalFormatting sqref="AB66:CD70 AB56:CD59 AB4:CD7 AB37:CD54 AB10:CD35">
    <cfRule type="expression" dxfId="584" priority="687">
      <formula>$AB$4=""</formula>
    </cfRule>
  </conditionalFormatting>
  <conditionalFormatting sqref="BA66:CD70 BA56:CD59 BA4:CD7 BA37:CD54 BA10:CD35">
    <cfRule type="expression" dxfId="583" priority="662">
      <formula>$BA$4=""</formula>
    </cfRule>
  </conditionalFormatting>
  <conditionalFormatting sqref="BO66:CD70 BO56:CD59 BO4:CD7 BO37:CD54 BO10:CD35">
    <cfRule type="expression" dxfId="582" priority="648">
      <formula>$BO$4=""</formula>
    </cfRule>
  </conditionalFormatting>
  <conditionalFormatting sqref="BN66:CD70 BN56:CD59 BN4:CD7 BN37:CD54 BN10:CD35">
    <cfRule type="expression" dxfId="581" priority="649">
      <formula>$BN$4=""</formula>
    </cfRule>
  </conditionalFormatting>
  <conditionalFormatting sqref="BM66:CD70 BM56:CD59 BM4:CD7 BM37:CD54 BM10:CD35">
    <cfRule type="expression" dxfId="580" priority="650">
      <formula>$BM$4=""</formula>
    </cfRule>
  </conditionalFormatting>
  <conditionalFormatting sqref="BL66:CD70 BL56:CD59 BL4:CD7 BL37:CD54 BL10:CD35">
    <cfRule type="expression" dxfId="579" priority="651">
      <formula>$BL$4=""</formula>
    </cfRule>
  </conditionalFormatting>
  <conditionalFormatting sqref="BK66:CD70 BK56:CD59 BK4:CD7 BK37:CD54 BK10:CD35">
    <cfRule type="expression" dxfId="578" priority="652">
      <formula>$BK$4=""</formula>
    </cfRule>
  </conditionalFormatting>
  <conditionalFormatting sqref="BJ66:CD70 BJ56:CD59 BJ4:CD7 BJ37:CD54 BJ10:CD35">
    <cfRule type="expression" dxfId="577" priority="653">
      <formula>$BJ$4=""</formula>
    </cfRule>
  </conditionalFormatting>
  <conditionalFormatting sqref="BI66:CD70 BI56:CD59 BI4:CD7 BI37:CD54 BI10:CD35">
    <cfRule type="expression" dxfId="576" priority="654">
      <formula>$BI$4=""</formula>
    </cfRule>
  </conditionalFormatting>
  <conditionalFormatting sqref="BH66:CD70 BH56:CD59 BH4:CD7 BH37:CD54 BH10:CD35">
    <cfRule type="expression" dxfId="575" priority="655">
      <formula>$BH$4=""</formula>
    </cfRule>
  </conditionalFormatting>
  <conditionalFormatting sqref="BG66:CD70 BG56:CD59 BG4:CD7 BG37:CD54 BG10:CD35">
    <cfRule type="expression" dxfId="574" priority="656">
      <formula>$BG$4=""</formula>
    </cfRule>
  </conditionalFormatting>
  <conditionalFormatting sqref="BF66:CD70 BF56:CD59 BF4:CD7 BF37:CD54 BF10:CD35">
    <cfRule type="expression" dxfId="573" priority="657">
      <formula>$BF$4=""</formula>
    </cfRule>
  </conditionalFormatting>
  <conditionalFormatting sqref="BE66:CD70 BE56:CD59 BE4:CD7 BE37:CD54 BE10:CD35">
    <cfRule type="expression" dxfId="572" priority="658">
      <formula>$BE$4=""</formula>
    </cfRule>
  </conditionalFormatting>
  <conditionalFormatting sqref="BD66:CD70 BD56:CD59 BD4:CD7 BD37:CD54 BD10:CD35">
    <cfRule type="expression" dxfId="571" priority="659">
      <formula>$BD$4=""</formula>
    </cfRule>
  </conditionalFormatting>
  <conditionalFormatting sqref="BB66:CD70 BB56:CD59 BB4:CD7 BB37:CD54 BB10:CD35">
    <cfRule type="expression" dxfId="570" priority="661">
      <formula>$BB$4=""</formula>
    </cfRule>
  </conditionalFormatting>
  <conditionalFormatting sqref="AZ66:CD70 AZ56:CD59 AZ4:CD7 AZ37:CD54 AZ10:CD35">
    <cfRule type="expression" dxfId="569" priority="663">
      <formula>$AZ$4=""</formula>
    </cfRule>
  </conditionalFormatting>
  <conditionalFormatting sqref="CD66:CD70 CD56:CD59 CD4:CD7 CD37:CD54 CD10:CD35">
    <cfRule type="expression" dxfId="568" priority="633">
      <formula>$CD$4=""</formula>
    </cfRule>
  </conditionalFormatting>
  <conditionalFormatting sqref="BP66:CD70 BP56:CD59 BP4:CD7 BP37:CD54 BP10:CD35">
    <cfRule type="expression" dxfId="567" priority="647">
      <formula>$BP$4=""</formula>
    </cfRule>
  </conditionalFormatting>
  <conditionalFormatting sqref="BQ66:CD70 BQ56:CD59 BQ4:CD7 BQ37:CD54 BQ10:CD35">
    <cfRule type="expression" dxfId="566" priority="646">
      <formula>$BQ$4=""</formula>
    </cfRule>
  </conditionalFormatting>
  <conditionalFormatting sqref="BR66:CD70 BR56:CD59 BR4:CD7 BR37:CD54 BR10:CD35">
    <cfRule type="expression" dxfId="565" priority="645">
      <formula>$BR$4=""</formula>
    </cfRule>
  </conditionalFormatting>
  <conditionalFormatting sqref="BS66:CD70 BS56:CD59 BS4:CD7 BS37:CD54 BS10:CD35">
    <cfRule type="expression" dxfId="564" priority="644">
      <formula>$BS$4=""</formula>
    </cfRule>
  </conditionalFormatting>
  <conditionalFormatting sqref="BT66:CD70 BT56:CD59 BT4:CD7 BT37:CD54 BT10:CD35">
    <cfRule type="expression" dxfId="563" priority="643">
      <formula>$BT$4=""</formula>
    </cfRule>
  </conditionalFormatting>
  <conditionalFormatting sqref="BU66:CD70 BU56:CD59 BU4:CD7 BU37:CD54 BU10:CD35">
    <cfRule type="expression" dxfId="562" priority="642">
      <formula>$BU$4=""</formula>
    </cfRule>
  </conditionalFormatting>
  <conditionalFormatting sqref="BV66:CD70 BV56:CD59 BV4:CD7 BV37:CD54 BV10:CD35">
    <cfRule type="expression" dxfId="561" priority="641">
      <formula>$BV$4=""</formula>
    </cfRule>
  </conditionalFormatting>
  <conditionalFormatting sqref="BW66:CD70 BW56:CD59 BW4:CD7 BW37:CD54 BW10:CD35">
    <cfRule type="expression" dxfId="560" priority="640">
      <formula>$BW$4=""</formula>
    </cfRule>
  </conditionalFormatting>
  <conditionalFormatting sqref="BX66:CD70 BX56:CD59 BX4:CD7 BX37:CD54 BX10:CD35">
    <cfRule type="expression" dxfId="559" priority="639">
      <formula>$BX$4=""</formula>
    </cfRule>
  </conditionalFormatting>
  <conditionalFormatting sqref="BY66:CD70 BY56:CD59 BY4:CD7 BY37:CD54 BY10:CD35">
    <cfRule type="expression" dxfId="558" priority="638">
      <formula>$BY$4=""</formula>
    </cfRule>
  </conditionalFormatting>
  <conditionalFormatting sqref="BZ66:CD70 BZ56:CD59 BZ4:CD7 BZ37:CD54 BZ10:CD35">
    <cfRule type="expression" dxfId="557" priority="637">
      <formula>$BZ$4=""</formula>
    </cfRule>
  </conditionalFormatting>
  <conditionalFormatting sqref="CA66:CD70 CA56:CD59 CA4:CD7 CA37:CD54 CA10:CD35">
    <cfRule type="expression" dxfId="556" priority="636">
      <formula>$CA$4=""</formula>
    </cfRule>
  </conditionalFormatting>
  <conditionalFormatting sqref="CB66:CD70 CB56:CD59 CB4:CD7 CB37:CD54 CB10:CD35">
    <cfRule type="expression" dxfId="555" priority="635">
      <formula>$CB$4=""</formula>
    </cfRule>
  </conditionalFormatting>
  <conditionalFormatting sqref="CC66:CD70 CC56:CD59 CC4:CD7 CC37:CD54 CC10:CD35">
    <cfRule type="expression" dxfId="554" priority="634">
      <formula>$CC$4=""</formula>
    </cfRule>
  </conditionalFormatting>
  <conditionalFormatting sqref="BC66:CD70 BC56:CD59 BC4:CD7 BC37:CD54 BC10:CD35">
    <cfRule type="expression" dxfId="553" priority="660">
      <formula>$BC$4=""</formula>
    </cfRule>
  </conditionalFormatting>
  <conditionalFormatting sqref="D60:CD60">
    <cfRule type="expression" dxfId="552" priority="632">
      <formula>$D$4=""</formula>
    </cfRule>
  </conditionalFormatting>
  <conditionalFormatting sqref="E60:CD60">
    <cfRule type="expression" dxfId="551" priority="631">
      <formula>$E$4=""</formula>
    </cfRule>
  </conditionalFormatting>
  <conditionalFormatting sqref="F60:CD60">
    <cfRule type="expression" dxfId="550" priority="630">
      <formula>$F$4=""</formula>
    </cfRule>
  </conditionalFormatting>
  <conditionalFormatting sqref="G60:CD60">
    <cfRule type="expression" dxfId="549" priority="629">
      <formula>$G$4=""</formula>
    </cfRule>
  </conditionalFormatting>
  <conditionalFormatting sqref="H60:CD60">
    <cfRule type="expression" dxfId="548" priority="628">
      <formula>$H$4=""</formula>
    </cfRule>
  </conditionalFormatting>
  <conditionalFormatting sqref="I60:CD60">
    <cfRule type="expression" dxfId="547" priority="627">
      <formula>$I$4=""</formula>
    </cfRule>
  </conditionalFormatting>
  <conditionalFormatting sqref="J60:CD60">
    <cfRule type="expression" dxfId="546" priority="626">
      <formula>$J$4=""</formula>
    </cfRule>
  </conditionalFormatting>
  <conditionalFormatting sqref="K60:CD60">
    <cfRule type="expression" dxfId="545" priority="625">
      <formula>$K$4=""</formula>
    </cfRule>
  </conditionalFormatting>
  <conditionalFormatting sqref="L60:CD60">
    <cfRule type="expression" dxfId="544" priority="624">
      <formula>$L$4=""</formula>
    </cfRule>
  </conditionalFormatting>
  <conditionalFormatting sqref="M60:CD60">
    <cfRule type="expression" dxfId="543" priority="623">
      <formula>$M$4=""</formula>
    </cfRule>
  </conditionalFormatting>
  <conditionalFormatting sqref="N60:CD60">
    <cfRule type="expression" dxfId="542" priority="622">
      <formula>$N$4=""</formula>
    </cfRule>
  </conditionalFormatting>
  <conditionalFormatting sqref="O60:CD60">
    <cfRule type="expression" dxfId="541" priority="621">
      <formula>$O$4=""</formula>
    </cfRule>
  </conditionalFormatting>
  <conditionalFormatting sqref="P60:CD60">
    <cfRule type="expression" dxfId="540" priority="620">
      <formula>$P$4=""</formula>
    </cfRule>
  </conditionalFormatting>
  <conditionalFormatting sqref="Q60:CD60">
    <cfRule type="expression" dxfId="539" priority="619">
      <formula>$Q$4=""</formula>
    </cfRule>
  </conditionalFormatting>
  <conditionalFormatting sqref="R60:CD60">
    <cfRule type="expression" dxfId="538" priority="618">
      <formula>$R$4=""</formula>
    </cfRule>
  </conditionalFormatting>
  <conditionalFormatting sqref="S60:CD60">
    <cfRule type="expression" dxfId="537" priority="617">
      <formula>$S$4=""</formula>
    </cfRule>
  </conditionalFormatting>
  <conditionalFormatting sqref="T60:CD60">
    <cfRule type="expression" dxfId="536" priority="616">
      <formula>$T$4=""</formula>
    </cfRule>
  </conditionalFormatting>
  <conditionalFormatting sqref="U60:CD60">
    <cfRule type="expression" dxfId="535" priority="615">
      <formula>$U$4=""</formula>
    </cfRule>
  </conditionalFormatting>
  <conditionalFormatting sqref="V60:CD60">
    <cfRule type="expression" dxfId="534" priority="614">
      <formula>$V$4=""</formula>
    </cfRule>
  </conditionalFormatting>
  <conditionalFormatting sqref="W60:CD60">
    <cfRule type="expression" dxfId="533" priority="613">
      <formula>$W$4=""</formula>
    </cfRule>
  </conditionalFormatting>
  <conditionalFormatting sqref="X60:CD60">
    <cfRule type="expression" dxfId="532" priority="612">
      <formula>$X$4=""</formula>
    </cfRule>
  </conditionalFormatting>
  <conditionalFormatting sqref="Y60:CD60">
    <cfRule type="expression" dxfId="531" priority="611">
      <formula>$Y$4=""</formula>
    </cfRule>
  </conditionalFormatting>
  <conditionalFormatting sqref="Z60:CD60">
    <cfRule type="expression" dxfId="530" priority="610">
      <formula>$Z$4=""</formula>
    </cfRule>
  </conditionalFormatting>
  <conditionalFormatting sqref="AA60:CD60">
    <cfRule type="expression" dxfId="529" priority="609">
      <formula>$AA$4=""</formula>
    </cfRule>
  </conditionalFormatting>
  <conditionalFormatting sqref="AY60:CD60">
    <cfRule type="expression" dxfId="528" priority="585">
      <formula>$AY$4=""</formula>
    </cfRule>
  </conditionalFormatting>
  <conditionalFormatting sqref="AX60:CD60">
    <cfRule type="expression" dxfId="527" priority="586">
      <formula>$AX$4=""</formula>
    </cfRule>
  </conditionalFormatting>
  <conditionalFormatting sqref="AW60:CD60">
    <cfRule type="expression" dxfId="526" priority="587">
      <formula>$AW$4=""</formula>
    </cfRule>
  </conditionalFormatting>
  <conditionalFormatting sqref="AV60:CD60">
    <cfRule type="expression" dxfId="525" priority="588">
      <formula>$AV$4=""</formula>
    </cfRule>
  </conditionalFormatting>
  <conditionalFormatting sqref="AU60:CD60">
    <cfRule type="expression" dxfId="524" priority="589">
      <formula>$AU$4=""</formula>
    </cfRule>
  </conditionalFormatting>
  <conditionalFormatting sqref="AT60:CD60">
    <cfRule type="expression" dxfId="523" priority="590">
      <formula>$AT$4=""</formula>
    </cfRule>
  </conditionalFormatting>
  <conditionalFormatting sqref="AS60:CD60">
    <cfRule type="expression" dxfId="522" priority="591">
      <formula>$AS$4=""</formula>
    </cfRule>
  </conditionalFormatting>
  <conditionalFormatting sqref="AR60:CD60">
    <cfRule type="expression" dxfId="521" priority="592">
      <formula>$AR$4=""</formula>
    </cfRule>
  </conditionalFormatting>
  <conditionalFormatting sqref="AQ60:CD60">
    <cfRule type="expression" dxfId="520" priority="593">
      <formula>$AQ$4=""</formula>
    </cfRule>
  </conditionalFormatting>
  <conditionalFormatting sqref="AP60:CD60">
    <cfRule type="expression" dxfId="519" priority="594">
      <formula>$AP$4=""</formula>
    </cfRule>
  </conditionalFormatting>
  <conditionalFormatting sqref="AO60:CD60">
    <cfRule type="expression" dxfId="518" priority="595">
      <formula>$AO$4=""</formula>
    </cfRule>
  </conditionalFormatting>
  <conditionalFormatting sqref="AN60:CD60">
    <cfRule type="expression" dxfId="517" priority="596">
      <formula>$AN$4=""</formula>
    </cfRule>
  </conditionalFormatting>
  <conditionalFormatting sqref="AM60:CD60">
    <cfRule type="expression" dxfId="516" priority="597">
      <formula>$AM$4=""</formula>
    </cfRule>
  </conditionalFormatting>
  <conditionalFormatting sqref="AL60:CD60">
    <cfRule type="expression" dxfId="515" priority="598">
      <formula>$AL$4=""</formula>
    </cfRule>
  </conditionalFormatting>
  <conditionalFormatting sqref="AK60:CD60">
    <cfRule type="expression" dxfId="514" priority="599">
      <formula>$AK$4=""</formula>
    </cfRule>
  </conditionalFormatting>
  <conditionalFormatting sqref="AJ60:CD60">
    <cfRule type="expression" dxfId="513" priority="600">
      <formula>$AJ$4=""</formula>
    </cfRule>
  </conditionalFormatting>
  <conditionalFormatting sqref="AI60:CD60">
    <cfRule type="expression" dxfId="512" priority="601">
      <formula>$AI$4=""</formula>
    </cfRule>
  </conditionalFormatting>
  <conditionalFormatting sqref="AH60:CD60">
    <cfRule type="expression" dxfId="511" priority="602">
      <formula>$AH$4=""</formula>
    </cfRule>
  </conditionalFormatting>
  <conditionalFormatting sqref="AG60:CD60">
    <cfRule type="expression" dxfId="510" priority="603">
      <formula>$AG$4=""</formula>
    </cfRule>
  </conditionalFormatting>
  <conditionalFormatting sqref="AF60:CD60">
    <cfRule type="expression" dxfId="509" priority="604">
      <formula>$AF$4=""</formula>
    </cfRule>
  </conditionalFormatting>
  <conditionalFormatting sqref="AE60:CD60">
    <cfRule type="expression" dxfId="508" priority="605">
      <formula>$AE$4=""</formula>
    </cfRule>
  </conditionalFormatting>
  <conditionalFormatting sqref="AD60:CD60">
    <cfRule type="expression" dxfId="507" priority="606">
      <formula>$AD$4=""</formula>
    </cfRule>
  </conditionalFormatting>
  <conditionalFormatting sqref="AC60:CD60">
    <cfRule type="expression" dxfId="506" priority="607">
      <formula>$AC$4=""</formula>
    </cfRule>
  </conditionalFormatting>
  <conditionalFormatting sqref="AB60:CD60">
    <cfRule type="expression" dxfId="505" priority="608">
      <formula>$AB$4=""</formula>
    </cfRule>
  </conditionalFormatting>
  <conditionalFormatting sqref="BA60:CD60">
    <cfRule type="expression" dxfId="504" priority="583">
      <formula>$BA$4=""</formula>
    </cfRule>
  </conditionalFormatting>
  <conditionalFormatting sqref="BO60:CD60">
    <cfRule type="expression" dxfId="503" priority="569">
      <formula>$BO$4=""</formula>
    </cfRule>
  </conditionalFormatting>
  <conditionalFormatting sqref="BN60:CD60">
    <cfRule type="expression" dxfId="502" priority="570">
      <formula>$BN$4=""</formula>
    </cfRule>
  </conditionalFormatting>
  <conditionalFormatting sqref="BM60:CD60">
    <cfRule type="expression" dxfId="501" priority="571">
      <formula>$BM$4=""</formula>
    </cfRule>
  </conditionalFormatting>
  <conditionalFormatting sqref="BL60:CD60">
    <cfRule type="expression" dxfId="500" priority="572">
      <formula>$BL$4=""</formula>
    </cfRule>
  </conditionalFormatting>
  <conditionalFormatting sqref="BK60:CD60">
    <cfRule type="expression" dxfId="499" priority="573">
      <formula>$BK$4=""</formula>
    </cfRule>
  </conditionalFormatting>
  <conditionalFormatting sqref="BJ60:CD60">
    <cfRule type="expression" dxfId="498" priority="574">
      <formula>$BJ$4=""</formula>
    </cfRule>
  </conditionalFormatting>
  <conditionalFormatting sqref="BI60:CD60">
    <cfRule type="expression" dxfId="497" priority="575">
      <formula>$BI$4=""</formula>
    </cfRule>
  </conditionalFormatting>
  <conditionalFormatting sqref="BH60:CD60">
    <cfRule type="expression" dxfId="496" priority="576">
      <formula>$BH$4=""</formula>
    </cfRule>
  </conditionalFormatting>
  <conditionalFormatting sqref="BG60:CD60">
    <cfRule type="expression" dxfId="495" priority="577">
      <formula>$BG$4=""</formula>
    </cfRule>
  </conditionalFormatting>
  <conditionalFormatting sqref="BF60:CD60">
    <cfRule type="expression" dxfId="494" priority="578">
      <formula>$BF$4=""</formula>
    </cfRule>
  </conditionalFormatting>
  <conditionalFormatting sqref="BE60:CD60">
    <cfRule type="expression" dxfId="493" priority="579">
      <formula>$BE$4=""</formula>
    </cfRule>
  </conditionalFormatting>
  <conditionalFormatting sqref="BD60:CD60">
    <cfRule type="expression" dxfId="492" priority="580">
      <formula>$BD$4=""</formula>
    </cfRule>
  </conditionalFormatting>
  <conditionalFormatting sqref="BB60:CD60">
    <cfRule type="expression" dxfId="491" priority="582">
      <formula>$BB$4=""</formula>
    </cfRule>
  </conditionalFormatting>
  <conditionalFormatting sqref="AZ60:CD60">
    <cfRule type="expression" dxfId="490" priority="584">
      <formula>$AZ$4=""</formula>
    </cfRule>
  </conditionalFormatting>
  <conditionalFormatting sqref="CD60">
    <cfRule type="expression" dxfId="489" priority="554">
      <formula>$CD$4=""</formula>
    </cfRule>
  </conditionalFormatting>
  <conditionalFormatting sqref="BP60:CD60">
    <cfRule type="expression" dxfId="488" priority="568">
      <formula>$BP$4=""</formula>
    </cfRule>
  </conditionalFormatting>
  <conditionalFormatting sqref="BQ60:CD60">
    <cfRule type="expression" dxfId="487" priority="567">
      <formula>$BQ$4=""</formula>
    </cfRule>
  </conditionalFormatting>
  <conditionalFormatting sqref="BR60:CD60">
    <cfRule type="expression" dxfId="486" priority="566">
      <formula>$BR$4=""</formula>
    </cfRule>
  </conditionalFormatting>
  <conditionalFormatting sqref="BS60:CD60">
    <cfRule type="expression" dxfId="485" priority="565">
      <formula>$BS$4=""</formula>
    </cfRule>
  </conditionalFormatting>
  <conditionalFormatting sqref="BT60:CD60">
    <cfRule type="expression" dxfId="484" priority="564">
      <formula>$BT$4=""</formula>
    </cfRule>
  </conditionalFormatting>
  <conditionalFormatting sqref="BU60:CD60">
    <cfRule type="expression" dxfId="483" priority="563">
      <formula>$BU$4=""</formula>
    </cfRule>
  </conditionalFormatting>
  <conditionalFormatting sqref="BV60:CD60">
    <cfRule type="expression" dxfId="482" priority="562">
      <formula>$BV$4=""</formula>
    </cfRule>
  </conditionalFormatting>
  <conditionalFormatting sqref="BW60:CD60">
    <cfRule type="expression" dxfId="481" priority="561">
      <formula>$BW$4=""</formula>
    </cfRule>
  </conditionalFormatting>
  <conditionalFormatting sqref="BX60:CD60">
    <cfRule type="expression" dxfId="480" priority="560">
      <formula>$BX$4=""</formula>
    </cfRule>
  </conditionalFormatting>
  <conditionalFormatting sqref="BY60:CD60">
    <cfRule type="expression" dxfId="479" priority="559">
      <formula>$BY$4=""</formula>
    </cfRule>
  </conditionalFormatting>
  <conditionalFormatting sqref="BZ60:CD60">
    <cfRule type="expression" dxfId="478" priority="558">
      <formula>$BZ$4=""</formula>
    </cfRule>
  </conditionalFormatting>
  <conditionalFormatting sqref="CA60:CD60">
    <cfRule type="expression" dxfId="477" priority="557">
      <formula>$CA$4=""</formula>
    </cfRule>
  </conditionalFormatting>
  <conditionalFormatting sqref="CB60:CD60">
    <cfRule type="expression" dxfId="476" priority="556">
      <formula>$CB$4=""</formula>
    </cfRule>
  </conditionalFormatting>
  <conditionalFormatting sqref="CC60:CD60">
    <cfRule type="expression" dxfId="475" priority="555">
      <formula>$CC$4=""</formula>
    </cfRule>
  </conditionalFormatting>
  <conditionalFormatting sqref="BC60:CD60">
    <cfRule type="expression" dxfId="474" priority="581">
      <formula>$BC$4=""</formula>
    </cfRule>
  </conditionalFormatting>
  <conditionalFormatting sqref="D61:CD61">
    <cfRule type="expression" dxfId="473" priority="553">
      <formula>$D$4=""</formula>
    </cfRule>
  </conditionalFormatting>
  <conditionalFormatting sqref="E61:CD61">
    <cfRule type="expression" dxfId="472" priority="552">
      <formula>$E$4=""</formula>
    </cfRule>
  </conditionalFormatting>
  <conditionalFormatting sqref="F61:CD61">
    <cfRule type="expression" dxfId="471" priority="551">
      <formula>$F$4=""</formula>
    </cfRule>
  </conditionalFormatting>
  <conditionalFormatting sqref="G61:CD61">
    <cfRule type="expression" dxfId="470" priority="550">
      <formula>$G$4=""</formula>
    </cfRule>
  </conditionalFormatting>
  <conditionalFormatting sqref="H61:CD61">
    <cfRule type="expression" dxfId="469" priority="549">
      <formula>$H$4=""</formula>
    </cfRule>
  </conditionalFormatting>
  <conditionalFormatting sqref="I61:CD61">
    <cfRule type="expression" dxfId="468" priority="548">
      <formula>$I$4=""</formula>
    </cfRule>
  </conditionalFormatting>
  <conditionalFormatting sqref="J61:CD61">
    <cfRule type="expression" dxfId="467" priority="547">
      <formula>$J$4=""</formula>
    </cfRule>
  </conditionalFormatting>
  <conditionalFormatting sqref="K61:CD61">
    <cfRule type="expression" dxfId="466" priority="546">
      <formula>$K$4=""</formula>
    </cfRule>
  </conditionalFormatting>
  <conditionalFormatting sqref="L61:CD61">
    <cfRule type="expression" dxfId="465" priority="545">
      <formula>$L$4=""</formula>
    </cfRule>
  </conditionalFormatting>
  <conditionalFormatting sqref="M61:CD61">
    <cfRule type="expression" dxfId="464" priority="544">
      <formula>$M$4=""</formula>
    </cfRule>
  </conditionalFormatting>
  <conditionalFormatting sqref="N61:CD61">
    <cfRule type="expression" dxfId="463" priority="543">
      <formula>$N$4=""</formula>
    </cfRule>
  </conditionalFormatting>
  <conditionalFormatting sqref="O61:CD61">
    <cfRule type="expression" dxfId="462" priority="542">
      <formula>$O$4=""</formula>
    </cfRule>
  </conditionalFormatting>
  <conditionalFormatting sqref="P61:CD61">
    <cfRule type="expression" dxfId="461" priority="541">
      <formula>$P$4=""</formula>
    </cfRule>
  </conditionalFormatting>
  <conditionalFormatting sqref="Q61:CD61">
    <cfRule type="expression" dxfId="460" priority="540">
      <formula>$Q$4=""</formula>
    </cfRule>
  </conditionalFormatting>
  <conditionalFormatting sqref="R61:CD61">
    <cfRule type="expression" dxfId="459" priority="539">
      <formula>$R$4=""</formula>
    </cfRule>
  </conditionalFormatting>
  <conditionalFormatting sqref="S61:CD61">
    <cfRule type="expression" dxfId="458" priority="538">
      <formula>$S$4=""</formula>
    </cfRule>
  </conditionalFormatting>
  <conditionalFormatting sqref="T61:CD61">
    <cfRule type="expression" dxfId="457" priority="537">
      <formula>$T$4=""</formula>
    </cfRule>
  </conditionalFormatting>
  <conditionalFormatting sqref="U61:CD61">
    <cfRule type="expression" dxfId="456" priority="536">
      <formula>$U$4=""</formula>
    </cfRule>
  </conditionalFormatting>
  <conditionalFormatting sqref="V61:CD61">
    <cfRule type="expression" dxfId="455" priority="535">
      <formula>$V$4=""</formula>
    </cfRule>
  </conditionalFormatting>
  <conditionalFormatting sqref="W61:CD61">
    <cfRule type="expression" dxfId="454" priority="534">
      <formula>$W$4=""</formula>
    </cfRule>
  </conditionalFormatting>
  <conditionalFormatting sqref="X61:CD61">
    <cfRule type="expression" dxfId="453" priority="533">
      <formula>$X$4=""</formula>
    </cfRule>
  </conditionalFormatting>
  <conditionalFormatting sqref="Y61:CD61">
    <cfRule type="expression" dxfId="452" priority="532">
      <formula>$Y$4=""</formula>
    </cfRule>
  </conditionalFormatting>
  <conditionalFormatting sqref="Z61:CD61">
    <cfRule type="expression" dxfId="451" priority="531">
      <formula>$Z$4=""</formula>
    </cfRule>
  </conditionalFormatting>
  <conditionalFormatting sqref="AA61:CD61">
    <cfRule type="expression" dxfId="450" priority="530">
      <formula>$AA$4=""</formula>
    </cfRule>
  </conditionalFormatting>
  <conditionalFormatting sqref="AY61:CD61">
    <cfRule type="expression" dxfId="449" priority="506">
      <formula>$AY$4=""</formula>
    </cfRule>
  </conditionalFormatting>
  <conditionalFormatting sqref="AX61:CD61">
    <cfRule type="expression" dxfId="448" priority="507">
      <formula>$AX$4=""</formula>
    </cfRule>
  </conditionalFormatting>
  <conditionalFormatting sqref="AW61:CD61">
    <cfRule type="expression" dxfId="447" priority="508">
      <formula>$AW$4=""</formula>
    </cfRule>
  </conditionalFormatting>
  <conditionalFormatting sqref="AV61:CD61">
    <cfRule type="expression" dxfId="446" priority="509">
      <formula>$AV$4=""</formula>
    </cfRule>
  </conditionalFormatting>
  <conditionalFormatting sqref="AU61:CD61">
    <cfRule type="expression" dxfId="445" priority="510">
      <formula>$AU$4=""</formula>
    </cfRule>
  </conditionalFormatting>
  <conditionalFormatting sqref="AT61:CD61">
    <cfRule type="expression" dxfId="444" priority="511">
      <formula>$AT$4=""</formula>
    </cfRule>
  </conditionalFormatting>
  <conditionalFormatting sqref="AS61:CD61">
    <cfRule type="expression" dxfId="443" priority="512">
      <formula>$AS$4=""</formula>
    </cfRule>
  </conditionalFormatting>
  <conditionalFormatting sqref="AR61:CD61">
    <cfRule type="expression" dxfId="442" priority="513">
      <formula>$AR$4=""</formula>
    </cfRule>
  </conditionalFormatting>
  <conditionalFormatting sqref="AQ61:CD61">
    <cfRule type="expression" dxfId="441" priority="514">
      <formula>$AQ$4=""</formula>
    </cfRule>
  </conditionalFormatting>
  <conditionalFormatting sqref="AP61:CD61">
    <cfRule type="expression" dxfId="440" priority="515">
      <formula>$AP$4=""</formula>
    </cfRule>
  </conditionalFormatting>
  <conditionalFormatting sqref="AO61:CD61">
    <cfRule type="expression" dxfId="439" priority="516">
      <formula>$AO$4=""</formula>
    </cfRule>
  </conditionalFormatting>
  <conditionalFormatting sqref="AN61:CD61">
    <cfRule type="expression" dxfId="438" priority="517">
      <formula>$AN$4=""</formula>
    </cfRule>
  </conditionalFormatting>
  <conditionalFormatting sqref="AM61:CD61">
    <cfRule type="expression" dxfId="437" priority="518">
      <formula>$AM$4=""</formula>
    </cfRule>
  </conditionalFormatting>
  <conditionalFormatting sqref="AL61:CD61">
    <cfRule type="expression" dxfId="436" priority="519">
      <formula>$AL$4=""</formula>
    </cfRule>
  </conditionalFormatting>
  <conditionalFormatting sqref="AK61:CD61">
    <cfRule type="expression" dxfId="435" priority="520">
      <formula>$AK$4=""</formula>
    </cfRule>
  </conditionalFormatting>
  <conditionalFormatting sqref="AJ61:CD61">
    <cfRule type="expression" dxfId="434" priority="521">
      <formula>$AJ$4=""</formula>
    </cfRule>
  </conditionalFormatting>
  <conditionalFormatting sqref="AI61:CD61">
    <cfRule type="expression" dxfId="433" priority="522">
      <formula>$AI$4=""</formula>
    </cfRule>
  </conditionalFormatting>
  <conditionalFormatting sqref="AH61:CD61">
    <cfRule type="expression" dxfId="432" priority="523">
      <formula>$AH$4=""</formula>
    </cfRule>
  </conditionalFormatting>
  <conditionalFormatting sqref="AG61:CD61">
    <cfRule type="expression" dxfId="431" priority="524">
      <formula>$AG$4=""</formula>
    </cfRule>
  </conditionalFormatting>
  <conditionalFormatting sqref="AF61:CD61">
    <cfRule type="expression" dxfId="430" priority="525">
      <formula>$AF$4=""</formula>
    </cfRule>
  </conditionalFormatting>
  <conditionalFormatting sqref="AE61:CD61">
    <cfRule type="expression" dxfId="429" priority="526">
      <formula>$AE$4=""</formula>
    </cfRule>
  </conditionalFormatting>
  <conditionalFormatting sqref="AD61:CD61">
    <cfRule type="expression" dxfId="428" priority="527">
      <formula>$AD$4=""</formula>
    </cfRule>
  </conditionalFormatting>
  <conditionalFormatting sqref="AC61:CD61">
    <cfRule type="expression" dxfId="427" priority="528">
      <formula>$AC$4=""</formula>
    </cfRule>
  </conditionalFormatting>
  <conditionalFormatting sqref="AB61:CD61">
    <cfRule type="expression" dxfId="426" priority="529">
      <formula>$AB$4=""</formula>
    </cfRule>
  </conditionalFormatting>
  <conditionalFormatting sqref="BA61:CD61">
    <cfRule type="expression" dxfId="425" priority="504">
      <formula>$BA$4=""</formula>
    </cfRule>
  </conditionalFormatting>
  <conditionalFormatting sqref="BO61:CD61">
    <cfRule type="expression" dxfId="424" priority="490">
      <formula>$BO$4=""</formula>
    </cfRule>
  </conditionalFormatting>
  <conditionalFormatting sqref="BN61:CD61">
    <cfRule type="expression" dxfId="423" priority="491">
      <formula>$BN$4=""</formula>
    </cfRule>
  </conditionalFormatting>
  <conditionalFormatting sqref="BM61:CD61">
    <cfRule type="expression" dxfId="422" priority="492">
      <formula>$BM$4=""</formula>
    </cfRule>
  </conditionalFormatting>
  <conditionalFormatting sqref="BL61:CD61">
    <cfRule type="expression" dxfId="421" priority="493">
      <formula>$BL$4=""</formula>
    </cfRule>
  </conditionalFormatting>
  <conditionalFormatting sqref="BK61:CD61">
    <cfRule type="expression" dxfId="420" priority="494">
      <formula>$BK$4=""</formula>
    </cfRule>
  </conditionalFormatting>
  <conditionalFormatting sqref="BJ61:CD61">
    <cfRule type="expression" dxfId="419" priority="495">
      <formula>$BJ$4=""</formula>
    </cfRule>
  </conditionalFormatting>
  <conditionalFormatting sqref="BI61:CD61">
    <cfRule type="expression" dxfId="418" priority="496">
      <formula>$BI$4=""</formula>
    </cfRule>
  </conditionalFormatting>
  <conditionalFormatting sqref="BH61:CD61">
    <cfRule type="expression" dxfId="417" priority="497">
      <formula>$BH$4=""</formula>
    </cfRule>
  </conditionalFormatting>
  <conditionalFormatting sqref="BG61:CD61">
    <cfRule type="expression" dxfId="416" priority="498">
      <formula>$BG$4=""</formula>
    </cfRule>
  </conditionalFormatting>
  <conditionalFormatting sqref="BF61:CD61">
    <cfRule type="expression" dxfId="415" priority="499">
      <formula>$BF$4=""</formula>
    </cfRule>
  </conditionalFormatting>
  <conditionalFormatting sqref="BE61:CD61">
    <cfRule type="expression" dxfId="414" priority="500">
      <formula>$BE$4=""</formula>
    </cfRule>
  </conditionalFormatting>
  <conditionalFormatting sqref="BD61:CD61">
    <cfRule type="expression" dxfId="413" priority="501">
      <formula>$BD$4=""</formula>
    </cfRule>
  </conditionalFormatting>
  <conditionalFormatting sqref="BB61:CD61">
    <cfRule type="expression" dxfId="412" priority="503">
      <formula>$BB$4=""</formula>
    </cfRule>
  </conditionalFormatting>
  <conditionalFormatting sqref="AZ61:CD61">
    <cfRule type="expression" dxfId="411" priority="505">
      <formula>$AZ$4=""</formula>
    </cfRule>
  </conditionalFormatting>
  <conditionalFormatting sqref="CD61">
    <cfRule type="expression" dxfId="410" priority="475">
      <formula>$CD$4=""</formula>
    </cfRule>
  </conditionalFormatting>
  <conditionalFormatting sqref="BP61:CD61">
    <cfRule type="expression" dxfId="409" priority="489">
      <formula>$BP$4=""</formula>
    </cfRule>
  </conditionalFormatting>
  <conditionalFormatting sqref="BQ61:CD61">
    <cfRule type="expression" dxfId="408" priority="488">
      <formula>$BQ$4=""</formula>
    </cfRule>
  </conditionalFormatting>
  <conditionalFormatting sqref="BR61:CD61">
    <cfRule type="expression" dxfId="407" priority="487">
      <formula>$BR$4=""</formula>
    </cfRule>
  </conditionalFormatting>
  <conditionalFormatting sqref="BS61:CD61">
    <cfRule type="expression" dxfId="406" priority="486">
      <formula>$BS$4=""</formula>
    </cfRule>
  </conditionalFormatting>
  <conditionalFormatting sqref="BT61:CD61">
    <cfRule type="expression" dxfId="405" priority="485">
      <formula>$BT$4=""</formula>
    </cfRule>
  </conditionalFormatting>
  <conditionalFormatting sqref="BU61:CD61">
    <cfRule type="expression" dxfId="404" priority="484">
      <formula>$BU$4=""</formula>
    </cfRule>
  </conditionalFormatting>
  <conditionalFormatting sqref="BV61:CD61">
    <cfRule type="expression" dxfId="403" priority="483">
      <formula>$BV$4=""</formula>
    </cfRule>
  </conditionalFormatting>
  <conditionalFormatting sqref="BW61:CD61">
    <cfRule type="expression" dxfId="402" priority="482">
      <formula>$BW$4=""</formula>
    </cfRule>
  </conditionalFormatting>
  <conditionalFormatting sqref="BX61:CD61">
    <cfRule type="expression" dxfId="401" priority="481">
      <formula>$BX$4=""</formula>
    </cfRule>
  </conditionalFormatting>
  <conditionalFormatting sqref="BY61:CD61">
    <cfRule type="expression" dxfId="400" priority="480">
      <formula>$BY$4=""</formula>
    </cfRule>
  </conditionalFormatting>
  <conditionalFormatting sqref="BZ61:CD61">
    <cfRule type="expression" dxfId="399" priority="479">
      <formula>$BZ$4=""</formula>
    </cfRule>
  </conditionalFormatting>
  <conditionalFormatting sqref="CA61:CD61">
    <cfRule type="expression" dxfId="398" priority="478">
      <formula>$CA$4=""</formula>
    </cfRule>
  </conditionalFormatting>
  <conditionalFormatting sqref="CB61:CD61">
    <cfRule type="expression" dxfId="397" priority="477">
      <formula>$CB$4=""</formula>
    </cfRule>
  </conditionalFormatting>
  <conditionalFormatting sqref="CC61:CD61">
    <cfRule type="expression" dxfId="396" priority="476">
      <formula>$CC$4=""</formula>
    </cfRule>
  </conditionalFormatting>
  <conditionalFormatting sqref="BC61:CD61">
    <cfRule type="expression" dxfId="395" priority="502">
      <formula>$BC$4=""</formula>
    </cfRule>
  </conditionalFormatting>
  <conditionalFormatting sqref="D62:CD64">
    <cfRule type="expression" dxfId="394" priority="474">
      <formula>$D$4=""</formula>
    </cfRule>
  </conditionalFormatting>
  <conditionalFormatting sqref="E62:CD64">
    <cfRule type="expression" dxfId="393" priority="473">
      <formula>$E$4=""</formula>
    </cfRule>
  </conditionalFormatting>
  <conditionalFormatting sqref="F62:CD64">
    <cfRule type="expression" dxfId="392" priority="472">
      <formula>$F$4=""</formula>
    </cfRule>
  </conditionalFormatting>
  <conditionalFormatting sqref="G62:CD64">
    <cfRule type="expression" dxfId="391" priority="471">
      <formula>$G$4=""</formula>
    </cfRule>
  </conditionalFormatting>
  <conditionalFormatting sqref="H62:CD64">
    <cfRule type="expression" dxfId="390" priority="470">
      <formula>$H$4=""</formula>
    </cfRule>
  </conditionalFormatting>
  <conditionalFormatting sqref="I62:CD64">
    <cfRule type="expression" dxfId="389" priority="469">
      <formula>$I$4=""</formula>
    </cfRule>
  </conditionalFormatting>
  <conditionalFormatting sqref="J62:CD64">
    <cfRule type="expression" dxfId="388" priority="468">
      <formula>$J$4=""</formula>
    </cfRule>
  </conditionalFormatting>
  <conditionalFormatting sqref="K62:CD64">
    <cfRule type="expression" dxfId="387" priority="467">
      <formula>$K$4=""</formula>
    </cfRule>
  </conditionalFormatting>
  <conditionalFormatting sqref="L62:CD64">
    <cfRule type="expression" dxfId="386" priority="466">
      <formula>$L$4=""</formula>
    </cfRule>
  </conditionalFormatting>
  <conditionalFormatting sqref="M62:CD64">
    <cfRule type="expression" dxfId="385" priority="465">
      <formula>$M$4=""</formula>
    </cfRule>
  </conditionalFormatting>
  <conditionalFormatting sqref="N62:CD64">
    <cfRule type="expression" dxfId="384" priority="464">
      <formula>$N$4=""</formula>
    </cfRule>
  </conditionalFormatting>
  <conditionalFormatting sqref="O62:CD64">
    <cfRule type="expression" dxfId="383" priority="463">
      <formula>$O$4=""</formula>
    </cfRule>
  </conditionalFormatting>
  <conditionalFormatting sqref="P62:CD64">
    <cfRule type="expression" dxfId="382" priority="462">
      <formula>$P$4=""</formula>
    </cfRule>
  </conditionalFormatting>
  <conditionalFormatting sqref="Q62:CD64">
    <cfRule type="expression" dxfId="381" priority="461">
      <formula>$Q$4=""</formula>
    </cfRule>
  </conditionalFormatting>
  <conditionalFormatting sqref="R62:CD64">
    <cfRule type="expression" dxfId="380" priority="460">
      <formula>$R$4=""</formula>
    </cfRule>
  </conditionalFormatting>
  <conditionalFormatting sqref="S62:CD64">
    <cfRule type="expression" dxfId="379" priority="459">
      <formula>$S$4=""</formula>
    </cfRule>
  </conditionalFormatting>
  <conditionalFormatting sqref="T62:CD64">
    <cfRule type="expression" dxfId="378" priority="458">
      <formula>$T$4=""</formula>
    </cfRule>
  </conditionalFormatting>
  <conditionalFormatting sqref="U62:CD64">
    <cfRule type="expression" dxfId="377" priority="457">
      <formula>$U$4=""</formula>
    </cfRule>
  </conditionalFormatting>
  <conditionalFormatting sqref="V62:CD64">
    <cfRule type="expression" dxfId="376" priority="456">
      <formula>$V$4=""</formula>
    </cfRule>
  </conditionalFormatting>
  <conditionalFormatting sqref="W62:CD64">
    <cfRule type="expression" dxfId="375" priority="455">
      <formula>$W$4=""</formula>
    </cfRule>
  </conditionalFormatting>
  <conditionalFormatting sqref="X62:CD64">
    <cfRule type="expression" dxfId="374" priority="454">
      <formula>$X$4=""</formula>
    </cfRule>
  </conditionalFormatting>
  <conditionalFormatting sqref="Y62:CD64">
    <cfRule type="expression" dxfId="373" priority="453">
      <formula>$Y$4=""</formula>
    </cfRule>
  </conditionalFormatting>
  <conditionalFormatting sqref="Z62:CD64">
    <cfRule type="expression" dxfId="372" priority="452">
      <formula>$Z$4=""</formula>
    </cfRule>
  </conditionalFormatting>
  <conditionalFormatting sqref="AA62:CD64">
    <cfRule type="expression" dxfId="371" priority="451">
      <formula>$AA$4=""</formula>
    </cfRule>
  </conditionalFormatting>
  <conditionalFormatting sqref="AY62:CD64">
    <cfRule type="expression" dxfId="370" priority="427">
      <formula>$AY$4=""</formula>
    </cfRule>
  </conditionalFormatting>
  <conditionalFormatting sqref="AX62:CD64">
    <cfRule type="expression" dxfId="369" priority="428">
      <formula>$AX$4=""</formula>
    </cfRule>
  </conditionalFormatting>
  <conditionalFormatting sqref="AW62:CD64">
    <cfRule type="expression" dxfId="368" priority="429">
      <formula>$AW$4=""</formula>
    </cfRule>
  </conditionalFormatting>
  <conditionalFormatting sqref="AV62:CD64">
    <cfRule type="expression" dxfId="367" priority="430">
      <formula>$AV$4=""</formula>
    </cfRule>
  </conditionalFormatting>
  <conditionalFormatting sqref="AU62:CD64">
    <cfRule type="expression" dxfId="366" priority="431">
      <formula>$AU$4=""</formula>
    </cfRule>
  </conditionalFormatting>
  <conditionalFormatting sqref="AT62:CD64">
    <cfRule type="expression" dxfId="365" priority="432">
      <formula>$AT$4=""</formula>
    </cfRule>
  </conditionalFormatting>
  <conditionalFormatting sqref="AS62:CD64">
    <cfRule type="expression" dxfId="364" priority="433">
      <formula>$AS$4=""</formula>
    </cfRule>
  </conditionalFormatting>
  <conditionalFormatting sqref="AR62:CD64">
    <cfRule type="expression" dxfId="363" priority="434">
      <formula>$AR$4=""</formula>
    </cfRule>
  </conditionalFormatting>
  <conditionalFormatting sqref="AQ62:CD64">
    <cfRule type="expression" dxfId="362" priority="435">
      <formula>$AQ$4=""</formula>
    </cfRule>
  </conditionalFormatting>
  <conditionalFormatting sqref="AP62:CD64">
    <cfRule type="expression" dxfId="361" priority="436">
      <formula>$AP$4=""</formula>
    </cfRule>
  </conditionalFormatting>
  <conditionalFormatting sqref="AO62:CD64">
    <cfRule type="expression" dxfId="360" priority="437">
      <formula>$AO$4=""</formula>
    </cfRule>
  </conditionalFormatting>
  <conditionalFormatting sqref="AN62:CD64">
    <cfRule type="expression" dxfId="359" priority="438">
      <formula>$AN$4=""</formula>
    </cfRule>
  </conditionalFormatting>
  <conditionalFormatting sqref="AM62:CD64">
    <cfRule type="expression" dxfId="358" priority="439">
      <formula>$AM$4=""</formula>
    </cfRule>
  </conditionalFormatting>
  <conditionalFormatting sqref="AL62:CD64">
    <cfRule type="expression" dxfId="357" priority="440">
      <formula>$AL$4=""</formula>
    </cfRule>
  </conditionalFormatting>
  <conditionalFormatting sqref="AK62:CD64">
    <cfRule type="expression" dxfId="356" priority="441">
      <formula>$AK$4=""</formula>
    </cfRule>
  </conditionalFormatting>
  <conditionalFormatting sqref="AJ62:CD64">
    <cfRule type="expression" dxfId="355" priority="442">
      <formula>$AJ$4=""</formula>
    </cfRule>
  </conditionalFormatting>
  <conditionalFormatting sqref="AI62:CD64">
    <cfRule type="expression" dxfId="354" priority="443">
      <formula>$AI$4=""</formula>
    </cfRule>
  </conditionalFormatting>
  <conditionalFormatting sqref="AH62:CD64">
    <cfRule type="expression" dxfId="353" priority="444">
      <formula>$AH$4=""</formula>
    </cfRule>
  </conditionalFormatting>
  <conditionalFormatting sqref="AG62:CD64">
    <cfRule type="expression" dxfId="352" priority="445">
      <formula>$AG$4=""</formula>
    </cfRule>
  </conditionalFormatting>
  <conditionalFormatting sqref="AF62:CD64">
    <cfRule type="expression" dxfId="351" priority="446">
      <formula>$AF$4=""</formula>
    </cfRule>
  </conditionalFormatting>
  <conditionalFormatting sqref="AE62:CD64">
    <cfRule type="expression" dxfId="350" priority="447">
      <formula>$AE$4=""</formula>
    </cfRule>
  </conditionalFormatting>
  <conditionalFormatting sqref="AD62:CD64">
    <cfRule type="expression" dxfId="349" priority="448">
      <formula>$AD$4=""</formula>
    </cfRule>
  </conditionalFormatting>
  <conditionalFormatting sqref="AC62:CD64">
    <cfRule type="expression" dxfId="348" priority="449">
      <formula>$AC$4=""</formula>
    </cfRule>
  </conditionalFormatting>
  <conditionalFormatting sqref="AB62:CD64">
    <cfRule type="expression" dxfId="347" priority="450">
      <formula>$AB$4=""</formula>
    </cfRule>
  </conditionalFormatting>
  <conditionalFormatting sqref="BA62:CD64">
    <cfRule type="expression" dxfId="346" priority="425">
      <formula>$BA$4=""</formula>
    </cfRule>
  </conditionalFormatting>
  <conditionalFormatting sqref="BO62:CD64">
    <cfRule type="expression" dxfId="345" priority="411">
      <formula>$BO$4=""</formula>
    </cfRule>
  </conditionalFormatting>
  <conditionalFormatting sqref="BN62:CD64">
    <cfRule type="expression" dxfId="344" priority="412">
      <formula>$BN$4=""</formula>
    </cfRule>
  </conditionalFormatting>
  <conditionalFormatting sqref="BM62:CD64">
    <cfRule type="expression" dxfId="343" priority="413">
      <formula>$BM$4=""</formula>
    </cfRule>
  </conditionalFormatting>
  <conditionalFormatting sqref="BL62:CD64">
    <cfRule type="expression" dxfId="342" priority="414">
      <formula>$BL$4=""</formula>
    </cfRule>
  </conditionalFormatting>
  <conditionalFormatting sqref="BK62:CD64">
    <cfRule type="expression" dxfId="341" priority="415">
      <formula>$BK$4=""</formula>
    </cfRule>
  </conditionalFormatting>
  <conditionalFormatting sqref="BJ62:CD64">
    <cfRule type="expression" dxfId="340" priority="416">
      <formula>$BJ$4=""</formula>
    </cfRule>
  </conditionalFormatting>
  <conditionalFormatting sqref="BI62:CD64">
    <cfRule type="expression" dxfId="339" priority="417">
      <formula>$BI$4=""</formula>
    </cfRule>
  </conditionalFormatting>
  <conditionalFormatting sqref="BH62:CD64">
    <cfRule type="expression" dxfId="338" priority="418">
      <formula>$BH$4=""</formula>
    </cfRule>
  </conditionalFormatting>
  <conditionalFormatting sqref="BG62:CD64">
    <cfRule type="expression" dxfId="337" priority="419">
      <formula>$BG$4=""</formula>
    </cfRule>
  </conditionalFormatting>
  <conditionalFormatting sqref="BF62:CD64">
    <cfRule type="expression" dxfId="336" priority="420">
      <formula>$BF$4=""</formula>
    </cfRule>
  </conditionalFormatting>
  <conditionalFormatting sqref="BE62:CD64">
    <cfRule type="expression" dxfId="335" priority="421">
      <formula>$BE$4=""</formula>
    </cfRule>
  </conditionalFormatting>
  <conditionalFormatting sqref="BD62:CD64">
    <cfRule type="expression" dxfId="334" priority="422">
      <formula>$BD$4=""</formula>
    </cfRule>
  </conditionalFormatting>
  <conditionalFormatting sqref="BB62:CD64">
    <cfRule type="expression" dxfId="333" priority="424">
      <formula>$BB$4=""</formula>
    </cfRule>
  </conditionalFormatting>
  <conditionalFormatting sqref="AZ62:CD64">
    <cfRule type="expression" dxfId="332" priority="426">
      <formula>$AZ$4=""</formula>
    </cfRule>
  </conditionalFormatting>
  <conditionalFormatting sqref="CD62:CD64">
    <cfRule type="expression" dxfId="331" priority="396">
      <formula>$CD$4=""</formula>
    </cfRule>
  </conditionalFormatting>
  <conditionalFormatting sqref="BP62:CD64">
    <cfRule type="expression" dxfId="330" priority="410">
      <formula>$BP$4=""</formula>
    </cfRule>
  </conditionalFormatting>
  <conditionalFormatting sqref="BQ62:CD64">
    <cfRule type="expression" dxfId="329" priority="409">
      <formula>$BQ$4=""</formula>
    </cfRule>
  </conditionalFormatting>
  <conditionalFormatting sqref="BR62:CD64">
    <cfRule type="expression" dxfId="328" priority="408">
      <formula>$BR$4=""</formula>
    </cfRule>
  </conditionalFormatting>
  <conditionalFormatting sqref="BS62:CD64">
    <cfRule type="expression" dxfId="327" priority="407">
      <formula>$BS$4=""</formula>
    </cfRule>
  </conditionalFormatting>
  <conditionalFormatting sqref="BT62:CD64">
    <cfRule type="expression" dxfId="326" priority="406">
      <formula>$BT$4=""</formula>
    </cfRule>
  </conditionalFormatting>
  <conditionalFormatting sqref="BU62:CD64">
    <cfRule type="expression" dxfId="325" priority="405">
      <formula>$BU$4=""</formula>
    </cfRule>
  </conditionalFormatting>
  <conditionalFormatting sqref="BV62:CD64">
    <cfRule type="expression" dxfId="324" priority="404">
      <formula>$BV$4=""</formula>
    </cfRule>
  </conditionalFormatting>
  <conditionalFormatting sqref="BW62:CD64">
    <cfRule type="expression" dxfId="323" priority="403">
      <formula>$BW$4=""</formula>
    </cfRule>
  </conditionalFormatting>
  <conditionalFormatting sqref="BX62:CD64">
    <cfRule type="expression" dxfId="322" priority="402">
      <formula>$BX$4=""</formula>
    </cfRule>
  </conditionalFormatting>
  <conditionalFormatting sqref="BY62:CD64">
    <cfRule type="expression" dxfId="321" priority="401">
      <formula>$BY$4=""</formula>
    </cfRule>
  </conditionalFormatting>
  <conditionalFormatting sqref="BZ62:CD64">
    <cfRule type="expression" dxfId="320" priority="400">
      <formula>$BZ$4=""</formula>
    </cfRule>
  </conditionalFormatting>
  <conditionalFormatting sqref="CA62:CD64">
    <cfRule type="expression" dxfId="319" priority="399">
      <formula>$CA$4=""</formula>
    </cfRule>
  </conditionalFormatting>
  <conditionalFormatting sqref="CB62:CD64">
    <cfRule type="expression" dxfId="318" priority="398">
      <formula>$CB$4=""</formula>
    </cfRule>
  </conditionalFormatting>
  <conditionalFormatting sqref="CC62:CD64">
    <cfRule type="expression" dxfId="317" priority="397">
      <formula>$CC$4=""</formula>
    </cfRule>
  </conditionalFormatting>
  <conditionalFormatting sqref="BC62:CD64">
    <cfRule type="expression" dxfId="316" priority="423">
      <formula>$BC$4=""</formula>
    </cfRule>
  </conditionalFormatting>
  <conditionalFormatting sqref="D65:CD65">
    <cfRule type="expression" dxfId="315" priority="395">
      <formula>$D$4=""</formula>
    </cfRule>
  </conditionalFormatting>
  <conditionalFormatting sqref="E65:CD65">
    <cfRule type="expression" dxfId="314" priority="394">
      <formula>$E$4=""</formula>
    </cfRule>
  </conditionalFormatting>
  <conditionalFormatting sqref="F65:CD65">
    <cfRule type="expression" dxfId="313" priority="393">
      <formula>$F$4=""</formula>
    </cfRule>
  </conditionalFormatting>
  <conditionalFormatting sqref="G65:CD65">
    <cfRule type="expression" dxfId="312" priority="392">
      <formula>$G$4=""</formula>
    </cfRule>
  </conditionalFormatting>
  <conditionalFormatting sqref="H65:CD65">
    <cfRule type="expression" dxfId="311" priority="391">
      <formula>$H$4=""</formula>
    </cfRule>
  </conditionalFormatting>
  <conditionalFormatting sqref="I65:CD65">
    <cfRule type="expression" dxfId="310" priority="390">
      <formula>$I$4=""</formula>
    </cfRule>
  </conditionalFormatting>
  <conditionalFormatting sqref="J65:CD65">
    <cfRule type="expression" dxfId="309" priority="389">
      <formula>$J$4=""</formula>
    </cfRule>
  </conditionalFormatting>
  <conditionalFormatting sqref="K65:CD65">
    <cfRule type="expression" dxfId="308" priority="388">
      <formula>$K$4=""</formula>
    </cfRule>
  </conditionalFormatting>
  <conditionalFormatting sqref="L65:CD65">
    <cfRule type="expression" dxfId="307" priority="387">
      <formula>$L$4=""</formula>
    </cfRule>
  </conditionalFormatting>
  <conditionalFormatting sqref="M65:CD65">
    <cfRule type="expression" dxfId="306" priority="386">
      <formula>$M$4=""</formula>
    </cfRule>
  </conditionalFormatting>
  <conditionalFormatting sqref="N65:CD65">
    <cfRule type="expression" dxfId="305" priority="385">
      <formula>$N$4=""</formula>
    </cfRule>
  </conditionalFormatting>
  <conditionalFormatting sqref="O65:CD65">
    <cfRule type="expression" dxfId="304" priority="384">
      <formula>$O$4=""</formula>
    </cfRule>
  </conditionalFormatting>
  <conditionalFormatting sqref="P65:CD65">
    <cfRule type="expression" dxfId="303" priority="383">
      <formula>$P$4=""</formula>
    </cfRule>
  </conditionalFormatting>
  <conditionalFormatting sqref="Q65:CD65">
    <cfRule type="expression" dxfId="302" priority="382">
      <formula>$Q$4=""</formula>
    </cfRule>
  </conditionalFormatting>
  <conditionalFormatting sqref="R65:CD65">
    <cfRule type="expression" dxfId="301" priority="381">
      <formula>$R$4=""</formula>
    </cfRule>
  </conditionalFormatting>
  <conditionalFormatting sqref="S65:CD65">
    <cfRule type="expression" dxfId="300" priority="380">
      <formula>$S$4=""</formula>
    </cfRule>
  </conditionalFormatting>
  <conditionalFormatting sqref="T65:CD65">
    <cfRule type="expression" dxfId="299" priority="379">
      <formula>$T$4=""</formula>
    </cfRule>
  </conditionalFormatting>
  <conditionalFormatting sqref="U65:CD65">
    <cfRule type="expression" dxfId="298" priority="378">
      <formula>$U$4=""</formula>
    </cfRule>
  </conditionalFormatting>
  <conditionalFormatting sqref="V65:CD65">
    <cfRule type="expression" dxfId="297" priority="377">
      <formula>$V$4=""</formula>
    </cfRule>
  </conditionalFormatting>
  <conditionalFormatting sqref="W65:CD65">
    <cfRule type="expression" dxfId="296" priority="376">
      <formula>$W$4=""</formula>
    </cfRule>
  </conditionalFormatting>
  <conditionalFormatting sqref="X65:CD65">
    <cfRule type="expression" dxfId="295" priority="375">
      <formula>$X$4=""</formula>
    </cfRule>
  </conditionalFormatting>
  <conditionalFormatting sqref="Y65:CD65">
    <cfRule type="expression" dxfId="294" priority="374">
      <formula>$Y$4=""</formula>
    </cfRule>
  </conditionalFormatting>
  <conditionalFormatting sqref="Z65:CD65">
    <cfRule type="expression" dxfId="293" priority="373">
      <formula>$Z$4=""</formula>
    </cfRule>
  </conditionalFormatting>
  <conditionalFormatting sqref="AA65:CD65">
    <cfRule type="expression" dxfId="292" priority="372">
      <formula>$AA$4=""</formula>
    </cfRule>
  </conditionalFormatting>
  <conditionalFormatting sqref="AY65:CD65">
    <cfRule type="expression" dxfId="291" priority="348">
      <formula>$AY$4=""</formula>
    </cfRule>
  </conditionalFormatting>
  <conditionalFormatting sqref="AX65:CD65">
    <cfRule type="expression" dxfId="290" priority="349">
      <formula>$AX$4=""</formula>
    </cfRule>
  </conditionalFormatting>
  <conditionalFormatting sqref="AW65:CD65">
    <cfRule type="expression" dxfId="289" priority="350">
      <formula>$AW$4=""</formula>
    </cfRule>
  </conditionalFormatting>
  <conditionalFormatting sqref="AV65:CD65">
    <cfRule type="expression" dxfId="288" priority="351">
      <formula>$AV$4=""</formula>
    </cfRule>
  </conditionalFormatting>
  <conditionalFormatting sqref="AU65:CD65">
    <cfRule type="expression" dxfId="287" priority="352">
      <formula>$AU$4=""</formula>
    </cfRule>
  </conditionalFormatting>
  <conditionalFormatting sqref="AT65:CD65">
    <cfRule type="expression" dxfId="286" priority="353">
      <formula>$AT$4=""</formula>
    </cfRule>
  </conditionalFormatting>
  <conditionalFormatting sqref="AS65:CD65">
    <cfRule type="expression" dxfId="285" priority="354">
      <formula>$AS$4=""</formula>
    </cfRule>
  </conditionalFormatting>
  <conditionalFormatting sqref="AR65:CD65">
    <cfRule type="expression" dxfId="284" priority="355">
      <formula>$AR$4=""</formula>
    </cfRule>
  </conditionalFormatting>
  <conditionalFormatting sqref="AQ65:CD65">
    <cfRule type="expression" dxfId="283" priority="356">
      <formula>$AQ$4=""</formula>
    </cfRule>
  </conditionalFormatting>
  <conditionalFormatting sqref="AP65:CD65">
    <cfRule type="expression" dxfId="282" priority="357">
      <formula>$AP$4=""</formula>
    </cfRule>
  </conditionalFormatting>
  <conditionalFormatting sqref="AO65:CD65">
    <cfRule type="expression" dxfId="281" priority="358">
      <formula>$AO$4=""</formula>
    </cfRule>
  </conditionalFormatting>
  <conditionalFormatting sqref="AN65:CD65">
    <cfRule type="expression" dxfId="280" priority="359">
      <formula>$AN$4=""</formula>
    </cfRule>
  </conditionalFormatting>
  <conditionalFormatting sqref="AM65:CD65">
    <cfRule type="expression" dxfId="279" priority="360">
      <formula>$AM$4=""</formula>
    </cfRule>
  </conditionalFormatting>
  <conditionalFormatting sqref="AL65:CD65">
    <cfRule type="expression" dxfId="278" priority="361">
      <formula>$AL$4=""</formula>
    </cfRule>
  </conditionalFormatting>
  <conditionalFormatting sqref="AK65:CD65">
    <cfRule type="expression" dxfId="277" priority="362">
      <formula>$AK$4=""</formula>
    </cfRule>
  </conditionalFormatting>
  <conditionalFormatting sqref="AJ65:CD65">
    <cfRule type="expression" dxfId="276" priority="363">
      <formula>$AJ$4=""</formula>
    </cfRule>
  </conditionalFormatting>
  <conditionalFormatting sqref="AI65:CD65">
    <cfRule type="expression" dxfId="275" priority="364">
      <formula>$AI$4=""</formula>
    </cfRule>
  </conditionalFormatting>
  <conditionalFormatting sqref="AH65:CD65">
    <cfRule type="expression" dxfId="274" priority="365">
      <formula>$AH$4=""</formula>
    </cfRule>
  </conditionalFormatting>
  <conditionalFormatting sqref="AG65:CD65">
    <cfRule type="expression" dxfId="273" priority="366">
      <formula>$AG$4=""</formula>
    </cfRule>
  </conditionalFormatting>
  <conditionalFormatting sqref="AF65:CD65">
    <cfRule type="expression" dxfId="272" priority="367">
      <formula>$AF$4=""</formula>
    </cfRule>
  </conditionalFormatting>
  <conditionalFormatting sqref="AE65:CD65">
    <cfRule type="expression" dxfId="271" priority="368">
      <formula>$AE$4=""</formula>
    </cfRule>
  </conditionalFormatting>
  <conditionalFormatting sqref="AD65:CD65">
    <cfRule type="expression" dxfId="270" priority="369">
      <formula>$AD$4=""</formula>
    </cfRule>
  </conditionalFormatting>
  <conditionalFormatting sqref="AC65:CD65">
    <cfRule type="expression" dxfId="269" priority="370">
      <formula>$AC$4=""</formula>
    </cfRule>
  </conditionalFormatting>
  <conditionalFormatting sqref="AB65:CD65">
    <cfRule type="expression" dxfId="268" priority="371">
      <formula>$AB$4=""</formula>
    </cfRule>
  </conditionalFormatting>
  <conditionalFormatting sqref="BA65:CD65">
    <cfRule type="expression" dxfId="267" priority="346">
      <formula>$BA$4=""</formula>
    </cfRule>
  </conditionalFormatting>
  <conditionalFormatting sqref="BO65:CD65">
    <cfRule type="expression" dxfId="266" priority="332">
      <formula>$BO$4=""</formula>
    </cfRule>
  </conditionalFormatting>
  <conditionalFormatting sqref="BN65:CD65">
    <cfRule type="expression" dxfId="265" priority="333">
      <formula>$BN$4=""</formula>
    </cfRule>
  </conditionalFormatting>
  <conditionalFormatting sqref="BM65:CD65">
    <cfRule type="expression" dxfId="264" priority="334">
      <formula>$BM$4=""</formula>
    </cfRule>
  </conditionalFormatting>
  <conditionalFormatting sqref="BL65:CD65">
    <cfRule type="expression" dxfId="263" priority="335">
      <formula>$BL$4=""</formula>
    </cfRule>
  </conditionalFormatting>
  <conditionalFormatting sqref="BK65:CD65">
    <cfRule type="expression" dxfId="262" priority="336">
      <formula>$BK$4=""</formula>
    </cfRule>
  </conditionalFormatting>
  <conditionalFormatting sqref="BJ65:CD65">
    <cfRule type="expression" dxfId="261" priority="337">
      <formula>$BJ$4=""</formula>
    </cfRule>
  </conditionalFormatting>
  <conditionalFormatting sqref="BI65:CD65">
    <cfRule type="expression" dxfId="260" priority="338">
      <formula>$BI$4=""</formula>
    </cfRule>
  </conditionalFormatting>
  <conditionalFormatting sqref="BH65:CD65">
    <cfRule type="expression" dxfId="259" priority="339">
      <formula>$BH$4=""</formula>
    </cfRule>
  </conditionalFormatting>
  <conditionalFormatting sqref="BG65:CD65">
    <cfRule type="expression" dxfId="258" priority="340">
      <formula>$BG$4=""</formula>
    </cfRule>
  </conditionalFormatting>
  <conditionalFormatting sqref="BF65:CD65">
    <cfRule type="expression" dxfId="257" priority="341">
      <formula>$BF$4=""</formula>
    </cfRule>
  </conditionalFormatting>
  <conditionalFormatting sqref="BE65:CD65">
    <cfRule type="expression" dxfId="256" priority="342">
      <formula>$BE$4=""</formula>
    </cfRule>
  </conditionalFormatting>
  <conditionalFormatting sqref="BD65:CD65">
    <cfRule type="expression" dxfId="255" priority="343">
      <formula>$BD$4=""</formula>
    </cfRule>
  </conditionalFormatting>
  <conditionalFormatting sqref="BB65:CD65">
    <cfRule type="expression" dxfId="254" priority="345">
      <formula>$BB$4=""</formula>
    </cfRule>
  </conditionalFormatting>
  <conditionalFormatting sqref="AZ65:CD65">
    <cfRule type="expression" dxfId="253" priority="347">
      <formula>$AZ$4=""</formula>
    </cfRule>
  </conditionalFormatting>
  <conditionalFormatting sqref="CD65">
    <cfRule type="expression" dxfId="252" priority="317">
      <formula>$CD$4=""</formula>
    </cfRule>
  </conditionalFormatting>
  <conditionalFormatting sqref="BP65:CD65">
    <cfRule type="expression" dxfId="251" priority="331">
      <formula>$BP$4=""</formula>
    </cfRule>
  </conditionalFormatting>
  <conditionalFormatting sqref="BQ65:CD65">
    <cfRule type="expression" dxfId="250" priority="330">
      <formula>$BQ$4=""</formula>
    </cfRule>
  </conditionalFormatting>
  <conditionalFormatting sqref="BR65:CD65">
    <cfRule type="expression" dxfId="249" priority="329">
      <formula>$BR$4=""</formula>
    </cfRule>
  </conditionalFormatting>
  <conditionalFormatting sqref="BS65:CD65">
    <cfRule type="expression" dxfId="248" priority="328">
      <formula>$BS$4=""</formula>
    </cfRule>
  </conditionalFormatting>
  <conditionalFormatting sqref="BT65:CD65">
    <cfRule type="expression" dxfId="247" priority="327">
      <formula>$BT$4=""</formula>
    </cfRule>
  </conditionalFormatting>
  <conditionalFormatting sqref="BU65:CD65">
    <cfRule type="expression" dxfId="246" priority="326">
      <formula>$BU$4=""</formula>
    </cfRule>
  </conditionalFormatting>
  <conditionalFormatting sqref="BV65:CD65">
    <cfRule type="expression" dxfId="245" priority="325">
      <formula>$BV$4=""</formula>
    </cfRule>
  </conditionalFormatting>
  <conditionalFormatting sqref="BW65:CD65">
    <cfRule type="expression" dxfId="244" priority="324">
      <formula>$BW$4=""</formula>
    </cfRule>
  </conditionalFormatting>
  <conditionalFormatting sqref="BX65:CD65">
    <cfRule type="expression" dxfId="243" priority="323">
      <formula>$BX$4=""</formula>
    </cfRule>
  </conditionalFormatting>
  <conditionalFormatting sqref="BY65:CD65">
    <cfRule type="expression" dxfId="242" priority="322">
      <formula>$BY$4=""</formula>
    </cfRule>
  </conditionalFormatting>
  <conditionalFormatting sqref="BZ65:CD65">
    <cfRule type="expression" dxfId="241" priority="321">
      <formula>$BZ$4=""</formula>
    </cfRule>
  </conditionalFormatting>
  <conditionalFormatting sqref="CA65:CD65">
    <cfRule type="expression" dxfId="240" priority="320">
      <formula>$CA$4=""</formula>
    </cfRule>
  </conditionalFormatting>
  <conditionalFormatting sqref="CB65:CD65">
    <cfRule type="expression" dxfId="239" priority="319">
      <formula>$CB$4=""</formula>
    </cfRule>
  </conditionalFormatting>
  <conditionalFormatting sqref="CC65:CD65">
    <cfRule type="expression" dxfId="238" priority="318">
      <formula>$CC$4=""</formula>
    </cfRule>
  </conditionalFormatting>
  <conditionalFormatting sqref="BC65:CD65">
    <cfRule type="expression" dxfId="237" priority="344">
      <formula>$BC$4=""</formula>
    </cfRule>
  </conditionalFormatting>
  <conditionalFormatting sqref="AT8:CD8">
    <cfRule type="expression" dxfId="236" priority="237">
      <formula>$D$4=""</formula>
    </cfRule>
  </conditionalFormatting>
  <conditionalFormatting sqref="AT8:CD8">
    <cfRule type="expression" dxfId="235" priority="236">
      <formula>$E$4=""</formula>
    </cfRule>
  </conditionalFormatting>
  <conditionalFormatting sqref="AT8:CD8">
    <cfRule type="expression" dxfId="234" priority="235">
      <formula>$F$4=""</formula>
    </cfRule>
  </conditionalFormatting>
  <conditionalFormatting sqref="AT8:CD8">
    <cfRule type="expression" dxfId="233" priority="234">
      <formula>$G$4=""</formula>
    </cfRule>
  </conditionalFormatting>
  <conditionalFormatting sqref="AT8:CD8">
    <cfRule type="expression" dxfId="232" priority="233">
      <formula>$H$4=""</formula>
    </cfRule>
  </conditionalFormatting>
  <conditionalFormatting sqref="AT8:CD8">
    <cfRule type="expression" dxfId="231" priority="232">
      <formula>$I$4=""</formula>
    </cfRule>
  </conditionalFormatting>
  <conditionalFormatting sqref="AT8:CD8">
    <cfRule type="expression" dxfId="230" priority="231">
      <formula>$J$4=""</formula>
    </cfRule>
  </conditionalFormatting>
  <conditionalFormatting sqref="AT8:CD8">
    <cfRule type="expression" dxfId="229" priority="230">
      <formula>$K$4=""</formula>
    </cfRule>
  </conditionalFormatting>
  <conditionalFormatting sqref="AT8:CD8">
    <cfRule type="expression" dxfId="228" priority="229">
      <formula>$L$4=""</formula>
    </cfRule>
  </conditionalFormatting>
  <conditionalFormatting sqref="AT8:CD8">
    <cfRule type="expression" dxfId="227" priority="228">
      <formula>$M$4=""</formula>
    </cfRule>
  </conditionalFormatting>
  <conditionalFormatting sqref="AT8:CD8">
    <cfRule type="expression" dxfId="226" priority="227">
      <formula>$N$4=""</formula>
    </cfRule>
  </conditionalFormatting>
  <conditionalFormatting sqref="AT8:CD8">
    <cfRule type="expression" dxfId="225" priority="226">
      <formula>$O$4=""</formula>
    </cfRule>
  </conditionalFormatting>
  <conditionalFormatting sqref="AT8:CD8">
    <cfRule type="expression" dxfId="224" priority="225">
      <formula>$P$4=""</formula>
    </cfRule>
  </conditionalFormatting>
  <conditionalFormatting sqref="AT8:CD8">
    <cfRule type="expression" dxfId="223" priority="224">
      <formula>$Q$4=""</formula>
    </cfRule>
  </conditionalFormatting>
  <conditionalFormatting sqref="AT8:CD8">
    <cfRule type="expression" dxfId="222" priority="223">
      <formula>$R$4=""</formula>
    </cfRule>
  </conditionalFormatting>
  <conditionalFormatting sqref="AT8:CD8">
    <cfRule type="expression" dxfId="221" priority="222">
      <formula>$S$4=""</formula>
    </cfRule>
  </conditionalFormatting>
  <conditionalFormatting sqref="AT8:CD8">
    <cfRule type="expression" dxfId="220" priority="221">
      <formula>$T$4=""</formula>
    </cfRule>
  </conditionalFormatting>
  <conditionalFormatting sqref="AT8:CD8">
    <cfRule type="expression" dxfId="219" priority="220">
      <formula>$U$4=""</formula>
    </cfRule>
  </conditionalFormatting>
  <conditionalFormatting sqref="AT8:CD8">
    <cfRule type="expression" dxfId="218" priority="219">
      <formula>$V$4=""</formula>
    </cfRule>
  </conditionalFormatting>
  <conditionalFormatting sqref="AT8:CD8">
    <cfRule type="expression" dxfId="217" priority="218">
      <formula>$W$4=""</formula>
    </cfRule>
  </conditionalFormatting>
  <conditionalFormatting sqref="AT8:CD8">
    <cfRule type="expression" dxfId="216" priority="217">
      <formula>$X$4=""</formula>
    </cfRule>
  </conditionalFormatting>
  <conditionalFormatting sqref="AT8:CD8">
    <cfRule type="expression" dxfId="215" priority="216">
      <formula>$Y$4=""</formula>
    </cfRule>
  </conditionalFormatting>
  <conditionalFormatting sqref="AT8:CD8">
    <cfRule type="expression" dxfId="214" priority="215">
      <formula>$Z$4=""</formula>
    </cfRule>
  </conditionalFormatting>
  <conditionalFormatting sqref="AT8:CD8">
    <cfRule type="expression" dxfId="213" priority="214">
      <formula>$AA$4=""</formula>
    </cfRule>
  </conditionalFormatting>
  <conditionalFormatting sqref="AY8:CD8">
    <cfRule type="expression" dxfId="212" priority="190">
      <formula>$AY$4=""</formula>
    </cfRule>
  </conditionalFormatting>
  <conditionalFormatting sqref="AX8:CD8">
    <cfRule type="expression" dxfId="211" priority="191">
      <formula>$AX$4=""</formula>
    </cfRule>
  </conditionalFormatting>
  <conditionalFormatting sqref="AW8:CD8">
    <cfRule type="expression" dxfId="210" priority="192">
      <formula>$AW$4=""</formula>
    </cfRule>
  </conditionalFormatting>
  <conditionalFormatting sqref="AV8:CD8">
    <cfRule type="expression" dxfId="209" priority="193">
      <formula>$AV$4=""</formula>
    </cfRule>
  </conditionalFormatting>
  <conditionalFormatting sqref="AU8:CD8">
    <cfRule type="expression" dxfId="208" priority="194">
      <formula>$AU$4=""</formula>
    </cfRule>
  </conditionalFormatting>
  <conditionalFormatting sqref="AT8:CD8">
    <cfRule type="expression" dxfId="207" priority="195">
      <formula>$AT$4=""</formula>
    </cfRule>
  </conditionalFormatting>
  <conditionalFormatting sqref="AT8:CD8">
    <cfRule type="expression" dxfId="206" priority="196">
      <formula>$AS$4=""</formula>
    </cfRule>
  </conditionalFormatting>
  <conditionalFormatting sqref="AT8:CD8">
    <cfRule type="expression" dxfId="205" priority="197">
      <formula>$AR$4=""</formula>
    </cfRule>
  </conditionalFormatting>
  <conditionalFormatting sqref="AT8:CD8">
    <cfRule type="expression" dxfId="204" priority="198">
      <formula>$AQ$4=""</formula>
    </cfRule>
  </conditionalFormatting>
  <conditionalFormatting sqref="AT8:CD8">
    <cfRule type="expression" dxfId="203" priority="199">
      <formula>$AP$4=""</formula>
    </cfRule>
  </conditionalFormatting>
  <conditionalFormatting sqref="AT8:CD8">
    <cfRule type="expression" dxfId="202" priority="200">
      <formula>$AO$4=""</formula>
    </cfRule>
  </conditionalFormatting>
  <conditionalFormatting sqref="AT8:CD8">
    <cfRule type="expression" dxfId="201" priority="201">
      <formula>$AN$4=""</formula>
    </cfRule>
  </conditionalFormatting>
  <conditionalFormatting sqref="AT8:CD8">
    <cfRule type="expression" dxfId="200" priority="202">
      <formula>$AM$4=""</formula>
    </cfRule>
  </conditionalFormatting>
  <conditionalFormatting sqref="AT8:CD8">
    <cfRule type="expression" dxfId="199" priority="203">
      <formula>$AL$4=""</formula>
    </cfRule>
  </conditionalFormatting>
  <conditionalFormatting sqref="AT8:CD8">
    <cfRule type="expression" dxfId="198" priority="204">
      <formula>$AK$4=""</formula>
    </cfRule>
  </conditionalFormatting>
  <conditionalFormatting sqref="AT8:CD8">
    <cfRule type="expression" dxfId="197" priority="205">
      <formula>$AJ$4=""</formula>
    </cfRule>
  </conditionalFormatting>
  <conditionalFormatting sqref="AT8:CD8">
    <cfRule type="expression" dxfId="196" priority="206">
      <formula>$AI$4=""</formula>
    </cfRule>
  </conditionalFormatting>
  <conditionalFormatting sqref="AT8:CD8">
    <cfRule type="expression" dxfId="195" priority="207">
      <formula>$AH$4=""</formula>
    </cfRule>
  </conditionalFormatting>
  <conditionalFormatting sqref="AT8:CD8">
    <cfRule type="expression" dxfId="194" priority="208">
      <formula>$AG$4=""</formula>
    </cfRule>
  </conditionalFormatting>
  <conditionalFormatting sqref="AT8:CD8">
    <cfRule type="expression" dxfId="193" priority="209">
      <formula>$AF$4=""</formula>
    </cfRule>
  </conditionalFormatting>
  <conditionalFormatting sqref="AT8:CD8">
    <cfRule type="expression" dxfId="192" priority="210">
      <formula>$AE$4=""</formula>
    </cfRule>
  </conditionalFormatting>
  <conditionalFormatting sqref="AT8:CD8">
    <cfRule type="expression" dxfId="191" priority="211">
      <formula>$AD$4=""</formula>
    </cfRule>
  </conditionalFormatting>
  <conditionalFormatting sqref="AT8:CD8">
    <cfRule type="expression" dxfId="190" priority="212">
      <formula>$AC$4=""</formula>
    </cfRule>
  </conditionalFormatting>
  <conditionalFormatting sqref="AT8:CD8">
    <cfRule type="expression" dxfId="189" priority="213">
      <formula>$AB$4=""</formula>
    </cfRule>
  </conditionalFormatting>
  <conditionalFormatting sqref="BA8:CD8">
    <cfRule type="expression" dxfId="188" priority="188">
      <formula>$BA$4=""</formula>
    </cfRule>
  </conditionalFormatting>
  <conditionalFormatting sqref="BO8:CD8">
    <cfRule type="expression" dxfId="187" priority="174">
      <formula>$BO$4=""</formula>
    </cfRule>
  </conditionalFormatting>
  <conditionalFormatting sqref="BN8:CD8">
    <cfRule type="expression" dxfId="186" priority="175">
      <formula>$BN$4=""</formula>
    </cfRule>
  </conditionalFormatting>
  <conditionalFormatting sqref="BM8:CD8">
    <cfRule type="expression" dxfId="185" priority="176">
      <formula>$BM$4=""</formula>
    </cfRule>
  </conditionalFormatting>
  <conditionalFormatting sqref="BL8:CD8">
    <cfRule type="expression" dxfId="184" priority="177">
      <formula>$BL$4=""</formula>
    </cfRule>
  </conditionalFormatting>
  <conditionalFormatting sqref="BK8:CD8">
    <cfRule type="expression" dxfId="183" priority="178">
      <formula>$BK$4=""</formula>
    </cfRule>
  </conditionalFormatting>
  <conditionalFormatting sqref="BJ8:CD8">
    <cfRule type="expression" dxfId="182" priority="179">
      <formula>$BJ$4=""</formula>
    </cfRule>
  </conditionalFormatting>
  <conditionalFormatting sqref="BI8:CD8">
    <cfRule type="expression" dxfId="181" priority="180">
      <formula>$BI$4=""</formula>
    </cfRule>
  </conditionalFormatting>
  <conditionalFormatting sqref="BH8:CD8">
    <cfRule type="expression" dxfId="180" priority="181">
      <formula>$BH$4=""</formula>
    </cfRule>
  </conditionalFormatting>
  <conditionalFormatting sqref="BG8:CD8">
    <cfRule type="expression" dxfId="179" priority="182">
      <formula>$BG$4=""</formula>
    </cfRule>
  </conditionalFormatting>
  <conditionalFormatting sqref="BF8:CD8">
    <cfRule type="expression" dxfId="178" priority="183">
      <formula>$BF$4=""</formula>
    </cfRule>
  </conditionalFormatting>
  <conditionalFormatting sqref="BE8:CD8">
    <cfRule type="expression" dxfId="177" priority="184">
      <formula>$BE$4=""</formula>
    </cfRule>
  </conditionalFormatting>
  <conditionalFormatting sqref="BD8:CD8">
    <cfRule type="expression" dxfId="176" priority="185">
      <formula>$BD$4=""</formula>
    </cfRule>
  </conditionalFormatting>
  <conditionalFormatting sqref="BB8:CD8">
    <cfRule type="expression" dxfId="175" priority="187">
      <formula>$BB$4=""</formula>
    </cfRule>
  </conditionalFormatting>
  <conditionalFormatting sqref="AZ8:CD8">
    <cfRule type="expression" dxfId="174" priority="189">
      <formula>$AZ$4=""</formula>
    </cfRule>
  </conditionalFormatting>
  <conditionalFormatting sqref="CD8">
    <cfRule type="expression" dxfId="173" priority="159">
      <formula>$CD$4=""</formula>
    </cfRule>
  </conditionalFormatting>
  <conditionalFormatting sqref="BP8:CD8">
    <cfRule type="expression" dxfId="172" priority="173">
      <formula>$BP$4=""</formula>
    </cfRule>
  </conditionalFormatting>
  <conditionalFormatting sqref="BQ8:CD8">
    <cfRule type="expression" dxfId="171" priority="172">
      <formula>$BQ$4=""</formula>
    </cfRule>
  </conditionalFormatting>
  <conditionalFormatting sqref="BR8:CD8">
    <cfRule type="expression" dxfId="170" priority="171">
      <formula>$BR$4=""</formula>
    </cfRule>
  </conditionalFormatting>
  <conditionalFormatting sqref="BS8:CD8">
    <cfRule type="expression" dxfId="169" priority="170">
      <formula>$BS$4=""</formula>
    </cfRule>
  </conditionalFormatting>
  <conditionalFormatting sqref="BT8:CD8">
    <cfRule type="expression" dxfId="168" priority="169">
      <formula>$BT$4=""</formula>
    </cfRule>
  </conditionalFormatting>
  <conditionalFormatting sqref="BU8:CD8">
    <cfRule type="expression" dxfId="167" priority="168">
      <formula>$BU$4=""</formula>
    </cfRule>
  </conditionalFormatting>
  <conditionalFormatting sqref="BV8:CD8">
    <cfRule type="expression" dxfId="166" priority="167">
      <formula>$BV$4=""</formula>
    </cfRule>
  </conditionalFormatting>
  <conditionalFormatting sqref="BW8:CD8">
    <cfRule type="expression" dxfId="165" priority="166">
      <formula>$BW$4=""</formula>
    </cfRule>
  </conditionalFormatting>
  <conditionalFormatting sqref="BX8:CD8">
    <cfRule type="expression" dxfId="164" priority="165">
      <formula>$BX$4=""</formula>
    </cfRule>
  </conditionalFormatting>
  <conditionalFormatting sqref="BY8:CD8">
    <cfRule type="expression" dxfId="163" priority="164">
      <formula>$BY$4=""</formula>
    </cfRule>
  </conditionalFormatting>
  <conditionalFormatting sqref="BZ8:CD8">
    <cfRule type="expression" dxfId="162" priority="163">
      <formula>$BZ$4=""</formula>
    </cfRule>
  </conditionalFormatting>
  <conditionalFormatting sqref="CA8:CD8">
    <cfRule type="expression" dxfId="161" priority="162">
      <formula>$CA$4=""</formula>
    </cfRule>
  </conditionalFormatting>
  <conditionalFormatting sqref="CB8:CD8">
    <cfRule type="expression" dxfId="160" priority="161">
      <formula>$CB$4=""</formula>
    </cfRule>
  </conditionalFormatting>
  <conditionalFormatting sqref="CC8:CD8">
    <cfRule type="expression" dxfId="159" priority="160">
      <formula>$CC$4=""</formula>
    </cfRule>
  </conditionalFormatting>
  <conditionalFormatting sqref="BC8:CD8">
    <cfRule type="expression" dxfId="158" priority="186">
      <formula>$BC$4=""</formula>
    </cfRule>
  </conditionalFormatting>
  <conditionalFormatting sqref="AT9:CD9">
    <cfRule type="expression" dxfId="157" priority="158">
      <formula>$D$4=""</formula>
    </cfRule>
  </conditionalFormatting>
  <conditionalFormatting sqref="AT9:CD9">
    <cfRule type="expression" dxfId="156" priority="157">
      <formula>$E$4=""</formula>
    </cfRule>
  </conditionalFormatting>
  <conditionalFormatting sqref="AT9:CD9">
    <cfRule type="expression" dxfId="155" priority="156">
      <formula>$F$4=""</formula>
    </cfRule>
  </conditionalFormatting>
  <conditionalFormatting sqref="AT9:CD9">
    <cfRule type="expression" dxfId="154" priority="155">
      <formula>$G$4=""</formula>
    </cfRule>
  </conditionalFormatting>
  <conditionalFormatting sqref="AT9:CD9">
    <cfRule type="expression" dxfId="153" priority="154">
      <formula>$H$4=""</formula>
    </cfRule>
  </conditionalFormatting>
  <conditionalFormatting sqref="AT9:CD9">
    <cfRule type="expression" dxfId="152" priority="153">
      <formula>$I$4=""</formula>
    </cfRule>
  </conditionalFormatting>
  <conditionalFormatting sqref="AT9:CD9">
    <cfRule type="expression" dxfId="151" priority="152">
      <formula>$J$4=""</formula>
    </cfRule>
  </conditionalFormatting>
  <conditionalFormatting sqref="AT9:CD9">
    <cfRule type="expression" dxfId="150" priority="151">
      <formula>$K$4=""</formula>
    </cfRule>
  </conditionalFormatting>
  <conditionalFormatting sqref="AT9:CD9">
    <cfRule type="expression" dxfId="149" priority="150">
      <formula>$L$4=""</formula>
    </cfRule>
  </conditionalFormatting>
  <conditionalFormatting sqref="AT9:CD9">
    <cfRule type="expression" dxfId="148" priority="149">
      <formula>$M$4=""</formula>
    </cfRule>
  </conditionalFormatting>
  <conditionalFormatting sqref="AT9:CD9">
    <cfRule type="expression" dxfId="147" priority="148">
      <formula>$N$4=""</formula>
    </cfRule>
  </conditionalFormatting>
  <conditionalFormatting sqref="AT9:CD9">
    <cfRule type="expression" dxfId="146" priority="147">
      <formula>$O$4=""</formula>
    </cfRule>
  </conditionalFormatting>
  <conditionalFormatting sqref="AT9:CD9">
    <cfRule type="expression" dxfId="145" priority="146">
      <formula>$P$4=""</formula>
    </cfRule>
  </conditionalFormatting>
  <conditionalFormatting sqref="AT9:CD9">
    <cfRule type="expression" dxfId="144" priority="145">
      <formula>$Q$4=""</formula>
    </cfRule>
  </conditionalFormatting>
  <conditionalFormatting sqref="AT9:CD9">
    <cfRule type="expression" dxfId="143" priority="144">
      <formula>$R$4=""</formula>
    </cfRule>
  </conditionalFormatting>
  <conditionalFormatting sqref="AT9:CD9">
    <cfRule type="expression" dxfId="142" priority="143">
      <formula>$S$4=""</formula>
    </cfRule>
  </conditionalFormatting>
  <conditionalFormatting sqref="AT9:CD9">
    <cfRule type="expression" dxfId="141" priority="142">
      <formula>$T$4=""</formula>
    </cfRule>
  </conditionalFormatting>
  <conditionalFormatting sqref="AT9:CD9">
    <cfRule type="expression" dxfId="140" priority="141">
      <formula>$U$4=""</formula>
    </cfRule>
  </conditionalFormatting>
  <conditionalFormatting sqref="AT9:CD9">
    <cfRule type="expression" dxfId="139" priority="140">
      <formula>$V$4=""</formula>
    </cfRule>
  </conditionalFormatting>
  <conditionalFormatting sqref="AT9:CD9">
    <cfRule type="expression" dxfId="138" priority="139">
      <formula>$W$4=""</formula>
    </cfRule>
  </conditionalFormatting>
  <conditionalFormatting sqref="AT9:CD9">
    <cfRule type="expression" dxfId="137" priority="138">
      <formula>$X$4=""</formula>
    </cfRule>
  </conditionalFormatting>
  <conditionalFormatting sqref="AT9:CD9">
    <cfRule type="expression" dxfId="136" priority="137">
      <formula>$Y$4=""</formula>
    </cfRule>
  </conditionalFormatting>
  <conditionalFormatting sqref="AT9:CD9">
    <cfRule type="expression" dxfId="135" priority="136">
      <formula>$Z$4=""</formula>
    </cfRule>
  </conditionalFormatting>
  <conditionalFormatting sqref="AT9:CD9">
    <cfRule type="expression" dxfId="134" priority="135">
      <formula>$AA$4=""</formula>
    </cfRule>
  </conditionalFormatting>
  <conditionalFormatting sqref="AY9:CD9">
    <cfRule type="expression" dxfId="133" priority="111">
      <formula>$AY$4=""</formula>
    </cfRule>
  </conditionalFormatting>
  <conditionalFormatting sqref="AX9:CD9">
    <cfRule type="expression" dxfId="132" priority="112">
      <formula>$AX$4=""</formula>
    </cfRule>
  </conditionalFormatting>
  <conditionalFormatting sqref="AW9:CD9">
    <cfRule type="expression" dxfId="131" priority="113">
      <formula>$AW$4=""</formula>
    </cfRule>
  </conditionalFormatting>
  <conditionalFormatting sqref="AV9:CD9">
    <cfRule type="expression" dxfId="130" priority="114">
      <formula>$AV$4=""</formula>
    </cfRule>
  </conditionalFormatting>
  <conditionalFormatting sqref="AU9:CD9">
    <cfRule type="expression" dxfId="129" priority="115">
      <formula>$AU$4=""</formula>
    </cfRule>
  </conditionalFormatting>
  <conditionalFormatting sqref="AT9:CD9">
    <cfRule type="expression" dxfId="128" priority="116">
      <formula>$AT$4=""</formula>
    </cfRule>
  </conditionalFormatting>
  <conditionalFormatting sqref="AT9:CD9">
    <cfRule type="expression" dxfId="127" priority="117">
      <formula>$AS$4=""</formula>
    </cfRule>
  </conditionalFormatting>
  <conditionalFormatting sqref="AT9:CD9">
    <cfRule type="expression" dxfId="126" priority="118">
      <formula>$AR$4=""</formula>
    </cfRule>
  </conditionalFormatting>
  <conditionalFormatting sqref="AT9:CD9">
    <cfRule type="expression" dxfId="125" priority="119">
      <formula>$AQ$4=""</formula>
    </cfRule>
  </conditionalFormatting>
  <conditionalFormatting sqref="AT9:CD9">
    <cfRule type="expression" dxfId="124" priority="120">
      <formula>$AP$4=""</formula>
    </cfRule>
  </conditionalFormatting>
  <conditionalFormatting sqref="AT9:CD9">
    <cfRule type="expression" dxfId="123" priority="121">
      <formula>$AO$4=""</formula>
    </cfRule>
  </conditionalFormatting>
  <conditionalFormatting sqref="AT9:CD9">
    <cfRule type="expression" dxfId="122" priority="122">
      <formula>$AN$4=""</formula>
    </cfRule>
  </conditionalFormatting>
  <conditionalFormatting sqref="AT9:CD9">
    <cfRule type="expression" dxfId="121" priority="123">
      <formula>$AM$4=""</formula>
    </cfRule>
  </conditionalFormatting>
  <conditionalFormatting sqref="AT9:CD9">
    <cfRule type="expression" dxfId="120" priority="124">
      <formula>$AL$4=""</formula>
    </cfRule>
  </conditionalFormatting>
  <conditionalFormatting sqref="AT9:CD9">
    <cfRule type="expression" dxfId="119" priority="125">
      <formula>$AK$4=""</formula>
    </cfRule>
  </conditionalFormatting>
  <conditionalFormatting sqref="AT9:CD9">
    <cfRule type="expression" dxfId="118" priority="126">
      <formula>$AJ$4=""</formula>
    </cfRule>
  </conditionalFormatting>
  <conditionalFormatting sqref="AT9:CD9">
    <cfRule type="expression" dxfId="117" priority="127">
      <formula>$AI$4=""</formula>
    </cfRule>
  </conditionalFormatting>
  <conditionalFormatting sqref="AT9:CD9">
    <cfRule type="expression" dxfId="116" priority="128">
      <formula>$AH$4=""</formula>
    </cfRule>
  </conditionalFormatting>
  <conditionalFormatting sqref="AT9:CD9">
    <cfRule type="expression" dxfId="115" priority="129">
      <formula>$AG$4=""</formula>
    </cfRule>
  </conditionalFormatting>
  <conditionalFormatting sqref="AT9:CD9">
    <cfRule type="expression" dxfId="114" priority="130">
      <formula>$AF$4=""</formula>
    </cfRule>
  </conditionalFormatting>
  <conditionalFormatting sqref="AT9:CD9">
    <cfRule type="expression" dxfId="113" priority="131">
      <formula>$AE$4=""</formula>
    </cfRule>
  </conditionalFormatting>
  <conditionalFormatting sqref="AT9:CD9">
    <cfRule type="expression" dxfId="112" priority="132">
      <formula>$AD$4=""</formula>
    </cfRule>
  </conditionalFormatting>
  <conditionalFormatting sqref="AT9:CD9">
    <cfRule type="expression" dxfId="111" priority="133">
      <formula>$AC$4=""</formula>
    </cfRule>
  </conditionalFormatting>
  <conditionalFormatting sqref="AT9:CD9">
    <cfRule type="expression" dxfId="110" priority="134">
      <formula>$AB$4=""</formula>
    </cfRule>
  </conditionalFormatting>
  <conditionalFormatting sqref="BA9:CD9">
    <cfRule type="expression" dxfId="109" priority="109">
      <formula>$BA$4=""</formula>
    </cfRule>
  </conditionalFormatting>
  <conditionalFormatting sqref="BO9:CD9">
    <cfRule type="expression" dxfId="108" priority="95">
      <formula>$BO$4=""</formula>
    </cfRule>
  </conditionalFormatting>
  <conditionalFormatting sqref="BN9:CD9">
    <cfRule type="expression" dxfId="107" priority="96">
      <formula>$BN$4=""</formula>
    </cfRule>
  </conditionalFormatting>
  <conditionalFormatting sqref="BM9:CD9">
    <cfRule type="expression" dxfId="106" priority="97">
      <formula>$BM$4=""</formula>
    </cfRule>
  </conditionalFormatting>
  <conditionalFormatting sqref="BL9:CD9">
    <cfRule type="expression" dxfId="105" priority="98">
      <formula>$BL$4=""</formula>
    </cfRule>
  </conditionalFormatting>
  <conditionalFormatting sqref="BK9:CD9">
    <cfRule type="expression" dxfId="104" priority="99">
      <formula>$BK$4=""</formula>
    </cfRule>
  </conditionalFormatting>
  <conditionalFormatting sqref="BJ9:CD9">
    <cfRule type="expression" dxfId="103" priority="100">
      <formula>$BJ$4=""</formula>
    </cfRule>
  </conditionalFormatting>
  <conditionalFormatting sqref="BI9:CD9">
    <cfRule type="expression" dxfId="102" priority="101">
      <formula>$BI$4=""</formula>
    </cfRule>
  </conditionalFormatting>
  <conditionalFormatting sqref="BH9:CD9">
    <cfRule type="expression" dxfId="101" priority="102">
      <formula>$BH$4=""</formula>
    </cfRule>
  </conditionalFormatting>
  <conditionalFormatting sqref="BG9:CD9">
    <cfRule type="expression" dxfId="100" priority="103">
      <formula>$BG$4=""</formula>
    </cfRule>
  </conditionalFormatting>
  <conditionalFormatting sqref="BF9:CD9">
    <cfRule type="expression" dxfId="99" priority="104">
      <formula>$BF$4=""</formula>
    </cfRule>
  </conditionalFormatting>
  <conditionalFormatting sqref="BE9:CD9">
    <cfRule type="expression" dxfId="98" priority="105">
      <formula>$BE$4=""</formula>
    </cfRule>
  </conditionalFormatting>
  <conditionalFormatting sqref="BD9:CD9">
    <cfRule type="expression" dxfId="97" priority="106">
      <formula>$BD$4=""</formula>
    </cfRule>
  </conditionalFormatting>
  <conditionalFormatting sqref="BB9:CD9">
    <cfRule type="expression" dxfId="96" priority="108">
      <formula>$BB$4=""</formula>
    </cfRule>
  </conditionalFormatting>
  <conditionalFormatting sqref="AZ9:CD9">
    <cfRule type="expression" dxfId="95" priority="110">
      <formula>$AZ$4=""</formula>
    </cfRule>
  </conditionalFormatting>
  <conditionalFormatting sqref="CD9">
    <cfRule type="expression" dxfId="94" priority="80">
      <formula>$CD$4=""</formula>
    </cfRule>
  </conditionalFormatting>
  <conditionalFormatting sqref="BP9:CD9">
    <cfRule type="expression" dxfId="93" priority="94">
      <formula>$BP$4=""</formula>
    </cfRule>
  </conditionalFormatting>
  <conditionalFormatting sqref="BQ9:CD9">
    <cfRule type="expression" dxfId="92" priority="93">
      <formula>$BQ$4=""</formula>
    </cfRule>
  </conditionalFormatting>
  <conditionalFormatting sqref="BR9:CD9">
    <cfRule type="expression" dxfId="91" priority="92">
      <formula>$BR$4=""</formula>
    </cfRule>
  </conditionalFormatting>
  <conditionalFormatting sqref="BS9:CD9">
    <cfRule type="expression" dxfId="90" priority="91">
      <formula>$BS$4=""</formula>
    </cfRule>
  </conditionalFormatting>
  <conditionalFormatting sqref="BT9:CD9">
    <cfRule type="expression" dxfId="89" priority="90">
      <formula>$BT$4=""</formula>
    </cfRule>
  </conditionalFormatting>
  <conditionalFormatting sqref="BU9:CD9">
    <cfRule type="expression" dxfId="88" priority="89">
      <formula>$BU$4=""</formula>
    </cfRule>
  </conditionalFormatting>
  <conditionalFormatting sqref="BV9:CD9">
    <cfRule type="expression" dxfId="87" priority="88">
      <formula>$BV$4=""</formula>
    </cfRule>
  </conditionalFormatting>
  <conditionalFormatting sqref="BW9:CD9">
    <cfRule type="expression" dxfId="86" priority="87">
      <formula>$BW$4=""</formula>
    </cfRule>
  </conditionalFormatting>
  <conditionalFormatting sqref="BX9:CD9">
    <cfRule type="expression" dxfId="85" priority="86">
      <formula>$BX$4=""</formula>
    </cfRule>
  </conditionalFormatting>
  <conditionalFormatting sqref="BY9:CD9">
    <cfRule type="expression" dxfId="84" priority="85">
      <formula>$BY$4=""</formula>
    </cfRule>
  </conditionalFormatting>
  <conditionalFormatting sqref="BZ9:CD9">
    <cfRule type="expression" dxfId="83" priority="84">
      <formula>$BZ$4=""</formula>
    </cfRule>
  </conditionalFormatting>
  <conditionalFormatting sqref="CA9:CD9">
    <cfRule type="expression" dxfId="82" priority="83">
      <formula>$CA$4=""</formula>
    </cfRule>
  </conditionalFormatting>
  <conditionalFormatting sqref="CB9:CD9">
    <cfRule type="expression" dxfId="81" priority="82">
      <formula>$CB$4=""</formula>
    </cfRule>
  </conditionalFormatting>
  <conditionalFormatting sqref="CC9:CD9">
    <cfRule type="expression" dxfId="80" priority="81">
      <formula>$CC$4=""</formula>
    </cfRule>
  </conditionalFormatting>
  <conditionalFormatting sqref="BC9:CD9">
    <cfRule type="expression" dxfId="79" priority="107">
      <formula>$BC$4=""</formula>
    </cfRule>
  </conditionalFormatting>
  <conditionalFormatting sqref="D36:CD36">
    <cfRule type="expression" dxfId="78" priority="79">
      <formula>$D$4=""</formula>
    </cfRule>
  </conditionalFormatting>
  <conditionalFormatting sqref="E36:CD36">
    <cfRule type="expression" dxfId="77" priority="78">
      <formula>$E$4=""</formula>
    </cfRule>
  </conditionalFormatting>
  <conditionalFormatting sqref="F36:CD36">
    <cfRule type="expression" dxfId="76" priority="77">
      <formula>$F$4=""</formula>
    </cfRule>
  </conditionalFormatting>
  <conditionalFormatting sqref="G36:CD36">
    <cfRule type="expression" dxfId="75" priority="76">
      <formula>$G$4=""</formula>
    </cfRule>
  </conditionalFormatting>
  <conditionalFormatting sqref="H36:CD36">
    <cfRule type="expression" dxfId="74" priority="75">
      <formula>$H$4=""</formula>
    </cfRule>
  </conditionalFormatting>
  <conditionalFormatting sqref="I36:CD36">
    <cfRule type="expression" dxfId="73" priority="74">
      <formula>$I$4=""</formula>
    </cfRule>
  </conditionalFormatting>
  <conditionalFormatting sqref="J36:CD36">
    <cfRule type="expression" dxfId="72" priority="73">
      <formula>$J$4=""</formula>
    </cfRule>
  </conditionalFormatting>
  <conditionalFormatting sqref="K36:CD36">
    <cfRule type="expression" dxfId="71" priority="72">
      <formula>$K$4=""</formula>
    </cfRule>
  </conditionalFormatting>
  <conditionalFormatting sqref="L36:CD36">
    <cfRule type="expression" dxfId="70" priority="71">
      <formula>$L$4=""</formula>
    </cfRule>
  </conditionalFormatting>
  <conditionalFormatting sqref="M36:CD36">
    <cfRule type="expression" dxfId="69" priority="70">
      <formula>$M$4=""</formula>
    </cfRule>
  </conditionalFormatting>
  <conditionalFormatting sqref="N36:CD36">
    <cfRule type="expression" dxfId="68" priority="69">
      <formula>$N$4=""</formula>
    </cfRule>
  </conditionalFormatting>
  <conditionalFormatting sqref="O36:CD36">
    <cfRule type="expression" dxfId="67" priority="68">
      <formula>$O$4=""</formula>
    </cfRule>
  </conditionalFormatting>
  <conditionalFormatting sqref="P36:CD36">
    <cfRule type="expression" dxfId="66" priority="67">
      <formula>$P$4=""</formula>
    </cfRule>
  </conditionalFormatting>
  <conditionalFormatting sqref="Q36:CD36">
    <cfRule type="expression" dxfId="65" priority="66">
      <formula>$Q$4=""</formula>
    </cfRule>
  </conditionalFormatting>
  <conditionalFormatting sqref="R36:CD36">
    <cfRule type="expression" dxfId="64" priority="65">
      <formula>$R$4=""</formula>
    </cfRule>
  </conditionalFormatting>
  <conditionalFormatting sqref="S36:CD36">
    <cfRule type="expression" dxfId="63" priority="64">
      <formula>$S$4=""</formula>
    </cfRule>
  </conditionalFormatting>
  <conditionalFormatting sqref="T36:CD36">
    <cfRule type="expression" dxfId="62" priority="63">
      <formula>$T$4=""</formula>
    </cfRule>
  </conditionalFormatting>
  <conditionalFormatting sqref="U36:CD36">
    <cfRule type="expression" dxfId="61" priority="62">
      <formula>$U$4=""</formula>
    </cfRule>
  </conditionalFormatting>
  <conditionalFormatting sqref="V36:CD36">
    <cfRule type="expression" dxfId="60" priority="61">
      <formula>$V$4=""</formula>
    </cfRule>
  </conditionalFormatting>
  <conditionalFormatting sqref="W36:CD36">
    <cfRule type="expression" dxfId="59" priority="60">
      <formula>$W$4=""</formula>
    </cfRule>
  </conditionalFormatting>
  <conditionalFormatting sqref="X36:CD36">
    <cfRule type="expression" dxfId="58" priority="59">
      <formula>$X$4=""</formula>
    </cfRule>
  </conditionalFormatting>
  <conditionalFormatting sqref="Y36:CD36">
    <cfRule type="expression" dxfId="57" priority="58">
      <formula>$Y$4=""</formula>
    </cfRule>
  </conditionalFormatting>
  <conditionalFormatting sqref="Z36:CD36">
    <cfRule type="expression" dxfId="56" priority="57">
      <formula>$Z$4=""</formula>
    </cfRule>
  </conditionalFormatting>
  <conditionalFormatting sqref="AA36:CD36">
    <cfRule type="expression" dxfId="55" priority="56">
      <formula>$AA$4=""</formula>
    </cfRule>
  </conditionalFormatting>
  <conditionalFormatting sqref="AY36:CD36">
    <cfRule type="expression" dxfId="54" priority="32">
      <formula>$AY$4=""</formula>
    </cfRule>
  </conditionalFormatting>
  <conditionalFormatting sqref="AX36:CD36">
    <cfRule type="expression" dxfId="53" priority="33">
      <formula>$AX$4=""</formula>
    </cfRule>
  </conditionalFormatting>
  <conditionalFormatting sqref="AW36:CD36">
    <cfRule type="expression" dxfId="52" priority="34">
      <formula>$AW$4=""</formula>
    </cfRule>
  </conditionalFormatting>
  <conditionalFormatting sqref="AV36:CD36">
    <cfRule type="expression" dxfId="51" priority="35">
      <formula>$AV$4=""</formula>
    </cfRule>
  </conditionalFormatting>
  <conditionalFormatting sqref="AU36:CD36">
    <cfRule type="expression" dxfId="50" priority="36">
      <formula>$AU$4=""</formula>
    </cfRule>
  </conditionalFormatting>
  <conditionalFormatting sqref="AT36:CD36">
    <cfRule type="expression" dxfId="49" priority="37">
      <formula>$AT$4=""</formula>
    </cfRule>
  </conditionalFormatting>
  <conditionalFormatting sqref="AS36:CD36">
    <cfRule type="expression" dxfId="48" priority="38">
      <formula>$AS$4=""</formula>
    </cfRule>
  </conditionalFormatting>
  <conditionalFormatting sqref="AR36:CD36">
    <cfRule type="expression" dxfId="47" priority="39">
      <formula>$AR$4=""</formula>
    </cfRule>
  </conditionalFormatting>
  <conditionalFormatting sqref="AQ36:CD36">
    <cfRule type="expression" dxfId="46" priority="40">
      <formula>$AQ$4=""</formula>
    </cfRule>
  </conditionalFormatting>
  <conditionalFormatting sqref="AP36:CD36">
    <cfRule type="expression" dxfId="45" priority="41">
      <formula>$AP$4=""</formula>
    </cfRule>
  </conditionalFormatting>
  <conditionalFormatting sqref="AO36:CD36">
    <cfRule type="expression" dxfId="44" priority="42">
      <formula>$AO$4=""</formula>
    </cfRule>
  </conditionalFormatting>
  <conditionalFormatting sqref="AN36:CD36">
    <cfRule type="expression" dxfId="43" priority="43">
      <formula>$AN$4=""</formula>
    </cfRule>
  </conditionalFormatting>
  <conditionalFormatting sqref="AM36:CD36">
    <cfRule type="expression" dxfId="42" priority="44">
      <formula>$AM$4=""</formula>
    </cfRule>
  </conditionalFormatting>
  <conditionalFormatting sqref="AL36:CD36">
    <cfRule type="expression" dxfId="41" priority="45">
      <formula>$AL$4=""</formula>
    </cfRule>
  </conditionalFormatting>
  <conditionalFormatting sqref="AK36:CD36">
    <cfRule type="expression" dxfId="40" priority="46">
      <formula>$AK$4=""</formula>
    </cfRule>
  </conditionalFormatting>
  <conditionalFormatting sqref="AJ36:CD36">
    <cfRule type="expression" dxfId="39" priority="47">
      <formula>$AJ$4=""</formula>
    </cfRule>
  </conditionalFormatting>
  <conditionalFormatting sqref="AI36:CD36">
    <cfRule type="expression" dxfId="38" priority="48">
      <formula>$AI$4=""</formula>
    </cfRule>
  </conditionalFormatting>
  <conditionalFormatting sqref="AH36:CD36">
    <cfRule type="expression" dxfId="37" priority="49">
      <formula>$AH$4=""</formula>
    </cfRule>
  </conditionalFormatting>
  <conditionalFormatting sqref="AG36:CD36">
    <cfRule type="expression" dxfId="36" priority="50">
      <formula>$AG$4=""</formula>
    </cfRule>
  </conditionalFormatting>
  <conditionalFormatting sqref="AF36:CD36">
    <cfRule type="expression" dxfId="35" priority="51">
      <formula>$AF$4=""</formula>
    </cfRule>
  </conditionalFormatting>
  <conditionalFormatting sqref="AE36:CD36">
    <cfRule type="expression" dxfId="34" priority="52">
      <formula>$AE$4=""</formula>
    </cfRule>
  </conditionalFormatting>
  <conditionalFormatting sqref="AD36:CD36">
    <cfRule type="expression" dxfId="33" priority="53">
      <formula>$AD$4=""</formula>
    </cfRule>
  </conditionalFormatting>
  <conditionalFormatting sqref="AC36:CD36">
    <cfRule type="expression" dxfId="32" priority="54">
      <formula>$AC$4=""</formula>
    </cfRule>
  </conditionalFormatting>
  <conditionalFormatting sqref="AB36:CD36">
    <cfRule type="expression" dxfId="31" priority="55">
      <formula>$AB$4=""</formula>
    </cfRule>
  </conditionalFormatting>
  <conditionalFormatting sqref="BA36:CD36">
    <cfRule type="expression" dxfId="30" priority="30">
      <formula>$BA$4=""</formula>
    </cfRule>
  </conditionalFormatting>
  <conditionalFormatting sqref="BO36:CD36">
    <cfRule type="expression" dxfId="29" priority="16">
      <formula>$BO$4=""</formula>
    </cfRule>
  </conditionalFormatting>
  <conditionalFormatting sqref="BN36:CD36">
    <cfRule type="expression" dxfId="28" priority="17">
      <formula>$BN$4=""</formula>
    </cfRule>
  </conditionalFormatting>
  <conditionalFormatting sqref="BM36:CD36">
    <cfRule type="expression" dxfId="27" priority="18">
      <formula>$BM$4=""</formula>
    </cfRule>
  </conditionalFormatting>
  <conditionalFormatting sqref="BL36:CD36">
    <cfRule type="expression" dxfId="26" priority="19">
      <formula>$BL$4=""</formula>
    </cfRule>
  </conditionalFormatting>
  <conditionalFormatting sqref="BK36:CD36">
    <cfRule type="expression" dxfId="25" priority="20">
      <formula>$BK$4=""</formula>
    </cfRule>
  </conditionalFormatting>
  <conditionalFormatting sqref="BJ36:CD36">
    <cfRule type="expression" dxfId="24" priority="21">
      <formula>$BJ$4=""</formula>
    </cfRule>
  </conditionalFormatting>
  <conditionalFormatting sqref="BI36:CD36">
    <cfRule type="expression" dxfId="23" priority="22">
      <formula>$BI$4=""</formula>
    </cfRule>
  </conditionalFormatting>
  <conditionalFormatting sqref="BH36:CD36">
    <cfRule type="expression" dxfId="22" priority="23">
      <formula>$BH$4=""</formula>
    </cfRule>
  </conditionalFormatting>
  <conditionalFormatting sqref="BG36:CD36">
    <cfRule type="expression" dxfId="21" priority="24">
      <formula>$BG$4=""</formula>
    </cfRule>
  </conditionalFormatting>
  <conditionalFormatting sqref="BF36:CD36">
    <cfRule type="expression" dxfId="20" priority="25">
      <formula>$BF$4=""</formula>
    </cfRule>
  </conditionalFormatting>
  <conditionalFormatting sqref="BE36:CD36">
    <cfRule type="expression" dxfId="19" priority="26">
      <formula>$BE$4=""</formula>
    </cfRule>
  </conditionalFormatting>
  <conditionalFormatting sqref="BD36:CD36">
    <cfRule type="expression" dxfId="18" priority="27">
      <formula>$BD$4=""</formula>
    </cfRule>
  </conditionalFormatting>
  <conditionalFormatting sqref="BB36:CD36">
    <cfRule type="expression" dxfId="17" priority="29">
      <formula>$BB$4=""</formula>
    </cfRule>
  </conditionalFormatting>
  <conditionalFormatting sqref="AZ36:CD36">
    <cfRule type="expression" dxfId="16" priority="31">
      <formula>$AZ$4=""</formula>
    </cfRule>
  </conditionalFormatting>
  <conditionalFormatting sqref="CD36">
    <cfRule type="expression" dxfId="15" priority="1">
      <formula>$CD$4=""</formula>
    </cfRule>
  </conditionalFormatting>
  <conditionalFormatting sqref="BP36:CD36">
    <cfRule type="expression" dxfId="14" priority="15">
      <formula>$BP$4=""</formula>
    </cfRule>
  </conditionalFormatting>
  <conditionalFormatting sqref="BQ36:CD36">
    <cfRule type="expression" dxfId="13" priority="14">
      <formula>$BQ$4=""</formula>
    </cfRule>
  </conditionalFormatting>
  <conditionalFormatting sqref="BR36:CD36">
    <cfRule type="expression" dxfId="12" priority="13">
      <formula>$BR$4=""</formula>
    </cfRule>
  </conditionalFormatting>
  <conditionalFormatting sqref="BS36:CD36">
    <cfRule type="expression" dxfId="11" priority="12">
      <formula>$BS$4=""</formula>
    </cfRule>
  </conditionalFormatting>
  <conditionalFormatting sqref="BT36:CD36">
    <cfRule type="expression" dxfId="10" priority="11">
      <formula>$BT$4=""</formula>
    </cfRule>
  </conditionalFormatting>
  <conditionalFormatting sqref="BU36:CD36">
    <cfRule type="expression" dxfId="9" priority="10">
      <formula>$BU$4=""</formula>
    </cfRule>
  </conditionalFormatting>
  <conditionalFormatting sqref="BV36:CD36">
    <cfRule type="expression" dxfId="8" priority="9">
      <formula>$BV$4=""</formula>
    </cfRule>
  </conditionalFormatting>
  <conditionalFormatting sqref="BW36:CD36">
    <cfRule type="expression" dxfId="7" priority="8">
      <formula>$BW$4=""</formula>
    </cfRule>
  </conditionalFormatting>
  <conditionalFormatting sqref="BX36:CD36">
    <cfRule type="expression" dxfId="6" priority="7">
      <formula>$BX$4=""</formula>
    </cfRule>
  </conditionalFormatting>
  <conditionalFormatting sqref="BY36:CD36">
    <cfRule type="expression" dxfId="5" priority="6">
      <formula>$BY$4=""</formula>
    </cfRule>
  </conditionalFormatting>
  <conditionalFormatting sqref="BZ36:CD36">
    <cfRule type="expression" dxfId="4" priority="5">
      <formula>$BZ$4=""</formula>
    </cfRule>
  </conditionalFormatting>
  <conditionalFormatting sqref="CA36:CD36">
    <cfRule type="expression" dxfId="3" priority="4">
      <formula>$CA$4=""</formula>
    </cfRule>
  </conditionalFormatting>
  <conditionalFormatting sqref="CB36:CD36">
    <cfRule type="expression" dxfId="2" priority="3">
      <formula>$CB$4=""</formula>
    </cfRule>
  </conditionalFormatting>
  <conditionalFormatting sqref="CC36:CD36">
    <cfRule type="expression" dxfId="1" priority="2">
      <formula>$CC$4=""</formula>
    </cfRule>
  </conditionalFormatting>
  <conditionalFormatting sqref="BC36:CD36">
    <cfRule type="expression" dxfId="0" priority="28">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50</vt:i4>
      </vt:variant>
    </vt:vector>
  </HeadingPairs>
  <TitlesOfParts>
    <vt:vector size="68" baseType="lpstr">
      <vt:lpstr>Summary</vt:lpstr>
      <vt:lpstr>Inputs</vt:lpstr>
      <vt:lpstr>Bonus Depreciation Help</vt:lpstr>
      <vt:lpstr>LookUp Ranges</vt:lpstr>
      <vt:lpstr>Revenues - Recommendation</vt:lpstr>
      <vt:lpstr>Revenues - Alt #1</vt:lpstr>
      <vt:lpstr>Revenues - Alt #2</vt:lpstr>
      <vt:lpstr>Revenues - Alt #3</vt:lpstr>
      <vt:lpstr>Rate Case Revenues</vt:lpstr>
      <vt:lpstr>Depreciation-Recommendation</vt:lpstr>
      <vt:lpstr>Depreciation-Alt#1</vt:lpstr>
      <vt:lpstr>Depreciation-Alt#2</vt:lpstr>
      <vt:lpstr>Depreciation-Alt#3</vt:lpstr>
      <vt:lpstr>Outputs (for FP&amp;A use)==&gt;</vt:lpstr>
      <vt:lpstr>Outputs - Recommendation</vt:lpstr>
      <vt:lpstr>Outputs - Alt #1</vt:lpstr>
      <vt:lpstr>Outputs - Alt #2</vt:lpstr>
      <vt:lpstr>Outputs - Alt #3</vt:lpstr>
      <vt:lpstr>BookIncomeTax</vt:lpstr>
      <vt:lpstr>Company</vt:lpstr>
      <vt:lpstr>DEBT</vt:lpstr>
      <vt:lpstr>DEBT_INT_RATE</vt:lpstr>
      <vt:lpstr>DepretiationCategory</vt:lpstr>
      <vt:lpstr>ECR</vt:lpstr>
      <vt:lpstr>EQUITY</vt:lpstr>
      <vt:lpstr>FirstYear</vt:lpstr>
      <vt:lpstr>GenAssets</vt:lpstr>
      <vt:lpstr>Input_Dates</vt:lpstr>
      <vt:lpstr>Inputs_capandbenefits</vt:lpstr>
      <vt:lpstr>Inputs_costs</vt:lpstr>
      <vt:lpstr>Inservice</vt:lpstr>
      <vt:lpstr>LineOfBusiness</vt:lpstr>
      <vt:lpstr>Period</vt:lpstr>
      <vt:lpstr>Inputs!Print_Area</vt:lpstr>
      <vt:lpstr>'LookUp Ranges'!Print_Area</vt:lpstr>
      <vt:lpstr>'Outputs - Alt #1'!Print_Area</vt:lpstr>
      <vt:lpstr>'Outputs - Alt #2'!Print_Area</vt:lpstr>
      <vt:lpstr>'Outputs - Alt #3'!Print_Area</vt:lpstr>
      <vt:lpstr>'Outputs - Recommendation'!Print_Area</vt:lpstr>
      <vt:lpstr>Summary!Print_Area</vt:lpstr>
      <vt:lpstr>'Outputs - Alt #1'!Print_Titles</vt:lpstr>
      <vt:lpstr>'Outputs - Alt #2'!Print_Titles</vt:lpstr>
      <vt:lpstr>'Outputs - Alt #3'!Print_Titles</vt:lpstr>
      <vt:lpstr>'Outputs - Recommendation'!Print_Titles</vt:lpstr>
      <vt:lpstr>Project_number</vt:lpstr>
      <vt:lpstr>Project_Title</vt:lpstr>
      <vt:lpstr>PropertyTaxRate</vt:lpstr>
      <vt:lpstr>'Outputs - Alt #1'!Rate_Case</vt:lpstr>
      <vt:lpstr>'Outputs - Alt #2'!Rate_Case</vt:lpstr>
      <vt:lpstr>'Outputs - Alt #3'!Rate_Case</vt:lpstr>
      <vt:lpstr>Rate_Case</vt:lpstr>
      <vt:lpstr>Rate_Case_Assumptions</vt:lpstr>
      <vt:lpstr>'Outputs - Alt #1'!Rate_Case_Dates2</vt:lpstr>
      <vt:lpstr>'Outputs - Alt #2'!Rate_Case_Dates2</vt:lpstr>
      <vt:lpstr>'Outputs - Alt #3'!Rate_Case_Dates2</vt:lpstr>
      <vt:lpstr>Rate_Case_Dates2</vt:lpstr>
      <vt:lpstr>'Outputs - Alt #1'!Rate_Case_Schedule2</vt:lpstr>
      <vt:lpstr>'Outputs - Alt #2'!Rate_Case_Schedule2</vt:lpstr>
      <vt:lpstr>'Outputs - Alt #3'!Rate_Case_Schedule2</vt:lpstr>
      <vt:lpstr>Rate_Case_Schedule2</vt:lpstr>
      <vt:lpstr>RetireValue</vt:lpstr>
      <vt:lpstr>ROE</vt:lpstr>
      <vt:lpstr>ROE_ECR</vt:lpstr>
      <vt:lpstr>Summary!Summary</vt:lpstr>
      <vt:lpstr>Summary!Summary_Report</vt:lpstr>
      <vt:lpstr>TaxDepretTable</vt:lpstr>
      <vt:lpstr>Units</vt:lpstr>
      <vt:lpstr>WACC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2016-11-22T19:56:02Z</dcterms:created>
  <dcterms:modified xsi:type="dcterms:W3CDTF">2016-11-29T18:52:59Z</dcterms:modified>
</cp:coreProperties>
</file>