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45" windowWidth="19440" windowHeight="10035"/>
  </bookViews>
  <sheets>
    <sheet name="Data" sheetId="1" r:id="rId1"/>
  </sheets>
  <definedNames>
    <definedName name="_xlnm._FilterDatabase" localSheetId="0" hidden="1">Data!$B$1:$L$13</definedName>
  </definedNames>
  <calcPr calcId="152511"/>
</workbook>
</file>

<file path=xl/calcChain.xml><?xml version="1.0" encoding="utf-8"?>
<calcChain xmlns="http://schemas.openxmlformats.org/spreadsheetml/2006/main">
  <c r="L42" i="1" l="1"/>
  <c r="K42" i="1"/>
  <c r="K41" i="1"/>
  <c r="L41" i="1"/>
  <c r="L40" i="1"/>
  <c r="K40"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H44" i="1" l="1"/>
  <c r="J44" i="1" l="1"/>
  <c r="I44" i="1"/>
  <c r="G44" i="1"/>
  <c r="J45" i="1"/>
  <c r="H45" i="1"/>
  <c r="G45" i="1"/>
  <c r="G42" i="1"/>
  <c r="K44" i="1" l="1"/>
  <c r="L44" i="1"/>
  <c r="I45" i="1"/>
  <c r="L45" i="1" s="1"/>
  <c r="K45" i="1" l="1"/>
  <c r="I42" i="1"/>
</calcChain>
</file>

<file path=xl/sharedStrings.xml><?xml version="1.0" encoding="utf-8"?>
<sst xmlns="http://schemas.openxmlformats.org/spreadsheetml/2006/main" count="146" uniqueCount="41">
  <si>
    <t>Rate</t>
  </si>
  <si>
    <t>Category</t>
  </si>
  <si>
    <t>Values</t>
  </si>
  <si>
    <t>Period</t>
  </si>
  <si>
    <t>Delta</t>
  </si>
  <si>
    <t>% Delta</t>
  </si>
  <si>
    <t>Customers</t>
  </si>
  <si>
    <t>Avg Number of Customers</t>
  </si>
  <si>
    <t>Energy</t>
  </si>
  <si>
    <t>Sum of Volume</t>
  </si>
  <si>
    <t>GWh</t>
  </si>
  <si>
    <t>Demand</t>
  </si>
  <si>
    <t>MVA</t>
  </si>
  <si>
    <t>Base</t>
  </si>
  <si>
    <t>Intermediate</t>
  </si>
  <si>
    <t>Peak</t>
  </si>
  <si>
    <t>GS</t>
  </si>
  <si>
    <t>MW</t>
  </si>
  <si>
    <t>RS</t>
  </si>
  <si>
    <t>RTS</t>
  </si>
  <si>
    <t>Lighting</t>
  </si>
  <si>
    <t>Total LGE Customers</t>
  </si>
  <si>
    <t>Residential</t>
  </si>
  <si>
    <t>Comparison of LG&amp;E Electric Customers, Billing Demand, and Energy by Rate Classes: Base Period vs Test Period</t>
  </si>
  <si>
    <t>Other</t>
  </si>
  <si>
    <t>Total LG&amp;E Energy - Calendar Adjusted</t>
  </si>
  <si>
    <t>Total LG&amp;E Unbilled</t>
  </si>
  <si>
    <t>PS-Pri</t>
  </si>
  <si>
    <t>PS-Sec</t>
  </si>
  <si>
    <t>TOD-Pri</t>
  </si>
  <si>
    <t>TOD-Sec</t>
  </si>
  <si>
    <t>LG&amp;E Unbilled Adjustment**</t>
  </si>
  <si>
    <t>Base Period</t>
  </si>
  <si>
    <t>Forecasted Test Period
(Jul '17 - Jun '18)</t>
  </si>
  <si>
    <t>Total
(Mar '16 - Feb '17)</t>
  </si>
  <si>
    <t xml:space="preserve">*All customers are assigned to one of twenty billing cycles.  Because the beginning and end of most billing cycles do not coincide directly with the beginning and end of calendar months, most customers' monthly bills include energy that was consumed in more than one calendar month.  </t>
  </si>
  <si>
    <t>Billed Actual
(Mar '16 - Aug '16)*</t>
  </si>
  <si>
    <t xml:space="preserve"> Calendar Forecasted
(Sep '16 - Feb '17)</t>
  </si>
  <si>
    <t>**Billed sales in March include a portion of the energy consumed in March and a portion of the energy consumed in February.  Likewise, billed sales for August include a portion of the energy consumed in August and a portion of the energy consumed in July.  The portion of the energy consumed in August but not included in August billed sales is the "unbilled" portion of calendar-month ("calendar") sales for August.  To properly compare the Base Period to the Forecasted Test Period (which includes twelve months of calendar sales), unbilled sales for August must be added to the Base Period and unbilled sales for February (which are included in March billed sales) must be subtracted from the Base Period.  Because August unbilled sales are greater than February unbilled sales, the total unbilled sales adjustment is positive.</t>
  </si>
  <si>
    <t>Special Contract #1</t>
  </si>
  <si>
    <t>Special Contract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</si>
</sst>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0" fillId="0" borderId="3" xfId="0" applyBorder="1"/>
    <xf numFmtId="0" fontId="0" fillId="0" borderId="5" xfId="0" applyBorder="1"/>
    <xf numFmtId="0" fontId="0" fillId="0" borderId="7" xfId="0" applyBorder="1"/>
    <xf numFmtId="0" fontId="0" fillId="0" borderId="9" xfId="0" applyBorder="1"/>
    <xf numFmtId="0" fontId="0" fillId="0" borderId="2" xfId="0" applyBorder="1"/>
    <xf numFmtId="164" fontId="0" fillId="0" borderId="1" xfId="1" applyNumberFormat="1" applyFont="1" applyBorder="1"/>
    <xf numFmtId="164" fontId="0" fillId="0" borderId="1" xfId="1" applyNumberFormat="1" applyFont="1" applyFill="1" applyBorder="1"/>
    <xf numFmtId="0" fontId="0" fillId="0" borderId="0" xfId="0" applyFill="1"/>
    <xf numFmtId="164" fontId="0" fillId="0" borderId="3" xfId="1" applyNumberFormat="1" applyFont="1" applyBorder="1"/>
    <xf numFmtId="164" fontId="0" fillId="0" borderId="3" xfId="1" applyNumberFormat="1" applyFont="1" applyFill="1" applyBorder="1"/>
    <xf numFmtId="164" fontId="0" fillId="0" borderId="7" xfId="1" applyNumberFormat="1" applyFont="1" applyBorder="1"/>
    <xf numFmtId="164" fontId="0" fillId="0" borderId="7" xfId="1" applyNumberFormat="1" applyFont="1" applyFill="1" applyBorder="1"/>
    <xf numFmtId="164" fontId="0" fillId="0" borderId="5" xfId="1" applyNumberFormat="1" applyFont="1" applyBorder="1"/>
    <xf numFmtId="164" fontId="0" fillId="0" borderId="5" xfId="1" applyNumberFormat="1" applyFont="1" applyFill="1" applyBorder="1"/>
    <xf numFmtId="0" fontId="0" fillId="0" borderId="1" xfId="0" applyBorder="1"/>
    <xf numFmtId="0" fontId="0" fillId="0" borderId="0" xfId="0" applyBorder="1"/>
    <xf numFmtId="164" fontId="0" fillId="0" borderId="0" xfId="1" applyNumberFormat="1" applyFont="1" applyBorder="1"/>
    <xf numFmtId="164" fontId="0" fillId="0" borderId="0" xfId="1" applyNumberFormat="1" applyFont="1" applyFill="1" applyBorder="1"/>
    <xf numFmtId="0" fontId="0" fillId="0" borderId="0" xfId="0" applyFill="1" applyBorder="1"/>
    <xf numFmtId="0" fontId="0" fillId="0" borderId="1" xfId="0" applyFill="1" applyBorder="1" applyAlignment="1">
      <alignment horizontal="left" indent="1"/>
    </xf>
    <xf numFmtId="165" fontId="0" fillId="0" borderId="4" xfId="2" applyNumberFormat="1" applyFont="1" applyFill="1" applyBorder="1"/>
    <xf numFmtId="165" fontId="0" fillId="0" borderId="8" xfId="2" applyNumberFormat="1" applyFont="1" applyFill="1" applyBorder="1"/>
    <xf numFmtId="165" fontId="0" fillId="0" borderId="6" xfId="2" applyNumberFormat="1" applyFont="1" applyFill="1" applyBorder="1"/>
    <xf numFmtId="165" fontId="0" fillId="0" borderId="0" xfId="2" applyNumberFormat="1" applyFont="1" applyFill="1" applyBorder="1"/>
    <xf numFmtId="165" fontId="0" fillId="0" borderId="1" xfId="2" applyNumberFormat="1" applyFont="1" applyFill="1" applyBorder="1"/>
    <xf numFmtId="165" fontId="0" fillId="0" borderId="0" xfId="0" applyNumberFormat="1" applyFill="1" applyBorder="1"/>
    <xf numFmtId="0" fontId="3" fillId="0" borderId="0" xfId="0" applyFont="1"/>
    <xf numFmtId="0" fontId="0" fillId="0" borderId="0" xfId="0" applyFont="1"/>
    <xf numFmtId="0" fontId="0" fillId="0" borderId="0" xfId="0" applyBorder="1" applyAlignment="1">
      <alignment horizontal="left"/>
    </xf>
    <xf numFmtId="0" fontId="3" fillId="0" borderId="0" xfId="0" applyFont="1" applyBorder="1"/>
    <xf numFmtId="0" fontId="0" fillId="0" borderId="0" xfId="0" applyFont="1" applyBorder="1"/>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wrapText="1"/>
    </xf>
    <xf numFmtId="0" fontId="2" fillId="0" borderId="0" xfId="0" applyFont="1" applyFill="1" applyBorder="1" applyAlignment="1">
      <alignment horizontal="center"/>
    </xf>
    <xf numFmtId="0" fontId="0" fillId="0" borderId="0" xfId="0" applyFill="1" applyBorder="1" applyAlignment="1">
      <alignment horizontal="left" indent="1"/>
    </xf>
    <xf numFmtId="1" fontId="0" fillId="0" borderId="0" xfId="0" applyNumberFormat="1" applyBorder="1"/>
    <xf numFmtId="3" fontId="0" fillId="0" borderId="3" xfId="0" applyNumberFormat="1" applyBorder="1"/>
    <xf numFmtId="3" fontId="0" fillId="0" borderId="7" xfId="0" applyNumberFormat="1" applyBorder="1"/>
    <xf numFmtId="0" fontId="2" fillId="0" borderId="3" xfId="0" applyFont="1" applyBorder="1"/>
    <xf numFmtId="164" fontId="2" fillId="0" borderId="3" xfId="1" applyNumberFormat="1" applyFont="1" applyFill="1" applyBorder="1"/>
    <xf numFmtId="165" fontId="2" fillId="0" borderId="4" xfId="2" applyNumberFormat="1" applyFont="1" applyFill="1" applyBorder="1"/>
    <xf numFmtId="0" fontId="2" fillId="0" borderId="7" xfId="0" applyFont="1" applyBorder="1"/>
    <xf numFmtId="3" fontId="2" fillId="0" borderId="1" xfId="0" applyNumberFormat="1" applyFont="1" applyBorder="1" applyAlignment="1">
      <alignment horizontal="center" wrapText="1"/>
    </xf>
    <xf numFmtId="164" fontId="2" fillId="0" borderId="1" xfId="1" applyNumberFormat="1" applyFont="1" applyBorder="1" applyAlignment="1">
      <alignment horizontal="center" wrapText="1"/>
    </xf>
    <xf numFmtId="164" fontId="2" fillId="0" borderId="7" xfId="1" applyNumberFormat="1" applyFont="1" applyFill="1" applyBorder="1"/>
    <xf numFmtId="165" fontId="2" fillId="0" borderId="8" xfId="2" applyNumberFormat="1" applyFont="1" applyFill="1" applyBorder="1"/>
    <xf numFmtId="0" fontId="0" fillId="0" borderId="7" xfId="0" applyBorder="1" applyAlignment="1">
      <alignment horizontal="left" indent="1"/>
    </xf>
    <xf numFmtId="0" fontId="0" fillId="0" borderId="0" xfId="0" applyAlignment="1">
      <alignment horizontal="left" wrapText="1"/>
    </xf>
    <xf numFmtId="0" fontId="0" fillId="0" borderId="0" xfId="0" applyBorder="1" applyAlignment="1">
      <alignment horizontal="left" vertical="top" wrapText="1"/>
    </xf>
    <xf numFmtId="3" fontId="2" fillId="0" borderId="9" xfId="0" applyNumberFormat="1" applyFont="1" applyBorder="1" applyAlignment="1">
      <alignment horizontal="center"/>
    </xf>
    <xf numFmtId="3" fontId="2" fillId="0" borderId="10" xfId="0" applyNumberFormat="1" applyFont="1" applyBorder="1" applyAlignment="1">
      <alignment horizontal="center"/>
    </xf>
    <xf numFmtId="3" fontId="2" fillId="0" borderId="2" xfId="0" applyNumberFormat="1" applyFont="1" applyBorder="1" applyAlignment="1">
      <alignment horizontal="center"/>
    </xf>
    <xf numFmtId="164" fontId="2" fillId="0" borderId="3" xfId="1" applyNumberFormat="1" applyFont="1" applyBorder="1" applyAlignment="1">
      <alignment horizontal="center" wrapText="1"/>
    </xf>
    <xf numFmtId="164" fontId="2" fillId="0" borderId="5" xfId="1" applyNumberFormat="1"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A67"/>
  <sheetViews>
    <sheetView showGridLines="0" tabSelected="1" zoomScaleNormal="100" workbookViewId="0"/>
  </sheetViews>
  <sheetFormatPr defaultRowHeight="15" x14ac:dyDescent="0.25"/>
  <cols>
    <col min="1" max="1" width="2.42578125" customWidth="1"/>
    <col min="2" max="2" width="36.5703125" customWidth="1"/>
    <col min="3" max="3" width="12.7109375" customWidth="1"/>
    <col min="4" max="4" width="24.5703125" bestFit="1" customWidth="1"/>
    <col min="5" max="5" width="5.28515625" bestFit="1" customWidth="1"/>
    <col min="6" max="6" width="12.7109375" bestFit="1" customWidth="1"/>
    <col min="7" max="10" width="18.7109375" customWidth="1"/>
    <col min="11" max="11" width="7" bestFit="1" customWidth="1"/>
    <col min="12" max="12" width="7.7109375" bestFit="1" customWidth="1"/>
  </cols>
  <sheetData>
    <row r="1" spans="2:27" x14ac:dyDescent="0.25">
      <c r="K1" s="8"/>
      <c r="L1" s="8"/>
    </row>
    <row r="2" spans="2:27" ht="15.75" x14ac:dyDescent="0.25">
      <c r="B2" s="27" t="s">
        <v>23</v>
      </c>
      <c r="K2" s="8"/>
      <c r="L2" s="8"/>
    </row>
    <row r="3" spans="2:27" x14ac:dyDescent="0.25">
      <c r="B3" s="28"/>
      <c r="K3" s="8"/>
      <c r="L3" s="8"/>
    </row>
    <row r="4" spans="2:27" x14ac:dyDescent="0.25">
      <c r="B4" s="40"/>
      <c r="C4" s="40"/>
      <c r="D4" s="40"/>
      <c r="E4" s="40"/>
      <c r="F4" s="40"/>
      <c r="G4" s="51" t="s">
        <v>32</v>
      </c>
      <c r="H4" s="52"/>
      <c r="I4" s="53"/>
      <c r="J4" s="54" t="s">
        <v>33</v>
      </c>
      <c r="K4" s="41"/>
      <c r="L4" s="42"/>
    </row>
    <row r="5" spans="2:27" ht="45" x14ac:dyDescent="0.25">
      <c r="B5" s="43" t="s">
        <v>0</v>
      </c>
      <c r="C5" s="43" t="s">
        <v>1</v>
      </c>
      <c r="D5" s="43" t="s">
        <v>2</v>
      </c>
      <c r="E5" s="43"/>
      <c r="F5" s="43" t="s">
        <v>3</v>
      </c>
      <c r="G5" s="44" t="s">
        <v>36</v>
      </c>
      <c r="H5" s="44" t="s">
        <v>37</v>
      </c>
      <c r="I5" s="45" t="s">
        <v>34</v>
      </c>
      <c r="J5" s="55"/>
      <c r="K5" s="46" t="s">
        <v>4</v>
      </c>
      <c r="L5" s="47" t="s">
        <v>5</v>
      </c>
    </row>
    <row r="6" spans="2:27" x14ac:dyDescent="0.25">
      <c r="B6" s="1" t="s">
        <v>27</v>
      </c>
      <c r="C6" s="1" t="s">
        <v>6</v>
      </c>
      <c r="D6" s="1" t="s">
        <v>7</v>
      </c>
      <c r="E6" s="1"/>
      <c r="F6" s="1"/>
      <c r="G6" s="9">
        <v>73.166666666666671</v>
      </c>
      <c r="H6" s="9">
        <v>74.666666666666657</v>
      </c>
      <c r="I6" s="9">
        <v>73.916666666666671</v>
      </c>
      <c r="J6" s="9">
        <v>72</v>
      </c>
      <c r="K6" s="10">
        <f t="shared" ref="K6:K38" si="0">IF(I6="","",J6-I6)</f>
        <v>-1.9166666666666714</v>
      </c>
      <c r="L6" s="21">
        <f t="shared" ref="L6:L38" si="1">IF(I6="","",J6/I6-1)</f>
        <v>-2.5930101465614475E-2</v>
      </c>
      <c r="Q6" s="16"/>
      <c r="R6" s="16"/>
      <c r="S6" s="16"/>
      <c r="T6" s="16"/>
      <c r="U6" s="16"/>
      <c r="V6" s="37"/>
      <c r="W6" s="37"/>
      <c r="X6" s="17"/>
      <c r="Y6" s="17"/>
      <c r="Z6" s="18"/>
      <c r="AA6" s="24"/>
    </row>
    <row r="7" spans="2:27" x14ac:dyDescent="0.25">
      <c r="B7" s="3"/>
      <c r="C7" s="3" t="s">
        <v>11</v>
      </c>
      <c r="D7" s="3" t="s">
        <v>9</v>
      </c>
      <c r="E7" s="3" t="s">
        <v>17</v>
      </c>
      <c r="F7" s="3" t="s">
        <v>13</v>
      </c>
      <c r="G7" s="11">
        <v>198.85945000000001</v>
      </c>
      <c r="H7" s="11">
        <v>191.13678120792684</v>
      </c>
      <c r="I7" s="11">
        <v>389.99623120792688</v>
      </c>
      <c r="J7" s="11">
        <v>399.17593117367721</v>
      </c>
      <c r="K7" s="12">
        <f t="shared" si="0"/>
        <v>9.1796999657503306</v>
      </c>
      <c r="L7" s="22">
        <f t="shared" si="1"/>
        <v>2.3537919680193475E-2</v>
      </c>
      <c r="Q7" s="16"/>
      <c r="R7" s="16"/>
      <c r="S7" s="16"/>
      <c r="T7" s="16"/>
      <c r="U7" s="16"/>
      <c r="V7" s="37"/>
      <c r="W7" s="37"/>
      <c r="X7" s="17"/>
      <c r="Y7" s="17"/>
      <c r="Z7" s="18"/>
      <c r="AA7" s="24"/>
    </row>
    <row r="8" spans="2:27" x14ac:dyDescent="0.25">
      <c r="B8" s="3"/>
      <c r="C8" s="3" t="s">
        <v>8</v>
      </c>
      <c r="D8" s="3" t="s">
        <v>9</v>
      </c>
      <c r="E8" s="3" t="s">
        <v>10</v>
      </c>
      <c r="F8" s="3"/>
      <c r="G8" s="11">
        <v>75.623280000000008</v>
      </c>
      <c r="H8" s="11">
        <v>78.013622999999995</v>
      </c>
      <c r="I8" s="11">
        <v>153.63690299999999</v>
      </c>
      <c r="J8" s="11">
        <v>165.297552</v>
      </c>
      <c r="K8" s="12">
        <f t="shared" si="0"/>
        <v>11.660649000000006</v>
      </c>
      <c r="L8" s="22">
        <f t="shared" si="1"/>
        <v>7.5897448935168921E-2</v>
      </c>
      <c r="Q8" s="16"/>
      <c r="R8" s="16"/>
      <c r="S8" s="16"/>
      <c r="T8" s="16"/>
      <c r="U8" s="16"/>
      <c r="V8" s="37"/>
      <c r="W8" s="37"/>
      <c r="X8" s="17"/>
      <c r="Y8" s="17"/>
      <c r="Z8" s="18"/>
      <c r="AA8" s="24"/>
    </row>
    <row r="9" spans="2:27" x14ac:dyDescent="0.25">
      <c r="B9" s="1" t="s">
        <v>28</v>
      </c>
      <c r="C9" s="1" t="s">
        <v>6</v>
      </c>
      <c r="D9" s="1" t="s">
        <v>7</v>
      </c>
      <c r="E9" s="1"/>
      <c r="F9" s="1"/>
      <c r="G9" s="9">
        <v>2851.1666666666665</v>
      </c>
      <c r="H9" s="9">
        <v>2842</v>
      </c>
      <c r="I9" s="9">
        <v>2846.583333333333</v>
      </c>
      <c r="J9" s="9">
        <v>2824.1666666666665</v>
      </c>
      <c r="K9" s="10">
        <f t="shared" si="0"/>
        <v>-22.416666666666515</v>
      </c>
      <c r="L9" s="21">
        <f t="shared" si="1"/>
        <v>-7.8749377909188567E-3</v>
      </c>
      <c r="Q9" s="16"/>
      <c r="R9" s="16"/>
      <c r="S9" s="16"/>
      <c r="T9" s="16"/>
      <c r="U9" s="16"/>
      <c r="V9" s="37"/>
      <c r="W9" s="37"/>
      <c r="X9" s="17"/>
      <c r="Y9" s="17"/>
      <c r="Z9" s="18"/>
      <c r="AA9" s="24"/>
    </row>
    <row r="10" spans="2:27" x14ac:dyDescent="0.25">
      <c r="B10" s="3"/>
      <c r="C10" s="3" t="s">
        <v>11</v>
      </c>
      <c r="D10" s="3" t="s">
        <v>9</v>
      </c>
      <c r="E10" s="3" t="s">
        <v>17</v>
      </c>
      <c r="F10" s="3" t="s">
        <v>13</v>
      </c>
      <c r="G10" s="11">
        <v>2557.3244499999996</v>
      </c>
      <c r="H10" s="11">
        <v>2517.5600738849598</v>
      </c>
      <c r="I10" s="11">
        <v>5074.884523884959</v>
      </c>
      <c r="J10" s="11">
        <v>4960.527203561498</v>
      </c>
      <c r="K10" s="12">
        <f t="shared" si="0"/>
        <v>-114.35732032346095</v>
      </c>
      <c r="L10" s="22">
        <f t="shared" si="1"/>
        <v>-2.2533974868834572E-2</v>
      </c>
      <c r="Q10" s="16"/>
      <c r="R10" s="16"/>
      <c r="S10" s="16"/>
      <c r="T10" s="16"/>
      <c r="U10" s="16"/>
      <c r="V10" s="37"/>
      <c r="W10" s="37"/>
      <c r="X10" s="17"/>
      <c r="Y10" s="17"/>
      <c r="Z10" s="18"/>
      <c r="AA10" s="24"/>
    </row>
    <row r="11" spans="2:27" x14ac:dyDescent="0.25">
      <c r="B11" s="2"/>
      <c r="C11" s="2" t="s">
        <v>8</v>
      </c>
      <c r="D11" s="2" t="s">
        <v>9</v>
      </c>
      <c r="E11" s="2" t="s">
        <v>10</v>
      </c>
      <c r="F11" s="2"/>
      <c r="G11" s="13">
        <v>961.64741200000003</v>
      </c>
      <c r="H11" s="13">
        <v>906.53028299999994</v>
      </c>
      <c r="I11" s="13">
        <v>1868.1776949999999</v>
      </c>
      <c r="J11" s="13">
        <v>1874.4922740000002</v>
      </c>
      <c r="K11" s="14">
        <f t="shared" si="0"/>
        <v>6.3145790000003217</v>
      </c>
      <c r="L11" s="23">
        <f t="shared" si="1"/>
        <v>3.3800740780176586E-3</v>
      </c>
      <c r="Q11" s="16"/>
      <c r="R11" s="16"/>
      <c r="S11" s="16"/>
      <c r="T11" s="16"/>
      <c r="U11" s="16"/>
      <c r="V11" s="37"/>
      <c r="W11" s="37"/>
      <c r="X11" s="17"/>
      <c r="Y11" s="17"/>
      <c r="Z11" s="18"/>
      <c r="AA11" s="24"/>
    </row>
    <row r="12" spans="2:27" x14ac:dyDescent="0.25">
      <c r="B12" s="1" t="s">
        <v>29</v>
      </c>
      <c r="C12" s="1" t="s">
        <v>6</v>
      </c>
      <c r="D12" s="1" t="s">
        <v>7</v>
      </c>
      <c r="E12" s="1"/>
      <c r="F12" s="1"/>
      <c r="G12" s="9">
        <v>107.16666666666667</v>
      </c>
      <c r="H12" s="9">
        <v>104.33333333333334</v>
      </c>
      <c r="I12" s="9">
        <v>105.75</v>
      </c>
      <c r="J12" s="9">
        <v>105.5</v>
      </c>
      <c r="K12" s="10">
        <f t="shared" si="0"/>
        <v>-0.25</v>
      </c>
      <c r="L12" s="21">
        <f t="shared" si="1"/>
        <v>-2.3640661938534313E-3</v>
      </c>
      <c r="Q12" s="16"/>
      <c r="R12" s="16"/>
      <c r="S12" s="16"/>
      <c r="T12" s="16"/>
      <c r="U12" s="16"/>
      <c r="V12" s="37"/>
      <c r="W12" s="37"/>
      <c r="X12" s="17"/>
      <c r="Y12" s="17"/>
      <c r="Z12" s="18"/>
      <c r="AA12" s="24"/>
    </row>
    <row r="13" spans="2:27" x14ac:dyDescent="0.25">
      <c r="B13" s="3"/>
      <c r="C13" s="3" t="s">
        <v>11</v>
      </c>
      <c r="D13" s="3" t="s">
        <v>9</v>
      </c>
      <c r="E13" s="3" t="s">
        <v>12</v>
      </c>
      <c r="F13" s="3" t="s">
        <v>13</v>
      </c>
      <c r="G13" s="11">
        <v>2219.2060000000001</v>
      </c>
      <c r="H13" s="11">
        <v>2165.323824993864</v>
      </c>
      <c r="I13" s="11">
        <v>4384.5298249938642</v>
      </c>
      <c r="J13" s="11">
        <v>4359.0064930381286</v>
      </c>
      <c r="K13" s="12">
        <f t="shared" si="0"/>
        <v>-25.523331955735557</v>
      </c>
      <c r="L13" s="22">
        <f t="shared" si="1"/>
        <v>-5.8212243899541383E-3</v>
      </c>
      <c r="Q13" s="16"/>
      <c r="R13" s="16"/>
      <c r="S13" s="16"/>
      <c r="T13" s="16"/>
      <c r="U13" s="16"/>
      <c r="V13" s="37"/>
      <c r="W13" s="37"/>
      <c r="X13" s="17"/>
      <c r="Y13" s="17"/>
      <c r="Z13" s="18"/>
      <c r="AA13" s="24"/>
    </row>
    <row r="14" spans="2:27" x14ac:dyDescent="0.25">
      <c r="B14" s="3"/>
      <c r="C14" s="3" t="s">
        <v>11</v>
      </c>
      <c r="D14" s="3" t="s">
        <v>9</v>
      </c>
      <c r="E14" s="3" t="s">
        <v>12</v>
      </c>
      <c r="F14" s="3" t="s">
        <v>14</v>
      </c>
      <c r="G14" s="11">
        <v>2113.875</v>
      </c>
      <c r="H14" s="11">
        <v>2050.944753729505</v>
      </c>
      <c r="I14" s="11">
        <v>4164.8197537295055</v>
      </c>
      <c r="J14" s="11">
        <v>4142.6951224867953</v>
      </c>
      <c r="K14" s="12">
        <f t="shared" si="0"/>
        <v>-22.124631242710166</v>
      </c>
      <c r="L14" s="22">
        <f t="shared" si="1"/>
        <v>-5.3122662086151351E-3</v>
      </c>
      <c r="Q14" s="16"/>
      <c r="R14" s="16"/>
      <c r="S14" s="16"/>
      <c r="T14" s="16"/>
      <c r="U14" s="16"/>
      <c r="V14" s="37"/>
      <c r="W14" s="37"/>
      <c r="X14" s="17"/>
      <c r="Y14" s="17"/>
      <c r="Z14" s="18"/>
      <c r="AA14" s="24"/>
    </row>
    <row r="15" spans="2:27" x14ac:dyDescent="0.25">
      <c r="B15" s="3"/>
      <c r="C15" s="3" t="s">
        <v>11</v>
      </c>
      <c r="D15" s="3" t="s">
        <v>9</v>
      </c>
      <c r="E15" s="3" t="s">
        <v>12</v>
      </c>
      <c r="F15" s="3" t="s">
        <v>15</v>
      </c>
      <c r="G15" s="11">
        <v>2068.6259999999997</v>
      </c>
      <c r="H15" s="11">
        <v>2016.2634039819659</v>
      </c>
      <c r="I15" s="11">
        <v>4084.8894039819652</v>
      </c>
      <c r="J15" s="11">
        <v>4077.6809276312638</v>
      </c>
      <c r="K15" s="12">
        <f t="shared" si="0"/>
        <v>-7.2084763507014031</v>
      </c>
      <c r="L15" s="22">
        <f t="shared" si="1"/>
        <v>-1.7646686697746494E-3</v>
      </c>
      <c r="Q15" s="16"/>
      <c r="R15" s="16"/>
      <c r="S15" s="16"/>
      <c r="T15" s="16"/>
      <c r="U15" s="16"/>
      <c r="V15" s="37"/>
      <c r="W15" s="37"/>
      <c r="X15" s="17"/>
      <c r="Y15" s="17"/>
      <c r="Z15" s="18"/>
      <c r="AA15" s="24"/>
    </row>
    <row r="16" spans="2:27" x14ac:dyDescent="0.25">
      <c r="B16" s="2"/>
      <c r="C16" s="2" t="s">
        <v>8</v>
      </c>
      <c r="D16" s="2" t="s">
        <v>9</v>
      </c>
      <c r="E16" s="2" t="s">
        <v>10</v>
      </c>
      <c r="F16" s="2"/>
      <c r="G16" s="13">
        <v>938.38810000000001</v>
      </c>
      <c r="H16" s="13">
        <v>872.50399400000003</v>
      </c>
      <c r="I16" s="13">
        <v>1810.892094</v>
      </c>
      <c r="J16" s="13">
        <v>1848.687107</v>
      </c>
      <c r="K16" s="14">
        <f t="shared" si="0"/>
        <v>37.795012999999926</v>
      </c>
      <c r="L16" s="23">
        <f t="shared" si="1"/>
        <v>2.0870936001778029E-2</v>
      </c>
      <c r="Q16" s="16"/>
      <c r="R16" s="16"/>
      <c r="S16" s="16"/>
      <c r="T16" s="16"/>
      <c r="U16" s="16"/>
      <c r="V16" s="37"/>
      <c r="W16" s="37"/>
      <c r="X16" s="17"/>
      <c r="Y16" s="17"/>
      <c r="Z16" s="18"/>
      <c r="AA16" s="24"/>
    </row>
    <row r="17" spans="2:27" x14ac:dyDescent="0.25">
      <c r="B17" s="1" t="s">
        <v>30</v>
      </c>
      <c r="C17" s="1" t="s">
        <v>6</v>
      </c>
      <c r="D17" s="1" t="s">
        <v>7</v>
      </c>
      <c r="E17" s="1"/>
      <c r="F17" s="1"/>
      <c r="G17" s="9">
        <v>371.16666666666669</v>
      </c>
      <c r="H17" s="9">
        <v>370</v>
      </c>
      <c r="I17" s="9">
        <v>370.58333333333331</v>
      </c>
      <c r="J17" s="9">
        <v>370</v>
      </c>
      <c r="K17" s="10">
        <f t="shared" si="0"/>
        <v>-0.58333333333331439</v>
      </c>
      <c r="L17" s="21">
        <f t="shared" si="1"/>
        <v>-1.5740948954350298E-3</v>
      </c>
      <c r="Q17" s="16"/>
      <c r="R17" s="16"/>
      <c r="S17" s="16"/>
      <c r="T17" s="16"/>
      <c r="U17" s="16"/>
      <c r="V17" s="37"/>
      <c r="W17" s="37"/>
      <c r="X17" s="17"/>
      <c r="Y17" s="17"/>
      <c r="Z17" s="18"/>
      <c r="AA17" s="24"/>
    </row>
    <row r="18" spans="2:27" x14ac:dyDescent="0.25">
      <c r="B18" s="3"/>
      <c r="C18" s="3" t="s">
        <v>11</v>
      </c>
      <c r="D18" s="3" t="s">
        <v>9</v>
      </c>
      <c r="E18" s="3" t="s">
        <v>17</v>
      </c>
      <c r="F18" s="3" t="s">
        <v>13</v>
      </c>
      <c r="G18" s="11">
        <v>1342.36094</v>
      </c>
      <c r="H18" s="11">
        <v>1297.2587434385564</v>
      </c>
      <c r="I18" s="11">
        <v>2639.6196834385564</v>
      </c>
      <c r="J18" s="11">
        <v>2591.767094472486</v>
      </c>
      <c r="K18" s="12">
        <f t="shared" si="0"/>
        <v>-47.852588966070471</v>
      </c>
      <c r="L18" s="22">
        <f t="shared" si="1"/>
        <v>-1.8128592261342114E-2</v>
      </c>
      <c r="Q18" s="16"/>
      <c r="R18" s="16"/>
      <c r="S18" s="16"/>
      <c r="T18" s="16"/>
      <c r="U18" s="16"/>
      <c r="V18" s="37"/>
      <c r="W18" s="37"/>
      <c r="X18" s="17"/>
      <c r="Y18" s="17"/>
      <c r="Z18" s="18"/>
      <c r="AA18" s="24"/>
    </row>
    <row r="19" spans="2:27" x14ac:dyDescent="0.25">
      <c r="B19" s="3"/>
      <c r="C19" s="3" t="s">
        <v>11</v>
      </c>
      <c r="D19" s="3" t="s">
        <v>9</v>
      </c>
      <c r="E19" s="3" t="s">
        <v>17</v>
      </c>
      <c r="F19" s="3" t="s">
        <v>14</v>
      </c>
      <c r="G19" s="11">
        <v>1217.12635</v>
      </c>
      <c r="H19" s="11">
        <v>1160.2964254762844</v>
      </c>
      <c r="I19" s="11">
        <v>2377.4227754762846</v>
      </c>
      <c r="J19" s="11">
        <v>2345.2750881473407</v>
      </c>
      <c r="K19" s="12">
        <f t="shared" si="0"/>
        <v>-32.147687328943903</v>
      </c>
      <c r="L19" s="22">
        <f t="shared" si="1"/>
        <v>-1.3522074264853301E-2</v>
      </c>
      <c r="Q19" s="16"/>
      <c r="R19" s="16"/>
      <c r="S19" s="16"/>
      <c r="T19" s="16"/>
      <c r="U19" s="16"/>
      <c r="V19" s="37"/>
      <c r="W19" s="37"/>
      <c r="X19" s="17"/>
      <c r="Y19" s="17"/>
      <c r="Z19" s="18"/>
      <c r="AA19" s="24"/>
    </row>
    <row r="20" spans="2:27" x14ac:dyDescent="0.25">
      <c r="B20" s="3"/>
      <c r="C20" s="3" t="s">
        <v>11</v>
      </c>
      <c r="D20" s="3" t="s">
        <v>9</v>
      </c>
      <c r="E20" s="3" t="s">
        <v>17</v>
      </c>
      <c r="F20" s="3" t="s">
        <v>15</v>
      </c>
      <c r="G20" s="11">
        <v>1187.00425</v>
      </c>
      <c r="H20" s="11">
        <v>1133.5784980660178</v>
      </c>
      <c r="I20" s="11">
        <v>2320.5827480660178</v>
      </c>
      <c r="J20" s="11">
        <v>2289.5966617190215</v>
      </c>
      <c r="K20" s="12">
        <f t="shared" si="0"/>
        <v>-30.986086346996217</v>
      </c>
      <c r="L20" s="22">
        <f t="shared" si="1"/>
        <v>-1.3352717705421235E-2</v>
      </c>
      <c r="Q20" s="16"/>
      <c r="R20" s="16"/>
      <c r="S20" s="16"/>
      <c r="T20" s="16"/>
      <c r="U20" s="16"/>
      <c r="V20" s="37"/>
      <c r="W20" s="37"/>
      <c r="X20" s="17"/>
      <c r="Y20" s="17"/>
      <c r="Z20" s="18"/>
      <c r="AA20" s="24"/>
    </row>
    <row r="21" spans="2:27" x14ac:dyDescent="0.25">
      <c r="B21" s="2"/>
      <c r="C21" s="2" t="s">
        <v>8</v>
      </c>
      <c r="D21" s="2" t="s">
        <v>9</v>
      </c>
      <c r="E21" s="2" t="s">
        <v>10</v>
      </c>
      <c r="F21" s="2"/>
      <c r="G21" s="13">
        <v>555.62993800000004</v>
      </c>
      <c r="H21" s="13">
        <v>509.74136500000003</v>
      </c>
      <c r="I21" s="13">
        <v>1065.3713029999999</v>
      </c>
      <c r="J21" s="13">
        <v>1075.4069400000001</v>
      </c>
      <c r="K21" s="14">
        <f t="shared" si="0"/>
        <v>10.035637000000179</v>
      </c>
      <c r="L21" s="23">
        <f t="shared" si="1"/>
        <v>9.4198491847308219E-3</v>
      </c>
      <c r="Q21" s="16"/>
      <c r="R21" s="16"/>
      <c r="S21" s="16"/>
      <c r="T21" s="16"/>
      <c r="U21" s="16"/>
      <c r="V21" s="37"/>
      <c r="W21" s="37"/>
      <c r="X21" s="17"/>
      <c r="Y21" s="17"/>
      <c r="Z21" s="18"/>
      <c r="AA21" s="24"/>
    </row>
    <row r="22" spans="2:27" x14ac:dyDescent="0.25">
      <c r="B22" s="1" t="s">
        <v>39</v>
      </c>
      <c r="C22" s="1" t="s">
        <v>6</v>
      </c>
      <c r="D22" s="1" t="s">
        <v>7</v>
      </c>
      <c r="E22" s="1"/>
      <c r="F22" s="1"/>
      <c r="G22" s="9">
        <v>1</v>
      </c>
      <c r="H22" s="9">
        <v>1</v>
      </c>
      <c r="I22" s="9">
        <v>1</v>
      </c>
      <c r="J22" s="9">
        <v>1</v>
      </c>
      <c r="K22" s="10">
        <f t="shared" si="0"/>
        <v>0</v>
      </c>
      <c r="L22" s="21">
        <f t="shared" si="1"/>
        <v>0</v>
      </c>
    </row>
    <row r="23" spans="2:27" x14ac:dyDescent="0.25">
      <c r="B23" s="3"/>
      <c r="C23" s="3" t="s">
        <v>11</v>
      </c>
      <c r="D23" s="3" t="s">
        <v>9</v>
      </c>
      <c r="E23" s="3" t="s">
        <v>17</v>
      </c>
      <c r="F23" s="3" t="s">
        <v>13</v>
      </c>
      <c r="G23" s="11">
        <v>101.83799999999999</v>
      </c>
      <c r="H23" s="11">
        <v>93.8490649194014</v>
      </c>
      <c r="I23" s="11">
        <v>195.68706491940137</v>
      </c>
      <c r="J23" s="11">
        <v>185.4053072570787</v>
      </c>
      <c r="K23" s="12">
        <f t="shared" si="0"/>
        <v>-10.281757662322661</v>
      </c>
      <c r="L23" s="22">
        <f t="shared" si="1"/>
        <v>-5.254183594892925E-2</v>
      </c>
    </row>
    <row r="24" spans="2:27" x14ac:dyDescent="0.25">
      <c r="B24" s="2"/>
      <c r="C24" s="2" t="s">
        <v>8</v>
      </c>
      <c r="D24" s="2" t="s">
        <v>9</v>
      </c>
      <c r="E24" s="2" t="s">
        <v>10</v>
      </c>
      <c r="F24" s="2"/>
      <c r="G24" s="13">
        <v>63.279000000000003</v>
      </c>
      <c r="H24" s="13">
        <v>56.457434999999997</v>
      </c>
      <c r="I24" s="13">
        <v>119.736435</v>
      </c>
      <c r="J24" s="13">
        <v>109.8749</v>
      </c>
      <c r="K24" s="14">
        <f t="shared" si="0"/>
        <v>-9.8615350000000035</v>
      </c>
      <c r="L24" s="23">
        <f t="shared" si="1"/>
        <v>-8.2360352552671268E-2</v>
      </c>
    </row>
    <row r="25" spans="2:27" x14ac:dyDescent="0.25">
      <c r="B25" s="1" t="s">
        <v>16</v>
      </c>
      <c r="C25" s="1" t="s">
        <v>6</v>
      </c>
      <c r="D25" s="1" t="s">
        <v>7</v>
      </c>
      <c r="E25" s="1"/>
      <c r="F25" s="1"/>
      <c r="G25" s="9">
        <v>44840.333333333328</v>
      </c>
      <c r="H25" s="9">
        <v>45042.55152708105</v>
      </c>
      <c r="I25" s="9">
        <v>44941.442430207186</v>
      </c>
      <c r="J25" s="9">
        <v>45237.065960048487</v>
      </c>
      <c r="K25" s="10">
        <f t="shared" si="0"/>
        <v>295.62352984130121</v>
      </c>
      <c r="L25" s="21">
        <f t="shared" si="1"/>
        <v>6.5779715526574911E-3</v>
      </c>
    </row>
    <row r="26" spans="2:27" x14ac:dyDescent="0.25">
      <c r="B26" s="2"/>
      <c r="C26" s="2" t="s">
        <v>8</v>
      </c>
      <c r="D26" s="2" t="s">
        <v>9</v>
      </c>
      <c r="E26" s="2" t="s">
        <v>10</v>
      </c>
      <c r="F26" s="2"/>
      <c r="G26" s="13">
        <v>678.15971300000001</v>
      </c>
      <c r="H26" s="13">
        <v>631.32788200000005</v>
      </c>
      <c r="I26" s="13">
        <v>1309.4875950000001</v>
      </c>
      <c r="J26" s="13">
        <v>1358.379222</v>
      </c>
      <c r="K26" s="14">
        <f t="shared" si="0"/>
        <v>48.891626999999971</v>
      </c>
      <c r="L26" s="23">
        <f t="shared" si="1"/>
        <v>3.7336456784075045E-2</v>
      </c>
    </row>
    <row r="27" spans="2:27" x14ac:dyDescent="0.25">
      <c r="B27" s="1" t="s">
        <v>40</v>
      </c>
      <c r="C27" s="1" t="s">
        <v>6</v>
      </c>
      <c r="D27" s="1" t="s">
        <v>7</v>
      </c>
      <c r="E27" s="1"/>
      <c r="F27" s="1"/>
      <c r="G27" s="9">
        <v>2</v>
      </c>
      <c r="H27" s="9">
        <v>1</v>
      </c>
      <c r="I27" s="9">
        <v>1.5</v>
      </c>
      <c r="J27" s="9">
        <v>1</v>
      </c>
      <c r="K27" s="10">
        <f t="shared" si="0"/>
        <v>-0.5</v>
      </c>
      <c r="L27" s="21">
        <f t="shared" si="1"/>
        <v>-0.33333333333333337</v>
      </c>
    </row>
    <row r="28" spans="2:27" x14ac:dyDescent="0.25">
      <c r="B28" s="3"/>
      <c r="C28" s="3" t="s">
        <v>11</v>
      </c>
      <c r="D28" s="3" t="s">
        <v>9</v>
      </c>
      <c r="E28" s="3" t="s">
        <v>17</v>
      </c>
      <c r="F28" s="3" t="s">
        <v>13</v>
      </c>
      <c r="G28" s="11">
        <v>56.188800000000001</v>
      </c>
      <c r="H28" s="11">
        <v>57.24</v>
      </c>
      <c r="I28" s="11">
        <v>113.42880000000001</v>
      </c>
      <c r="J28" s="11">
        <v>114.48</v>
      </c>
      <c r="K28" s="12">
        <f t="shared" si="0"/>
        <v>1.0511999999999944</v>
      </c>
      <c r="L28" s="22">
        <f t="shared" si="1"/>
        <v>9.2674876221912061E-3</v>
      </c>
    </row>
    <row r="29" spans="2:27" x14ac:dyDescent="0.25">
      <c r="B29" s="2"/>
      <c r="C29" s="2" t="s">
        <v>8</v>
      </c>
      <c r="D29" s="2" t="s">
        <v>9</v>
      </c>
      <c r="E29" s="2" t="s">
        <v>10</v>
      </c>
      <c r="F29" s="2"/>
      <c r="G29" s="13">
        <v>27.165600000000001</v>
      </c>
      <c r="H29" s="13">
        <v>29.658899999999999</v>
      </c>
      <c r="I29" s="13">
        <v>56.8245</v>
      </c>
      <c r="J29" s="13">
        <v>58.046500000000002</v>
      </c>
      <c r="K29" s="14">
        <f t="shared" si="0"/>
        <v>1.2220000000000013</v>
      </c>
      <c r="L29" s="23">
        <f t="shared" si="1"/>
        <v>2.1504808665276487E-2</v>
      </c>
    </row>
    <row r="30" spans="2:27" x14ac:dyDescent="0.25">
      <c r="B30" s="1" t="s">
        <v>18</v>
      </c>
      <c r="C30" s="1" t="s">
        <v>6</v>
      </c>
      <c r="D30" s="1" t="s">
        <v>7</v>
      </c>
      <c r="E30" s="1"/>
      <c r="F30" s="1"/>
      <c r="G30" s="9">
        <v>362426.33333333331</v>
      </c>
      <c r="H30" s="9">
        <v>362084.96043305431</v>
      </c>
      <c r="I30" s="9">
        <v>362255.64688319381</v>
      </c>
      <c r="J30" s="9">
        <v>364109.13719346229</v>
      </c>
      <c r="K30" s="10">
        <f t="shared" si="0"/>
        <v>1853.4903102684766</v>
      </c>
      <c r="L30" s="21">
        <f t="shared" si="1"/>
        <v>5.1165256531284786E-3</v>
      </c>
    </row>
    <row r="31" spans="2:27" x14ac:dyDescent="0.25">
      <c r="B31" s="2"/>
      <c r="C31" s="2" t="s">
        <v>8</v>
      </c>
      <c r="D31" s="2" t="s">
        <v>9</v>
      </c>
      <c r="E31" s="2" t="s">
        <v>10</v>
      </c>
      <c r="F31" s="2"/>
      <c r="G31" s="13">
        <v>2146.4528019999998</v>
      </c>
      <c r="H31" s="13">
        <v>1913.0278049999999</v>
      </c>
      <c r="I31" s="13">
        <v>4059.480607</v>
      </c>
      <c r="J31" s="13">
        <v>4180.088831</v>
      </c>
      <c r="K31" s="14">
        <f t="shared" si="0"/>
        <v>120.60822400000006</v>
      </c>
      <c r="L31" s="23">
        <f t="shared" si="1"/>
        <v>2.9710259926363003E-2</v>
      </c>
    </row>
    <row r="32" spans="2:27" x14ac:dyDescent="0.25">
      <c r="B32" s="1" t="s">
        <v>19</v>
      </c>
      <c r="C32" s="1" t="s">
        <v>6</v>
      </c>
      <c r="D32" s="1" t="s">
        <v>7</v>
      </c>
      <c r="E32" s="1"/>
      <c r="F32" s="1"/>
      <c r="G32" s="9">
        <v>13</v>
      </c>
      <c r="H32" s="9">
        <v>13</v>
      </c>
      <c r="I32" s="9">
        <v>13</v>
      </c>
      <c r="J32" s="9">
        <v>13</v>
      </c>
      <c r="K32" s="10">
        <f t="shared" si="0"/>
        <v>0</v>
      </c>
      <c r="L32" s="21">
        <f t="shared" si="1"/>
        <v>0</v>
      </c>
    </row>
    <row r="33" spans="2:12" x14ac:dyDescent="0.25">
      <c r="B33" s="3"/>
      <c r="C33" s="3" t="s">
        <v>11</v>
      </c>
      <c r="D33" s="3" t="s">
        <v>9</v>
      </c>
      <c r="E33" s="3" t="s">
        <v>12</v>
      </c>
      <c r="F33" s="3" t="s">
        <v>13</v>
      </c>
      <c r="G33" s="11">
        <v>1162.0840000000001</v>
      </c>
      <c r="H33" s="11">
        <v>1159.212298568526</v>
      </c>
      <c r="I33" s="11">
        <v>2321.2962985685263</v>
      </c>
      <c r="J33" s="11">
        <v>2423.6421694296259</v>
      </c>
      <c r="K33" s="12">
        <f t="shared" si="0"/>
        <v>102.34587086109968</v>
      </c>
      <c r="L33" s="22">
        <f t="shared" si="1"/>
        <v>4.4089964268763771E-2</v>
      </c>
    </row>
    <row r="34" spans="2:12" x14ac:dyDescent="0.25">
      <c r="B34" s="3"/>
      <c r="C34" s="3" t="s">
        <v>11</v>
      </c>
      <c r="D34" s="3" t="s">
        <v>9</v>
      </c>
      <c r="E34" s="3" t="s">
        <v>12</v>
      </c>
      <c r="F34" s="3" t="s">
        <v>14</v>
      </c>
      <c r="G34" s="11">
        <v>1108.5150000000001</v>
      </c>
      <c r="H34" s="11">
        <v>1086.9814876670209</v>
      </c>
      <c r="I34" s="11">
        <v>2195.4964876670215</v>
      </c>
      <c r="J34" s="11">
        <v>2288.762488565334</v>
      </c>
      <c r="K34" s="12">
        <f t="shared" si="0"/>
        <v>93.266000898312541</v>
      </c>
      <c r="L34" s="22">
        <f t="shared" si="1"/>
        <v>4.2480596722529462E-2</v>
      </c>
    </row>
    <row r="35" spans="2:12" x14ac:dyDescent="0.25">
      <c r="B35" s="3"/>
      <c r="C35" s="3" t="s">
        <v>11</v>
      </c>
      <c r="D35" s="3" t="s">
        <v>9</v>
      </c>
      <c r="E35" s="3" t="s">
        <v>12</v>
      </c>
      <c r="F35" s="3" t="s">
        <v>15</v>
      </c>
      <c r="G35" s="12">
        <v>1079.883</v>
      </c>
      <c r="H35" s="12">
        <v>1055.7611831363599</v>
      </c>
      <c r="I35" s="12">
        <v>2135.6441831363604</v>
      </c>
      <c r="J35" s="12">
        <v>2200.9702812678424</v>
      </c>
      <c r="K35" s="12">
        <f t="shared" si="0"/>
        <v>65.326098131482013</v>
      </c>
      <c r="L35" s="22">
        <f t="shared" si="1"/>
        <v>3.0588474731565896E-2</v>
      </c>
    </row>
    <row r="36" spans="2:12" x14ac:dyDescent="0.25">
      <c r="B36" s="2"/>
      <c r="C36" s="2" t="s">
        <v>8</v>
      </c>
      <c r="D36" s="2" t="s">
        <v>9</v>
      </c>
      <c r="E36" s="2" t="s">
        <v>10</v>
      </c>
      <c r="F36" s="2"/>
      <c r="G36" s="13">
        <v>569.78729999999996</v>
      </c>
      <c r="H36" s="13">
        <v>525.26619900000003</v>
      </c>
      <c r="I36" s="13">
        <v>1095.0534990000001</v>
      </c>
      <c r="J36" s="13">
        <v>1147.6097090000001</v>
      </c>
      <c r="K36" s="14">
        <f t="shared" si="0"/>
        <v>52.556209999999965</v>
      </c>
      <c r="L36" s="23">
        <f t="shared" si="1"/>
        <v>4.7994193934811635E-2</v>
      </c>
    </row>
    <row r="37" spans="2:12" x14ac:dyDescent="0.25">
      <c r="B37" s="1" t="s">
        <v>20</v>
      </c>
      <c r="C37" s="1" t="s">
        <v>6</v>
      </c>
      <c r="D37" s="1" t="s">
        <v>7</v>
      </c>
      <c r="E37" s="1"/>
      <c r="F37" s="1"/>
      <c r="G37" s="9">
        <v>1066.1666666666665</v>
      </c>
      <c r="H37" s="9">
        <v>1070</v>
      </c>
      <c r="I37" s="9">
        <v>1068.0833333333335</v>
      </c>
      <c r="J37" s="9">
        <v>1070</v>
      </c>
      <c r="K37" s="10">
        <f t="shared" si="0"/>
        <v>1.9166666666665151</v>
      </c>
      <c r="L37" s="21">
        <f t="shared" si="1"/>
        <v>1.794491690723099E-3</v>
      </c>
    </row>
    <row r="38" spans="2:12" x14ac:dyDescent="0.25">
      <c r="B38" s="2"/>
      <c r="C38" s="2" t="s">
        <v>8</v>
      </c>
      <c r="D38" s="2" t="s">
        <v>9</v>
      </c>
      <c r="E38" s="2" t="s">
        <v>10</v>
      </c>
      <c r="F38" s="2"/>
      <c r="G38" s="13">
        <v>47.572366000000002</v>
      </c>
      <c r="H38" s="13">
        <v>58.424334000000002</v>
      </c>
      <c r="I38" s="13">
        <v>105.9967</v>
      </c>
      <c r="J38" s="13">
        <v>108.18984599999999</v>
      </c>
      <c r="K38" s="14">
        <f t="shared" si="0"/>
        <v>2.1931459999999845</v>
      </c>
      <c r="L38" s="23">
        <f t="shared" si="1"/>
        <v>2.069070074823065E-2</v>
      </c>
    </row>
    <row r="39" spans="2:12" x14ac:dyDescent="0.25">
      <c r="B39" s="1" t="s">
        <v>31</v>
      </c>
      <c r="C39" s="1"/>
      <c r="D39" s="1"/>
      <c r="E39" s="1"/>
      <c r="F39" s="1"/>
      <c r="G39" s="9"/>
      <c r="H39" s="38"/>
      <c r="I39" s="9"/>
      <c r="J39" s="9"/>
      <c r="K39" s="10"/>
      <c r="L39" s="21"/>
    </row>
    <row r="40" spans="2:12" x14ac:dyDescent="0.25">
      <c r="B40" s="3" t="s">
        <v>22</v>
      </c>
      <c r="C40" s="3" t="s">
        <v>8</v>
      </c>
      <c r="D40" s="3" t="s">
        <v>9</v>
      </c>
      <c r="E40" s="3" t="s">
        <v>10</v>
      </c>
      <c r="F40" s="3"/>
      <c r="G40" s="11">
        <v>140.08305300000001</v>
      </c>
      <c r="H40" s="39"/>
      <c r="I40" s="11">
        <v>140.08305300000001</v>
      </c>
      <c r="J40" s="11"/>
      <c r="K40" s="12">
        <f t="shared" ref="K40" si="2">IF(I40="","",J40-I40)</f>
        <v>-140.08305300000001</v>
      </c>
      <c r="L40" s="22">
        <f t="shared" ref="L40:L41" si="3">IF(I40="","",J40/I40-1)</f>
        <v>-1</v>
      </c>
    </row>
    <row r="41" spans="2:12" x14ac:dyDescent="0.25">
      <c r="B41" s="48" t="s">
        <v>24</v>
      </c>
      <c r="C41" s="3" t="s">
        <v>8</v>
      </c>
      <c r="D41" s="3" t="s">
        <v>9</v>
      </c>
      <c r="E41" s="3" t="s">
        <v>10</v>
      </c>
      <c r="F41" s="3"/>
      <c r="G41" s="11">
        <v>76.098391000000007</v>
      </c>
      <c r="H41" s="3"/>
      <c r="I41" s="11">
        <v>76.098391000000007</v>
      </c>
      <c r="J41" s="11"/>
      <c r="K41" s="12">
        <f>IF(I41="","",J41-I41)</f>
        <v>-76.098391000000007</v>
      </c>
      <c r="L41" s="22">
        <f t="shared" si="3"/>
        <v>-1</v>
      </c>
    </row>
    <row r="42" spans="2:12" x14ac:dyDescent="0.25">
      <c r="B42" s="20" t="s">
        <v>26</v>
      </c>
      <c r="C42" s="15" t="s">
        <v>8</v>
      </c>
      <c r="D42" s="15" t="s">
        <v>9</v>
      </c>
      <c r="E42" s="15" t="s">
        <v>10</v>
      </c>
      <c r="F42" s="15"/>
      <c r="G42" s="6">
        <f>+SUM(G40:G41)</f>
        <v>216.181444</v>
      </c>
      <c r="H42" s="15"/>
      <c r="I42" s="6">
        <f>+SUM(I40:I41)</f>
        <v>216.181444</v>
      </c>
      <c r="J42" s="6"/>
      <c r="K42" s="7">
        <f>IF(I42="","",J42-I42)</f>
        <v>-216.181444</v>
      </c>
      <c r="L42" s="25">
        <f t="shared" ref="L42" si="4">IF(I42="","",J42/I42-1)</f>
        <v>-1</v>
      </c>
    </row>
    <row r="43" spans="2:12" x14ac:dyDescent="0.25">
      <c r="B43" s="16"/>
      <c r="C43" s="16"/>
      <c r="D43" s="16"/>
      <c r="E43" s="16"/>
      <c r="F43" s="16"/>
      <c r="G43" s="16"/>
      <c r="H43" s="16"/>
      <c r="I43" s="16"/>
      <c r="J43" s="16"/>
      <c r="K43" s="19"/>
      <c r="L43" s="26"/>
    </row>
    <row r="44" spans="2:12" x14ac:dyDescent="0.25">
      <c r="B44" s="4" t="s">
        <v>25</v>
      </c>
      <c r="C44" s="15" t="s">
        <v>8</v>
      </c>
      <c r="D44" s="15" t="s">
        <v>9</v>
      </c>
      <c r="E44" s="15" t="s">
        <v>10</v>
      </c>
      <c r="F44" s="5"/>
      <c r="G44" s="6">
        <f>SUMIF($C$6:$C$38,"Energy",G$6:G$38)+SUM(G40:G41)</f>
        <v>6279.8869549999999</v>
      </c>
      <c r="H44" s="6">
        <f>SUMIF($C$6:$C$38,"Energy",H$6:H$38)</f>
        <v>5580.9518199999993</v>
      </c>
      <c r="I44" s="6">
        <f>SUMIF($C$6:$C$38,"Energy",I$6:I$38)+SUM(I40:I41)</f>
        <v>11860.838774999998</v>
      </c>
      <c r="J44" s="6">
        <f>SUMIF($C$6:$C$38,"Energy",J$6:J$38)</f>
        <v>11926.072880999998</v>
      </c>
      <c r="K44" s="7">
        <f>IF(I44="","",J44-I44)</f>
        <v>65.234105999999883</v>
      </c>
      <c r="L44" s="25">
        <f>IF(I44="","",J44/I44-1)</f>
        <v>5.4999572321561274E-3</v>
      </c>
    </row>
    <row r="45" spans="2:12" x14ac:dyDescent="0.25">
      <c r="B45" s="4" t="s">
        <v>21</v>
      </c>
      <c r="C45" s="15" t="s">
        <v>6</v>
      </c>
      <c r="D45" s="15" t="s">
        <v>7</v>
      </c>
      <c r="E45" s="15"/>
      <c r="F45" s="5"/>
      <c r="G45" s="6">
        <f>SUMIF($C$6:$C$38,"Customers",G$6:G$38)</f>
        <v>411751.5</v>
      </c>
      <c r="H45" s="6">
        <f>SUMIF($C$6:$C$38,"Customers",H$6:H$38)</f>
        <v>411603.51196013537</v>
      </c>
      <c r="I45" s="6">
        <f>SUMIF($C$6:$C$38,"Customers",I$6:I$38)</f>
        <v>411677.50598006765</v>
      </c>
      <c r="J45" s="6">
        <f>SUMIF($C$6:$C$38,"Customers",J$6:J$38)</f>
        <v>413802.86982017744</v>
      </c>
      <c r="K45" s="7">
        <f t="shared" ref="K45" si="5">IF(I45="","",J45-I45)</f>
        <v>2125.3638401097851</v>
      </c>
      <c r="L45" s="25">
        <f>IF(I45="","",J45/I45-1)</f>
        <v>5.1626912066764508E-3</v>
      </c>
    </row>
    <row r="46" spans="2:12" x14ac:dyDescent="0.25">
      <c r="B46" s="16"/>
      <c r="C46" s="16"/>
      <c r="D46" s="16"/>
      <c r="E46" s="16"/>
      <c r="F46" s="16"/>
      <c r="G46" s="17"/>
      <c r="H46" s="17"/>
      <c r="I46" s="17"/>
      <c r="J46" s="17"/>
      <c r="K46" s="18"/>
      <c r="L46" s="24"/>
    </row>
    <row r="47" spans="2:12" ht="24.95" customHeight="1" x14ac:dyDescent="0.25">
      <c r="B47" s="50" t="s">
        <v>35</v>
      </c>
      <c r="C47" s="50"/>
      <c r="D47" s="50"/>
      <c r="E47" s="50"/>
      <c r="F47" s="50"/>
      <c r="G47" s="50"/>
      <c r="H47" s="50"/>
      <c r="I47" s="50"/>
      <c r="J47" s="50"/>
      <c r="K47" s="50"/>
      <c r="L47" s="50"/>
    </row>
    <row r="48" spans="2:12" x14ac:dyDescent="0.25">
      <c r="B48" s="50"/>
      <c r="C48" s="50"/>
      <c r="D48" s="50"/>
      <c r="E48" s="50"/>
      <c r="F48" s="50"/>
      <c r="G48" s="50"/>
      <c r="H48" s="50"/>
      <c r="I48" s="50"/>
      <c r="J48" s="50"/>
      <c r="K48" s="50"/>
      <c r="L48" s="50"/>
    </row>
    <row r="49" spans="2:15" ht="86.25" customHeight="1" x14ac:dyDescent="0.25">
      <c r="B49" s="50" t="s">
        <v>38</v>
      </c>
      <c r="C49" s="50"/>
      <c r="D49" s="50"/>
      <c r="E49" s="50"/>
      <c r="F49" s="50"/>
      <c r="G49" s="50"/>
      <c r="H49" s="50"/>
      <c r="I49" s="50"/>
      <c r="J49" s="50"/>
      <c r="K49" s="50"/>
      <c r="L49" s="50"/>
    </row>
    <row r="50" spans="2:15" ht="24.75" customHeight="1" x14ac:dyDescent="0.25">
      <c r="B50" s="49"/>
      <c r="C50" s="49"/>
      <c r="D50" s="49"/>
      <c r="E50" s="49"/>
      <c r="F50" s="49"/>
      <c r="G50" s="49"/>
      <c r="H50" s="49"/>
      <c r="I50" s="49"/>
      <c r="J50" s="49"/>
      <c r="K50" s="49"/>
      <c r="L50" s="49"/>
    </row>
    <row r="51" spans="2:15" x14ac:dyDescent="0.25">
      <c r="B51" s="29"/>
      <c r="C51" s="29"/>
      <c r="D51" s="29"/>
      <c r="E51" s="29"/>
      <c r="F51" s="29"/>
      <c r="G51" s="29"/>
      <c r="H51" s="29"/>
      <c r="I51" s="29"/>
      <c r="J51" s="29"/>
      <c r="K51" s="29"/>
      <c r="L51" s="29"/>
    </row>
    <row r="52" spans="2:15" s="16" customFormat="1" x14ac:dyDescent="0.25">
      <c r="B52"/>
      <c r="C52"/>
      <c r="D52"/>
      <c r="E52"/>
      <c r="F52"/>
      <c r="G52"/>
      <c r="H52"/>
      <c r="I52"/>
      <c r="J52"/>
      <c r="K52"/>
      <c r="L52"/>
      <c r="N52"/>
      <c r="O52"/>
    </row>
    <row r="53" spans="2:15" ht="15.75" x14ac:dyDescent="0.25">
      <c r="B53" s="30"/>
      <c r="C53" s="16"/>
      <c r="D53" s="16"/>
      <c r="E53" s="16"/>
      <c r="F53" s="16"/>
      <c r="G53" s="16"/>
      <c r="H53" s="16"/>
      <c r="I53" s="16"/>
      <c r="J53" s="16"/>
      <c r="K53" s="16"/>
      <c r="L53" s="16"/>
    </row>
    <row r="54" spans="2:15" x14ac:dyDescent="0.25">
      <c r="B54" s="31"/>
      <c r="C54" s="16"/>
      <c r="D54" s="16"/>
      <c r="E54" s="16"/>
      <c r="F54" s="16"/>
      <c r="G54" s="16"/>
      <c r="H54" s="16"/>
      <c r="I54" s="16"/>
      <c r="J54" s="16"/>
      <c r="K54" s="16"/>
      <c r="L54" s="16"/>
    </row>
    <row r="55" spans="2:15" x14ac:dyDescent="0.25">
      <c r="B55" s="32"/>
      <c r="C55" s="33"/>
      <c r="D55" s="33"/>
      <c r="E55" s="33"/>
      <c r="F55" s="33"/>
      <c r="G55" s="33"/>
      <c r="H55" s="33"/>
      <c r="I55" s="34"/>
      <c r="J55" s="34"/>
      <c r="K55" s="35"/>
      <c r="L55" s="35"/>
    </row>
    <row r="56" spans="2:15" x14ac:dyDescent="0.25">
      <c r="B56" s="16"/>
      <c r="C56" s="16"/>
      <c r="D56" s="16"/>
      <c r="E56" s="16"/>
      <c r="F56" s="16"/>
      <c r="G56" s="16"/>
      <c r="H56" s="16"/>
      <c r="I56" s="17"/>
      <c r="J56" s="17"/>
      <c r="K56" s="18"/>
      <c r="L56" s="24"/>
    </row>
    <row r="57" spans="2:15" s="16" customFormat="1" x14ac:dyDescent="0.25">
      <c r="I57" s="17"/>
      <c r="J57" s="17"/>
      <c r="K57" s="18"/>
      <c r="L57" s="24"/>
      <c r="N57"/>
      <c r="O57"/>
    </row>
    <row r="58" spans="2:15" s="16" customFormat="1" x14ac:dyDescent="0.25">
      <c r="I58" s="17"/>
      <c r="J58" s="17"/>
      <c r="K58" s="18"/>
      <c r="L58" s="24"/>
      <c r="N58"/>
      <c r="O58"/>
    </row>
    <row r="59" spans="2:15" s="16" customFormat="1" x14ac:dyDescent="0.25">
      <c r="I59" s="17"/>
      <c r="J59" s="17"/>
      <c r="K59" s="18"/>
      <c r="L59" s="24"/>
      <c r="N59"/>
      <c r="O59"/>
    </row>
    <row r="60" spans="2:15" s="16" customFormat="1" x14ac:dyDescent="0.25">
      <c r="B60" s="36"/>
      <c r="I60" s="17"/>
      <c r="J60" s="17"/>
      <c r="K60" s="17"/>
      <c r="L60" s="24"/>
      <c r="N60"/>
      <c r="O60"/>
    </row>
    <row r="61" spans="2:15" x14ac:dyDescent="0.25">
      <c r="B61" s="16"/>
      <c r="C61" s="16"/>
      <c r="D61" s="16"/>
      <c r="E61" s="16"/>
      <c r="F61" s="16"/>
      <c r="G61" s="16"/>
      <c r="H61" s="16"/>
      <c r="I61" s="16"/>
      <c r="J61" s="16"/>
      <c r="K61" s="16"/>
      <c r="L61" s="16"/>
    </row>
    <row r="63" spans="2:15" ht="24.95" customHeight="1" x14ac:dyDescent="0.25"/>
    <row r="64" spans="2:15" ht="24.95" customHeight="1" x14ac:dyDescent="0.25"/>
    <row r="65" ht="24.95" customHeight="1" x14ac:dyDescent="0.25"/>
    <row r="66" ht="24.95" customHeight="1" x14ac:dyDescent="0.25"/>
    <row r="67" ht="24.95" customHeight="1" x14ac:dyDescent="0.25"/>
  </sheetData>
  <mergeCells count="4">
    <mergeCell ref="B47:L48"/>
    <mergeCell ref="G4:I4"/>
    <mergeCell ref="J4:J5"/>
    <mergeCell ref="B49:L49"/>
  </mergeCells>
  <pageMargins left="0.7" right="0.7" top="0.75" bottom="0.75" header="0.3" footer="0.3"/>
  <pageSetup scale="61" orientation="landscape" r:id="rId1"/>
  <headerFooter>
    <oddHeader>&amp;R&amp;"-,Bold"&amp;14Exhibit DSS-1
Page &amp;P of &amp;N</oddHeader>
  </headerFooter>
  <rowBreaks count="1" manualBreakCount="1">
    <brk id="62" max="16383" man="1"/>
  </rowBreaks>
  <ignoredErrors>
    <ignoredError sqref="H44:I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2016-12-01T14:27:31Z</dcterms:created>
  <dcterms:modified xsi:type="dcterms:W3CDTF">2016-12-01T14:27:47Z</dcterms:modified>
</cp:coreProperties>
</file>