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20" windowWidth="9720" windowHeight="7320"/>
  </bookViews>
  <sheets>
    <sheet name="signature page" sheetId="1" r:id="rId1"/>
    <sheet name="calc" sheetId="4" r:id="rId2"/>
  </sheets>
  <definedNames>
    <definedName name="_xlnm.Print_Area" localSheetId="1">calc!$A$1:$N$9</definedName>
    <definedName name="_xlnm.Print_Area" localSheetId="0">'signature page'!$A$1:$I$10</definedName>
  </definedNames>
  <calcPr calcId="152511"/>
</workbook>
</file>

<file path=xl/calcChain.xml><?xml version="1.0" encoding="utf-8"?>
<calcChain xmlns="http://schemas.openxmlformats.org/spreadsheetml/2006/main">
  <c r="B7" i="4" l="1"/>
  <c r="B6" i="4"/>
  <c r="C8" i="1"/>
  <c r="C7" i="1"/>
  <c r="B8" i="4" l="1"/>
  <c r="F6" i="4"/>
  <c r="D6" i="4"/>
  <c r="H6" i="4" s="1"/>
  <c r="E7" i="4"/>
  <c r="E6" i="4"/>
  <c r="A8" i="4"/>
  <c r="N7" i="4" l="1"/>
  <c r="K7" i="4" s="1"/>
  <c r="M7" i="4"/>
  <c r="M6" i="4"/>
  <c r="H7" i="4"/>
  <c r="N6" i="4"/>
  <c r="K6" i="4" s="1"/>
  <c r="L6" i="4" s="1"/>
  <c r="I7" i="1" s="1"/>
  <c r="L7" i="4" l="1"/>
  <c r="I8" i="1" s="1"/>
  <c r="H8" i="1"/>
  <c r="H7" i="1"/>
  <c r="I9" i="1" l="1"/>
  <c r="L8" i="4"/>
</calcChain>
</file>

<file path=xl/sharedStrings.xml><?xml version="1.0" encoding="utf-8"?>
<sst xmlns="http://schemas.openxmlformats.org/spreadsheetml/2006/main" count="30" uniqueCount="27">
  <si>
    <t>Measure</t>
  </si>
  <si>
    <t>TIA % Payout</t>
  </si>
  <si>
    <t>Targets</t>
  </si>
  <si>
    <t>Actual Results</t>
  </si>
  <si>
    <t>Weighted TIA Payout</t>
  </si>
  <si>
    <t>Safety (Total Recordable Rate)</t>
  </si>
  <si>
    <t>Measure Weighting</t>
  </si>
  <si>
    <t>Weighting of Team Rating</t>
  </si>
  <si>
    <t xml:space="preserve">ACTUAL RESULTS ARE </t>
  </si>
  <si>
    <t>Below Target</t>
  </si>
  <si>
    <t>Above Target</t>
  </si>
  <si>
    <t>Weight                           (% of TIA)</t>
  </si>
  <si>
    <t>Weight                           (% of TE)</t>
  </si>
  <si>
    <t>Min</t>
  </si>
  <si>
    <t>Target</t>
  </si>
  <si>
    <t>Max</t>
  </si>
  <si>
    <t>Enter Results Here</t>
  </si>
  <si>
    <t>Calc</t>
  </si>
  <si>
    <t>Weighted Payout %</t>
  </si>
  <si>
    <t>For Calc only</t>
  </si>
  <si>
    <t>SAFETY: TRR</t>
  </si>
  <si>
    <t>Range</t>
  </si>
  <si>
    <t>Team Effectiveness 40%</t>
  </si>
  <si>
    <t>Electric Reliability CAIDI</t>
  </si>
  <si>
    <t>CAIDI</t>
  </si>
  <si>
    <t>2015 Electric Distribution Operations Hourly and Union TIA Results &amp; Payout</t>
  </si>
  <si>
    <t>2015 Electric Distribution Operations Team Effectiveness Payout Calculation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</si>
</sst>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%"/>
    <numFmt numFmtId="165" formatCode="0.0"/>
    <numFmt numFmtId="166" formatCode="0.000"/>
    <numFmt numFmtId="167" formatCode="0.000%"/>
  </numFmts>
  <fonts count="5" x14ac:knownFonts="1">
    <font>
      <sz val="10"/>
      <name val="Arial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rgb="FFFF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0" applyFont="1" applyAlignment="1">
      <alignment horizontal="centerContinuous"/>
    </xf>
    <xf numFmtId="0" fontId="2" fillId="0" borderId="0" xfId="0" applyFont="1"/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centerContinuous" wrapText="1"/>
    </xf>
    <xf numFmtId="0" fontId="2" fillId="0" borderId="3" xfId="0" applyFont="1" applyBorder="1" applyAlignment="1">
      <alignment horizontal="centerContinuous" wrapText="1"/>
    </xf>
    <xf numFmtId="0" fontId="2" fillId="0" borderId="4" xfId="0" applyFont="1" applyBorder="1" applyAlignment="1">
      <alignment horizontal="centerContinuous" wrapText="1"/>
    </xf>
    <xf numFmtId="0" fontId="3" fillId="0" borderId="0" xfId="0" applyFont="1"/>
    <xf numFmtId="2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2" borderId="7" xfId="0" applyFont="1" applyFill="1" applyBorder="1" applyAlignment="1">
      <alignment horizontal="centerContinuous" wrapText="1"/>
    </xf>
    <xf numFmtId="0" fontId="2" fillId="2" borderId="1" xfId="0" applyFont="1" applyFill="1" applyBorder="1" applyAlignment="1">
      <alignment horizontal="centerContinuous" wrapText="1"/>
    </xf>
    <xf numFmtId="0" fontId="2" fillId="3" borderId="1" xfId="0" applyFont="1" applyFill="1" applyBorder="1" applyAlignment="1">
      <alignment horizontal="center" wrapText="1"/>
    </xf>
    <xf numFmtId="0" fontId="2" fillId="4" borderId="7" xfId="0" applyFont="1" applyFill="1" applyBorder="1" applyAlignment="1">
      <alignment horizontal="centerContinuous" wrapText="1"/>
    </xf>
    <xf numFmtId="0" fontId="2" fillId="4" borderId="1" xfId="0" applyFont="1" applyFill="1" applyBorder="1" applyAlignment="1">
      <alignment horizontal="centerContinuous" wrapText="1"/>
    </xf>
    <xf numFmtId="0" fontId="2" fillId="0" borderId="8" xfId="0" applyFont="1" applyBorder="1" applyAlignment="1">
      <alignment horizontal="center" wrapText="1"/>
    </xf>
    <xf numFmtId="0" fontId="2" fillId="0" borderId="0" xfId="0" applyFont="1" applyAlignment="1">
      <alignment horizontal="centerContinuous" vertical="center"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3" borderId="9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Continuous" vertical="center" wrapText="1"/>
    </xf>
    <xf numFmtId="2" fontId="3" fillId="0" borderId="1" xfId="0" applyNumberFormat="1" applyFont="1" applyBorder="1" applyAlignment="1">
      <alignment horizontal="center"/>
    </xf>
    <xf numFmtId="10" fontId="3" fillId="5" borderId="1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/>
    </xf>
    <xf numFmtId="2" fontId="3" fillId="2" borderId="12" xfId="0" applyNumberFormat="1" applyFont="1" applyFill="1" applyBorder="1" applyAlignment="1">
      <alignment horizontal="center"/>
    </xf>
    <xf numFmtId="2" fontId="3" fillId="7" borderId="11" xfId="0" applyNumberFormat="1" applyFont="1" applyFill="1" applyBorder="1" applyAlignment="1">
      <alignment horizontal="center"/>
    </xf>
    <xf numFmtId="2" fontId="3" fillId="3" borderId="9" xfId="0" applyNumberFormat="1" applyFont="1" applyFill="1" applyBorder="1" applyAlignment="1">
      <alignment horizontal="center"/>
    </xf>
    <xf numFmtId="2" fontId="3" fillId="4" borderId="12" xfId="0" applyNumberFormat="1" applyFont="1" applyFill="1" applyBorder="1" applyAlignment="1">
      <alignment horizontal="center"/>
    </xf>
    <xf numFmtId="2" fontId="3" fillId="4" borderId="11" xfId="0" applyNumberFormat="1" applyFont="1" applyFill="1" applyBorder="1" applyAlignment="1">
      <alignment horizontal="center"/>
    </xf>
    <xf numFmtId="167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/>
    <xf numFmtId="164" fontId="3" fillId="5" borderId="1" xfId="0" applyNumberFormat="1" applyFont="1" applyFill="1" applyBorder="1" applyAlignment="1">
      <alignment horizontal="center"/>
    </xf>
    <xf numFmtId="10" fontId="2" fillId="4" borderId="13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4" fillId="0" borderId="0" xfId="0" applyFont="1"/>
    <xf numFmtId="0" fontId="2" fillId="2" borderId="10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2" fillId="4" borderId="10" xfId="0" applyFont="1" applyFill="1" applyBorder="1" applyAlignment="1">
      <alignment horizontal="center" wrapText="1"/>
    </xf>
    <xf numFmtId="0" fontId="2" fillId="4" borderId="11" xfId="0" applyFont="1" applyFill="1" applyBorder="1" applyAlignment="1">
      <alignment horizontal="center" wrapText="1"/>
    </xf>
    <xf numFmtId="2" fontId="2" fillId="0" borderId="1" xfId="0" applyNumberFormat="1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10" fontId="3" fillId="0" borderId="1" xfId="0" applyNumberFormat="1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top" wrapText="1"/>
    </xf>
    <xf numFmtId="10" fontId="3" fillId="0" borderId="1" xfId="1" applyNumberFormat="1" applyFont="1" applyBorder="1" applyAlignment="1">
      <alignment horizontal="center" vertical="top" wrapText="1"/>
    </xf>
    <xf numFmtId="166" fontId="3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165" fontId="3" fillId="0" borderId="1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10" fontId="2" fillId="6" borderId="16" xfId="1" applyNumberFormat="1" applyFont="1" applyFill="1" applyBorder="1" applyAlignment="1">
      <alignment horizontal="center" vertical="center" wrapText="1"/>
    </xf>
    <xf numFmtId="10" fontId="2" fillId="6" borderId="17" xfId="1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2" fontId="2" fillId="0" borderId="0" xfId="0" quotePrefix="1" applyNumberFormat="1" applyFont="1" applyAlignment="1">
      <alignment horizontal="left"/>
    </xf>
    <xf numFmtId="2" fontId="2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0"/>
  <sheetViews>
    <sheetView tabSelected="1" workbookViewId="0">
      <selection activeCell="A11" sqref="A11:XFD21"/>
    </sheetView>
  </sheetViews>
  <sheetFormatPr defaultRowHeight="15.75" x14ac:dyDescent="0.25"/>
  <cols>
    <col min="1" max="1" width="33.140625" style="8" customWidth="1"/>
    <col min="2" max="3" width="14.7109375" style="8" customWidth="1"/>
    <col min="4" max="5" width="11.42578125" style="8" customWidth="1"/>
    <col min="6" max="6" width="8.7109375" style="8" customWidth="1"/>
    <col min="7" max="7" width="11.5703125" style="8" customWidth="1"/>
    <col min="8" max="9" width="12.7109375" style="8" customWidth="1"/>
    <col min="10" max="16384" width="9.140625" style="8"/>
  </cols>
  <sheetData>
    <row r="2" spans="1:9" x14ac:dyDescent="0.25">
      <c r="A2" s="58" t="s">
        <v>25</v>
      </c>
      <c r="B2" s="59"/>
      <c r="C2" s="59"/>
      <c r="D2" s="59"/>
      <c r="E2" s="59"/>
      <c r="F2" s="59"/>
      <c r="G2" s="59"/>
      <c r="H2" s="59"/>
      <c r="I2" s="59"/>
    </row>
    <row r="3" spans="1:9" x14ac:dyDescent="0.25">
      <c r="A3" s="57"/>
      <c r="B3" s="57"/>
      <c r="C3" s="57"/>
      <c r="D3" s="57"/>
      <c r="E3" s="57"/>
      <c r="F3" s="57"/>
      <c r="G3" s="57"/>
      <c r="H3" s="57"/>
      <c r="I3" s="57"/>
    </row>
    <row r="4" spans="1:9" x14ac:dyDescent="0.25">
      <c r="A4" s="58" t="s">
        <v>22</v>
      </c>
      <c r="B4" s="59"/>
      <c r="C4" s="59"/>
      <c r="D4" s="59"/>
      <c r="E4" s="59"/>
      <c r="F4" s="59"/>
      <c r="G4" s="59"/>
      <c r="H4" s="59"/>
      <c r="I4" s="59"/>
    </row>
    <row r="6" spans="1:9" s="4" customFormat="1" ht="31.5" x14ac:dyDescent="0.25">
      <c r="A6" s="47" t="s">
        <v>0</v>
      </c>
      <c r="B6" s="47" t="s">
        <v>6</v>
      </c>
      <c r="C6" s="47" t="s">
        <v>7</v>
      </c>
      <c r="D6" s="47" t="s">
        <v>2</v>
      </c>
      <c r="E6" s="60" t="s">
        <v>21</v>
      </c>
      <c r="F6" s="61"/>
      <c r="G6" s="47" t="s">
        <v>3</v>
      </c>
      <c r="H6" s="47" t="s">
        <v>1</v>
      </c>
      <c r="I6" s="47" t="s">
        <v>4</v>
      </c>
    </row>
    <row r="7" spans="1:9" ht="32.25" customHeight="1" x14ac:dyDescent="0.25">
      <c r="A7" s="48" t="s">
        <v>5</v>
      </c>
      <c r="B7" s="49">
        <v>0.2</v>
      </c>
      <c r="C7" s="50">
        <f>B7/0.4</f>
        <v>0.5</v>
      </c>
      <c r="D7" s="51">
        <v>2.11</v>
      </c>
      <c r="E7" s="51">
        <v>3.11</v>
      </c>
      <c r="F7" s="51">
        <v>1.1100000000000001</v>
      </c>
      <c r="G7" s="51">
        <v>1.2</v>
      </c>
      <c r="H7" s="51">
        <f>calc!K6+calc!H6</f>
        <v>145.5</v>
      </c>
      <c r="I7" s="52">
        <f>calc!L6</f>
        <v>0.72750000000000004</v>
      </c>
    </row>
    <row r="8" spans="1:9" ht="32.25" customHeight="1" thickBot="1" x14ac:dyDescent="0.3">
      <c r="A8" s="53" t="s">
        <v>23</v>
      </c>
      <c r="B8" s="49">
        <v>0.2</v>
      </c>
      <c r="C8" s="50">
        <f>B8/0.4</f>
        <v>0.5</v>
      </c>
      <c r="D8" s="54">
        <v>97</v>
      </c>
      <c r="E8" s="55">
        <v>106.7</v>
      </c>
      <c r="F8" s="55">
        <v>92.5</v>
      </c>
      <c r="G8" s="54">
        <v>92.21</v>
      </c>
      <c r="H8" s="51">
        <f>calc!K7+calc!H7</f>
        <v>150</v>
      </c>
      <c r="I8" s="52">
        <f>calc!L7</f>
        <v>0.75</v>
      </c>
    </row>
    <row r="9" spans="1:9" ht="13.5" customHeight="1" x14ac:dyDescent="0.25">
      <c r="A9" s="65"/>
      <c r="B9" s="62"/>
      <c r="C9" s="56"/>
      <c r="D9" s="62"/>
      <c r="E9" s="56"/>
      <c r="F9" s="62"/>
      <c r="G9" s="62"/>
      <c r="H9" s="62"/>
      <c r="I9" s="63">
        <f>SUM(I7:I8)</f>
        <v>1.4775</v>
      </c>
    </row>
    <row r="10" spans="1:9" ht="13.5" customHeight="1" thickBot="1" x14ac:dyDescent="0.3">
      <c r="A10" s="65"/>
      <c r="B10" s="62"/>
      <c r="C10" s="56"/>
      <c r="D10" s="62"/>
      <c r="E10" s="56"/>
      <c r="F10" s="62"/>
      <c r="G10" s="62"/>
      <c r="H10" s="62"/>
      <c r="I10" s="64"/>
    </row>
  </sheetData>
  <mergeCells count="10">
    <mergeCell ref="A2:I2"/>
    <mergeCell ref="E6:F6"/>
    <mergeCell ref="G9:G10"/>
    <mergeCell ref="H9:H10"/>
    <mergeCell ref="I9:I10"/>
    <mergeCell ref="A4:I4"/>
    <mergeCell ref="A9:A10"/>
    <mergeCell ref="B9:B10"/>
    <mergeCell ref="D9:D10"/>
    <mergeCell ref="F9:F10"/>
  </mergeCells>
  <phoneticPr fontId="0" type="noConversion"/>
  <pageMargins left="0.5" right="0.5" top="1" bottom="1.25" header="0.5" footer="0.5"/>
  <pageSetup scale="97" orientation="landscape" r:id="rId1"/>
  <headerFooter scaleWithDoc="0" alignWithMargins="0">
    <oddFooter>&amp;R&amp;"Times New Roman,Bold"&amp;12Attachment to Response to AG-2 Question No. 15(d)
Page &amp;P of &amp;N
Meiman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"/>
  <sheetViews>
    <sheetView zoomScaleNormal="100" workbookViewId="0">
      <selection sqref="A1:L1"/>
    </sheetView>
  </sheetViews>
  <sheetFormatPr defaultRowHeight="15.75" x14ac:dyDescent="0.25"/>
  <cols>
    <col min="1" max="1" width="9.42578125" style="3" customWidth="1"/>
    <col min="2" max="2" width="8.7109375" style="3" customWidth="1"/>
    <col min="3" max="3" width="19.5703125" style="4" customWidth="1"/>
    <col min="4" max="4" width="6.42578125" style="4" customWidth="1"/>
    <col min="5" max="6" width="7.42578125" style="4" customWidth="1"/>
    <col min="7" max="7" width="9.85546875" style="3" customWidth="1"/>
    <col min="8" max="8" width="9.28515625" style="4" customWidth="1"/>
    <col min="9" max="9" width="2.140625" style="4" customWidth="1"/>
    <col min="10" max="10" width="9.5703125" style="4" customWidth="1"/>
    <col min="11" max="11" width="8.28515625" style="4" customWidth="1"/>
    <col min="12" max="12" width="14.5703125" style="4" customWidth="1"/>
    <col min="13" max="13" width="7.85546875" style="8" customWidth="1"/>
    <col min="14" max="14" width="8.28515625" style="8" customWidth="1"/>
    <col min="15" max="16384" width="9.140625" style="8"/>
  </cols>
  <sheetData>
    <row r="1" spans="1:14" s="2" customFormat="1" x14ac:dyDescent="0.25">
      <c r="A1" s="66" t="s">
        <v>26</v>
      </c>
      <c r="B1" s="67"/>
      <c r="C1" s="67"/>
      <c r="D1" s="67"/>
      <c r="E1" s="67"/>
      <c r="F1" s="67"/>
      <c r="G1" s="67"/>
      <c r="H1" s="67"/>
      <c r="I1" s="67"/>
      <c r="J1" s="67"/>
      <c r="K1" s="68"/>
      <c r="L1" s="68"/>
      <c r="M1" s="1"/>
      <c r="N1" s="1"/>
    </row>
    <row r="3" spans="1:14" x14ac:dyDescent="0.25">
      <c r="G3" s="5" t="s">
        <v>8</v>
      </c>
      <c r="H3" s="6"/>
      <c r="I3" s="6"/>
      <c r="J3" s="6"/>
      <c r="K3" s="7"/>
    </row>
    <row r="4" spans="1:14" s="19" customFormat="1" ht="16.5" thickBot="1" x14ac:dyDescent="0.3">
      <c r="A4" s="9"/>
      <c r="B4" s="9"/>
      <c r="C4" s="10"/>
      <c r="D4" s="10"/>
      <c r="E4" s="10"/>
      <c r="F4" s="11"/>
      <c r="G4" s="12" t="s">
        <v>9</v>
      </c>
      <c r="H4" s="13"/>
      <c r="I4" s="14"/>
      <c r="J4" s="15" t="s">
        <v>10</v>
      </c>
      <c r="K4" s="16"/>
      <c r="L4" s="17"/>
      <c r="M4" s="18"/>
      <c r="N4" s="18"/>
    </row>
    <row r="5" spans="1:14" s="19" customFormat="1" ht="48" thickTop="1" x14ac:dyDescent="0.25">
      <c r="A5" s="46" t="s">
        <v>11</v>
      </c>
      <c r="B5" s="46" t="s">
        <v>12</v>
      </c>
      <c r="C5" s="20" t="s">
        <v>0</v>
      </c>
      <c r="D5" s="20" t="s">
        <v>13</v>
      </c>
      <c r="E5" s="20" t="s">
        <v>14</v>
      </c>
      <c r="F5" s="21" t="s">
        <v>15</v>
      </c>
      <c r="G5" s="42" t="s">
        <v>16</v>
      </c>
      <c r="H5" s="43" t="s">
        <v>17</v>
      </c>
      <c r="I5" s="22"/>
      <c r="J5" s="44" t="s">
        <v>16</v>
      </c>
      <c r="K5" s="45" t="s">
        <v>17</v>
      </c>
      <c r="L5" s="23" t="s">
        <v>18</v>
      </c>
      <c r="M5" s="24" t="s">
        <v>19</v>
      </c>
      <c r="N5" s="24"/>
    </row>
    <row r="6" spans="1:14" x14ac:dyDescent="0.25">
      <c r="A6" s="25">
        <v>20</v>
      </c>
      <c r="B6" s="26">
        <f>(A6/40)</f>
        <v>0.5</v>
      </c>
      <c r="C6" s="27" t="s">
        <v>20</v>
      </c>
      <c r="D6" s="27">
        <f>'signature page'!E7</f>
        <v>3.11</v>
      </c>
      <c r="E6" s="27">
        <f>'signature page'!D7</f>
        <v>2.11</v>
      </c>
      <c r="F6" s="28">
        <f>'signature page'!F7</f>
        <v>1.1100000000000001</v>
      </c>
      <c r="G6" s="29"/>
      <c r="H6" s="30" t="str">
        <f>IF(G6&gt;D6,"0",IF(G6&lt;D6,"0",K6))</f>
        <v>0</v>
      </c>
      <c r="I6" s="31"/>
      <c r="J6" s="32">
        <v>1.2</v>
      </c>
      <c r="K6" s="33">
        <f>IF(J6&gt;E6,"0",IF(J6&lt;F6,"150",N6))</f>
        <v>145.5</v>
      </c>
      <c r="L6" s="34">
        <f>(H6+K6)*(B6)/(100)</f>
        <v>0.72750000000000004</v>
      </c>
      <c r="M6" s="35">
        <f>(D6-G6)*(50)/(D6-E6)+(50)</f>
        <v>205.5</v>
      </c>
      <c r="N6" s="35">
        <f>(E6-J6)*(50)/(E6-F6)+100</f>
        <v>145.5</v>
      </c>
    </row>
    <row r="7" spans="1:14" x14ac:dyDescent="0.25">
      <c r="A7" s="25">
        <v>20</v>
      </c>
      <c r="B7" s="26">
        <f>(A7/40)</f>
        <v>0.5</v>
      </c>
      <c r="C7" s="27" t="s">
        <v>24</v>
      </c>
      <c r="D7" s="27">
        <v>106.7</v>
      </c>
      <c r="E7" s="27">
        <f>'signature page'!D8</f>
        <v>97</v>
      </c>
      <c r="F7" s="28">
        <v>92.5</v>
      </c>
      <c r="G7" s="29"/>
      <c r="H7" s="30" t="str">
        <f>IF(G7&gt;D7,"0",IF(G7&lt;E7,"0",M7))</f>
        <v>0</v>
      </c>
      <c r="I7" s="31"/>
      <c r="J7" s="32">
        <v>92.21</v>
      </c>
      <c r="K7" s="33" t="str">
        <f>IF(J7&gt;E7,"0",IF(J7&lt;F7,"150",N7))</f>
        <v>150</v>
      </c>
      <c r="L7" s="34">
        <f t="shared" ref="L7" si="0">(H7+K7)*(B7)/(100)</f>
        <v>0.75</v>
      </c>
      <c r="M7" s="35">
        <f>(D7-G7)*(50)/(D7-E7)+(50)</f>
        <v>599.99999999999989</v>
      </c>
      <c r="N7" s="35">
        <f>(E7-J7)*(50)/(E7-F7)+100</f>
        <v>153.22222222222229</v>
      </c>
    </row>
    <row r="8" spans="1:14" x14ac:dyDescent="0.25">
      <c r="A8" s="25">
        <f>SUM(A6:A7)</f>
        <v>40</v>
      </c>
      <c r="B8" s="36">
        <f>SUM(B6:B7)</f>
        <v>1</v>
      </c>
      <c r="L8" s="37">
        <f>SUM(L6:L7)</f>
        <v>1.4775</v>
      </c>
    </row>
    <row r="9" spans="1:14" x14ac:dyDescent="0.25">
      <c r="G9" s="38"/>
    </row>
    <row r="10" spans="1:14" x14ac:dyDescent="0.25">
      <c r="F10" s="39"/>
      <c r="G10" s="40"/>
      <c r="H10" s="39"/>
      <c r="I10" s="39"/>
      <c r="J10" s="39"/>
      <c r="K10" s="39"/>
      <c r="L10" s="39"/>
      <c r="M10" s="41"/>
    </row>
  </sheetData>
  <mergeCells count="1">
    <mergeCell ref="A1:L1"/>
  </mergeCells>
  <phoneticPr fontId="0" type="noConversion"/>
  <printOptions horizontalCentered="1"/>
  <pageMargins left="0.5" right="0.5" top="1" bottom="1.25" header="0.5" footer="0.5"/>
  <pageSetup orientation="landscape" r:id="rId1"/>
  <headerFooter scaleWithDoc="0" alignWithMargins="0">
    <oddFooter>&amp;R&amp;"Times New Roman,Bold"&amp;12Attachment to Response to AG-2 Question No. 15(d)
Page &amp;P of &amp;N
Meiman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54fcda00-7b58-44a7-b108-8bd10a8a08ba">
      <Value>LGE</Value>
    </Company>
    <Document_x0020_Date xmlns="54fcda00-7b58-44a7-b108-8bd10a8a08ba" xsi:nil="true"/>
    <Status_x0020__x0028_Internal_x0020_Use_x0020_Only_x0029_ xmlns="54fcda00-7b58-44a7-b108-8bd10a8a08ba"/>
    <Filing_x0020_Requirement xmlns="54fcda00-7b58-44a7-b108-8bd10a8a08ba" xsi:nil="true"/>
    <Round xmlns="54fcda00-7b58-44a7-b108-8bd10a8a08ba">DR2 Attachments</Round>
    <Rate_x0020_Case_x0020_Type xmlns="54fcda00-7b58-44a7-b108-8bd10a8a08ba">Kentucky</Rate_x0020_Case_x0020_Type>
    <Data_x0020_Request_x0020_Question_x0020_No_x002e_ xmlns="54fcda00-7b58-44a7-b108-8bd10a8a08ba">015</Data_x0020_Request_x0020_Question_x0020_No_x002e_>
    <Year xmlns="54fcda00-7b58-44a7-b108-8bd10a8a08ba">2016</Year>
    <Document_x0020_Type xmlns="54fcda00-7b58-44a7-b108-8bd10a8a08ba">Data Requests</Document_x0020_Type>
    <Witness_x0020_Testimony xmlns="54fcda00-7b58-44a7-b108-8bd10a8a08ba">Meiman, Greg J.</Witness_x0020_Testimony>
    <Intervemprs xmlns="54fcda00-7b58-44a7-b108-8bd10a8a08ba">Attorney General - AG</Intervemprs>
    <Filed_x0020_Documents xmlns="54fcda00-7b58-44a7-b108-8bd10a8a08ba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23" ma:contentTypeDescription="Create a new document." ma:contentTypeScope="" ma:versionID="73383d9a78a3df77068a9e26cb068e63">
  <xsd:schema xmlns:xsd="http://www.w3.org/2001/XMLSchema" xmlns:xs="http://www.w3.org/2001/XMLSchema" xmlns:p="http://schemas.microsoft.com/office/2006/metadata/properties" xmlns:ns2="54fcda00-7b58-44a7-b108-8bd10a8a08ba" targetNamespace="http://schemas.microsoft.com/office/2006/metadata/properties" ma:root="true" ma:fieldsID="53fd3a616918e40b69a84a582ae753a0" ns2:_=""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Rate_x0020_Case_x0020_Type"/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Filed_x0020_Documents" minOccurs="0"/>
                <xsd:element ref="ns2:Document_x0020_Date" minOccurs="0"/>
                <xsd:element ref="ns2:Status_x0020__x0028_Internal_x0020_Use_x0020_Only_x0029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Rate_x0020_Case_x0020_Type" ma:index="2" ma:displayName="Rate Case Jurisdiction" ma:format="Dropdown" ma:internalName="Rate_x0020_Case_x0020_Type">
      <xsd:simpleType>
        <xsd:restriction base="dms:Choice">
          <xsd:enumeration value="Kentucky"/>
          <xsd:enumeration value="Virginia"/>
          <xsd:enumeration value="Tennessee"/>
          <xsd:enumeration value="FERC"/>
        </xsd:restriction>
      </xsd:simpleType>
    </xsd:element>
    <xsd:element name="Company" ma:index="3" nillable="true" ma:displayName="Company" ma:internalName="Company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4" ma:displayName="Year" ma:format="Dropdown" ma:internalName="Year">
      <xsd:simpleType>
        <xsd:restriction base="dms:Choice">
          <xsd:enumeration value="2016"/>
          <xsd:enumeration value="2015"/>
          <xsd:enumeration value="2014"/>
        </xsd:restriction>
      </xsd:simpleType>
    </xsd:element>
    <xsd:element name="Document_x0020_Type" ma:index="5" ma:displayName="Document Type" ma:format="Dropdown" ma:internalName="Document_x0020_Type">
      <xsd:simpleType>
        <xsd:restriction base="dms:Choice">
          <xsd:enumeration value="General Information"/>
          <xsd:enumeration value="Application"/>
          <xsd:enumeration value="Orders"/>
          <xsd:enumeration value="Testimony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Superseded"/>
        </xsd:restriction>
      </xsd:simpleType>
    </xsd:element>
    <xsd:element name="Filing_x0020_Requirement" ma:index="6" nillable="true" ma:displayName="Filing Requirement" ma:format="Dropdown" ma:internalName="Filing_x0020_Requirement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</xsd:restriction>
      </xsd:simpleType>
    </xsd:element>
    <xsd:element name="Witness_x0020_Testimony" ma:index="7" nillable="true" ma:displayName="Witness" ma:format="Dropdown" ma:internalName="Witness_x0020_Testimony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Lovekamp, Rick E."/>
          <xsd:enumeration value="Malloy, John P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cott, Valerie L."/>
          <xsd:enumeration value="Seelye, Steve (The Prime Group)"/>
          <xsd:enumeration value="Sinclair, David S."/>
          <xsd:enumeration value="Spanos, John J. (Gannett Fleming)"/>
          <xsd:enumeration value="Staffieri, Victor A."/>
          <xsd:enumeration value="Straight, Scott"/>
          <xsd:enumeration value="Thompson, Paul W."/>
          <xsd:enumeration value="Wolfe, John K."/>
          <xsd:enumeration value="z - eFiled/Filed"/>
        </xsd:restriction>
      </xsd:simpleType>
    </xsd:element>
    <xsd:element name="Intervemprs" ma:index="8" nillable="true" ma:displayName="Data Request Party" ma:format="Dropdown" ma:internalName="Intervemprs">
      <xsd:simpleType>
        <xsd:restriction base="dms:Choice">
          <xsd:enumeration value="0-Data Response Tracking Sheet"/>
          <xsd:enumeration value="KY Public Service Commission - PSC"/>
          <xsd:enumeration value="Association of Community Ministries - ACM"/>
          <xsd:enumeration value="Attorney General - AG"/>
          <xsd:enumeration value="AT&amp;T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Y School Boards Assn - KSBA"/>
          <xsd:enumeration value="Lexington-Fayette Urban County Govt - LFUCG"/>
          <xsd:enumeration value="Louisville Metro Government - METRO"/>
          <xsd:enumeration value="Metro. Housing Coalition - MHC"/>
          <xsd:enumeration value="Sierra Club - SC"/>
          <xsd:enumeration value="U.S. Dept. of Defense -  US DOD"/>
          <xsd:enumeration value="Wal-Mart"/>
        </xsd:restriction>
      </xsd:simpleType>
    </xsd:element>
    <xsd:element name="Round" ma:index="9" nillable="true" ma:displayName="Data Request Round" ma:format="Dropdown" ma:internalName="Round">
      <xsd:simpleType>
        <xsd:restriction base="dms:Choice">
          <xsd:enumeration value="DR1"/>
          <xsd:enumeration value="DR1 Attachments"/>
          <xsd:enumeration value="DR1 eFiled/Filed"/>
          <xsd:enumeration value="DR2"/>
          <xsd:enumeration value="DR2 Attachments"/>
          <xsd:enumeration value="DR2 eFiled/Filed"/>
          <xsd:enumeration value="DR3"/>
          <xsd:enumeration value="DR3 Attachments"/>
          <xsd:enumeration value="DR3 eFiled/Filed"/>
          <xsd:enumeration value="Post"/>
          <xsd:enumeration value="Post Attachments"/>
          <xsd:enumeration value="Post eFiled/Filed"/>
          <xsd:enumeration value="PSC DR2/Intervenors DR1"/>
          <xsd:enumeration value="PSC DR3/Intervenors DR2"/>
        </xsd:restriction>
      </xsd:simpleType>
    </xsd:element>
    <xsd:element name="Data_x0020_Request_x0020_Question_x0020_No_x002e_" ma:index="10" nillable="true" ma:displayName="Data Request Question No." ma:format="Dropdown" ma:internalName="Data_x0020_Request_x0020_Question_x0020_No_x002e_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Filed_x0020_Documents" ma:index="11" nillable="true" ma:displayName="Filed Documents (Internal Use Only)" ma:format="Dropdown" ma:internalName="Filed_x0020_Documents">
      <xsd:simpleType>
        <xsd:restriction base="dms:Choice">
          <xsd:enumeration value="Application/Filing Requirements/Testimony"/>
          <xsd:enumeration value="PSC DR 1"/>
          <xsd:enumeration value="PSC DR 2/Intervenor DR 1"/>
          <xsd:enumeration value="PSC DR 3/Intervenor DR 2"/>
        </xsd:restriction>
      </xsd:simpleType>
    </xsd:element>
    <xsd:element name="Document_x0020_Date" ma:index="12" nillable="true" ma:displayName="Document Date (Internal Use Only)" ma:format="DateOnly" ma:internalName="Document_x0020_Date">
      <xsd:simpleType>
        <xsd:restriction base="dms:DateTime"/>
      </xsd:simpleType>
    </xsd:element>
    <xsd:element name="Status_x0020__x0028_Internal_x0020_Use_x0020_Only_x0029_" ma:index="13" nillable="true" ma:displayName="Status (Internal Use Only)" ma:internalName="Status_x0020__x0028_Internal_x0020_Use_x0020_Only_x0029_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inal"/>
                  </xsd:restriction>
                </xsd:simple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510A7F6-660E-44A9-95A3-D43F0D602C3D}">
  <ds:schemaRefs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54fcda00-7b58-44a7-b108-8bd10a8a08ba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8832CE4-D234-4960-828B-0CEF9325ED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fcda00-7b58-44a7-b108-8bd10a8a08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703D0E8-66E7-4B16-83B9-286BEED4A5F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signature page</vt:lpstr>
      <vt:lpstr>calc</vt:lpstr>
      <vt:lpstr>calc!Print_Area</vt:lpstr>
      <vt:lpstr>'signature page'!Print_Area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2017-02-15T20:08:05Z</dcterms:created>
  <dcterms:modified xsi:type="dcterms:W3CDTF">2017-02-17T12:44:35Z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0x0101002D0103853DF7894DB347713A7250CD66</vt:lpwstr>
  </property>
</Properties>
</file>